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nugglesworth/Desktop/PREWORK_RPS/Module-1/"/>
    </mc:Choice>
  </mc:AlternateContent>
  <xr:revisionPtr revIDLastSave="0" documentId="13_ncr:1_{09937CFF-A520-4745-AE79-743F4E72C4D3}" xr6:coauthVersionLast="41" xr6:coauthVersionMax="41" xr10:uidLastSave="{00000000-0000-0000-0000-000000000000}"/>
  <bookViews>
    <workbookView xWindow="0" yWindow="460" windowWidth="30640" windowHeight="18060" xr2:uid="{00000000-000D-0000-FFFF-FFFF00000000}"/>
  </bookViews>
  <sheets>
    <sheet name="Data Per Category" sheetId="3" r:id="rId1"/>
    <sheet name="Data Per Sub Category" sheetId="4" r:id="rId2"/>
    <sheet name="Monthly" sheetId="5" r:id="rId3"/>
    <sheet name="Categorical" sheetId="6" r:id="rId4"/>
    <sheet name="Staff Pick" sheetId="16" r:id="rId5"/>
    <sheet name="Raw Data" sheetId="1" r:id="rId6"/>
  </sheets>
  <definedNames>
    <definedName name="_xlnm._FilterDatabase" localSheetId="5" hidden="1">'Raw Data'!$A$1:$O$4115</definedName>
  </definedNames>
  <calcPr calcId="191029"/>
  <pivotCaches>
    <pivotCache cacheId="4" r:id="rId7"/>
    <pivotCache cacheId="5" r:id="rId8"/>
    <pivotCache cacheId="2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8" i="1" l="1"/>
  <c r="V5" i="1"/>
  <c r="V45" i="1"/>
  <c r="V11" i="1"/>
  <c r="V18" i="1"/>
  <c r="V7" i="1"/>
  <c r="V23" i="1"/>
  <c r="V6" i="1"/>
  <c r="V4" i="1"/>
  <c r="V20" i="1"/>
  <c r="V30" i="1"/>
  <c r="V73" i="1"/>
  <c r="V34" i="1"/>
  <c r="V59" i="1"/>
  <c r="V57" i="1"/>
  <c r="V58" i="1"/>
  <c r="V40" i="1"/>
  <c r="V56" i="1"/>
  <c r="V22" i="1"/>
  <c r="V82" i="1"/>
  <c r="V66" i="1"/>
  <c r="V10" i="1"/>
  <c r="V754" i="1"/>
  <c r="V80" i="1"/>
  <c r="V36" i="1"/>
  <c r="V67" i="1"/>
  <c r="V89" i="1"/>
  <c r="V19" i="1"/>
  <c r="V33" i="1"/>
  <c r="V75" i="1"/>
  <c r="V90" i="1"/>
  <c r="V35" i="1"/>
  <c r="V27" i="1"/>
  <c r="V72" i="1"/>
  <c r="V54" i="1"/>
  <c r="V102" i="1"/>
  <c r="V14" i="1"/>
  <c r="V28" i="1"/>
  <c r="V63" i="1"/>
  <c r="V17" i="1"/>
  <c r="V49" i="1"/>
  <c r="V74" i="1"/>
  <c r="V60" i="1"/>
  <c r="V169" i="1"/>
  <c r="V85" i="1"/>
  <c r="V139" i="1"/>
  <c r="V52" i="1"/>
  <c r="V25" i="1"/>
  <c r="V71" i="1"/>
  <c r="V91" i="1"/>
  <c r="V103" i="1"/>
  <c r="V32" i="1"/>
  <c r="V43" i="1"/>
  <c r="V279" i="1"/>
  <c r="V79" i="1"/>
  <c r="V116" i="1"/>
  <c r="V42" i="1"/>
  <c r="V93" i="1"/>
  <c r="V106" i="1"/>
  <c r="V39" i="1"/>
  <c r="V176" i="1"/>
  <c r="V112" i="1"/>
  <c r="V902" i="1"/>
  <c r="V254" i="1"/>
  <c r="V344" i="1"/>
  <c r="V127" i="1"/>
  <c r="V175" i="1"/>
  <c r="V13" i="1"/>
  <c r="V187" i="1"/>
  <c r="V291" i="1"/>
  <c r="V118" i="1"/>
  <c r="V552" i="1"/>
  <c r="V151" i="1"/>
  <c r="V87" i="1"/>
  <c r="V142" i="1"/>
  <c r="V210" i="1"/>
  <c r="V182" i="1"/>
  <c r="V120" i="1"/>
  <c r="V76" i="1"/>
  <c r="V95" i="1"/>
  <c r="V123" i="1"/>
  <c r="V148" i="1"/>
  <c r="V174" i="1"/>
  <c r="V237" i="1"/>
  <c r="V212" i="1"/>
  <c r="V78" i="1"/>
  <c r="V167" i="1"/>
  <c r="V31" i="1"/>
  <c r="V26" i="1"/>
  <c r="V3" i="1"/>
  <c r="V194" i="1"/>
  <c r="V132" i="1"/>
  <c r="V124" i="1"/>
  <c r="V153" i="1"/>
  <c r="V48" i="1"/>
  <c r="V303" i="1"/>
  <c r="V203" i="1"/>
  <c r="V276" i="1"/>
  <c r="V168" i="1"/>
  <c r="V140" i="1"/>
  <c r="V137" i="1"/>
  <c r="V119" i="1"/>
  <c r="V179" i="1"/>
  <c r="V16" i="1"/>
  <c r="V529" i="1"/>
  <c r="V77" i="1"/>
  <c r="V334" i="1"/>
  <c r="V277" i="1"/>
  <c r="V121" i="1"/>
  <c r="V163" i="1"/>
  <c r="V150" i="1"/>
  <c r="V44" i="1"/>
  <c r="V134" i="1"/>
  <c r="V113" i="1"/>
  <c r="V92" i="1"/>
  <c r="V209" i="1"/>
  <c r="V352" i="1"/>
  <c r="V162" i="1"/>
  <c r="V128" i="1"/>
  <c r="V295" i="1"/>
  <c r="V178" i="1"/>
  <c r="V253" i="1"/>
  <c r="V348" i="1"/>
  <c r="V220" i="1"/>
  <c r="V24" i="1"/>
  <c r="V255" i="1"/>
  <c r="V100" i="1"/>
  <c r="V222" i="1"/>
  <c r="V86" i="1"/>
  <c r="V302" i="1"/>
  <c r="V12" i="1"/>
  <c r="V70" i="1"/>
  <c r="V107" i="1"/>
  <c r="V259" i="1"/>
  <c r="V213" i="1"/>
  <c r="V37" i="1"/>
  <c r="V64" i="1"/>
  <c r="V548" i="1"/>
  <c r="V235" i="1"/>
  <c r="V336" i="1"/>
  <c r="V192" i="1"/>
  <c r="V537" i="1"/>
  <c r="V110" i="1"/>
  <c r="V274" i="1"/>
  <c r="V365" i="1"/>
  <c r="V215" i="1"/>
  <c r="V55" i="1"/>
  <c r="V21" i="1"/>
  <c r="V131" i="1"/>
  <c r="V133" i="1"/>
  <c r="V250" i="1"/>
  <c r="V105" i="1"/>
  <c r="V670" i="1"/>
  <c r="V108" i="1"/>
  <c r="V292" i="1"/>
  <c r="V216" i="1"/>
  <c r="V211" i="1"/>
  <c r="V637" i="1"/>
  <c r="V94" i="1"/>
  <c r="V681" i="1"/>
  <c r="V545" i="1"/>
  <c r="V50" i="1"/>
  <c r="V218" i="1"/>
  <c r="V379" i="1"/>
  <c r="V115" i="1"/>
  <c r="V149" i="1"/>
  <c r="V286" i="1"/>
  <c r="V246" i="1"/>
  <c r="V129" i="1"/>
  <c r="V122" i="1"/>
  <c r="V155" i="1"/>
  <c r="V665" i="1"/>
  <c r="V83" i="1"/>
  <c r="V301" i="1"/>
  <c r="V190" i="1"/>
  <c r="V261" i="1"/>
  <c r="V157" i="1"/>
  <c r="V285" i="1"/>
  <c r="V256" i="1"/>
  <c r="V266" i="1"/>
  <c r="V498" i="1"/>
  <c r="V15" i="1"/>
  <c r="V199" i="1"/>
  <c r="V487" i="1"/>
  <c r="V1264" i="1"/>
  <c r="V239" i="1"/>
  <c r="V114" i="1"/>
  <c r="V482" i="1"/>
  <c r="V81" i="1"/>
  <c r="V109" i="1"/>
  <c r="V191" i="1"/>
  <c r="V111" i="1"/>
  <c r="V393" i="1"/>
  <c r="V51" i="1"/>
  <c r="V252" i="1"/>
  <c r="V304" i="1"/>
  <c r="V130" i="1"/>
  <c r="V280" i="1"/>
  <c r="V375" i="1"/>
  <c r="V809" i="1"/>
  <c r="V350" i="1"/>
  <c r="V9" i="1"/>
  <c r="V600" i="1"/>
  <c r="V368" i="1"/>
  <c r="V428" i="1"/>
  <c r="V41" i="1"/>
  <c r="V184" i="1"/>
  <c r="V196" i="1"/>
  <c r="V188" i="1"/>
  <c r="V362" i="1"/>
  <c r="V282" i="1"/>
  <c r="V245" i="1"/>
  <c r="V264" i="1"/>
  <c r="V769" i="1"/>
  <c r="V38" i="1"/>
  <c r="V230" i="1"/>
  <c r="V228" i="1"/>
  <c r="V117" i="1"/>
  <c r="V492" i="1"/>
  <c r="V138" i="1"/>
  <c r="V65" i="1"/>
  <c r="V217" i="1"/>
  <c r="V47" i="1"/>
  <c r="V316" i="1"/>
  <c r="V143" i="1"/>
  <c r="V104" i="1"/>
  <c r="V97" i="1"/>
  <c r="V249" i="1"/>
  <c r="V473" i="1"/>
  <c r="V247" i="1"/>
  <c r="V257" i="1"/>
  <c r="V227" i="1"/>
  <c r="V378" i="1"/>
  <c r="V523" i="1"/>
  <c r="V901" i="1"/>
  <c r="V241" i="1"/>
  <c r="V225" i="1"/>
  <c r="V672" i="1"/>
  <c r="V68" i="1"/>
  <c r="V208" i="1"/>
  <c r="V236" i="1"/>
  <c r="V424" i="1"/>
  <c r="V383" i="1"/>
  <c r="V260" i="1"/>
  <c r="V371" i="1"/>
  <c r="V333" i="1"/>
  <c r="V61" i="1"/>
  <c r="V144" i="1"/>
  <c r="V287" i="1"/>
  <c r="V159" i="1"/>
  <c r="V309" i="1"/>
  <c r="V171" i="1"/>
  <c r="V397" i="1"/>
  <c r="V425" i="1"/>
  <c r="V152" i="1"/>
  <c r="V281" i="1"/>
  <c r="V172" i="1"/>
  <c r="V221" i="1"/>
  <c r="V305" i="1"/>
  <c r="V267" i="1"/>
  <c r="V200" i="1"/>
  <c r="V422" i="1"/>
  <c r="V323" i="1"/>
  <c r="V161" i="1"/>
  <c r="V311" i="1"/>
  <c r="V429" i="1"/>
  <c r="V293" i="1"/>
  <c r="V314" i="1"/>
  <c r="V446" i="1"/>
  <c r="V62" i="1"/>
  <c r="V328" i="1"/>
  <c r="V339" i="1"/>
  <c r="V747" i="1"/>
  <c r="V405" i="1"/>
  <c r="V186" i="1"/>
  <c r="V337" i="1"/>
  <c r="V229" i="1"/>
  <c r="V351" i="1"/>
  <c r="V353" i="1"/>
  <c r="V463" i="1"/>
  <c r="V737" i="1"/>
  <c r="V794" i="1"/>
  <c r="V46" i="1"/>
  <c r="V320" i="1"/>
  <c r="V434" i="1"/>
  <c r="V262" i="1"/>
  <c r="V516" i="1"/>
  <c r="V263" i="1"/>
  <c r="V364" i="1"/>
  <c r="V494" i="1"/>
  <c r="V623" i="1"/>
  <c r="V238" i="1"/>
  <c r="V243" i="1"/>
  <c r="V145" i="1"/>
  <c r="V310" i="1"/>
  <c r="V539" i="1"/>
  <c r="V629" i="1"/>
  <c r="V272" i="1"/>
  <c r="V307" i="1"/>
  <c r="V773" i="1"/>
  <c r="V141" i="1"/>
  <c r="V181" i="1"/>
  <c r="V283" i="1"/>
  <c r="V536" i="1"/>
  <c r="V444" i="1"/>
  <c r="V158" i="1"/>
  <c r="V439" i="1"/>
  <c r="V617" i="1"/>
  <c r="V380" i="1"/>
  <c r="V166" i="1"/>
  <c r="V224" i="1"/>
  <c r="V644" i="1"/>
  <c r="V892" i="1"/>
  <c r="V377" i="1"/>
  <c r="V232" i="1"/>
  <c r="V445" i="1"/>
  <c r="V659" i="1"/>
  <c r="V156" i="1"/>
  <c r="V164" i="1"/>
  <c r="V300" i="1"/>
  <c r="V308" i="1"/>
  <c r="V321" i="1"/>
  <c r="V882" i="1"/>
  <c r="V126" i="1"/>
  <c r="V205" i="1"/>
  <c r="V214" i="1"/>
  <c r="V269" i="1"/>
  <c r="V662" i="1"/>
  <c r="V331" i="1"/>
  <c r="V621" i="1"/>
  <c r="V202" i="1"/>
  <c r="V244" i="1"/>
  <c r="V329" i="1"/>
  <c r="V327" i="1"/>
  <c r="V511" i="1"/>
  <c r="V562" i="1"/>
  <c r="V347" i="1"/>
  <c r="V491" i="1"/>
  <c r="V201" i="1"/>
  <c r="V462" i="1"/>
  <c r="V382" i="1"/>
  <c r="V460" i="1"/>
  <c r="V447" i="1"/>
  <c r="V456" i="1"/>
  <c r="V687" i="1"/>
  <c r="V278" i="1"/>
  <c r="V361" i="1"/>
  <c r="V719" i="1"/>
  <c r="V586" i="1"/>
  <c r="V298" i="1"/>
  <c r="V376" i="1"/>
  <c r="V388" i="1"/>
  <c r="V469" i="1"/>
  <c r="V258" i="1"/>
  <c r="V317" i="1"/>
  <c r="V1063" i="1"/>
  <c r="V270" i="1"/>
  <c r="V381" i="1"/>
  <c r="V474" i="1"/>
  <c r="V838" i="1"/>
  <c r="V207" i="1"/>
  <c r="V645" i="1"/>
  <c r="V485" i="1"/>
  <c r="V824" i="1"/>
  <c r="V493" i="1"/>
  <c r="V146" i="1"/>
  <c r="V233" i="1"/>
  <c r="V570" i="1"/>
  <c r="V551" i="1"/>
  <c r="V442" i="1"/>
  <c r="V522" i="1"/>
  <c r="V643" i="1"/>
  <c r="V98" i="1"/>
  <c r="V385" i="1"/>
  <c r="V519" i="1"/>
  <c r="V407" i="1"/>
  <c r="V449" i="1"/>
  <c r="V297" i="1"/>
  <c r="V326" i="1"/>
  <c r="V335" i="1"/>
  <c r="V387" i="1"/>
  <c r="V343" i="1"/>
  <c r="V830" i="1"/>
  <c r="V251" i="1"/>
  <c r="V599" i="1"/>
  <c r="V273" i="1"/>
  <c r="V606" i="1"/>
  <c r="V663" i="1"/>
  <c r="V338" i="1"/>
  <c r="V358" i="1"/>
  <c r="V404" i="1"/>
  <c r="V936" i="1"/>
  <c r="V1163" i="1"/>
  <c r="V864" i="1"/>
  <c r="V400" i="1"/>
  <c r="V432" i="1"/>
  <c r="V611" i="1"/>
  <c r="V727" i="1"/>
  <c r="V406" i="1"/>
  <c r="V435" i="1"/>
  <c r="V436" i="1"/>
  <c r="V486" i="1"/>
  <c r="V499" i="1"/>
  <c r="V354" i="1"/>
  <c r="V533" i="1"/>
  <c r="V841" i="1"/>
  <c r="V1479" i="1"/>
  <c r="V242" i="1"/>
  <c r="V863" i="1"/>
  <c r="V69" i="1"/>
  <c r="V197" i="1"/>
  <c r="V386" i="1"/>
  <c r="V402" i="1"/>
  <c r="V530" i="1"/>
  <c r="V580" i="1"/>
  <c r="V2176" i="1"/>
  <c r="V501" i="1"/>
  <c r="V601" i="1"/>
  <c r="V177" i="1"/>
  <c r="V450" i="1"/>
  <c r="V590" i="1"/>
  <c r="V584" i="1"/>
  <c r="V657" i="1"/>
  <c r="V1761" i="1"/>
  <c r="V384" i="1"/>
  <c r="V423" i="1"/>
  <c r="V453" i="1"/>
  <c r="V484" i="1"/>
  <c r="V1174" i="1"/>
  <c r="V296" i="1"/>
  <c r="V1201" i="1"/>
  <c r="V413" i="1"/>
  <c r="V652" i="1"/>
  <c r="V920" i="1"/>
  <c r="V223" i="1"/>
  <c r="V373" i="1"/>
  <c r="V464" i="1"/>
  <c r="V555" i="1"/>
  <c r="V1277" i="1"/>
  <c r="V603" i="1"/>
  <c r="V718" i="1"/>
  <c r="V544" i="1"/>
  <c r="V736" i="1"/>
  <c r="V136" i="1"/>
  <c r="V332" i="1"/>
  <c r="V467" i="1"/>
  <c r="V793" i="1"/>
  <c r="V610" i="1"/>
  <c r="V313" i="1"/>
  <c r="V564" i="1"/>
  <c r="V630" i="1"/>
  <c r="V409" i="1"/>
  <c r="V581" i="1"/>
  <c r="V744" i="1"/>
  <c r="V500" i="1"/>
  <c r="V594" i="1"/>
  <c r="V641" i="1"/>
  <c r="V664" i="1"/>
  <c r="V312" i="1"/>
  <c r="V579" i="1"/>
  <c r="V619" i="1"/>
  <c r="V952" i="1"/>
  <c r="V542" i="1"/>
  <c r="V592" i="1"/>
  <c r="V625" i="1"/>
  <c r="V125" i="1"/>
  <c r="V509" i="1"/>
  <c r="V1156" i="1"/>
  <c r="V479" i="1"/>
  <c r="V1025" i="1"/>
  <c r="V180" i="1"/>
  <c r="V271" i="1"/>
  <c r="V448" i="1"/>
  <c r="V561" i="1"/>
  <c r="V759" i="1"/>
  <c r="V653" i="1"/>
  <c r="V1011" i="1"/>
  <c r="V315" i="1"/>
  <c r="V470" i="1"/>
  <c r="V480" i="1"/>
  <c r="V574" i="1"/>
  <c r="V363" i="1"/>
  <c r="V497" i="1"/>
  <c r="V515" i="1"/>
  <c r="V791" i="1"/>
  <c r="V860" i="1"/>
  <c r="V290" i="1"/>
  <c r="V591" i="1"/>
  <c r="V702" i="1"/>
  <c r="V374" i="1"/>
  <c r="V427" i="1"/>
  <c r="V556" i="1"/>
  <c r="V173" i="1"/>
  <c r="V554" i="1"/>
  <c r="V831" i="1"/>
  <c r="V948" i="1"/>
  <c r="V420" i="1"/>
  <c r="V488" i="1"/>
  <c r="V633" i="1"/>
  <c r="V1274" i="1"/>
  <c r="V1552" i="1"/>
  <c r="V679" i="1"/>
  <c r="V752" i="1"/>
  <c r="V783" i="1"/>
  <c r="V1202" i="1"/>
  <c r="V438" i="1"/>
  <c r="V441" i="1"/>
  <c r="V605" i="1"/>
  <c r="V682" i="1"/>
  <c r="V735" i="1"/>
  <c r="V762" i="1"/>
  <c r="V899" i="1"/>
  <c r="V911" i="1"/>
  <c r="V954" i="1"/>
  <c r="V198" i="1"/>
  <c r="V476" i="1"/>
  <c r="V569" i="1"/>
  <c r="V226" i="1"/>
  <c r="V366" i="1"/>
  <c r="V840" i="1"/>
  <c r="V856" i="1"/>
  <c r="V1000" i="1"/>
  <c r="V696" i="1"/>
  <c r="V826" i="1"/>
  <c r="V53" i="1"/>
  <c r="V757" i="1"/>
  <c r="V799" i="1"/>
  <c r="V360" i="1"/>
  <c r="V369" i="1"/>
  <c r="V568" i="1"/>
  <c r="V746" i="1"/>
  <c r="V928" i="1"/>
  <c r="V1035" i="1"/>
  <c r="V1253" i="1"/>
  <c r="V183" i="1"/>
  <c r="V392" i="1"/>
  <c r="V466" i="1"/>
  <c r="V638" i="1"/>
  <c r="V703" i="1"/>
  <c r="V715" i="1"/>
  <c r="V688" i="1"/>
  <c r="V774" i="1"/>
  <c r="V535" i="1"/>
  <c r="V565" i="1"/>
  <c r="V527" i="1"/>
  <c r="V248" i="1"/>
  <c r="V319" i="1"/>
  <c r="V465" i="1"/>
  <c r="V613" i="1"/>
  <c r="V651" i="1"/>
  <c r="V914" i="1"/>
  <c r="V1458" i="1"/>
  <c r="V370" i="1"/>
  <c r="V398" i="1"/>
  <c r="V689" i="1"/>
  <c r="V947" i="1"/>
  <c r="V1258" i="1"/>
  <c r="V457" i="1"/>
  <c r="V906" i="1"/>
  <c r="V1003" i="1"/>
  <c r="V1086" i="1"/>
  <c r="V437" i="1"/>
  <c r="V804" i="1"/>
  <c r="V1166" i="1"/>
  <c r="V240" i="1"/>
  <c r="V330" i="1"/>
  <c r="V419" i="1"/>
  <c r="V743" i="1"/>
  <c r="V885" i="1"/>
  <c r="V961" i="1"/>
  <c r="V1073" i="1"/>
  <c r="V1128" i="1"/>
  <c r="V96" i="1"/>
  <c r="V538" i="1"/>
  <c r="V768" i="1"/>
  <c r="V510" i="1"/>
  <c r="V686" i="1"/>
  <c r="V753" i="1"/>
  <c r="V778" i="1"/>
  <c r="V883" i="1"/>
  <c r="V1016" i="1"/>
  <c r="V165" i="1"/>
  <c r="V620" i="1"/>
  <c r="V897" i="1"/>
  <c r="V904" i="1"/>
  <c r="V412" i="1"/>
  <c r="V1129" i="1"/>
  <c r="V431" i="1"/>
  <c r="V458" i="1"/>
  <c r="V558" i="1"/>
  <c r="V576" i="1"/>
  <c r="V650" i="1"/>
  <c r="V1200" i="1"/>
  <c r="V345" i="1"/>
  <c r="V415" i="1"/>
  <c r="V505" i="1"/>
  <c r="V589" i="1"/>
  <c r="V868" i="1"/>
  <c r="V930" i="1"/>
  <c r="V1027" i="1"/>
  <c r="V1233" i="1"/>
  <c r="V518" i="1"/>
  <c r="V742" i="1"/>
  <c r="V1047" i="1"/>
  <c r="V1160" i="1"/>
  <c r="V649" i="1"/>
  <c r="V483" i="1"/>
  <c r="V628" i="1"/>
  <c r="V760" i="1"/>
  <c r="V810" i="1"/>
  <c r="V1070" i="1"/>
  <c r="V355" i="1"/>
  <c r="V477" i="1"/>
  <c r="V985" i="1"/>
  <c r="V219" i="1"/>
  <c r="V234" i="1"/>
  <c r="V582" i="1"/>
  <c r="V588" i="1"/>
  <c r="V770" i="1"/>
  <c r="V945" i="1"/>
  <c r="V504" i="1"/>
  <c r="V547" i="1"/>
  <c r="V980" i="1"/>
  <c r="V1105" i="1"/>
  <c r="V1306" i="1"/>
  <c r="V550" i="1"/>
  <c r="V1656" i="1"/>
  <c r="V322" i="1"/>
  <c r="V454" i="1"/>
  <c r="V587" i="1"/>
  <c r="V1206" i="1"/>
  <c r="V231" i="1"/>
  <c r="V472" i="1"/>
  <c r="V853" i="1"/>
  <c r="V1033" i="1"/>
  <c r="V1354" i="1"/>
  <c r="V289" i="1"/>
  <c r="V426" i="1"/>
  <c r="V288" i="1"/>
  <c r="V475" i="1"/>
  <c r="V640" i="1"/>
  <c r="V660" i="1"/>
  <c r="V866" i="1"/>
  <c r="V889" i="1"/>
  <c r="V1014" i="1"/>
  <c r="V845" i="1"/>
  <c r="V340" i="1"/>
  <c r="V676" i="1"/>
  <c r="V1118" i="1"/>
  <c r="V318" i="1"/>
  <c r="V618" i="1"/>
  <c r="V717" i="1"/>
  <c r="V807" i="1"/>
  <c r="V357" i="1"/>
  <c r="V394" i="1"/>
  <c r="V1193" i="1"/>
  <c r="V88" i="1"/>
  <c r="V524" i="1"/>
  <c r="V837" i="1"/>
  <c r="V847" i="1"/>
  <c r="V854" i="1"/>
  <c r="V926" i="1"/>
  <c r="V520" i="1"/>
  <c r="V585" i="1"/>
  <c r="V820" i="1"/>
  <c r="V922" i="1"/>
  <c r="V1585" i="1"/>
  <c r="V430" i="1"/>
  <c r="V573" i="1"/>
  <c r="V1167" i="1"/>
  <c r="V1522" i="1"/>
  <c r="V410" i="1"/>
  <c r="V461" i="1"/>
  <c r="V513" i="1"/>
  <c r="V666" i="1"/>
  <c r="V680" i="1"/>
  <c r="V1050" i="1"/>
  <c r="V1132" i="1"/>
  <c r="V1195" i="1"/>
  <c r="V1352" i="1"/>
  <c r="V147" i="1"/>
  <c r="V418" i="1"/>
  <c r="V540" i="1"/>
  <c r="V693" i="1"/>
  <c r="V694" i="1"/>
  <c r="V730" i="1"/>
  <c r="V578" i="1"/>
  <c r="V595" i="1"/>
  <c r="V790" i="1"/>
  <c r="V1098" i="1"/>
  <c r="V478" i="1"/>
  <c r="V879" i="1"/>
  <c r="V909" i="1"/>
  <c r="V1371" i="1"/>
  <c r="V1411" i="1"/>
  <c r="V1462" i="1"/>
  <c r="V440" i="1"/>
  <c r="V817" i="1"/>
  <c r="V408" i="1"/>
  <c r="V502" i="1"/>
  <c r="V593" i="1"/>
  <c r="V639" i="1"/>
  <c r="V690" i="1"/>
  <c r="V786" i="1"/>
  <c r="V1068" i="1"/>
  <c r="V1203" i="1"/>
  <c r="V1324" i="1"/>
  <c r="V1450" i="1"/>
  <c r="V459" i="1"/>
  <c r="V692" i="1"/>
  <c r="V941" i="1"/>
  <c r="V1231" i="1"/>
  <c r="V1756" i="1"/>
  <c r="V135" i="1"/>
  <c r="V716" i="1"/>
  <c r="V745" i="1"/>
  <c r="V846" i="1"/>
  <c r="V871" i="1"/>
  <c r="V973" i="1"/>
  <c r="V1001" i="1"/>
  <c r="V1293" i="1"/>
  <c r="V1617" i="1"/>
  <c r="V514" i="1"/>
  <c r="V903" i="1"/>
  <c r="V931" i="1"/>
  <c r="V1087" i="1"/>
  <c r="V1414" i="1"/>
  <c r="V563" i="1"/>
  <c r="V597" i="1"/>
  <c r="V802" i="1"/>
  <c r="V870" i="1"/>
  <c r="V983" i="1"/>
  <c r="V1064" i="1"/>
  <c r="V1377" i="1"/>
  <c r="V206" i="1"/>
  <c r="V414" i="1"/>
  <c r="V678" i="1"/>
  <c r="V691" i="1"/>
  <c r="V1115" i="1"/>
  <c r="V834" i="1"/>
  <c r="V927" i="1"/>
  <c r="V996" i="1"/>
  <c r="V642" i="1"/>
  <c r="V721" i="1"/>
  <c r="V726" i="1"/>
  <c r="V755" i="1"/>
  <c r="V833" i="1"/>
  <c r="V912" i="1"/>
  <c r="V940" i="1"/>
  <c r="V986" i="1"/>
  <c r="V1079" i="1"/>
  <c r="V1198" i="1"/>
  <c r="V1215" i="1"/>
  <c r="V1227" i="1"/>
  <c r="V372" i="1"/>
  <c r="V496" i="1"/>
  <c r="V851" i="1"/>
  <c r="V852" i="1"/>
  <c r="V900" i="1"/>
  <c r="V958" i="1"/>
  <c r="V1578" i="1"/>
  <c r="V1095" i="1"/>
  <c r="V342" i="1"/>
  <c r="V359" i="1"/>
  <c r="V825" i="1"/>
  <c r="V1061" i="1"/>
  <c r="V1112" i="1"/>
  <c r="V1266" i="1"/>
  <c r="V268" i="1"/>
  <c r="V367" i="1"/>
  <c r="V443" i="1"/>
  <c r="V489" i="1"/>
  <c r="V624" i="1"/>
  <c r="V631" i="1"/>
  <c r="V705" i="1"/>
  <c r="V751" i="1"/>
  <c r="V880" i="1"/>
  <c r="V979" i="1"/>
  <c r="V1032" i="1"/>
  <c r="V1126" i="1"/>
  <c r="V1135" i="1"/>
  <c r="V1394" i="1"/>
  <c r="V1597" i="1"/>
  <c r="V160" i="1"/>
  <c r="V566" i="1"/>
  <c r="V893" i="1"/>
  <c r="V915" i="1"/>
  <c r="V1006" i="1"/>
  <c r="V1136" i="1"/>
  <c r="V1721" i="1"/>
  <c r="V521" i="1"/>
  <c r="V677" i="1"/>
  <c r="V709" i="1"/>
  <c r="V811" i="1"/>
  <c r="V1092" i="1"/>
  <c r="V411" i="1"/>
  <c r="V471" i="1"/>
  <c r="V722" i="1"/>
  <c r="V780" i="1"/>
  <c r="V832" i="1"/>
  <c r="V946" i="1"/>
  <c r="V84" i="1"/>
  <c r="V101" i="1"/>
  <c r="V401" i="1"/>
  <c r="V669" i="1"/>
  <c r="V748" i="1"/>
  <c r="V960" i="1"/>
  <c r="V1081" i="1"/>
  <c r="V1090" i="1"/>
  <c r="V1124" i="1"/>
  <c r="V1329" i="1"/>
  <c r="V389" i="1"/>
  <c r="V433" i="1"/>
  <c r="V583" i="1"/>
  <c r="V668" i="1"/>
  <c r="V801" i="1"/>
  <c r="V1155" i="1"/>
  <c r="V1158" i="1"/>
  <c r="V1569" i="1"/>
  <c r="V1824" i="1"/>
  <c r="V451" i="1"/>
  <c r="V671" i="1"/>
  <c r="V711" i="1"/>
  <c r="V1282" i="1"/>
  <c r="V1321" i="1"/>
  <c r="V1815" i="1"/>
  <c r="V1964" i="1"/>
  <c r="V349" i="1"/>
  <c r="V700" i="1"/>
  <c r="V740" i="1"/>
  <c r="V789" i="1"/>
  <c r="V872" i="1"/>
  <c r="V1146" i="1"/>
  <c r="V1454" i="1"/>
  <c r="V294" i="1"/>
  <c r="V553" i="1"/>
  <c r="V577" i="1"/>
  <c r="V627" i="1"/>
  <c r="V655" i="1"/>
  <c r="V699" i="1"/>
  <c r="V842" i="1"/>
  <c r="V937" i="1"/>
  <c r="V1030" i="1"/>
  <c r="V1034" i="1"/>
  <c r="V1142" i="1"/>
  <c r="V1388" i="1"/>
  <c r="V1654" i="1"/>
  <c r="V1731" i="1"/>
  <c r="V390" i="1"/>
  <c r="V403" i="1"/>
  <c r="V541" i="1"/>
  <c r="V614" i="1"/>
  <c r="V758" i="1"/>
  <c r="V808" i="1"/>
  <c r="V1212" i="1"/>
  <c r="V1237" i="1"/>
  <c r="V1591" i="1"/>
  <c r="V341" i="1"/>
  <c r="V560" i="1"/>
  <c r="V766" i="1"/>
  <c r="V771" i="1"/>
  <c r="V795" i="1"/>
  <c r="V816" i="1"/>
  <c r="V984" i="1"/>
  <c r="V1017" i="1"/>
  <c r="V1162" i="1"/>
  <c r="V1169" i="1"/>
  <c r="V2194" i="1"/>
  <c r="V468" i="1"/>
  <c r="V775" i="1"/>
  <c r="V969" i="1"/>
  <c r="V1149" i="1"/>
  <c r="V1210" i="1"/>
  <c r="V1283" i="1"/>
  <c r="V1946" i="1"/>
  <c r="V170" i="1"/>
  <c r="V546" i="1"/>
  <c r="V836" i="1"/>
  <c r="V888" i="1"/>
  <c r="V1299" i="1"/>
  <c r="V725" i="1"/>
  <c r="V874" i="1"/>
  <c r="V964" i="1"/>
  <c r="V1024" i="1"/>
  <c r="V1168" i="1"/>
  <c r="V1557" i="1"/>
  <c r="V616" i="1"/>
  <c r="V708" i="1"/>
  <c r="V749" i="1"/>
  <c r="V788" i="1"/>
  <c r="V971" i="1"/>
  <c r="V1041" i="1"/>
  <c r="V1108" i="1"/>
  <c r="V1192" i="1"/>
  <c r="V1284" i="1"/>
  <c r="V1508" i="1"/>
  <c r="V1528" i="1"/>
  <c r="V1586" i="1"/>
  <c r="V299" i="1"/>
  <c r="V508" i="1"/>
  <c r="V849" i="1"/>
  <c r="V850" i="1"/>
  <c r="V956" i="1"/>
  <c r="V1059" i="1"/>
  <c r="V1088" i="1"/>
  <c r="V1225" i="1"/>
  <c r="V1248" i="1"/>
  <c r="V1249" i="1"/>
  <c r="V1288" i="1"/>
  <c r="V1525" i="1"/>
  <c r="V675" i="1"/>
  <c r="V1004" i="1"/>
  <c r="V1038" i="1"/>
  <c r="V1247" i="1"/>
  <c r="V1301" i="1"/>
  <c r="V1317" i="1"/>
  <c r="V598" i="1"/>
  <c r="V607" i="1"/>
  <c r="V673" i="1"/>
  <c r="V976" i="1"/>
  <c r="V1069" i="1"/>
  <c r="V1153" i="1"/>
  <c r="V1213" i="1"/>
  <c r="V1309" i="1"/>
  <c r="V1322" i="1"/>
  <c r="V608" i="1"/>
  <c r="V654" i="1"/>
  <c r="V738" i="1"/>
  <c r="V865" i="1"/>
  <c r="V867" i="1"/>
  <c r="V919" i="1"/>
  <c r="V1281" i="1"/>
  <c r="V1355" i="1"/>
  <c r="V724" i="1"/>
  <c r="V1029" i="1"/>
  <c r="V1055" i="1"/>
  <c r="V1341" i="1"/>
  <c r="V1482" i="1"/>
  <c r="V306" i="1"/>
  <c r="V632" i="1"/>
  <c r="V667" i="1"/>
  <c r="V767" i="1"/>
  <c r="V822" i="1"/>
  <c r="V1005" i="1"/>
  <c r="V1335" i="1"/>
  <c r="V1509" i="1"/>
  <c r="V1598" i="1"/>
  <c r="V895" i="1"/>
  <c r="V1018" i="1"/>
  <c r="V1048" i="1"/>
  <c r="V1052" i="1"/>
  <c r="V1444" i="1"/>
  <c r="V1476" i="1"/>
  <c r="V1667" i="1"/>
  <c r="V1783" i="1"/>
  <c r="V2107" i="1"/>
  <c r="V787" i="1"/>
  <c r="V813" i="1"/>
  <c r="V975" i="1"/>
  <c r="V1121" i="1"/>
  <c r="V1144" i="1"/>
  <c r="V1262" i="1"/>
  <c r="V1296" i="1"/>
  <c r="V1342" i="1"/>
  <c r="V1407" i="1"/>
  <c r="V661" i="1"/>
  <c r="V876" i="1"/>
  <c r="V1058" i="1"/>
  <c r="V1134" i="1"/>
  <c r="V1139" i="1"/>
  <c r="V1268" i="1"/>
  <c r="V1353" i="1"/>
  <c r="V1389" i="1"/>
  <c r="V1438" i="1"/>
  <c r="V1499" i="1"/>
  <c r="V1647" i="1"/>
  <c r="V1659" i="1"/>
  <c r="V1941" i="1"/>
  <c r="V391" i="1"/>
  <c r="V779" i="1"/>
  <c r="V844" i="1"/>
  <c r="V1057" i="1"/>
  <c r="V1074" i="1"/>
  <c r="V1230" i="1"/>
  <c r="V1290" i="1"/>
  <c r="V1580" i="1"/>
  <c r="V531" i="1"/>
  <c r="V704" i="1"/>
  <c r="V942" i="1"/>
  <c r="V1036" i="1"/>
  <c r="V1071" i="1"/>
  <c r="V1078" i="1"/>
  <c r="V1137" i="1"/>
  <c r="V1358" i="1"/>
  <c r="V1380" i="1"/>
  <c r="V1474" i="1"/>
  <c r="V1503" i="1"/>
  <c r="V1626" i="1"/>
  <c r="V1638" i="1"/>
  <c r="V399" i="1"/>
  <c r="V455" i="1"/>
  <c r="V506" i="1"/>
  <c r="V916" i="1"/>
  <c r="V990" i="1"/>
  <c r="V1082" i="1"/>
  <c r="V1104" i="1"/>
  <c r="V1138" i="1"/>
  <c r="V1368" i="1"/>
  <c r="V1513" i="1"/>
  <c r="V1518" i="1"/>
  <c r="V1520" i="1"/>
  <c r="V1665" i="1"/>
  <c r="V490" i="1"/>
  <c r="V835" i="1"/>
  <c r="V981" i="1"/>
  <c r="V1148" i="1"/>
  <c r="V1183" i="1"/>
  <c r="V1251" i="1"/>
  <c r="V1475" i="1"/>
  <c r="V1894" i="1"/>
  <c r="V324" i="1"/>
  <c r="V559" i="1"/>
  <c r="V772" i="1"/>
  <c r="V972" i="1"/>
  <c r="V977" i="1"/>
  <c r="V1076" i="1"/>
  <c r="V1091" i="1"/>
  <c r="V1110" i="1"/>
  <c r="V1188" i="1"/>
  <c r="V1440" i="1"/>
  <c r="V1442" i="1"/>
  <c r="V1637" i="1"/>
  <c r="V1720" i="1"/>
  <c r="V1993" i="1"/>
  <c r="V507" i="1"/>
  <c r="V697" i="1"/>
  <c r="V898" i="1"/>
  <c r="V907" i="1"/>
  <c r="V993" i="1"/>
  <c r="V1008" i="1"/>
  <c r="V1097" i="1"/>
  <c r="V1197" i="1"/>
  <c r="V1209" i="1"/>
  <c r="V1413" i="1"/>
  <c r="V1484" i="1"/>
  <c r="V1753" i="1"/>
  <c r="V1836" i="1"/>
  <c r="V695" i="1"/>
  <c r="V707" i="1"/>
  <c r="V857" i="1"/>
  <c r="V869" i="1"/>
  <c r="V989" i="1"/>
  <c r="V1337" i="1"/>
  <c r="V1363" i="1"/>
  <c r="V1410" i="1"/>
  <c r="V1432" i="1"/>
  <c r="V1574" i="1"/>
  <c r="V1762" i="1"/>
  <c r="V1829" i="1"/>
  <c r="V1924" i="1"/>
  <c r="V154" i="1"/>
  <c r="V204" i="1"/>
  <c r="V656" i="1"/>
  <c r="V843" i="1"/>
  <c r="V951" i="1"/>
  <c r="V957" i="1"/>
  <c r="V1083" i="1"/>
  <c r="V1106" i="1"/>
  <c r="V1180" i="1"/>
  <c r="V1294" i="1"/>
  <c r="V1340" i="1"/>
  <c r="V1366" i="1"/>
  <c r="V1921" i="1"/>
  <c r="V534" i="1"/>
  <c r="V685" i="1"/>
  <c r="V706" i="1"/>
  <c r="V761" i="1"/>
  <c r="V798" i="1"/>
  <c r="V1053" i="1"/>
  <c r="V1107" i="1"/>
  <c r="V1243" i="1"/>
  <c r="V1278" i="1"/>
  <c r="V1431" i="1"/>
  <c r="V1487" i="1"/>
  <c r="V1493" i="1"/>
  <c r="V1634" i="1"/>
  <c r="V1723" i="1"/>
  <c r="V1796" i="1"/>
  <c r="V602" i="1"/>
  <c r="V741" i="1"/>
  <c r="V803" i="1"/>
  <c r="V815" i="1"/>
  <c r="V938" i="1"/>
  <c r="V966" i="1"/>
  <c r="V968" i="1"/>
  <c r="V970" i="1"/>
  <c r="V1043" i="1"/>
  <c r="V1302" i="1"/>
  <c r="V1314" i="1"/>
  <c r="V1477" i="1"/>
  <c r="V1636" i="1"/>
  <c r="V1694" i="1"/>
  <c r="V1774" i="1"/>
  <c r="V1786" i="1"/>
  <c r="V29" i="1"/>
  <c r="V604" i="1"/>
  <c r="V646" i="1"/>
  <c r="V763" i="1"/>
  <c r="V827" i="1"/>
  <c r="V891" i="1"/>
  <c r="V950" i="1"/>
  <c r="V1028" i="1"/>
  <c r="V1099" i="1"/>
  <c r="V1101" i="1"/>
  <c r="V1120" i="1"/>
  <c r="V1232" i="1"/>
  <c r="V1327" i="1"/>
  <c r="V1351" i="1"/>
  <c r="V1416" i="1"/>
  <c r="V1421" i="1"/>
  <c r="V1461" i="1"/>
  <c r="V1468" i="1"/>
  <c r="V1613" i="1"/>
  <c r="V1650" i="1"/>
  <c r="V517" i="1"/>
  <c r="V710" i="1"/>
  <c r="V720" i="1"/>
  <c r="V839" i="1"/>
  <c r="V873" i="1"/>
  <c r="V949" i="1"/>
  <c r="V1042" i="1"/>
  <c r="V1238" i="1"/>
  <c r="V1387" i="1"/>
  <c r="V1393" i="1"/>
  <c r="V1435" i="1"/>
  <c r="V1497" i="1"/>
  <c r="V2025" i="1"/>
  <c r="V2041" i="1"/>
  <c r="V792" i="1"/>
  <c r="V923" i="1"/>
  <c r="V1045" i="1"/>
  <c r="V1433" i="1"/>
  <c r="V1506" i="1"/>
  <c r="V1604" i="1"/>
  <c r="V1619" i="1"/>
  <c r="V1682" i="1"/>
  <c r="V284" i="1"/>
  <c r="V750" i="1"/>
  <c r="V935" i="1"/>
  <c r="V1009" i="1"/>
  <c r="V1217" i="1"/>
  <c r="V1285" i="1"/>
  <c r="V1304" i="1"/>
  <c r="V1374" i="1"/>
  <c r="V1622" i="1"/>
  <c r="V1752" i="1"/>
  <c r="V1811" i="1"/>
  <c r="V658" i="1"/>
  <c r="V1287" i="1"/>
  <c r="V1298" i="1"/>
  <c r="V1349" i="1"/>
  <c r="V1498" i="1"/>
  <c r="V1573" i="1"/>
  <c r="V1595" i="1"/>
  <c r="V1611" i="1"/>
  <c r="V1676" i="1"/>
  <c r="V503" i="1"/>
  <c r="V875" i="1"/>
  <c r="V918" i="1"/>
  <c r="V1111" i="1"/>
  <c r="V1133" i="1"/>
  <c r="V1199" i="1"/>
  <c r="V1223" i="1"/>
  <c r="V1245" i="1"/>
  <c r="V1254" i="1"/>
  <c r="V1343" i="1"/>
  <c r="V1486" i="1"/>
  <c r="V1698" i="1"/>
  <c r="V1015" i="1"/>
  <c r="V1103" i="1"/>
  <c r="V1113" i="1"/>
  <c r="V1295" i="1"/>
  <c r="V1344" i="1"/>
  <c r="V1504" i="1"/>
  <c r="V1646" i="1"/>
  <c r="V1669" i="1"/>
  <c r="V1681" i="1"/>
  <c r="V1757" i="1"/>
  <c r="V1770" i="1"/>
  <c r="V2033" i="1"/>
  <c r="V2058" i="1"/>
  <c r="V943" i="1"/>
  <c r="V1157" i="1"/>
  <c r="V1177" i="1"/>
  <c r="V1222" i="1"/>
  <c r="V1246" i="1"/>
  <c r="V1257" i="1"/>
  <c r="V1297" i="1"/>
  <c r="V1338" i="1"/>
  <c r="V1365" i="1"/>
  <c r="V1408" i="1"/>
  <c r="V1494" i="1"/>
  <c r="V1872" i="1"/>
  <c r="V567" i="1"/>
  <c r="V635" i="1"/>
  <c r="V647" i="1"/>
  <c r="V713" i="1"/>
  <c r="V714" i="1"/>
  <c r="V818" i="1"/>
  <c r="V932" i="1"/>
  <c r="V1026" i="1"/>
  <c r="V1150" i="1"/>
  <c r="V1154" i="1"/>
  <c r="V1204" i="1"/>
  <c r="V1375" i="1"/>
  <c r="V1390" i="1"/>
  <c r="V1391" i="1"/>
  <c r="V1519" i="1"/>
  <c r="V1532" i="1"/>
  <c r="V1553" i="1"/>
  <c r="V1769" i="1"/>
  <c r="V356" i="1"/>
  <c r="V698" i="1"/>
  <c r="V1019" i="1"/>
  <c r="V1022" i="1"/>
  <c r="V1235" i="1"/>
  <c r="V1244" i="1"/>
  <c r="V1323" i="1"/>
  <c r="V1345" i="1"/>
  <c r="V1400" i="1"/>
  <c r="V1469" i="1"/>
  <c r="V1511" i="1"/>
  <c r="V1583" i="1"/>
  <c r="V1794" i="1"/>
  <c r="V2062" i="1"/>
  <c r="V2252" i="1"/>
  <c r="V526" i="1"/>
  <c r="V785" i="1"/>
  <c r="V967" i="1"/>
  <c r="V1080" i="1"/>
  <c r="V1147" i="1"/>
  <c r="V1171" i="1"/>
  <c r="V1361" i="1"/>
  <c r="V1362" i="1"/>
  <c r="V1383" i="1"/>
  <c r="V1428" i="1"/>
  <c r="V1697" i="1"/>
  <c r="V1714" i="1"/>
  <c r="V1739" i="1"/>
  <c r="V1751" i="1"/>
  <c r="V525" i="1"/>
  <c r="V728" i="1"/>
  <c r="V781" i="1"/>
  <c r="V962" i="1"/>
  <c r="V963" i="1"/>
  <c r="V1056" i="1"/>
  <c r="V1152" i="1"/>
  <c r="V1228" i="1"/>
  <c r="V1357" i="1"/>
  <c r="V1592" i="1"/>
  <c r="V1630" i="1"/>
  <c r="V1725" i="1"/>
  <c r="V1862" i="1"/>
  <c r="V2145" i="1"/>
  <c r="V528" i="1"/>
  <c r="V731" i="1"/>
  <c r="V734" i="1"/>
  <c r="V797" i="1"/>
  <c r="V939" i="1"/>
  <c r="V1066" i="1"/>
  <c r="V1165" i="1"/>
  <c r="V1207" i="1"/>
  <c r="V1265" i="1"/>
  <c r="V1517" i="1"/>
  <c r="V1802" i="1"/>
  <c r="V1809" i="1"/>
  <c r="V2007" i="1"/>
  <c r="V2284" i="1"/>
  <c r="V395" i="1"/>
  <c r="V557" i="1"/>
  <c r="V674" i="1"/>
  <c r="V764" i="1"/>
  <c r="V829" i="1"/>
  <c r="V886" i="1"/>
  <c r="V905" i="1"/>
  <c r="V1093" i="1"/>
  <c r="V1172" i="1"/>
  <c r="V1224" i="1"/>
  <c r="V1269" i="1"/>
  <c r="V1280" i="1"/>
  <c r="V1336" i="1"/>
  <c r="V1385" i="1"/>
  <c r="V1439" i="1"/>
  <c r="V1467" i="1"/>
  <c r="V1531" i="1"/>
  <c r="V1625" i="1"/>
  <c r="V1640" i="1"/>
  <c r="V1672" i="1"/>
  <c r="V1701" i="1"/>
  <c r="V1740" i="1"/>
  <c r="V1772" i="1"/>
  <c r="V396" i="1"/>
  <c r="V925" i="1"/>
  <c r="V1131" i="1"/>
  <c r="V1214" i="1"/>
  <c r="V1239" i="1"/>
  <c r="V1318" i="1"/>
  <c r="V1339" i="1"/>
  <c r="V1360" i="1"/>
  <c r="V1404" i="1"/>
  <c r="V1624" i="1"/>
  <c r="V1688" i="1"/>
  <c r="V1750" i="1"/>
  <c r="V1768" i="1"/>
  <c r="V1883" i="1"/>
  <c r="V1933" i="1"/>
  <c r="V2028" i="1"/>
  <c r="V729" i="1"/>
  <c r="V921" i="1"/>
  <c r="V995" i="1"/>
  <c r="V1196" i="1"/>
  <c r="V1208" i="1"/>
  <c r="V1325" i="1"/>
  <c r="V1367" i="1"/>
  <c r="V1409" i="1"/>
  <c r="V1443" i="1"/>
  <c r="V1496" i="1"/>
  <c r="V1527" i="1"/>
  <c r="V1535" i="1"/>
  <c r="V1605" i="1"/>
  <c r="V1621" i="1"/>
  <c r="V1792" i="1"/>
  <c r="V1908" i="1"/>
  <c r="V819" i="1"/>
  <c r="V1141" i="1"/>
  <c r="V1164" i="1"/>
  <c r="V1292" i="1"/>
  <c r="V1331" i="1"/>
  <c r="V1501" i="1"/>
  <c r="V1616" i="1"/>
  <c r="V1643" i="1"/>
  <c r="V1668" i="1"/>
  <c r="V1673" i="1"/>
  <c r="V1726" i="1"/>
  <c r="V1805" i="1"/>
  <c r="V800" i="1"/>
  <c r="V861" i="1"/>
  <c r="V1046" i="1"/>
  <c r="V1094" i="1"/>
  <c r="V1311" i="1"/>
  <c r="V1523" i="1"/>
  <c r="V1651" i="1"/>
  <c r="V1839" i="1"/>
  <c r="V1939" i="1"/>
  <c r="V626" i="1"/>
  <c r="V683" i="1"/>
  <c r="V684" i="1"/>
  <c r="V701" i="1"/>
  <c r="V712" i="1"/>
  <c r="V997" i="1"/>
  <c r="V1085" i="1"/>
  <c r="V1143" i="1"/>
  <c r="V1191" i="1"/>
  <c r="V1289" i="1"/>
  <c r="V1369" i="1"/>
  <c r="V1451" i="1"/>
  <c r="V1608" i="1"/>
  <c r="V1706" i="1"/>
  <c r="V1716" i="1"/>
  <c r="V1859" i="1"/>
  <c r="V1879" i="1"/>
  <c r="V1904" i="1"/>
  <c r="V1943" i="1"/>
  <c r="V1947" i="1"/>
  <c r="V2019" i="1"/>
  <c r="V2020" i="1"/>
  <c r="V2123" i="1"/>
  <c r="V2166" i="1"/>
  <c r="V1054" i="1"/>
  <c r="V1060" i="1"/>
  <c r="V1379" i="1"/>
  <c r="V1429" i="1"/>
  <c r="V1514" i="1"/>
  <c r="V1576" i="1"/>
  <c r="V1776" i="1"/>
  <c r="V1857" i="1"/>
  <c r="V1927" i="1"/>
  <c r="V2419" i="1"/>
  <c r="V739" i="1"/>
  <c r="V784" i="1"/>
  <c r="V858" i="1"/>
  <c r="V1123" i="1"/>
  <c r="V1159" i="1"/>
  <c r="V1184" i="1"/>
  <c r="V1271" i="1"/>
  <c r="V1307" i="1"/>
  <c r="V1356" i="1"/>
  <c r="V1364" i="1"/>
  <c r="V1588" i="1"/>
  <c r="V1606" i="1"/>
  <c r="V1623" i="1"/>
  <c r="V1707" i="1"/>
  <c r="V1724" i="1"/>
  <c r="V1790" i="1"/>
  <c r="V1831" i="1"/>
  <c r="V1940" i="1"/>
  <c r="V1945" i="1"/>
  <c r="V1977" i="1"/>
  <c r="V2091" i="1"/>
  <c r="V2297" i="1"/>
  <c r="V1023" i="1"/>
  <c r="V1049" i="1"/>
  <c r="V1062" i="1"/>
  <c r="V1109" i="1"/>
  <c r="V1119" i="1"/>
  <c r="V1328" i="1"/>
  <c r="V1445" i="1"/>
  <c r="V1456" i="1"/>
  <c r="V1590" i="1"/>
  <c r="V1666" i="1"/>
  <c r="V1845" i="1"/>
  <c r="V1931" i="1"/>
  <c r="V1978" i="1"/>
  <c r="V1988" i="1"/>
  <c r="V2008" i="1"/>
  <c r="V2147" i="1"/>
  <c r="V2201" i="1"/>
  <c r="V2241" i="1"/>
  <c r="V2447" i="1"/>
  <c r="V2689" i="1"/>
  <c r="V325" i="1"/>
  <c r="V416" i="1"/>
  <c r="V495" i="1"/>
  <c r="V887" i="1"/>
  <c r="V955" i="1"/>
  <c r="V1216" i="1"/>
  <c r="V1300" i="1"/>
  <c r="V1305" i="1"/>
  <c r="V1544" i="1"/>
  <c r="V1609" i="1"/>
  <c r="V1660" i="1"/>
  <c r="V1684" i="1"/>
  <c r="V1810" i="1"/>
  <c r="V1850" i="1"/>
  <c r="V2009" i="1"/>
  <c r="V2198" i="1"/>
  <c r="V572" i="1"/>
  <c r="V756" i="1"/>
  <c r="V805" i="1"/>
  <c r="V806" i="1"/>
  <c r="V994" i="1"/>
  <c r="V1013" i="1"/>
  <c r="V1089" i="1"/>
  <c r="V1252" i="1"/>
  <c r="V1275" i="1"/>
  <c r="V1308" i="1"/>
  <c r="V1315" i="1"/>
  <c r="V1370" i="1"/>
  <c r="V1372" i="1"/>
  <c r="V1452" i="1"/>
  <c r="V1541" i="1"/>
  <c r="V1788" i="1"/>
  <c r="V1797" i="1"/>
  <c r="V1909" i="1"/>
  <c r="V1966" i="1"/>
  <c r="V2099" i="1"/>
  <c r="V2151" i="1"/>
  <c r="V2161" i="1"/>
  <c r="V2440" i="1"/>
  <c r="V452" i="1"/>
  <c r="V908" i="1"/>
  <c r="V965" i="1"/>
  <c r="V1102" i="1"/>
  <c r="V1117" i="1"/>
  <c r="V1127" i="1"/>
  <c r="V1161" i="1"/>
  <c r="V1170" i="1"/>
  <c r="V1221" i="1"/>
  <c r="V1263" i="1"/>
  <c r="V1350" i="1"/>
  <c r="V1378" i="1"/>
  <c r="V1384" i="1"/>
  <c r="V1398" i="1"/>
  <c r="V1466" i="1"/>
  <c r="V1473" i="1"/>
  <c r="V1521" i="1"/>
  <c r="V1579" i="1"/>
  <c r="V1587" i="1"/>
  <c r="V1807" i="1"/>
  <c r="V1852" i="1"/>
  <c r="V1855" i="1"/>
  <c r="V2053" i="1"/>
  <c r="V2208" i="1"/>
  <c r="V2232" i="1"/>
  <c r="V195" i="1"/>
  <c r="V776" i="1"/>
  <c r="V924" i="1"/>
  <c r="V982" i="1"/>
  <c r="V1031" i="1"/>
  <c r="V1039" i="1"/>
  <c r="V1510" i="1"/>
  <c r="V1614" i="1"/>
  <c r="V1657" i="1"/>
  <c r="V1758" i="1"/>
  <c r="V1843" i="1"/>
  <c r="V1860" i="1"/>
  <c r="V1954" i="1"/>
  <c r="V2000" i="1"/>
  <c r="V2061" i="1"/>
  <c r="V2100" i="1"/>
  <c r="V2121" i="1"/>
  <c r="V2187" i="1"/>
  <c r="V2384" i="1"/>
  <c r="V2624" i="1"/>
  <c r="V796" i="1"/>
  <c r="V913" i="1"/>
  <c r="V1002" i="1"/>
  <c r="V1075" i="1"/>
  <c r="V1173" i="1"/>
  <c r="V1457" i="1"/>
  <c r="V1459" i="1"/>
  <c r="V1512" i="1"/>
  <c r="V1594" i="1"/>
  <c r="V1692" i="1"/>
  <c r="V1743" i="1"/>
  <c r="V1771" i="1"/>
  <c r="V1816" i="1"/>
  <c r="V1898" i="1"/>
  <c r="V2043" i="1"/>
  <c r="V2047" i="1"/>
  <c r="V2165" i="1"/>
  <c r="V275" i="1"/>
  <c r="V878" i="1"/>
  <c r="V1122" i="1"/>
  <c r="V1240" i="1"/>
  <c r="V1260" i="1"/>
  <c r="V1270" i="1"/>
  <c r="V1453" i="1"/>
  <c r="V1485" i="1"/>
  <c r="V1500" i="1"/>
  <c r="V1600" i="1"/>
  <c r="V1670" i="1"/>
  <c r="V1778" i="1"/>
  <c r="V1819" i="1"/>
  <c r="V2011" i="1"/>
  <c r="V2234" i="1"/>
  <c r="V933" i="1"/>
  <c r="V1255" i="1"/>
  <c r="V1415" i="1"/>
  <c r="V1478" i="1"/>
  <c r="V1571" i="1"/>
  <c r="V1674" i="1"/>
  <c r="V1789" i="1"/>
  <c r="V1934" i="1"/>
  <c r="V1995" i="1"/>
  <c r="V2006" i="1"/>
  <c r="V2087" i="1"/>
  <c r="V2111" i="1"/>
  <c r="V2162" i="1"/>
  <c r="V2225" i="1"/>
  <c r="V2304" i="1"/>
  <c r="V2339" i="1"/>
  <c r="V944" i="1"/>
  <c r="V991" i="1"/>
  <c r="V999" i="1"/>
  <c r="V1176" i="1"/>
  <c r="V1276" i="1"/>
  <c r="V1316" i="1"/>
  <c r="V1615" i="1"/>
  <c r="V1639" i="1"/>
  <c r="V1703" i="1"/>
  <c r="V1734" i="1"/>
  <c r="V1820" i="1"/>
  <c r="V1832" i="1"/>
  <c r="V1851" i="1"/>
  <c r="V1948" i="1"/>
  <c r="V1956" i="1"/>
  <c r="V1974" i="1"/>
  <c r="V1999" i="1"/>
  <c r="V2022" i="1"/>
  <c r="V2040" i="1"/>
  <c r="V2134" i="1"/>
  <c r="V2135" i="1"/>
  <c r="V2188" i="1"/>
  <c r="V2287" i="1"/>
  <c r="V622" i="1"/>
  <c r="V828" i="1"/>
  <c r="V1226" i="1"/>
  <c r="V1272" i="1"/>
  <c r="V1396" i="1"/>
  <c r="V1401" i="1"/>
  <c r="V1417" i="1"/>
  <c r="V1471" i="1"/>
  <c r="V1556" i="1"/>
  <c r="V1695" i="1"/>
  <c r="V1742" i="1"/>
  <c r="V1746" i="1"/>
  <c r="V1765" i="1"/>
  <c r="V1870" i="1"/>
  <c r="V1930" i="1"/>
  <c r="V733" i="1"/>
  <c r="V1051" i="1"/>
  <c r="V1256" i="1"/>
  <c r="V1261" i="1"/>
  <c r="V1347" i="1"/>
  <c r="V1395" i="1"/>
  <c r="V1463" i="1"/>
  <c r="V1502" i="1"/>
  <c r="V1507" i="1"/>
  <c r="V1652" i="1"/>
  <c r="V1661" i="1"/>
  <c r="V1738" i="1"/>
  <c r="V1767" i="1"/>
  <c r="V1800" i="1"/>
  <c r="V1817" i="1"/>
  <c r="V1833" i="1"/>
  <c r="V1844" i="1"/>
  <c r="V1848" i="1"/>
  <c r="V1866" i="1"/>
  <c r="V1884" i="1"/>
  <c r="V2027" i="1"/>
  <c r="V2042" i="1"/>
  <c r="V2085" i="1"/>
  <c r="V2093" i="1"/>
  <c r="V2486" i="1"/>
  <c r="V612" i="1"/>
  <c r="V723" i="1"/>
  <c r="V992" i="1"/>
  <c r="V1182" i="1"/>
  <c r="V1190" i="1"/>
  <c r="V1291" i="1"/>
  <c r="V1334" i="1"/>
  <c r="V1434" i="1"/>
  <c r="V1470" i="1"/>
  <c r="V1545" i="1"/>
  <c r="V1558" i="1"/>
  <c r="V1596" i="1"/>
  <c r="V1599" i="1"/>
  <c r="V1631" i="1"/>
  <c r="V1632" i="1"/>
  <c r="V1648" i="1"/>
  <c r="V1690" i="1"/>
  <c r="V1702" i="1"/>
  <c r="V1747" i="1"/>
  <c r="V1799" i="1"/>
  <c r="V1837" i="1"/>
  <c r="V1846" i="1"/>
  <c r="V1861" i="1"/>
  <c r="V1880" i="1"/>
  <c r="V1881" i="1"/>
  <c r="V1885" i="1"/>
  <c r="V1897" i="1"/>
  <c r="V1991" i="1"/>
  <c r="V2005" i="1"/>
  <c r="V2015" i="1"/>
  <c r="V2097" i="1"/>
  <c r="V2116" i="1"/>
  <c r="V2137" i="1"/>
  <c r="V2154" i="1"/>
  <c r="V2226" i="1"/>
  <c r="V2233" i="1"/>
  <c r="V2259" i="1"/>
  <c r="V2392" i="1"/>
  <c r="V265" i="1"/>
  <c r="V910" i="1"/>
  <c r="V974" i="1"/>
  <c r="V988" i="1"/>
  <c r="V998" i="1"/>
  <c r="V1100" i="1"/>
  <c r="V1116" i="1"/>
  <c r="V1218" i="1"/>
  <c r="V1220" i="1"/>
  <c r="V1346" i="1"/>
  <c r="V1430" i="1"/>
  <c r="V1455" i="1"/>
  <c r="V1570" i="1"/>
  <c r="V1593" i="1"/>
  <c r="V1627" i="1"/>
  <c r="V1699" i="1"/>
  <c r="V1744" i="1"/>
  <c r="V1793" i="1"/>
  <c r="V1849" i="1"/>
  <c r="V1932" i="1"/>
  <c r="V1972" i="1"/>
  <c r="V2012" i="1"/>
  <c r="V2034" i="1"/>
  <c r="V2076" i="1"/>
  <c r="V2098" i="1"/>
  <c r="V2324" i="1"/>
  <c r="V2517" i="1"/>
  <c r="V532" i="1"/>
  <c r="V782" i="1"/>
  <c r="V1436" i="1"/>
  <c r="V1449" i="1"/>
  <c r="V1542" i="1"/>
  <c r="V1568" i="1"/>
  <c r="V1678" i="1"/>
  <c r="V1693" i="1"/>
  <c r="V1704" i="1"/>
  <c r="V1853" i="1"/>
  <c r="V1889" i="1"/>
  <c r="V2021" i="1"/>
  <c r="V2088" i="1"/>
  <c r="V2117" i="1"/>
  <c r="V2299" i="1"/>
  <c r="V2319" i="1"/>
  <c r="V2329" i="1"/>
  <c r="V2352" i="1"/>
  <c r="V2485" i="1"/>
  <c r="V2571" i="1"/>
  <c r="V481" i="1"/>
  <c r="V571" i="1"/>
  <c r="V1096" i="1"/>
  <c r="V1320" i="1"/>
  <c r="V1330" i="1"/>
  <c r="V1402" i="1"/>
  <c r="V1405" i="1"/>
  <c r="V1515" i="1"/>
  <c r="V1548" i="1"/>
  <c r="V1581" i="1"/>
  <c r="V1582" i="1"/>
  <c r="V1683" i="1"/>
  <c r="V1686" i="1"/>
  <c r="V1764" i="1"/>
  <c r="V1779" i="1"/>
  <c r="V1806" i="1"/>
  <c r="V1826" i="1"/>
  <c r="V1840" i="1"/>
  <c r="V1905" i="1"/>
  <c r="V1981" i="1"/>
  <c r="V2013" i="1"/>
  <c r="V2156" i="1"/>
  <c r="V2288" i="1"/>
  <c r="V2363" i="1"/>
  <c r="V2444" i="1"/>
  <c r="V2655" i="1"/>
  <c r="V346" i="1"/>
  <c r="V549" i="1"/>
  <c r="V1084" i="1"/>
  <c r="V1151" i="1"/>
  <c r="V1399" i="1"/>
  <c r="V1422" i="1"/>
  <c r="V1437" i="1"/>
  <c r="V1441" i="1"/>
  <c r="V1546" i="1"/>
  <c r="V1559" i="1"/>
  <c r="V1610" i="1"/>
  <c r="V1644" i="1"/>
  <c r="V1662" i="1"/>
  <c r="V1685" i="1"/>
  <c r="V1708" i="1"/>
  <c r="V1719" i="1"/>
  <c r="V1795" i="1"/>
  <c r="V1830" i="1"/>
  <c r="V1869" i="1"/>
  <c r="V1994" i="1"/>
  <c r="V2094" i="1"/>
  <c r="V2136" i="1"/>
  <c r="V2144" i="1"/>
  <c r="V2172" i="1"/>
  <c r="V2190" i="1"/>
  <c r="V2260" i="1"/>
  <c r="V2289" i="1"/>
  <c r="V2354" i="1"/>
  <c r="V2385" i="1"/>
  <c r="V2424" i="1"/>
  <c r="V2476" i="1"/>
  <c r="V2504" i="1"/>
  <c r="V2611" i="1"/>
  <c r="V99" i="1"/>
  <c r="V417" i="1"/>
  <c r="V777" i="1"/>
  <c r="V1065" i="1"/>
  <c r="V1072" i="1"/>
  <c r="V1194" i="1"/>
  <c r="V1236" i="1"/>
  <c r="V1326" i="1"/>
  <c r="V1397" i="1"/>
  <c r="V1420" i="1"/>
  <c r="V1490" i="1"/>
  <c r="V1543" i="1"/>
  <c r="V1575" i="1"/>
  <c r="V1633" i="1"/>
  <c r="V1664" i="1"/>
  <c r="V1671" i="1"/>
  <c r="V1705" i="1"/>
  <c r="V1838" i="1"/>
  <c r="V1841" i="1"/>
  <c r="V1890" i="1"/>
  <c r="V1895" i="1"/>
  <c r="V1922" i="1"/>
  <c r="V1983" i="1"/>
  <c r="V2023" i="1"/>
  <c r="V2122" i="1"/>
  <c r="V2315" i="1"/>
  <c r="V2395" i="1"/>
  <c r="V2429" i="1"/>
  <c r="V2454" i="1"/>
  <c r="V2455" i="1"/>
  <c r="V2478" i="1"/>
  <c r="V823" i="1"/>
  <c r="V1010" i="1"/>
  <c r="V1259" i="1"/>
  <c r="V1310" i="1"/>
  <c r="V1577" i="1"/>
  <c r="V1601" i="1"/>
  <c r="V1602" i="1"/>
  <c r="V1696" i="1"/>
  <c r="V1741" i="1"/>
  <c r="V1775" i="1"/>
  <c r="V1882" i="1"/>
  <c r="V1896" i="1"/>
  <c r="V1928" i="1"/>
  <c r="V2010" i="1"/>
  <c r="V2045" i="1"/>
  <c r="V2069" i="1"/>
  <c r="V2095" i="1"/>
  <c r="V2199" i="1"/>
  <c r="V2292" i="1"/>
  <c r="V2300" i="1"/>
  <c r="V2316" i="1"/>
  <c r="V2325" i="1"/>
  <c r="V877" i="1"/>
  <c r="V953" i="1"/>
  <c r="V1241" i="1"/>
  <c r="V1279" i="1"/>
  <c r="V1332" i="1"/>
  <c r="V1348" i="1"/>
  <c r="V1419" i="1"/>
  <c r="V1536" i="1"/>
  <c r="V1677" i="1"/>
  <c r="V1718" i="1"/>
  <c r="V1748" i="1"/>
  <c r="V1863" i="1"/>
  <c r="V1886" i="1"/>
  <c r="V1910" i="1"/>
  <c r="V1951" i="1"/>
  <c r="V1969" i="1"/>
  <c r="V1985" i="1"/>
  <c r="V2031" i="1"/>
  <c r="V2089" i="1"/>
  <c r="V2108" i="1"/>
  <c r="V2112" i="1"/>
  <c r="V2167" i="1"/>
  <c r="V2245" i="1"/>
  <c r="V2272" i="1"/>
  <c r="V2630" i="1"/>
  <c r="V2702" i="1"/>
  <c r="V2757" i="1"/>
  <c r="V884" i="1"/>
  <c r="V917" i="1"/>
  <c r="V1044" i="1"/>
  <c r="V1145" i="1"/>
  <c r="V1205" i="1"/>
  <c r="V1412" i="1"/>
  <c r="V1425" i="1"/>
  <c r="V1426" i="1"/>
  <c r="V1491" i="1"/>
  <c r="V1549" i="1"/>
  <c r="V1560" i="1"/>
  <c r="V1784" i="1"/>
  <c r="V1798" i="1"/>
  <c r="V1854" i="1"/>
  <c r="V1899" i="1"/>
  <c r="V1907" i="1"/>
  <c r="V1926" i="1"/>
  <c r="V1955" i="1"/>
  <c r="V1959" i="1"/>
  <c r="V1979" i="1"/>
  <c r="V2017" i="1"/>
  <c r="V2083" i="1"/>
  <c r="V2101" i="1"/>
  <c r="V2143" i="1"/>
  <c r="V2168" i="1"/>
  <c r="V2183" i="1"/>
  <c r="V2295" i="1"/>
  <c r="V2410" i="1"/>
  <c r="V2453" i="1"/>
  <c r="V2469" i="1"/>
  <c r="V2553" i="1"/>
  <c r="V2554" i="1"/>
  <c r="V512" i="1"/>
  <c r="V855" i="1"/>
  <c r="V1376" i="1"/>
  <c r="V1381" i="1"/>
  <c r="V1382" i="1"/>
  <c r="V1533" i="1"/>
  <c r="V1607" i="1"/>
  <c r="V1755" i="1"/>
  <c r="V1759" i="1"/>
  <c r="V1803" i="1"/>
  <c r="V1858" i="1"/>
  <c r="V1911" i="1"/>
  <c r="V1937" i="1"/>
  <c r="V2054" i="1"/>
  <c r="V2059" i="1"/>
  <c r="V2102" i="1"/>
  <c r="V2103" i="1"/>
  <c r="V2104" i="1"/>
  <c r="V2157" i="1"/>
  <c r="V2212" i="1"/>
  <c r="V2267" i="1"/>
  <c r="V2400" i="1"/>
  <c r="V2402" i="1"/>
  <c r="V2403" i="1"/>
  <c r="V2420" i="1"/>
  <c r="V2528" i="1"/>
  <c r="V2623" i="1"/>
  <c r="V189" i="1"/>
  <c r="V881" i="1"/>
  <c r="V978" i="1"/>
  <c r="V1007" i="1"/>
  <c r="V1114" i="1"/>
  <c r="V1179" i="1"/>
  <c r="V1181" i="1"/>
  <c r="V1185" i="1"/>
  <c r="V1359" i="1"/>
  <c r="V1446" i="1"/>
  <c r="V1505" i="1"/>
  <c r="V1551" i="1"/>
  <c r="V1749" i="1"/>
  <c r="V1773" i="1"/>
  <c r="V1823" i="1"/>
  <c r="V1864" i="1"/>
  <c r="V1877" i="1"/>
  <c r="V1997" i="1"/>
  <c r="V2014" i="1"/>
  <c r="V2037" i="1"/>
  <c r="V2048" i="1"/>
  <c r="V2056" i="1"/>
  <c r="V2109" i="1"/>
  <c r="V2169" i="1"/>
  <c r="V2173" i="1"/>
  <c r="V2185" i="1"/>
  <c r="V2195" i="1"/>
  <c r="V2217" i="1"/>
  <c r="V2227" i="1"/>
  <c r="V2244" i="1"/>
  <c r="V2326" i="1"/>
  <c r="V2355" i="1"/>
  <c r="V2364" i="1"/>
  <c r="V2365" i="1"/>
  <c r="V2516" i="1"/>
  <c r="V2568" i="1"/>
  <c r="V2641" i="1"/>
  <c r="V2743" i="1"/>
  <c r="V185" i="1"/>
  <c r="V648" i="1"/>
  <c r="V732" i="1"/>
  <c r="V812" i="1"/>
  <c r="V1175" i="1"/>
  <c r="V1186" i="1"/>
  <c r="V1234" i="1"/>
  <c r="V1386" i="1"/>
  <c r="V1423" i="1"/>
  <c r="V1460" i="1"/>
  <c r="V1561" i="1"/>
  <c r="V1645" i="1"/>
  <c r="V1663" i="1"/>
  <c r="V1821" i="1"/>
  <c r="V1871" i="1"/>
  <c r="V1957" i="1"/>
  <c r="V1986" i="1"/>
  <c r="V2046" i="1"/>
  <c r="V2049" i="1"/>
  <c r="V2081" i="1"/>
  <c r="V2105" i="1"/>
  <c r="V2148" i="1"/>
  <c r="V2193" i="1"/>
  <c r="V2221" i="1"/>
  <c r="V2251" i="1"/>
  <c r="V2256" i="1"/>
  <c r="V2258" i="1"/>
  <c r="V2278" i="1"/>
  <c r="V2309" i="1"/>
  <c r="V2312" i="1"/>
  <c r="V2320" i="1"/>
  <c r="V2327" i="1"/>
  <c r="V2335" i="1"/>
  <c r="V2349" i="1"/>
  <c r="V2356" i="1"/>
  <c r="V2393" i="1"/>
  <c r="V2398" i="1"/>
  <c r="V2432" i="1"/>
  <c r="V2449" i="1"/>
  <c r="V2463" i="1"/>
  <c r="V2477" i="1"/>
  <c r="V2479" i="1"/>
  <c r="V2493" i="1"/>
  <c r="V2509" i="1"/>
  <c r="V2754" i="1"/>
  <c r="V575" i="1"/>
  <c r="V765" i="1"/>
  <c r="V859" i="1"/>
  <c r="V1021" i="1"/>
  <c r="V1187" i="1"/>
  <c r="V1418" i="1"/>
  <c r="V1537" i="1"/>
  <c r="V1562" i="1"/>
  <c r="V1687" i="1"/>
  <c r="V1735" i="1"/>
  <c r="V1766" i="1"/>
  <c r="V1874" i="1"/>
  <c r="V1935" i="1"/>
  <c r="V1962" i="1"/>
  <c r="V1984" i="1"/>
  <c r="V1989" i="1"/>
  <c r="V2001" i="1"/>
  <c r="V2055" i="1"/>
  <c r="V2072" i="1"/>
  <c r="V2129" i="1"/>
  <c r="V2158" i="1"/>
  <c r="V2175" i="1"/>
  <c r="V2179" i="1"/>
  <c r="V2182" i="1"/>
  <c r="V2191" i="1"/>
  <c r="V2197" i="1"/>
  <c r="V2243" i="1"/>
  <c r="V2303" i="1"/>
  <c r="V2343" i="1"/>
  <c r="V2409" i="1"/>
  <c r="V2443" i="1"/>
  <c r="V2511" i="1"/>
  <c r="V2527" i="1"/>
  <c r="V2563" i="1"/>
  <c r="V3334" i="1"/>
  <c r="V814" i="1"/>
  <c r="V1178" i="1"/>
  <c r="V1373" i="1"/>
  <c r="V1618" i="1"/>
  <c r="V1635" i="1"/>
  <c r="V1641" i="1"/>
  <c r="V1649" i="1"/>
  <c r="V1709" i="1"/>
  <c r="V1847" i="1"/>
  <c r="V1902" i="1"/>
  <c r="V1958" i="1"/>
  <c r="V2036" i="1"/>
  <c r="V2064" i="1"/>
  <c r="V2078" i="1"/>
  <c r="V2180" i="1"/>
  <c r="V2186" i="1"/>
  <c r="V2196" i="1"/>
  <c r="V2209" i="1"/>
  <c r="V2223" i="1"/>
  <c r="V2238" i="1"/>
  <c r="V2239" i="1"/>
  <c r="V2285" i="1"/>
  <c r="V2290" i="1"/>
  <c r="V2301" i="1"/>
  <c r="V2313" i="1"/>
  <c r="V2357" i="1"/>
  <c r="V2358" i="1"/>
  <c r="V2378" i="1"/>
  <c r="V2406" i="1"/>
  <c r="V2407" i="1"/>
  <c r="V2411" i="1"/>
  <c r="V2412" i="1"/>
  <c r="V2414" i="1"/>
  <c r="V2434" i="1"/>
  <c r="V2525" i="1"/>
  <c r="V2538" i="1"/>
  <c r="V2575" i="1"/>
  <c r="V2593" i="1"/>
  <c r="V2653" i="1"/>
  <c r="V2786" i="1"/>
  <c r="V1286" i="1"/>
  <c r="V1312" i="1"/>
  <c r="V1464" i="1"/>
  <c r="V1472" i="1"/>
  <c r="V1481" i="1"/>
  <c r="V1516" i="1"/>
  <c r="V1538" i="1"/>
  <c r="V1653" i="1"/>
  <c r="V1710" i="1"/>
  <c r="V1804" i="1"/>
  <c r="V1842" i="1"/>
  <c r="V1906" i="1"/>
  <c r="V1923" i="1"/>
  <c r="V1987" i="1"/>
  <c r="V2067" i="1"/>
  <c r="V2075" i="1"/>
  <c r="V2110" i="1"/>
  <c r="V2113" i="1"/>
  <c r="V2127" i="1"/>
  <c r="V2132" i="1"/>
  <c r="V2207" i="1"/>
  <c r="V2228" i="1"/>
  <c r="V2328" i="1"/>
  <c r="V2342" i="1"/>
  <c r="V2351" i="1"/>
  <c r="V2366" i="1"/>
  <c r="V2367" i="1"/>
  <c r="V2368" i="1"/>
  <c r="V2433" i="1"/>
  <c r="V2518" i="1"/>
  <c r="V2590" i="1"/>
  <c r="V2609" i="1"/>
  <c r="V2738" i="1"/>
  <c r="V2864" i="1"/>
  <c r="V862" i="1"/>
  <c r="V894" i="1"/>
  <c r="V1250" i="1"/>
  <c r="V1273" i="1"/>
  <c r="V1313" i="1"/>
  <c r="V1447" i="1"/>
  <c r="V1540" i="1"/>
  <c r="V1679" i="1"/>
  <c r="V1727" i="1"/>
  <c r="V1736" i="1"/>
  <c r="V1834" i="1"/>
  <c r="V1856" i="1"/>
  <c r="V1868" i="1"/>
  <c r="V1912" i="1"/>
  <c r="V1938" i="1"/>
  <c r="V1952" i="1"/>
  <c r="V1996" i="1"/>
  <c r="V2065" i="1"/>
  <c r="V2070" i="1"/>
  <c r="V2130" i="1"/>
  <c r="V2174" i="1"/>
  <c r="V2222" i="1"/>
  <c r="V2229" i="1"/>
  <c r="V2230" i="1"/>
  <c r="V2248" i="1"/>
  <c r="V2283" i="1"/>
  <c r="V2317" i="1"/>
  <c r="V2318" i="1"/>
  <c r="V2332" i="1"/>
  <c r="V2426" i="1"/>
  <c r="V2458" i="1"/>
  <c r="V2610" i="1"/>
  <c r="V2612" i="1"/>
  <c r="V1424" i="1"/>
  <c r="V1563" i="1"/>
  <c r="V1567" i="1"/>
  <c r="V1572" i="1"/>
  <c r="V1612" i="1"/>
  <c r="V1689" i="1"/>
  <c r="V1711" i="1"/>
  <c r="V1733" i="1"/>
  <c r="V1825" i="1"/>
  <c r="V1873" i="1"/>
  <c r="V1891" i="1"/>
  <c r="V1968" i="1"/>
  <c r="V2071" i="1"/>
  <c r="V2073" i="1"/>
  <c r="V2128" i="1"/>
  <c r="V2211" i="1"/>
  <c r="V2291" i="1"/>
  <c r="V2353" i="1"/>
  <c r="V2442" i="1"/>
  <c r="V2446" i="1"/>
  <c r="V2457" i="1"/>
  <c r="V2562" i="1"/>
  <c r="V2570" i="1"/>
  <c r="V2586" i="1"/>
  <c r="V2598" i="1"/>
  <c r="V2670" i="1"/>
  <c r="V2700" i="1"/>
  <c r="V2747" i="1"/>
  <c r="V2903" i="1"/>
  <c r="V987" i="1"/>
  <c r="V1267" i="1"/>
  <c r="V1465" i="1"/>
  <c r="V1547" i="1"/>
  <c r="V1554" i="1"/>
  <c r="V1555" i="1"/>
  <c r="V1675" i="1"/>
  <c r="V1700" i="1"/>
  <c r="V1745" i="1"/>
  <c r="V1887" i="1"/>
  <c r="V1892" i="1"/>
  <c r="V1913" i="1"/>
  <c r="V1960" i="1"/>
  <c r="V2035" i="1"/>
  <c r="V2092" i="1"/>
  <c r="V2119" i="1"/>
  <c r="V2125" i="1"/>
  <c r="V2155" i="1"/>
  <c r="V2204" i="1"/>
  <c r="V2216" i="1"/>
  <c r="V2237" i="1"/>
  <c r="V2338" i="1"/>
  <c r="V2361" i="1"/>
  <c r="V2389" i="1"/>
  <c r="V2391" i="1"/>
  <c r="V2416" i="1"/>
  <c r="V2435" i="1"/>
  <c r="V2436" i="1"/>
  <c r="V2494" i="1"/>
  <c r="V2498" i="1"/>
  <c r="V2499" i="1"/>
  <c r="V2501" i="1"/>
  <c r="V2519" i="1"/>
  <c r="V2583" i="1"/>
  <c r="V2605" i="1"/>
  <c r="V2616" i="1"/>
  <c r="V2707" i="1"/>
  <c r="V1219" i="1"/>
  <c r="V1303" i="1"/>
  <c r="V1406" i="1"/>
  <c r="V1754" i="1"/>
  <c r="V1780" i="1"/>
  <c r="V1781" i="1"/>
  <c r="V1808" i="1"/>
  <c r="V1865" i="1"/>
  <c r="V1893" i="1"/>
  <c r="V1914" i="1"/>
  <c r="V1973" i="1"/>
  <c r="V2002" i="1"/>
  <c r="V2016" i="1"/>
  <c r="V2029" i="1"/>
  <c r="V2038" i="1"/>
  <c r="V2063" i="1"/>
  <c r="V2082" i="1"/>
  <c r="V2090" i="1"/>
  <c r="V2124" i="1"/>
  <c r="V2133" i="1"/>
  <c r="V2149" i="1"/>
  <c r="V2150" i="1"/>
  <c r="V2152" i="1"/>
  <c r="V2171" i="1"/>
  <c r="V2184" i="1"/>
  <c r="V2205" i="1"/>
  <c r="V2218" i="1"/>
  <c r="V2253" i="1"/>
  <c r="V2264" i="1"/>
  <c r="V2286" i="1"/>
  <c r="V2293" i="1"/>
  <c r="V2298" i="1"/>
  <c r="V2308" i="1"/>
  <c r="V2362" i="1"/>
  <c r="V2425" i="1"/>
  <c r="V2482" i="1"/>
  <c r="V2497" i="1"/>
  <c r="V2502" i="1"/>
  <c r="V2573" i="1"/>
  <c r="V2614" i="1"/>
  <c r="V2672" i="1"/>
  <c r="V2676" i="1"/>
  <c r="V2729" i="1"/>
  <c r="V2878" i="1"/>
  <c r="V634" i="1"/>
  <c r="V848" i="1"/>
  <c r="V929" i="1"/>
  <c r="V1480" i="1"/>
  <c r="V1529" i="1"/>
  <c r="V1550" i="1"/>
  <c r="V1680" i="1"/>
  <c r="V1801" i="1"/>
  <c r="V1875" i="1"/>
  <c r="V1915" i="1"/>
  <c r="V1929" i="1"/>
  <c r="V1942" i="1"/>
  <c r="V1963" i="1"/>
  <c r="V1970" i="1"/>
  <c r="V2084" i="1"/>
  <c r="V2114" i="1"/>
  <c r="V2203" i="1"/>
  <c r="V2247" i="1"/>
  <c r="V2266" i="1"/>
  <c r="V2268" i="1"/>
  <c r="V2273" i="1"/>
  <c r="V2302" i="1"/>
  <c r="V2344" i="1"/>
  <c r="V2348" i="1"/>
  <c r="V2359" i="1"/>
  <c r="V2369" i="1"/>
  <c r="V2387" i="1"/>
  <c r="V2408" i="1"/>
  <c r="V2413" i="1"/>
  <c r="V2422" i="1"/>
  <c r="V2430" i="1"/>
  <c r="V2445" i="1"/>
  <c r="V2461" i="1"/>
  <c r="V2484" i="1"/>
  <c r="V2555" i="1"/>
  <c r="V2569" i="1"/>
  <c r="V2642" i="1"/>
  <c r="V1077" i="1"/>
  <c r="V1489" i="1"/>
  <c r="V1492" i="1"/>
  <c r="V1584" i="1"/>
  <c r="V2003" i="1"/>
  <c r="V2018" i="1"/>
  <c r="V2024" i="1"/>
  <c r="V2032" i="1"/>
  <c r="V2051" i="1"/>
  <c r="V2057" i="1"/>
  <c r="V2077" i="1"/>
  <c r="V2153" i="1"/>
  <c r="V2213" i="1"/>
  <c r="V2231" i="1"/>
  <c r="V2269" i="1"/>
  <c r="V2270" i="1"/>
  <c r="V2271" i="1"/>
  <c r="V2276" i="1"/>
  <c r="V2305" i="1"/>
  <c r="V2310" i="1"/>
  <c r="V2375" i="1"/>
  <c r="V2404" i="1"/>
  <c r="V2490" i="1"/>
  <c r="V2500" i="1"/>
  <c r="V2530" i="1"/>
  <c r="V2539" i="1"/>
  <c r="V2592" i="1"/>
  <c r="V2603" i="1"/>
  <c r="V2656" i="1"/>
  <c r="V2722" i="1"/>
  <c r="V596" i="1"/>
  <c r="V934" i="1"/>
  <c r="V959" i="1"/>
  <c r="V1130" i="1"/>
  <c r="V1229" i="1"/>
  <c r="V1534" i="1"/>
  <c r="V1539" i="1"/>
  <c r="V1564" i="1"/>
  <c r="V1603" i="1"/>
  <c r="V1722" i="1"/>
  <c r="V1728" i="1"/>
  <c r="V1812" i="1"/>
  <c r="V1827" i="1"/>
  <c r="V1867" i="1"/>
  <c r="V1903" i="1"/>
  <c r="V1916" i="1"/>
  <c r="V1925" i="1"/>
  <c r="V2030" i="1"/>
  <c r="V2060" i="1"/>
  <c r="V2141" i="1"/>
  <c r="V2142" i="1"/>
  <c r="V2146" i="1"/>
  <c r="V2159" i="1"/>
  <c r="V2181" i="1"/>
  <c r="V2200" i="1"/>
  <c r="V2219" i="1"/>
  <c r="V2261" i="1"/>
  <c r="V2262" i="1"/>
  <c r="V2274" i="1"/>
  <c r="V2321" i="1"/>
  <c r="V2346" i="1"/>
  <c r="V2350" i="1"/>
  <c r="V2370" i="1"/>
  <c r="V2379" i="1"/>
  <c r="V2394" i="1"/>
  <c r="V2397" i="1"/>
  <c r="V2417" i="1"/>
  <c r="V2427" i="1"/>
  <c r="V2492" i="1"/>
  <c r="V2529" i="1"/>
  <c r="V2558" i="1"/>
  <c r="V2564" i="1"/>
  <c r="V2577" i="1"/>
  <c r="V2602" i="1"/>
  <c r="V2669" i="1"/>
  <c r="V2677" i="1"/>
  <c r="V2678" i="1"/>
  <c r="V2688" i="1"/>
  <c r="V2695" i="1"/>
  <c r="V2809" i="1"/>
  <c r="V2830" i="1"/>
  <c r="V2933" i="1"/>
  <c r="V3114" i="1"/>
  <c r="V1040" i="1"/>
  <c r="V1189" i="1"/>
  <c r="V1526" i="1"/>
  <c r="V1717" i="1"/>
  <c r="V1787" i="1"/>
  <c r="V1822" i="1"/>
  <c r="V1878" i="1"/>
  <c r="V2118" i="1"/>
  <c r="V2126" i="1"/>
  <c r="V2160" i="1"/>
  <c r="V2330" i="1"/>
  <c r="V2347" i="1"/>
  <c r="V2381" i="1"/>
  <c r="V2383" i="1"/>
  <c r="V2418" i="1"/>
  <c r="V2451" i="1"/>
  <c r="V2483" i="1"/>
  <c r="V2512" i="1"/>
  <c r="V2536" i="1"/>
  <c r="V2540" i="1"/>
  <c r="V2556" i="1"/>
  <c r="V2579" i="1"/>
  <c r="V2591" i="1"/>
  <c r="V2640" i="1"/>
  <c r="V2646" i="1"/>
  <c r="V2647" i="1"/>
  <c r="V2659" i="1"/>
  <c r="V2674" i="1"/>
  <c r="V2763" i="1"/>
  <c r="V2815" i="1"/>
  <c r="V2841" i="1"/>
  <c r="V3171" i="1"/>
  <c r="V193" i="1"/>
  <c r="V615" i="1"/>
  <c r="V890" i="1"/>
  <c r="V896" i="1"/>
  <c r="V1483" i="1"/>
  <c r="V1530" i="1"/>
  <c r="V1732" i="1"/>
  <c r="V1737" i="1"/>
  <c r="V1782" i="1"/>
  <c r="V1917" i="1"/>
  <c r="V1918" i="1"/>
  <c r="V1975" i="1"/>
  <c r="V1990" i="1"/>
  <c r="V2026" i="1"/>
  <c r="V2131" i="1"/>
  <c r="V2235" i="1"/>
  <c r="V2275" i="1"/>
  <c r="V2280" i="1"/>
  <c r="V2376" i="1"/>
  <c r="V2377" i="1"/>
  <c r="V2396" i="1"/>
  <c r="V2401" i="1"/>
  <c r="V2437" i="1"/>
  <c r="V2452" i="1"/>
  <c r="V2462" i="1"/>
  <c r="V2487" i="1"/>
  <c r="V2491" i="1"/>
  <c r="V2520" i="1"/>
  <c r="V2526" i="1"/>
  <c r="V2621" i="1"/>
  <c r="V2643" i="1"/>
  <c r="V2648" i="1"/>
  <c r="V2664" i="1"/>
  <c r="V2708" i="1"/>
  <c r="V2709" i="1"/>
  <c r="V2716" i="1"/>
  <c r="V2718" i="1"/>
  <c r="V2774" i="1"/>
  <c r="V2791" i="1"/>
  <c r="V2817" i="1"/>
  <c r="V2855" i="1"/>
  <c r="V2856" i="1"/>
  <c r="V2889" i="1"/>
  <c r="V2918" i="1"/>
  <c r="V2990" i="1"/>
  <c r="V2994" i="1"/>
  <c r="V1037" i="1"/>
  <c r="V1655" i="1"/>
  <c r="V1729" i="1"/>
  <c r="V1730" i="1"/>
  <c r="V1763" i="1"/>
  <c r="V1835" i="1"/>
  <c r="V1900" i="1"/>
  <c r="V1953" i="1"/>
  <c r="V2068" i="1"/>
  <c r="V2074" i="1"/>
  <c r="V2079" i="1"/>
  <c r="V2096" i="1"/>
  <c r="V2210" i="1"/>
  <c r="V2242" i="1"/>
  <c r="V2246" i="1"/>
  <c r="V2257" i="1"/>
  <c r="V2294" i="1"/>
  <c r="V2311" i="1"/>
  <c r="V2331" i="1"/>
  <c r="V2371" i="1"/>
  <c r="V2390" i="1"/>
  <c r="V2405" i="1"/>
  <c r="V2423" i="1"/>
  <c r="V2428" i="1"/>
  <c r="V2450" i="1"/>
  <c r="V2464" i="1"/>
  <c r="V2471" i="1"/>
  <c r="V2515" i="1"/>
  <c r="V2521" i="1"/>
  <c r="V2535" i="1"/>
  <c r="V2541" i="1"/>
  <c r="V2545" i="1"/>
  <c r="V2546" i="1"/>
  <c r="V2557" i="1"/>
  <c r="V2587" i="1"/>
  <c r="V2594" i="1"/>
  <c r="V2599" i="1"/>
  <c r="V2617" i="1"/>
  <c r="V2635" i="1"/>
  <c r="V2644" i="1"/>
  <c r="V2679" i="1"/>
  <c r="V2714" i="1"/>
  <c r="V2715" i="1"/>
  <c r="V2725" i="1"/>
  <c r="V2730" i="1"/>
  <c r="V2746" i="1"/>
  <c r="V2772" i="1"/>
  <c r="V2795" i="1"/>
  <c r="V2798" i="1"/>
  <c r="V2826" i="1"/>
  <c r="V2835" i="1"/>
  <c r="V3076" i="1"/>
  <c r="V3080" i="1"/>
  <c r="V3205" i="1"/>
  <c r="V3264" i="1"/>
  <c r="V1319" i="1"/>
  <c r="V1333" i="1"/>
  <c r="V1524" i="1"/>
  <c r="V1813" i="1"/>
  <c r="V1814" i="1"/>
  <c r="V1818" i="1"/>
  <c r="V1961" i="1"/>
  <c r="V1965" i="1"/>
  <c r="V1976" i="1"/>
  <c r="V2120" i="1"/>
  <c r="V2140" i="1"/>
  <c r="V2250" i="1"/>
  <c r="V2265" i="1"/>
  <c r="V2296" i="1"/>
  <c r="V2306" i="1"/>
  <c r="V2372" i="1"/>
  <c r="V2380" i="1"/>
  <c r="V2506" i="1"/>
  <c r="V2510" i="1"/>
  <c r="V2532" i="1"/>
  <c r="V2533" i="1"/>
  <c r="V2534" i="1"/>
  <c r="V2537" i="1"/>
  <c r="V2547" i="1"/>
  <c r="V2596" i="1"/>
  <c r="V2604" i="1"/>
  <c r="V2607" i="1"/>
  <c r="V2615" i="1"/>
  <c r="V2618" i="1"/>
  <c r="V2629" i="1"/>
  <c r="V2634" i="1"/>
  <c r="V2691" i="1"/>
  <c r="V2703" i="1"/>
  <c r="V2705" i="1"/>
  <c r="V2710" i="1"/>
  <c r="V2731" i="1"/>
  <c r="V2761" i="1"/>
  <c r="V2764" i="1"/>
  <c r="V2771" i="1"/>
  <c r="V2801" i="1"/>
  <c r="V2823" i="1"/>
  <c r="V2829" i="1"/>
  <c r="V2836" i="1"/>
  <c r="V2951" i="1"/>
  <c r="V2958" i="1"/>
  <c r="V3018" i="1"/>
  <c r="V3021" i="1"/>
  <c r="V3232" i="1"/>
  <c r="V609" i="1"/>
  <c r="V1125" i="1"/>
  <c r="V1242" i="1"/>
  <c r="V1403" i="1"/>
  <c r="V1777" i="1"/>
  <c r="V1950" i="1"/>
  <c r="V1967" i="1"/>
  <c r="V2044" i="1"/>
  <c r="V2138" i="1"/>
  <c r="V2139" i="1"/>
  <c r="V2240" i="1"/>
  <c r="V2277" i="1"/>
  <c r="V2322" i="1"/>
  <c r="V2388" i="1"/>
  <c r="V2399" i="1"/>
  <c r="V2439" i="1"/>
  <c r="V2448" i="1"/>
  <c r="V2513" i="1"/>
  <c r="V2523" i="1"/>
  <c r="V2531" i="1"/>
  <c r="V2551" i="1"/>
  <c r="V2576" i="1"/>
  <c r="V2580" i="1"/>
  <c r="V2597" i="1"/>
  <c r="V2636" i="1"/>
  <c r="V2650" i="1"/>
  <c r="V2680" i="1"/>
  <c r="V2698" i="1"/>
  <c r="V2711" i="1"/>
  <c r="V2732" i="1"/>
  <c r="V2775" i="1"/>
  <c r="V2802" i="1"/>
  <c r="V2819" i="1"/>
  <c r="V2827" i="1"/>
  <c r="V2842" i="1"/>
  <c r="V2854" i="1"/>
  <c r="V2857" i="1"/>
  <c r="V2872" i="1"/>
  <c r="V2875" i="1"/>
  <c r="V2890" i="1"/>
  <c r="V2919" i="1"/>
  <c r="V2925" i="1"/>
  <c r="V2936" i="1"/>
  <c r="V2966" i="1"/>
  <c r="V2982" i="1"/>
  <c r="V3063" i="1"/>
  <c r="V543" i="1"/>
  <c r="V821" i="1"/>
  <c r="V1211" i="1"/>
  <c r="V1565" i="1"/>
  <c r="V1712" i="1"/>
  <c r="V1791" i="1"/>
  <c r="V1876" i="1"/>
  <c r="V1944" i="1"/>
  <c r="V2170" i="1"/>
  <c r="V2178" i="1"/>
  <c r="V2206" i="1"/>
  <c r="V2224" i="1"/>
  <c r="V2263" i="1"/>
  <c r="V2281" i="1"/>
  <c r="V2360" i="1"/>
  <c r="V2415" i="1"/>
  <c r="V2514" i="1"/>
  <c r="V2559" i="1"/>
  <c r="V2567" i="1"/>
  <c r="V2581" i="1"/>
  <c r="V2625" i="1"/>
  <c r="V2626" i="1"/>
  <c r="V2631" i="1"/>
  <c r="V2637" i="1"/>
  <c r="V2651" i="1"/>
  <c r="V2654" i="1"/>
  <c r="V2660" i="1"/>
  <c r="V2661" i="1"/>
  <c r="V2694" i="1"/>
  <c r="V2717" i="1"/>
  <c r="V2720" i="1"/>
  <c r="V2790" i="1"/>
  <c r="V2824" i="1"/>
  <c r="V2831" i="1"/>
  <c r="V2843" i="1"/>
  <c r="V2844" i="1"/>
  <c r="V2858" i="1"/>
  <c r="V2898" i="1"/>
  <c r="V2968" i="1"/>
  <c r="V3032" i="1"/>
  <c r="V1020" i="1"/>
  <c r="V1067" i="1"/>
  <c r="V1715" i="1"/>
  <c r="V1785" i="1"/>
  <c r="V2080" i="1"/>
  <c r="V2106" i="1"/>
  <c r="V2164" i="1"/>
  <c r="V2192" i="1"/>
  <c r="V2249" i="1"/>
  <c r="V2336" i="1"/>
  <c r="V2459" i="1"/>
  <c r="V2474" i="1"/>
  <c r="V2488" i="1"/>
  <c r="V2543" i="1"/>
  <c r="V2548" i="1"/>
  <c r="V2560" i="1"/>
  <c r="V2574" i="1"/>
  <c r="V2582" i="1"/>
  <c r="V2600" i="1"/>
  <c r="V2619" i="1"/>
  <c r="V2627" i="1"/>
  <c r="V2632" i="1"/>
  <c r="V2638" i="1"/>
  <c r="V2665" i="1"/>
  <c r="V2671" i="1"/>
  <c r="V2721" i="1"/>
  <c r="V2723" i="1"/>
  <c r="V2726" i="1"/>
  <c r="V2733" i="1"/>
  <c r="V2751" i="1"/>
  <c r="V2794" i="1"/>
  <c r="V2799" i="1"/>
  <c r="V2803" i="1"/>
  <c r="V2820" i="1"/>
  <c r="V2845" i="1"/>
  <c r="V2846" i="1"/>
  <c r="V2862" i="1"/>
  <c r="V2876" i="1"/>
  <c r="V2891" i="1"/>
  <c r="V2959" i="1"/>
  <c r="V2980" i="1"/>
  <c r="V2985" i="1"/>
  <c r="V2999" i="1"/>
  <c r="V3057" i="1"/>
  <c r="V3064" i="1"/>
  <c r="V3127" i="1"/>
  <c r="V3153" i="1"/>
  <c r="V636" i="1"/>
  <c r="V1629" i="1"/>
  <c r="V1642" i="1"/>
  <c r="V2004" i="1"/>
  <c r="V2202" i="1"/>
  <c r="V2307" i="1"/>
  <c r="V2333" i="1"/>
  <c r="V2421" i="1"/>
  <c r="V2465" i="1"/>
  <c r="V2470" i="1"/>
  <c r="V2472" i="1"/>
  <c r="V2473" i="1"/>
  <c r="V2495" i="1"/>
  <c r="V2505" i="1"/>
  <c r="V2524" i="1"/>
  <c r="V2565" i="1"/>
  <c r="V2588" i="1"/>
  <c r="V2613" i="1"/>
  <c r="V2628" i="1"/>
  <c r="V2645" i="1"/>
  <c r="V2649" i="1"/>
  <c r="V2658" i="1"/>
  <c r="V2662" i="1"/>
  <c r="V2681" i="1"/>
  <c r="V2692" i="1"/>
  <c r="V2713" i="1"/>
  <c r="V2724" i="1"/>
  <c r="V2734" i="1"/>
  <c r="V2736" i="1"/>
  <c r="V2739" i="1"/>
  <c r="V2755" i="1"/>
  <c r="V2776" i="1"/>
  <c r="V2779" i="1"/>
  <c r="V2780" i="1"/>
  <c r="V2782" i="1"/>
  <c r="V2783" i="1"/>
  <c r="V2788" i="1"/>
  <c r="V2800" i="1"/>
  <c r="V2805" i="1"/>
  <c r="V2808" i="1"/>
  <c r="V2810" i="1"/>
  <c r="V2832" i="1"/>
  <c r="V2873" i="1"/>
  <c r="V2884" i="1"/>
  <c r="V2892" i="1"/>
  <c r="V2893" i="1"/>
  <c r="V2904" i="1"/>
  <c r="V2928" i="1"/>
  <c r="V2941" i="1"/>
  <c r="V2969" i="1"/>
  <c r="V2971" i="1"/>
  <c r="V3047" i="1"/>
  <c r="V3058" i="1"/>
  <c r="V3086" i="1"/>
  <c r="V3095" i="1"/>
  <c r="V3154" i="1"/>
  <c r="V3438" i="1"/>
  <c r="V1448" i="1"/>
  <c r="V1589" i="1"/>
  <c r="V1691" i="1"/>
  <c r="V1919" i="1"/>
  <c r="V1992" i="1"/>
  <c r="V1998" i="1"/>
  <c r="V2039" i="1"/>
  <c r="V2373" i="1"/>
  <c r="V2386" i="1"/>
  <c r="V2460" i="1"/>
  <c r="V2480" i="1"/>
  <c r="V2496" i="1"/>
  <c r="V2503" i="1"/>
  <c r="V2572" i="1"/>
  <c r="V2601" i="1"/>
  <c r="V2606" i="1"/>
  <c r="V2620" i="1"/>
  <c r="V2633" i="1"/>
  <c r="V2663" i="1"/>
  <c r="V2675" i="1"/>
  <c r="V2682" i="1"/>
  <c r="V2693" i="1"/>
  <c r="V2696" i="1"/>
  <c r="V2699" i="1"/>
  <c r="V2706" i="1"/>
  <c r="V2737" i="1"/>
  <c r="V2740" i="1"/>
  <c r="V2741" i="1"/>
  <c r="V2748" i="1"/>
  <c r="V2750" i="1"/>
  <c r="V2752" i="1"/>
  <c r="V2777" i="1"/>
  <c r="V2787" i="1"/>
  <c r="V2825" i="1"/>
  <c r="V2837" i="1"/>
  <c r="V2865" i="1"/>
  <c r="V2866" i="1"/>
  <c r="V2885" i="1"/>
  <c r="V2887" i="1"/>
  <c r="V2897" i="1"/>
  <c r="V2901" i="1"/>
  <c r="V2905" i="1"/>
  <c r="V2920" i="1"/>
  <c r="V2922" i="1"/>
  <c r="V2924" i="1"/>
  <c r="V2929" i="1"/>
  <c r="V2931" i="1"/>
  <c r="V2937" i="1"/>
  <c r="V2950" i="1"/>
  <c r="V2954" i="1"/>
  <c r="V2964" i="1"/>
  <c r="V2988" i="1"/>
  <c r="V2989" i="1"/>
  <c r="V2991" i="1"/>
  <c r="V2995" i="1"/>
  <c r="V3044" i="1"/>
  <c r="V3051" i="1"/>
  <c r="V3054" i="1"/>
  <c r="V3096" i="1"/>
  <c r="V3121" i="1"/>
  <c r="V3178" i="1"/>
  <c r="V3222" i="1"/>
  <c r="V3225" i="1"/>
  <c r="V3555" i="1"/>
  <c r="V1012" i="1"/>
  <c r="V1427" i="1"/>
  <c r="V1495" i="1"/>
  <c r="V1620" i="1"/>
  <c r="V1920" i="1"/>
  <c r="V1982" i="1"/>
  <c r="V2050" i="1"/>
  <c r="V2052" i="1"/>
  <c r="V2086" i="1"/>
  <c r="V2189" i="1"/>
  <c r="V2214" i="1"/>
  <c r="V2254" i="1"/>
  <c r="V2374" i="1"/>
  <c r="V2431" i="1"/>
  <c r="V2438" i="1"/>
  <c r="V2441" i="1"/>
  <c r="V2456" i="1"/>
  <c r="V2475" i="1"/>
  <c r="V2522" i="1"/>
  <c r="V2544" i="1"/>
  <c r="V2552" i="1"/>
  <c r="V2561" i="1"/>
  <c r="V2566" i="1"/>
  <c r="V2578" i="1"/>
  <c r="V2608" i="1"/>
  <c r="V2622" i="1"/>
  <c r="V2652" i="1"/>
  <c r="V2657" i="1"/>
  <c r="V2683" i="1"/>
  <c r="V2719" i="1"/>
  <c r="V2735" i="1"/>
  <c r="V2742" i="1"/>
  <c r="V2749" i="1"/>
  <c r="V2770" i="1"/>
  <c r="V2778" i="1"/>
  <c r="V2781" i="1"/>
  <c r="V2784" i="1"/>
  <c r="V2863" i="1"/>
  <c r="V2867" i="1"/>
  <c r="V2877" i="1"/>
  <c r="V2880" i="1"/>
  <c r="V2894" i="1"/>
  <c r="V2906" i="1"/>
  <c r="V2926" i="1"/>
  <c r="V2932" i="1"/>
  <c r="V2947" i="1"/>
  <c r="V2952" i="1"/>
  <c r="V2960" i="1"/>
  <c r="V2983" i="1"/>
  <c r="V2996" i="1"/>
  <c r="V3005" i="1"/>
  <c r="V3011" i="1"/>
  <c r="V3013" i="1"/>
  <c r="V3019" i="1"/>
  <c r="V3034" i="1"/>
  <c r="V3038" i="1"/>
  <c r="V3055" i="1"/>
  <c r="V3091" i="1"/>
  <c r="V3097" i="1"/>
  <c r="V3105" i="1"/>
  <c r="V3123" i="1"/>
  <c r="V3172" i="1"/>
  <c r="V3184" i="1"/>
  <c r="V3211" i="1"/>
  <c r="V3310" i="1"/>
  <c r="V3444" i="1"/>
  <c r="V3488" i="1"/>
  <c r="V421" i="1"/>
  <c r="V1392" i="1"/>
  <c r="V1628" i="1"/>
  <c r="V1760" i="1"/>
  <c r="V1949" i="1"/>
  <c r="V1971" i="1"/>
  <c r="V2163" i="1"/>
  <c r="V2177" i="1"/>
  <c r="V2220" i="1"/>
  <c r="V2345" i="1"/>
  <c r="V2481" i="1"/>
  <c r="V2489" i="1"/>
  <c r="V2508" i="1"/>
  <c r="V2549" i="1"/>
  <c r="V2666" i="1"/>
  <c r="V2668" i="1"/>
  <c r="V2684" i="1"/>
  <c r="V2701" i="1"/>
  <c r="V2712" i="1"/>
  <c r="V2765" i="1"/>
  <c r="V2766" i="1"/>
  <c r="V2773" i="1"/>
  <c r="V2792" i="1"/>
  <c r="V2797" i="1"/>
  <c r="V2811" i="1"/>
  <c r="V2812" i="1"/>
  <c r="V2816" i="1"/>
  <c r="V2828" i="1"/>
  <c r="V2838" i="1"/>
  <c r="V2852" i="1"/>
  <c r="V2870" i="1"/>
  <c r="V2881" i="1"/>
  <c r="V2882" i="1"/>
  <c r="V2899" i="1"/>
  <c r="V2907" i="1"/>
  <c r="V2923" i="1"/>
  <c r="V2927" i="1"/>
  <c r="V2930" i="1"/>
  <c r="V2955" i="1"/>
  <c r="V2956" i="1"/>
  <c r="V2981" i="1"/>
  <c r="V2997" i="1"/>
  <c r="V2998" i="1"/>
  <c r="V3006" i="1"/>
  <c r="V3012" i="1"/>
  <c r="V3022" i="1"/>
  <c r="V3033" i="1"/>
  <c r="V3040" i="1"/>
  <c r="V3045" i="1"/>
  <c r="V3046" i="1"/>
  <c r="V3078" i="1"/>
  <c r="V3087" i="1"/>
  <c r="V3088" i="1"/>
  <c r="V3098" i="1"/>
  <c r="V3108" i="1"/>
  <c r="V3115" i="1"/>
  <c r="V3122" i="1"/>
  <c r="V3128" i="1"/>
  <c r="V3155" i="1"/>
  <c r="V3157" i="1"/>
  <c r="V3160" i="1"/>
  <c r="V3169" i="1"/>
  <c r="V3207" i="1"/>
  <c r="V3212" i="1"/>
  <c r="V3220" i="1"/>
  <c r="V3235" i="1"/>
  <c r="V3267" i="1"/>
  <c r="V3268" i="1"/>
  <c r="V3331" i="1"/>
  <c r="V3467" i="1"/>
  <c r="V1488" i="1"/>
  <c r="V1828" i="1"/>
  <c r="V1936" i="1"/>
  <c r="V2115" i="1"/>
  <c r="V2236" i="1"/>
  <c r="V2337" i="1"/>
  <c r="V2382" i="1"/>
  <c r="V2466" i="1"/>
  <c r="V2667" i="1"/>
  <c r="V2758" i="1"/>
  <c r="V2759" i="1"/>
  <c r="V2762" i="1"/>
  <c r="V2767" i="1"/>
  <c r="V2769" i="1"/>
  <c r="V2789" i="1"/>
  <c r="V2796" i="1"/>
  <c r="V2806" i="1"/>
  <c r="V2807" i="1"/>
  <c r="V2813" i="1"/>
  <c r="V2847" i="1"/>
  <c r="V2848" i="1"/>
  <c r="V2859" i="1"/>
  <c r="V2860" i="1"/>
  <c r="V2871" i="1"/>
  <c r="V2883" i="1"/>
  <c r="V2886" i="1"/>
  <c r="V2902" i="1"/>
  <c r="V2908" i="1"/>
  <c r="V2917" i="1"/>
  <c r="V2921" i="1"/>
  <c r="V2935" i="1"/>
  <c r="V2938" i="1"/>
  <c r="V2965" i="1"/>
  <c r="V2972" i="1"/>
  <c r="V2973" i="1"/>
  <c r="V2984" i="1"/>
  <c r="V3001" i="1"/>
  <c r="V3003" i="1"/>
  <c r="V3007" i="1"/>
  <c r="V3008" i="1"/>
  <c r="V3014" i="1"/>
  <c r="V3027" i="1"/>
  <c r="V3039" i="1"/>
  <c r="V3041" i="1"/>
  <c r="V3048" i="1"/>
  <c r="V3059" i="1"/>
  <c r="V3065" i="1"/>
  <c r="V3079" i="1"/>
  <c r="V3092" i="1"/>
  <c r="V3093" i="1"/>
  <c r="V3109" i="1"/>
  <c r="V3129" i="1"/>
  <c r="V3162" i="1"/>
  <c r="V3163" i="1"/>
  <c r="V3170" i="1"/>
  <c r="V3180" i="1"/>
  <c r="V3182" i="1"/>
  <c r="V3191" i="1"/>
  <c r="V3226" i="1"/>
  <c r="V3234" i="1"/>
  <c r="V3276" i="1"/>
  <c r="V3311" i="1"/>
  <c r="V3312" i="1"/>
  <c r="V3313" i="1"/>
  <c r="V3314" i="1"/>
  <c r="V3388" i="1"/>
  <c r="V3439" i="1"/>
  <c r="V3465" i="1"/>
  <c r="V3571" i="1"/>
  <c r="V3572" i="1"/>
  <c r="V1140" i="1"/>
  <c r="V1901" i="1"/>
  <c r="V1980" i="1"/>
  <c r="V2215" i="1"/>
  <c r="V2255" i="1"/>
  <c r="V2467" i="1"/>
  <c r="V2507" i="1"/>
  <c r="V2697" i="1"/>
  <c r="V2704" i="1"/>
  <c r="V2728" i="1"/>
  <c r="V2744" i="1"/>
  <c r="V2745" i="1"/>
  <c r="V2756" i="1"/>
  <c r="V2760" i="1"/>
  <c r="V2785" i="1"/>
  <c r="V2814" i="1"/>
  <c r="V2818" i="1"/>
  <c r="V2834" i="1"/>
  <c r="V2839" i="1"/>
  <c r="V2861" i="1"/>
  <c r="V2874" i="1"/>
  <c r="V2895" i="1"/>
  <c r="V2896" i="1"/>
  <c r="V2900" i="1"/>
  <c r="V2909" i="1"/>
  <c r="V2910" i="1"/>
  <c r="V2934" i="1"/>
  <c r="V2939" i="1"/>
  <c r="V2943" i="1"/>
  <c r="V2944" i="1"/>
  <c r="V2948" i="1"/>
  <c r="V2953" i="1"/>
  <c r="V2957" i="1"/>
  <c r="V2961" i="1"/>
  <c r="V2986" i="1"/>
  <c r="V2987" i="1"/>
  <c r="V2992" i="1"/>
  <c r="V3009" i="1"/>
  <c r="V3010" i="1"/>
  <c r="V3015" i="1"/>
  <c r="V3016" i="1"/>
  <c r="V3020" i="1"/>
  <c r="V3023" i="1"/>
  <c r="V3028" i="1"/>
  <c r="V3042" i="1"/>
  <c r="V3049" i="1"/>
  <c r="V3056" i="1"/>
  <c r="V3060" i="1"/>
  <c r="V3068" i="1"/>
  <c r="V3069" i="1"/>
  <c r="V3081" i="1"/>
  <c r="V3089" i="1"/>
  <c r="V3099" i="1"/>
  <c r="V3107" i="1"/>
  <c r="V3110" i="1"/>
  <c r="V3111" i="1"/>
  <c r="V3116" i="1"/>
  <c r="V3130" i="1"/>
  <c r="V3131" i="1"/>
  <c r="V3152" i="1"/>
  <c r="V3156" i="1"/>
  <c r="V3158" i="1"/>
  <c r="V3161" i="1"/>
  <c r="V3164" i="1"/>
  <c r="V3173" i="1"/>
  <c r="V3174" i="1"/>
  <c r="V3175" i="1"/>
  <c r="V3176" i="1"/>
  <c r="V3179" i="1"/>
  <c r="V3181" i="1"/>
  <c r="V3183" i="1"/>
  <c r="V3185" i="1"/>
  <c r="V3186" i="1"/>
  <c r="V3192" i="1"/>
  <c r="V3193" i="1"/>
  <c r="V3208" i="1"/>
  <c r="V3213" i="1"/>
  <c r="V3214" i="1"/>
  <c r="V3227" i="1"/>
  <c r="V3228" i="1"/>
  <c r="V3233" i="1"/>
  <c r="V3239" i="1"/>
  <c r="V3240" i="1"/>
  <c r="V3249" i="1"/>
  <c r="V3260" i="1"/>
  <c r="V3261" i="1"/>
  <c r="V3262" i="1"/>
  <c r="V3269" i="1"/>
  <c r="V3270" i="1"/>
  <c r="V3277" i="1"/>
  <c r="V3309" i="1"/>
  <c r="V3315" i="1"/>
  <c r="V3316" i="1"/>
  <c r="V3317" i="1"/>
  <c r="V3328" i="1"/>
  <c r="V3329" i="1"/>
  <c r="V3330" i="1"/>
  <c r="V3332" i="1"/>
  <c r="V3333" i="1"/>
  <c r="V3335" i="1"/>
  <c r="V3347" i="1"/>
  <c r="V3349" i="1"/>
  <c r="V3351" i="1"/>
  <c r="V3355" i="1"/>
  <c r="V3356" i="1"/>
  <c r="V3357" i="1"/>
  <c r="V3367" i="1"/>
  <c r="V3370" i="1"/>
  <c r="V3375" i="1"/>
  <c r="V3389" i="1"/>
  <c r="V3390" i="1"/>
  <c r="V3394" i="1"/>
  <c r="V3396" i="1"/>
  <c r="V3408" i="1"/>
  <c r="V3440" i="1"/>
  <c r="V3441" i="1"/>
  <c r="V3466" i="1"/>
  <c r="V3489" i="1"/>
  <c r="V3491" i="1"/>
  <c r="V3494" i="1"/>
  <c r="V3556" i="1"/>
  <c r="V3557" i="1"/>
  <c r="V1658" i="1"/>
  <c r="V1888" i="1"/>
  <c r="V2279" i="1"/>
  <c r="V2323" i="1"/>
  <c r="V2334" i="1"/>
  <c r="V2340" i="1"/>
  <c r="V2542" i="1"/>
  <c r="V2550" i="1"/>
  <c r="V2584" i="1"/>
  <c r="V2585" i="1"/>
  <c r="V2589" i="1"/>
  <c r="V2595" i="1"/>
  <c r="V2639" i="1"/>
  <c r="V2673" i="1"/>
  <c r="V2685" i="1"/>
  <c r="V2690" i="1"/>
  <c r="V2727" i="1"/>
  <c r="V2768" i="1"/>
  <c r="V2793" i="1"/>
  <c r="V2804" i="1"/>
  <c r="V2821" i="1"/>
  <c r="V2822" i="1"/>
  <c r="V2833" i="1"/>
  <c r="V2853" i="1"/>
  <c r="V2868" i="1"/>
  <c r="V2869" i="1"/>
  <c r="V2879" i="1"/>
  <c r="V2888" i="1"/>
  <c r="V2911" i="1"/>
  <c r="V2940" i="1"/>
  <c r="V2942" i="1"/>
  <c r="V2945" i="1"/>
  <c r="V2949" i="1"/>
  <c r="V2962" i="1"/>
  <c r="V2963" i="1"/>
  <c r="V2993" i="1"/>
  <c r="V3000" i="1"/>
  <c r="V3002" i="1"/>
  <c r="V3017" i="1"/>
  <c r="V3024" i="1"/>
  <c r="V3025" i="1"/>
  <c r="V3026" i="1"/>
  <c r="V3029" i="1"/>
  <c r="V3030" i="1"/>
  <c r="V3035" i="1"/>
  <c r="V3043" i="1"/>
  <c r="V3050" i="1"/>
  <c r="V3052" i="1"/>
  <c r="V3053" i="1"/>
  <c r="V3062" i="1"/>
  <c r="V3066" i="1"/>
  <c r="V3067" i="1"/>
  <c r="V3070" i="1"/>
  <c r="V3077" i="1"/>
  <c r="V3082" i="1"/>
  <c r="V3094" i="1"/>
  <c r="V3100" i="1"/>
  <c r="V3104" i="1"/>
  <c r="V3112" i="1"/>
  <c r="V3120" i="1"/>
  <c r="V3132" i="1"/>
  <c r="V3133" i="1"/>
  <c r="V3159" i="1"/>
  <c r="V3165" i="1"/>
  <c r="V3166" i="1"/>
  <c r="V3167" i="1"/>
  <c r="V3187" i="1"/>
  <c r="V3189" i="1"/>
  <c r="V3194" i="1"/>
  <c r="V3195" i="1"/>
  <c r="V3196" i="1"/>
  <c r="V3197" i="1"/>
  <c r="V3198" i="1"/>
  <c r="V3206" i="1"/>
  <c r="V3209" i="1"/>
  <c r="V3210" i="1"/>
  <c r="V3215" i="1"/>
  <c r="V3216" i="1"/>
  <c r="V3221" i="1"/>
  <c r="V3229" i="1"/>
  <c r="V3236" i="1"/>
  <c r="V3241" i="1"/>
  <c r="V3242" i="1"/>
  <c r="V3248" i="1"/>
  <c r="V3250" i="1"/>
  <c r="V3251" i="1"/>
  <c r="V3252" i="1"/>
  <c r="V3253" i="1"/>
  <c r="V3254" i="1"/>
  <c r="V3271" i="1"/>
  <c r="V3278" i="1"/>
  <c r="V3279" i="1"/>
  <c r="V3308" i="1"/>
  <c r="V3318" i="1"/>
  <c r="V3319" i="1"/>
  <c r="V3320" i="1"/>
  <c r="V3321" i="1"/>
  <c r="V3322" i="1"/>
  <c r="V3336" i="1"/>
  <c r="V3337" i="1"/>
  <c r="V3338" i="1"/>
  <c r="V3339" i="1"/>
  <c r="V3340" i="1"/>
  <c r="V3348" i="1"/>
  <c r="V3352" i="1"/>
  <c r="V3353" i="1"/>
  <c r="V3358" i="1"/>
  <c r="V3359" i="1"/>
  <c r="V3360" i="1"/>
  <c r="V3368" i="1"/>
  <c r="V3371" i="1"/>
  <c r="V3373" i="1"/>
  <c r="V3376" i="1"/>
  <c r="V3409" i="1"/>
  <c r="V3410" i="1"/>
  <c r="V3442" i="1"/>
  <c r="V3445" i="1"/>
  <c r="V3446" i="1"/>
  <c r="V3447" i="1"/>
  <c r="V3469" i="1"/>
  <c r="V3470" i="1"/>
  <c r="V3471" i="1"/>
  <c r="V3473" i="1"/>
  <c r="V3474" i="1"/>
  <c r="V3487" i="1"/>
  <c r="V3492" i="1"/>
  <c r="V3493" i="1"/>
  <c r="V3495" i="1"/>
  <c r="V3496" i="1"/>
  <c r="V3504" i="1"/>
  <c r="V3560" i="1"/>
  <c r="V3561" i="1"/>
  <c r="V3601" i="1"/>
  <c r="V3605" i="1"/>
  <c r="V3606" i="1"/>
  <c r="V3607" i="1"/>
  <c r="V3608" i="1"/>
  <c r="V3609" i="1"/>
  <c r="V3610" i="1"/>
  <c r="V3611" i="1"/>
  <c r="V1713" i="1"/>
  <c r="V2066" i="1"/>
  <c r="V2282" i="1"/>
  <c r="V2314" i="1"/>
  <c r="V2341" i="1"/>
  <c r="V2840" i="1"/>
  <c r="V2912" i="1"/>
  <c r="V2946" i="1"/>
  <c r="V2970" i="1"/>
  <c r="V2974" i="1"/>
  <c r="V2975" i="1"/>
  <c r="V2976" i="1"/>
  <c r="V3004" i="1"/>
  <c r="V3031" i="1"/>
  <c r="V3036" i="1"/>
  <c r="V3061" i="1"/>
  <c r="V3071" i="1"/>
  <c r="V3072" i="1"/>
  <c r="V3073" i="1"/>
  <c r="V3074" i="1"/>
  <c r="V3075" i="1"/>
  <c r="V3083" i="1"/>
  <c r="V3084" i="1"/>
  <c r="V3085" i="1"/>
  <c r="V3090" i="1"/>
  <c r="V3101" i="1"/>
  <c r="V3102" i="1"/>
  <c r="V3103" i="1"/>
  <c r="V3113" i="1"/>
  <c r="V3117" i="1"/>
  <c r="V3118" i="1"/>
  <c r="V3119" i="1"/>
  <c r="V3124" i="1"/>
  <c r="V3125" i="1"/>
  <c r="V3126" i="1"/>
  <c r="V3134" i="1"/>
  <c r="V3135" i="1"/>
  <c r="V3177" i="1"/>
  <c r="V3188" i="1"/>
  <c r="V3190" i="1"/>
  <c r="V3199" i="1"/>
  <c r="V3200" i="1"/>
  <c r="V3201" i="1"/>
  <c r="V3202" i="1"/>
  <c r="V3203" i="1"/>
  <c r="V3217" i="1"/>
  <c r="V3218" i="1"/>
  <c r="V3219" i="1"/>
  <c r="V3223" i="1"/>
  <c r="V3230" i="1"/>
  <c r="V3231" i="1"/>
  <c r="V3237" i="1"/>
  <c r="V3238" i="1"/>
  <c r="V3243" i="1"/>
  <c r="V3244" i="1"/>
  <c r="V3246" i="1"/>
  <c r="V3255" i="1"/>
  <c r="V3256" i="1"/>
  <c r="V3257" i="1"/>
  <c r="V3258" i="1"/>
  <c r="V3259" i="1"/>
  <c r="V3265" i="1"/>
  <c r="V3272" i="1"/>
  <c r="V3273" i="1"/>
  <c r="V3274" i="1"/>
  <c r="V3275" i="1"/>
  <c r="V3280" i="1"/>
  <c r="V3281" i="1"/>
  <c r="V3282" i="1"/>
  <c r="V3283" i="1"/>
  <c r="V3323" i="1"/>
  <c r="V3324" i="1"/>
  <c r="V3325" i="1"/>
  <c r="V3326" i="1"/>
  <c r="V3327" i="1"/>
  <c r="V3341" i="1"/>
  <c r="V3342" i="1"/>
  <c r="V3343" i="1"/>
  <c r="V3344" i="1"/>
  <c r="V3345" i="1"/>
  <c r="V3350" i="1"/>
  <c r="V3354" i="1"/>
  <c r="V3361" i="1"/>
  <c r="V3362" i="1"/>
  <c r="V3363" i="1"/>
  <c r="V3364" i="1"/>
  <c r="V3372" i="1"/>
  <c r="V3374" i="1"/>
  <c r="V3377" i="1"/>
  <c r="V3378" i="1"/>
  <c r="V3379" i="1"/>
  <c r="V3380" i="1"/>
  <c r="V3381" i="1"/>
  <c r="V3382" i="1"/>
  <c r="V3392" i="1"/>
  <c r="V3395" i="1"/>
  <c r="V3397" i="1"/>
  <c r="V3398" i="1"/>
  <c r="V3399" i="1"/>
  <c r="V3400" i="1"/>
  <c r="V3401" i="1"/>
  <c r="V3402" i="1"/>
  <c r="V3403" i="1"/>
  <c r="V3404" i="1"/>
  <c r="V3405" i="1"/>
  <c r="V3406" i="1"/>
  <c r="V3407" i="1"/>
  <c r="V3411" i="1"/>
  <c r="V3412" i="1"/>
  <c r="V3413" i="1"/>
  <c r="V3414" i="1"/>
  <c r="V3415" i="1"/>
  <c r="V3416" i="1"/>
  <c r="V3448" i="1"/>
  <c r="V3449" i="1"/>
  <c r="V3450" i="1"/>
  <c r="V3451" i="1"/>
  <c r="V3452" i="1"/>
  <c r="V3453" i="1"/>
  <c r="V3454" i="1"/>
  <c r="V3455" i="1"/>
  <c r="V3456" i="1"/>
  <c r="V3475" i="1"/>
  <c r="V3476" i="1"/>
  <c r="V3477" i="1"/>
  <c r="V3478" i="1"/>
  <c r="V3479" i="1"/>
  <c r="V3480" i="1"/>
  <c r="V3497" i="1"/>
  <c r="V3498" i="1"/>
  <c r="V3499" i="1"/>
  <c r="V3500" i="1"/>
  <c r="V3501" i="1"/>
  <c r="V3502" i="1"/>
  <c r="V3503" i="1"/>
  <c r="V3505" i="1"/>
  <c r="V3506" i="1"/>
  <c r="V3507" i="1"/>
  <c r="V3508" i="1"/>
  <c r="V3509" i="1"/>
  <c r="V3510" i="1"/>
  <c r="V3511" i="1"/>
  <c r="V3512" i="1"/>
  <c r="V3513" i="1"/>
  <c r="V3514" i="1"/>
  <c r="V3558" i="1"/>
  <c r="V3563" i="1"/>
  <c r="V3564" i="1"/>
  <c r="V3565" i="1"/>
  <c r="V3566" i="1"/>
  <c r="V3567" i="1"/>
  <c r="V3568" i="1"/>
  <c r="V3569" i="1"/>
  <c r="V3602" i="1"/>
  <c r="V3603" i="1"/>
  <c r="V3612" i="1"/>
  <c r="V3613" i="1"/>
  <c r="V3614" i="1"/>
  <c r="V3615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1566" i="1"/>
  <c r="V2468" i="1"/>
  <c r="V2686" i="1"/>
  <c r="V2687" i="1"/>
  <c r="V2753" i="1"/>
  <c r="V2849" i="1"/>
  <c r="V2850" i="1"/>
  <c r="V2851" i="1"/>
  <c r="V2913" i="1"/>
  <c r="V2914" i="1"/>
  <c r="V2915" i="1"/>
  <c r="V2916" i="1"/>
  <c r="V2967" i="1"/>
  <c r="V2977" i="1"/>
  <c r="V2978" i="1"/>
  <c r="V2979" i="1"/>
  <c r="V3037" i="1"/>
  <c r="V3106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68" i="1"/>
  <c r="V3204" i="1"/>
  <c r="V3224" i="1"/>
  <c r="V3245" i="1"/>
  <c r="V3247" i="1"/>
  <c r="V3263" i="1"/>
  <c r="V3266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46" i="1"/>
  <c r="V3365" i="1"/>
  <c r="V3366" i="1"/>
  <c r="V3369" i="1"/>
  <c r="V3383" i="1"/>
  <c r="V3384" i="1"/>
  <c r="V3385" i="1"/>
  <c r="V3386" i="1"/>
  <c r="V3387" i="1"/>
  <c r="V3391" i="1"/>
  <c r="V3393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43" i="1"/>
  <c r="V3457" i="1"/>
  <c r="V3458" i="1"/>
  <c r="V3459" i="1"/>
  <c r="V3460" i="1"/>
  <c r="V3461" i="1"/>
  <c r="V3462" i="1"/>
  <c r="V3463" i="1"/>
  <c r="V3464" i="1"/>
  <c r="V3468" i="1"/>
  <c r="V3472" i="1"/>
  <c r="V3481" i="1"/>
  <c r="V3482" i="1"/>
  <c r="V3483" i="1"/>
  <c r="V3484" i="1"/>
  <c r="V3485" i="1"/>
  <c r="V3486" i="1"/>
  <c r="V3490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9" i="1"/>
  <c r="V3562" i="1"/>
  <c r="V3570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4" i="1"/>
  <c r="V3616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2" i="6" l="1"/>
  <c r="D11" i="6"/>
  <c r="D10" i="6"/>
  <c r="D9" i="6"/>
  <c r="D8" i="6"/>
  <c r="D7" i="6"/>
  <c r="C12" i="6"/>
  <c r="C11" i="6"/>
  <c r="C10" i="6"/>
  <c r="C9" i="6"/>
  <c r="C8" i="6"/>
  <c r="C7" i="6"/>
  <c r="B12" i="6"/>
  <c r="B11" i="6"/>
  <c r="B10" i="6"/>
  <c r="B9" i="6"/>
  <c r="B8" i="6"/>
  <c r="B7" i="6"/>
  <c r="D6" i="6"/>
  <c r="C6" i="6"/>
  <c r="B6" i="6"/>
  <c r="D5" i="6"/>
  <c r="C5" i="6"/>
  <c r="B5" i="6"/>
  <c r="D4" i="6"/>
  <c r="C4" i="6"/>
  <c r="B4" i="6"/>
  <c r="D3" i="6"/>
  <c r="C3" i="6"/>
  <c r="D13" i="6"/>
  <c r="C13" i="6"/>
  <c r="B13" i="6"/>
  <c r="B3" i="6"/>
  <c r="D2" i="6"/>
  <c r="C2" i="6"/>
  <c r="B2" i="6"/>
  <c r="E2" i="6" l="1"/>
  <c r="G2" i="6" s="1"/>
  <c r="H2" i="6"/>
  <c r="F2" i="6"/>
  <c r="E7" i="6"/>
  <c r="H7" i="6" s="1"/>
  <c r="E8" i="6"/>
  <c r="H8" i="6" s="1"/>
  <c r="E9" i="6"/>
  <c r="H9" i="6" s="1"/>
  <c r="E10" i="6"/>
  <c r="H10" i="6" s="1"/>
  <c r="E12" i="6"/>
  <c r="F12" i="6" s="1"/>
  <c r="E11" i="6"/>
  <c r="F11" i="6" s="1"/>
  <c r="E6" i="6"/>
  <c r="G6" i="6" s="1"/>
  <c r="E5" i="6"/>
  <c r="F5" i="6" s="1"/>
  <c r="E4" i="6"/>
  <c r="F4" i="6" s="1"/>
  <c r="E3" i="6"/>
  <c r="G3" i="6" s="1"/>
  <c r="E13" i="6"/>
  <c r="G13" i="6" s="1"/>
  <c r="S531" i="1"/>
  <c r="T531" i="1"/>
  <c r="S2655" i="1"/>
  <c r="T2655" i="1"/>
  <c r="S689" i="1"/>
  <c r="T689" i="1"/>
  <c r="S145" i="1"/>
  <c r="T145" i="1"/>
  <c r="S1252" i="1"/>
  <c r="T1252" i="1"/>
  <c r="S797" i="1"/>
  <c r="T797" i="1"/>
  <c r="S764" i="1"/>
  <c r="T764" i="1"/>
  <c r="S1403" i="1"/>
  <c r="T1403" i="1"/>
  <c r="S2573" i="1"/>
  <c r="T2573" i="1"/>
  <c r="S1550" i="1"/>
  <c r="T1550" i="1"/>
  <c r="S1008" i="1"/>
  <c r="T1008" i="1"/>
  <c r="S167" i="1"/>
  <c r="T167" i="1"/>
  <c r="S1060" i="1"/>
  <c r="T1060" i="1"/>
  <c r="S999" i="1"/>
  <c r="T999" i="1"/>
  <c r="S1815" i="1"/>
  <c r="T1815" i="1"/>
  <c r="S604" i="1"/>
  <c r="T604" i="1"/>
  <c r="S2088" i="1"/>
  <c r="T2088" i="1"/>
  <c r="S257" i="1"/>
  <c r="T257" i="1"/>
  <c r="S2211" i="1"/>
  <c r="T2211" i="1"/>
  <c r="S1902" i="1"/>
  <c r="T1902" i="1"/>
  <c r="S411" i="1"/>
  <c r="T411" i="1"/>
  <c r="S2752" i="1"/>
  <c r="T2752" i="1"/>
  <c r="S1736" i="1"/>
  <c r="T1736" i="1"/>
  <c r="S220" i="1"/>
  <c r="T220" i="1"/>
  <c r="S2464" i="1"/>
  <c r="T2464" i="1"/>
  <c r="S1929" i="1"/>
  <c r="T1929" i="1"/>
  <c r="S370" i="1"/>
  <c r="T370" i="1"/>
  <c r="S602" i="1"/>
  <c r="T602" i="1"/>
  <c r="S1371" i="1"/>
  <c r="T1371" i="1"/>
  <c r="S1311" i="1"/>
  <c r="T1311" i="1"/>
  <c r="S3490" i="1"/>
  <c r="T3490" i="1"/>
  <c r="S299" i="1"/>
  <c r="T299" i="1"/>
  <c r="S1103" i="1"/>
  <c r="T1103" i="1"/>
  <c r="S1433" i="1"/>
  <c r="T1433" i="1"/>
  <c r="S2014" i="1"/>
  <c r="T2014" i="1"/>
  <c r="S796" i="1"/>
  <c r="T796" i="1"/>
  <c r="S202" i="1"/>
  <c r="T202" i="1"/>
  <c r="S1611" i="1"/>
  <c r="T1611" i="1"/>
  <c r="S251" i="1"/>
  <c r="T251" i="1"/>
  <c r="S1878" i="1"/>
  <c r="T1878" i="1"/>
  <c r="S1915" i="1"/>
  <c r="T1915" i="1"/>
  <c r="S420" i="1"/>
  <c r="T420" i="1"/>
  <c r="S269" i="1"/>
  <c r="T269" i="1"/>
  <c r="S1917" i="1"/>
  <c r="T1917" i="1"/>
  <c r="S1019" i="1"/>
  <c r="T1019" i="1"/>
  <c r="S776" i="1"/>
  <c r="T776" i="1"/>
  <c r="S1099" i="1"/>
  <c r="T1099" i="1"/>
  <c r="S1799" i="1"/>
  <c r="T1799" i="1"/>
  <c r="S607" i="1"/>
  <c r="T607" i="1"/>
  <c r="S2598" i="1"/>
  <c r="T2598" i="1"/>
  <c r="S540" i="1"/>
  <c r="T540" i="1"/>
  <c r="S626" i="1"/>
  <c r="T626" i="1"/>
  <c r="S1462" i="1"/>
  <c r="T1462" i="1"/>
  <c r="S712" i="1"/>
  <c r="T712" i="1"/>
  <c r="S654" i="1"/>
  <c r="T654" i="1"/>
  <c r="S791" i="1"/>
  <c r="T791" i="1"/>
  <c r="S517" i="1"/>
  <c r="T517" i="1"/>
  <c r="S697" i="1"/>
  <c r="T697" i="1"/>
  <c r="S417" i="1"/>
  <c r="T417" i="1"/>
  <c r="S1215" i="1"/>
  <c r="T1215" i="1"/>
  <c r="S894" i="1"/>
  <c r="T894" i="1"/>
  <c r="S1216" i="1"/>
  <c r="T1216" i="1"/>
  <c r="S1770" i="1"/>
  <c r="T1770" i="1"/>
  <c r="S1842" i="1"/>
  <c r="T1842" i="1"/>
  <c r="S886" i="1"/>
  <c r="T886" i="1"/>
  <c r="S1735" i="1"/>
  <c r="T1735" i="1"/>
  <c r="S1754" i="1"/>
  <c r="T1754" i="1"/>
  <c r="S2485" i="1"/>
  <c r="T2485" i="1"/>
  <c r="S653" i="1"/>
  <c r="T653" i="1"/>
  <c r="S2564" i="1"/>
  <c r="T2564" i="1"/>
  <c r="S1775" i="1"/>
  <c r="T1775" i="1"/>
  <c r="S1734" i="1"/>
  <c r="T1734" i="1"/>
  <c r="S2404" i="1"/>
  <c r="T2404" i="1"/>
  <c r="S2623" i="1"/>
  <c r="T2623" i="1"/>
  <c r="S1315" i="1"/>
  <c r="T1315" i="1"/>
  <c r="S2708" i="1"/>
  <c r="T2708" i="1"/>
  <c r="S2055" i="1"/>
  <c r="T2055" i="1"/>
  <c r="S2156" i="1"/>
  <c r="T2156" i="1"/>
  <c r="S2022" i="1"/>
  <c r="T2022" i="1"/>
  <c r="S572" i="1"/>
  <c r="T572" i="1"/>
  <c r="S2109" i="1"/>
  <c r="T2109" i="1"/>
  <c r="S1329" i="1"/>
  <c r="T1329" i="1"/>
  <c r="S2958" i="1"/>
  <c r="T2958" i="1"/>
  <c r="S2683" i="1"/>
  <c r="T2683" i="1"/>
  <c r="S2092" i="1"/>
  <c r="T2092" i="1"/>
  <c r="S959" i="1"/>
  <c r="T959" i="1"/>
  <c r="S1649" i="1"/>
  <c r="T1649" i="1"/>
  <c r="S1383" i="1"/>
  <c r="T1383" i="1"/>
  <c r="S925" i="1"/>
  <c r="T925" i="1"/>
  <c r="S2674" i="1"/>
  <c r="T2674" i="1"/>
  <c r="S1384" i="1"/>
  <c r="T1384" i="1"/>
  <c r="S1122" i="1"/>
  <c r="T1122" i="1"/>
  <c r="S2275" i="1"/>
  <c r="T2275" i="1"/>
  <c r="S2890" i="1"/>
  <c r="T2890" i="1"/>
  <c r="S2707" i="1"/>
  <c r="T2707" i="1"/>
  <c r="S1994" i="1"/>
  <c r="T1994" i="1"/>
  <c r="S2740" i="1"/>
  <c r="T2740" i="1"/>
  <c r="S1428" i="1"/>
  <c r="T1428" i="1"/>
  <c r="S2042" i="1"/>
  <c r="T2042" i="1"/>
  <c r="S1187" i="1"/>
  <c r="T1187" i="1"/>
  <c r="S1405" i="1"/>
  <c r="T1405" i="1"/>
  <c r="S875" i="1"/>
  <c r="T875" i="1"/>
  <c r="S2147" i="1"/>
  <c r="T2147" i="1"/>
  <c r="S2600" i="1"/>
  <c r="T2600" i="1"/>
  <c r="S1739" i="1"/>
  <c r="T1739" i="1"/>
  <c r="S1175" i="1"/>
  <c r="T1175" i="1"/>
  <c r="S873" i="1"/>
  <c r="T873" i="1"/>
  <c r="S1372" i="1"/>
  <c r="T1372" i="1"/>
  <c r="S1788" i="1"/>
  <c r="T1788" i="1"/>
  <c r="S2001" i="1"/>
  <c r="T2001" i="1"/>
  <c r="S1094" i="1"/>
  <c r="T1094" i="1"/>
  <c r="S1139" i="1"/>
  <c r="T1139" i="1"/>
  <c r="S916" i="1"/>
  <c r="T916" i="1"/>
  <c r="S1515" i="1"/>
  <c r="T1515" i="1"/>
  <c r="S2570" i="1"/>
  <c r="T2570" i="1"/>
  <c r="S1336" i="1"/>
  <c r="T1336" i="1"/>
  <c r="S1234" i="1"/>
  <c r="T1234" i="1"/>
  <c r="S1051" i="1"/>
  <c r="T1051" i="1"/>
  <c r="S1430" i="1"/>
  <c r="T1430" i="1"/>
  <c r="S3515" i="1"/>
  <c r="T3515" i="1"/>
  <c r="S3634" i="1"/>
  <c r="T3634" i="1"/>
  <c r="S3706" i="1"/>
  <c r="T3706" i="1"/>
  <c r="S3022" i="1"/>
  <c r="T3022" i="1"/>
  <c r="S3707" i="1"/>
  <c r="T3707" i="1"/>
  <c r="S3212" i="1"/>
  <c r="T3212" i="1"/>
  <c r="S2140" i="1"/>
  <c r="T2140" i="1"/>
  <c r="S2986" i="1"/>
  <c r="T2986" i="1"/>
  <c r="S1949" i="1"/>
  <c r="T1949" i="1"/>
  <c r="S3708" i="1"/>
  <c r="T3708" i="1"/>
  <c r="S3709" i="1"/>
  <c r="T3709" i="1"/>
  <c r="S3710" i="1"/>
  <c r="T3710" i="1"/>
  <c r="S876" i="1"/>
  <c r="T876" i="1"/>
  <c r="S3711" i="1"/>
  <c r="T3711" i="1"/>
  <c r="S3712" i="1"/>
  <c r="T3712" i="1"/>
  <c r="S2758" i="1"/>
  <c r="T2758" i="1"/>
  <c r="S3713" i="1"/>
  <c r="T3713" i="1"/>
  <c r="S3714" i="1"/>
  <c r="T3714" i="1"/>
  <c r="S1207" i="1"/>
  <c r="T1207" i="1"/>
  <c r="S2686" i="1"/>
  <c r="T2686" i="1"/>
  <c r="S3715" i="1"/>
  <c r="T3715" i="1"/>
  <c r="S2185" i="1"/>
  <c r="T2185" i="1"/>
  <c r="S3516" i="1"/>
  <c r="T3516" i="1"/>
  <c r="S3716" i="1"/>
  <c r="T3716" i="1"/>
  <c r="S1849" i="1"/>
  <c r="T1849" i="1"/>
  <c r="S2810" i="1"/>
  <c r="T2810" i="1"/>
  <c r="S3094" i="1"/>
  <c r="T3094" i="1"/>
  <c r="S3717" i="1"/>
  <c r="T3717" i="1"/>
  <c r="S3341" i="1"/>
  <c r="T3341" i="1"/>
  <c r="S3160" i="1"/>
  <c r="T3160" i="1"/>
  <c r="S284" i="1"/>
  <c r="T284" i="1"/>
  <c r="S3041" i="1"/>
  <c r="T3041" i="1"/>
  <c r="S3377" i="1"/>
  <c r="T3377" i="1"/>
  <c r="S2794" i="1"/>
  <c r="T2794" i="1"/>
  <c r="S3336" i="1"/>
  <c r="T3336" i="1"/>
  <c r="S3183" i="1"/>
  <c r="T3183" i="1"/>
  <c r="S1975" i="1"/>
  <c r="T1975" i="1"/>
  <c r="S3558" i="1"/>
  <c r="T3558" i="1"/>
  <c r="S3718" i="1"/>
  <c r="T3718" i="1"/>
  <c r="S3517" i="1"/>
  <c r="T3517" i="1"/>
  <c r="S3719" i="1"/>
  <c r="T3719" i="1"/>
  <c r="S3573" i="1"/>
  <c r="T3573" i="1"/>
  <c r="S2726" i="1"/>
  <c r="T2726" i="1"/>
  <c r="S3720" i="1"/>
  <c r="T3720" i="1"/>
  <c r="S2561" i="1"/>
  <c r="T2561" i="1"/>
  <c r="S3721" i="1"/>
  <c r="T3721" i="1"/>
  <c r="S1566" i="1"/>
  <c r="T1566" i="1"/>
  <c r="S3497" i="1"/>
  <c r="T3497" i="1"/>
  <c r="S2821" i="1"/>
  <c r="T2821" i="1"/>
  <c r="S2627" i="1"/>
  <c r="T2627" i="1"/>
  <c r="S2820" i="1"/>
  <c r="T2820" i="1"/>
  <c r="S3635" i="1"/>
  <c r="T3635" i="1"/>
  <c r="S3722" i="1"/>
  <c r="T3722" i="1"/>
  <c r="S3723" i="1"/>
  <c r="T3723" i="1"/>
  <c r="S3724" i="1"/>
  <c r="T3724" i="1"/>
  <c r="S2182" i="1"/>
  <c r="T2182" i="1"/>
  <c r="S3725" i="1"/>
  <c r="T3725" i="1"/>
  <c r="S2996" i="1"/>
  <c r="T2996" i="1"/>
  <c r="S3726" i="1"/>
  <c r="T3726" i="1"/>
  <c r="S2974" i="1"/>
  <c r="T2974" i="1"/>
  <c r="S2761" i="1"/>
  <c r="T2761" i="1"/>
  <c r="S2507" i="1"/>
  <c r="T2507" i="1"/>
  <c r="S3727" i="1"/>
  <c r="T3727" i="1"/>
  <c r="S1242" i="1"/>
  <c r="T1242" i="1"/>
  <c r="S3272" i="1"/>
  <c r="T3272" i="1"/>
  <c r="S1785" i="1"/>
  <c r="T1785" i="1"/>
  <c r="S3728" i="1"/>
  <c r="T3728" i="1"/>
  <c r="S2466" i="1"/>
  <c r="T2466" i="1"/>
  <c r="S3729" i="1"/>
  <c r="T3729" i="1"/>
  <c r="S2806" i="1"/>
  <c r="T2806" i="1"/>
  <c r="S3284" i="1"/>
  <c r="T3284" i="1"/>
  <c r="S2911" i="1"/>
  <c r="T2911" i="1"/>
  <c r="S3469" i="1"/>
  <c r="T3469" i="1"/>
  <c r="S3730" i="1"/>
  <c r="T3730" i="1"/>
  <c r="S3605" i="1"/>
  <c r="T3605" i="1"/>
  <c r="S3731" i="1"/>
  <c r="T3731" i="1"/>
  <c r="S2114" i="1"/>
  <c r="T2114" i="1"/>
  <c r="S2887" i="1"/>
  <c r="T2887" i="1"/>
  <c r="S2870" i="1"/>
  <c r="T2870" i="1"/>
  <c r="S3732" i="1"/>
  <c r="T3732" i="1"/>
  <c r="S2051" i="1"/>
  <c r="T2051" i="1"/>
  <c r="S2778" i="1"/>
  <c r="T2778" i="1"/>
  <c r="S3733" i="1"/>
  <c r="T3733" i="1"/>
  <c r="S2496" i="1"/>
  <c r="T2496" i="1"/>
  <c r="S52" i="1"/>
  <c r="T52" i="1"/>
  <c r="S2181" i="1"/>
  <c r="T2181" i="1"/>
  <c r="S3734" i="1"/>
  <c r="T3734" i="1"/>
  <c r="S1818" i="1"/>
  <c r="T1818" i="1"/>
  <c r="S3735" i="1"/>
  <c r="T3735" i="1"/>
  <c r="S3736" i="1"/>
  <c r="T3736" i="1"/>
  <c r="S1543" i="1"/>
  <c r="T1543" i="1"/>
  <c r="S1777" i="1"/>
  <c r="T1777" i="1"/>
  <c r="S3636" i="1"/>
  <c r="T3636" i="1"/>
  <c r="S3457" i="1"/>
  <c r="T3457" i="1"/>
  <c r="S3637" i="1"/>
  <c r="T3637" i="1"/>
  <c r="S3518" i="1"/>
  <c r="T3518" i="1"/>
  <c r="S306" i="1"/>
  <c r="T306" i="1"/>
  <c r="S612" i="1"/>
  <c r="T612" i="1"/>
  <c r="S3136" i="1"/>
  <c r="T3136" i="1"/>
  <c r="S772" i="1"/>
  <c r="T772" i="1"/>
  <c r="S2793" i="1"/>
  <c r="T2793" i="1"/>
  <c r="S3737" i="1"/>
  <c r="T3737" i="1"/>
  <c r="S3061" i="1"/>
  <c r="T3061" i="1"/>
  <c r="S3738" i="1"/>
  <c r="T3738" i="1"/>
  <c r="S3739" i="1"/>
  <c r="T3739" i="1"/>
  <c r="S3740" i="1"/>
  <c r="T3740" i="1"/>
  <c r="S2912" i="1"/>
  <c r="T2912" i="1"/>
  <c r="S3741" i="1"/>
  <c r="T3741" i="1"/>
  <c r="S3742" i="1"/>
  <c r="T3742" i="1"/>
  <c r="S3743" i="1"/>
  <c r="T3743" i="1"/>
  <c r="S3243" i="1"/>
  <c r="T3243" i="1"/>
  <c r="S3744" i="1"/>
  <c r="T3744" i="1"/>
  <c r="S3097" i="1"/>
  <c r="T3097" i="1"/>
  <c r="S3745" i="1"/>
  <c r="T3745" i="1"/>
  <c r="S2762" i="1"/>
  <c r="T2762" i="1"/>
  <c r="S3746" i="1"/>
  <c r="T3746" i="1"/>
  <c r="S3747" i="1"/>
  <c r="T3747" i="1"/>
  <c r="S3285" i="1"/>
  <c r="T3285" i="1"/>
  <c r="S3748" i="1"/>
  <c r="T3748" i="1"/>
  <c r="S2908" i="1"/>
  <c r="T2908" i="1"/>
  <c r="S483" i="1"/>
  <c r="T483" i="1"/>
  <c r="S196" i="1"/>
  <c r="T196" i="1"/>
  <c r="S530" i="1"/>
  <c r="T530" i="1"/>
  <c r="S333" i="1"/>
  <c r="T333" i="1"/>
  <c r="S1335" i="1"/>
  <c r="T1335" i="1"/>
  <c r="S1142" i="1"/>
  <c r="T1142" i="1"/>
  <c r="S519" i="1"/>
  <c r="T519" i="1"/>
  <c r="S932" i="1"/>
  <c r="T932" i="1"/>
  <c r="S96" i="1"/>
  <c r="T96" i="1"/>
  <c r="S645" i="1"/>
  <c r="T645" i="1"/>
  <c r="S261" i="1"/>
  <c r="T261" i="1"/>
  <c r="S1251" i="1"/>
  <c r="T1251" i="1"/>
  <c r="S755" i="1"/>
  <c r="T755" i="1"/>
  <c r="S2086" i="1"/>
  <c r="T2086" i="1"/>
  <c r="S305" i="1"/>
  <c r="T305" i="1"/>
  <c r="S793" i="1"/>
  <c r="T793" i="1"/>
  <c r="S444" i="1"/>
  <c r="T444" i="1"/>
  <c r="S222" i="1"/>
  <c r="T222" i="1"/>
  <c r="S137" i="1"/>
  <c r="T137" i="1"/>
  <c r="S87" i="1"/>
  <c r="T87" i="1"/>
  <c r="S675" i="1"/>
  <c r="T675" i="1"/>
  <c r="S387" i="1"/>
  <c r="T387" i="1"/>
  <c r="S1016" i="1"/>
  <c r="T1016" i="1"/>
  <c r="S291" i="1"/>
  <c r="T291" i="1"/>
  <c r="S1024" i="1"/>
  <c r="T1024" i="1"/>
  <c r="S1066" i="1"/>
  <c r="T1066" i="1"/>
  <c r="S2117" i="1"/>
  <c r="T2117" i="1"/>
  <c r="S569" i="1"/>
  <c r="T569" i="1"/>
  <c r="S1064" i="1"/>
  <c r="T1064" i="1"/>
  <c r="S54" i="1"/>
  <c r="T54" i="1"/>
  <c r="S1400" i="1"/>
  <c r="T1400" i="1"/>
  <c r="S263" i="1"/>
  <c r="T263" i="1"/>
  <c r="S1111" i="1"/>
  <c r="T1111" i="1"/>
  <c r="S1098" i="1"/>
  <c r="T1098" i="1"/>
  <c r="S973" i="1"/>
  <c r="T973" i="1"/>
  <c r="S383" i="1"/>
  <c r="T383" i="1"/>
  <c r="S1026" i="1"/>
  <c r="T1026" i="1"/>
  <c r="S118" i="1"/>
  <c r="T118" i="1"/>
  <c r="S199" i="1"/>
  <c r="T199" i="1"/>
  <c r="S314" i="1"/>
  <c r="T314" i="1"/>
  <c r="S66" i="1"/>
  <c r="T66" i="1"/>
  <c r="S942" i="1"/>
  <c r="T942" i="1"/>
  <c r="S180" i="1"/>
  <c r="T180" i="1"/>
  <c r="S402" i="1"/>
  <c r="T402" i="1"/>
  <c r="S194" i="1"/>
  <c r="T194" i="1"/>
  <c r="S255" i="1"/>
  <c r="T255" i="1"/>
  <c r="S477" i="1"/>
  <c r="T477" i="1"/>
  <c r="S320" i="1"/>
  <c r="T320" i="1"/>
  <c r="S155" i="1"/>
  <c r="T155" i="1"/>
  <c r="S493" i="1"/>
  <c r="T493" i="1"/>
  <c r="S1202" i="1"/>
  <c r="T1202" i="1"/>
  <c r="S1014" i="1"/>
  <c r="T1014" i="1"/>
  <c r="S108" i="1"/>
  <c r="T108" i="1"/>
  <c r="S322" i="1"/>
  <c r="T322" i="1"/>
  <c r="S1184" i="1"/>
  <c r="T1184" i="1"/>
  <c r="S121" i="1"/>
  <c r="T121" i="1"/>
  <c r="S289" i="1"/>
  <c r="T289" i="1"/>
  <c r="S412" i="1"/>
  <c r="T412" i="1"/>
  <c r="S56" i="1"/>
  <c r="T56" i="1"/>
  <c r="S447" i="1"/>
  <c r="T447" i="1"/>
  <c r="S337" i="1"/>
  <c r="T337" i="1"/>
  <c r="S511" i="1"/>
  <c r="T511" i="1"/>
  <c r="S721" i="1"/>
  <c r="T721" i="1"/>
  <c r="S1296" i="1"/>
  <c r="T1296" i="1"/>
  <c r="S857" i="1"/>
  <c r="T857" i="1"/>
  <c r="S736" i="1"/>
  <c r="T736" i="1"/>
  <c r="S1580" i="1"/>
  <c r="T1580" i="1"/>
  <c r="S348" i="1"/>
  <c r="T348" i="1"/>
  <c r="S580" i="1"/>
  <c r="T580" i="1"/>
  <c r="S388" i="1"/>
  <c r="T388" i="1"/>
  <c r="S2319" i="1"/>
  <c r="T2319" i="1"/>
  <c r="S398" i="1"/>
  <c r="T398" i="1"/>
  <c r="S768" i="1"/>
  <c r="T768" i="1"/>
  <c r="S449" i="1"/>
  <c r="T449" i="1"/>
  <c r="S1352" i="1"/>
  <c r="T1352" i="1"/>
  <c r="S340" i="1"/>
  <c r="T340" i="1"/>
  <c r="S466" i="1"/>
  <c r="T466" i="1"/>
  <c r="S281" i="1"/>
  <c r="T281" i="1"/>
  <c r="S539" i="1"/>
  <c r="T539" i="1"/>
  <c r="S1054" i="1"/>
  <c r="T1054" i="1"/>
  <c r="S392" i="1"/>
  <c r="T392" i="1"/>
  <c r="S225" i="1"/>
  <c r="T225" i="1"/>
  <c r="S313" i="1"/>
  <c r="T313" i="1"/>
  <c r="S939" i="1"/>
  <c r="T939" i="1"/>
  <c r="S787" i="1"/>
  <c r="T787" i="1"/>
  <c r="S153" i="1"/>
  <c r="T153" i="1"/>
  <c r="S43" i="1"/>
  <c r="T43" i="1"/>
  <c r="S1084" i="1"/>
  <c r="T1084" i="1"/>
  <c r="S105" i="1"/>
  <c r="T105" i="1"/>
  <c r="S682" i="1"/>
  <c r="T682" i="1"/>
  <c r="S227" i="1"/>
  <c r="T227" i="1"/>
  <c r="S190" i="1"/>
  <c r="T190" i="1"/>
  <c r="S70" i="1"/>
  <c r="T70" i="1"/>
  <c r="S164" i="1"/>
  <c r="T164" i="1"/>
  <c r="S710" i="1"/>
  <c r="T710" i="1"/>
  <c r="S779" i="1"/>
  <c r="T779" i="1"/>
  <c r="S292" i="1"/>
  <c r="T292" i="1"/>
  <c r="S1536" i="1"/>
  <c r="T1536" i="1"/>
  <c r="S474" i="1"/>
  <c r="T474" i="1"/>
  <c r="S956" i="1"/>
  <c r="T956" i="1"/>
  <c r="S186" i="1"/>
  <c r="T186" i="1"/>
  <c r="S1367" i="1"/>
  <c r="T1367" i="1"/>
  <c r="S144" i="1"/>
  <c r="T144" i="1"/>
  <c r="S274" i="1"/>
  <c r="T274" i="1"/>
  <c r="S238" i="1"/>
  <c r="T238" i="1"/>
  <c r="S448" i="1"/>
  <c r="T448" i="1"/>
  <c r="S467" i="1"/>
  <c r="T467" i="1"/>
  <c r="S184" i="1"/>
  <c r="T184" i="1"/>
  <c r="S694" i="1"/>
  <c r="T694" i="1"/>
  <c r="S605" i="1"/>
  <c r="T605" i="1"/>
  <c r="S297" i="1"/>
  <c r="T297" i="1"/>
  <c r="S187" i="1"/>
  <c r="T187" i="1"/>
  <c r="S623" i="1"/>
  <c r="T623" i="1"/>
  <c r="S128" i="1"/>
  <c r="T128" i="1"/>
  <c r="S1381" i="1"/>
  <c r="T1381" i="1"/>
  <c r="S198" i="1"/>
  <c r="T198" i="1"/>
  <c r="S872" i="1"/>
  <c r="T872" i="1"/>
  <c r="S328" i="1"/>
  <c r="T328" i="1"/>
  <c r="S156" i="1"/>
  <c r="T156" i="1"/>
  <c r="S339" i="1"/>
  <c r="T339" i="1"/>
  <c r="S598" i="1"/>
  <c r="T598" i="1"/>
  <c r="S217" i="1"/>
  <c r="T217" i="1"/>
  <c r="S608" i="1"/>
  <c r="T608" i="1"/>
  <c r="S765" i="1"/>
  <c r="T765" i="1"/>
  <c r="S871" i="1"/>
  <c r="T871" i="1"/>
  <c r="S503" i="1"/>
  <c r="T503" i="1"/>
  <c r="S219" i="1"/>
  <c r="T219" i="1"/>
  <c r="S693" i="1"/>
  <c r="T693" i="1"/>
  <c r="S568" i="1"/>
  <c r="T568" i="1"/>
  <c r="S911" i="1"/>
  <c r="T911" i="1"/>
  <c r="S275" i="1"/>
  <c r="T275" i="1"/>
  <c r="S39" i="1"/>
  <c r="T39" i="1"/>
  <c r="S2780" i="1"/>
  <c r="T2780" i="1"/>
  <c r="S849" i="1"/>
  <c r="T849" i="1"/>
  <c r="S860" i="1"/>
  <c r="T860" i="1"/>
  <c r="S2599" i="1"/>
  <c r="T2599" i="1"/>
  <c r="S1660" i="1"/>
  <c r="T1660" i="1"/>
  <c r="S547" i="1"/>
  <c r="T547" i="1"/>
  <c r="S1444" i="1"/>
  <c r="T1444" i="1"/>
  <c r="S457" i="1"/>
  <c r="T457" i="1"/>
  <c r="S1049" i="1"/>
  <c r="T1049" i="1"/>
  <c r="S327" i="1"/>
  <c r="T327" i="1"/>
  <c r="S2073" i="1"/>
  <c r="T2073" i="1"/>
  <c r="S1850" i="1"/>
  <c r="T1850" i="1"/>
  <c r="S368" i="1"/>
  <c r="T368" i="1"/>
  <c r="S317" i="1"/>
  <c r="T317" i="1"/>
  <c r="S2596" i="1"/>
  <c r="T2596" i="1"/>
  <c r="S100" i="1"/>
  <c r="T100" i="1"/>
  <c r="S966" i="1"/>
  <c r="T966" i="1"/>
  <c r="S63" i="1"/>
  <c r="T63" i="1"/>
  <c r="S2371" i="1"/>
  <c r="T2371" i="1"/>
  <c r="S413" i="1"/>
  <c r="T413" i="1"/>
  <c r="S436" i="1"/>
  <c r="T436" i="1"/>
  <c r="S143" i="1"/>
  <c r="T143" i="1"/>
  <c r="S1123" i="1"/>
  <c r="T1123" i="1"/>
  <c r="S664" i="1"/>
  <c r="T664" i="1"/>
  <c r="S484" i="1"/>
  <c r="T484" i="1"/>
  <c r="S570" i="1"/>
  <c r="T570" i="1"/>
  <c r="S750" i="1"/>
  <c r="T750" i="1"/>
  <c r="S390" i="1"/>
  <c r="T390" i="1"/>
  <c r="S647" i="1"/>
  <c r="T647" i="1"/>
  <c r="S154" i="1"/>
  <c r="T154" i="1"/>
  <c r="S1600" i="1"/>
  <c r="T1600" i="1"/>
  <c r="S1120" i="1"/>
  <c r="T1120" i="1"/>
  <c r="S224" i="1"/>
  <c r="T224" i="1"/>
  <c r="S1535" i="1"/>
  <c r="T1535" i="1"/>
  <c r="S1548" i="1"/>
  <c r="T1548" i="1"/>
  <c r="S1873" i="1"/>
  <c r="T1873" i="1"/>
  <c r="S992" i="1"/>
  <c r="T992" i="1"/>
  <c r="S2526" i="1"/>
  <c r="T2526" i="1"/>
  <c r="S2189" i="1"/>
  <c r="T2189" i="1"/>
  <c r="S278" i="1"/>
  <c r="T278" i="1"/>
  <c r="S1496" i="1"/>
  <c r="T1496" i="1"/>
  <c r="S556" i="1"/>
  <c r="T556" i="1"/>
  <c r="S432" i="1"/>
  <c r="T432" i="1"/>
  <c r="S2125" i="1"/>
  <c r="T2125" i="1"/>
  <c r="S2223" i="1"/>
  <c r="T2223" i="1"/>
  <c r="S683" i="1"/>
  <c r="T683" i="1"/>
  <c r="S367" i="1"/>
  <c r="T367" i="1"/>
  <c r="S843" i="1"/>
  <c r="T843" i="1"/>
  <c r="S3487" i="1"/>
  <c r="T3487" i="1"/>
  <c r="S2838" i="1"/>
  <c r="T2838" i="1"/>
  <c r="S2732" i="1"/>
  <c r="T2732" i="1"/>
  <c r="S3018" i="1"/>
  <c r="T3018" i="1"/>
  <c r="S2965" i="1"/>
  <c r="T2965" i="1"/>
  <c r="S3563" i="1"/>
  <c r="T3563" i="1"/>
  <c r="S3051" i="1"/>
  <c r="T3051" i="1"/>
  <c r="S3749" i="1"/>
  <c r="T3749" i="1"/>
  <c r="S2532" i="1"/>
  <c r="T2532" i="1"/>
  <c r="S3750" i="1"/>
  <c r="T3750" i="1"/>
  <c r="S3439" i="1"/>
  <c r="T3439" i="1"/>
  <c r="S2748" i="1"/>
  <c r="T2748" i="1"/>
  <c r="S2620" i="1"/>
  <c r="T2620" i="1"/>
  <c r="S3751" i="1"/>
  <c r="T3751" i="1"/>
  <c r="S3071" i="1"/>
  <c r="T3071" i="1"/>
  <c r="S3606" i="1"/>
  <c r="T3606" i="1"/>
  <c r="S3752" i="1"/>
  <c r="T3752" i="1"/>
  <c r="S3753" i="1"/>
  <c r="T3753" i="1"/>
  <c r="S1944" i="1"/>
  <c r="T1944" i="1"/>
  <c r="S3754" i="1"/>
  <c r="T3754" i="1"/>
  <c r="S3574" i="1"/>
  <c r="T3574" i="1"/>
  <c r="S3755" i="1"/>
  <c r="T3755" i="1"/>
  <c r="S934" i="1"/>
  <c r="T934" i="1"/>
  <c r="S3505" i="1"/>
  <c r="T3505" i="1"/>
  <c r="S3286" i="1"/>
  <c r="T3286" i="1"/>
  <c r="S3617" i="1"/>
  <c r="T3617" i="1"/>
  <c r="S2483" i="1"/>
  <c r="T2483" i="1"/>
  <c r="S3575" i="1"/>
  <c r="T3575" i="1"/>
  <c r="S3179" i="1"/>
  <c r="T3179" i="1"/>
  <c r="S3312" i="1"/>
  <c r="T3312" i="1"/>
  <c r="S2770" i="1"/>
  <c r="T2770" i="1"/>
  <c r="S3756" i="1"/>
  <c r="T3756" i="1"/>
  <c r="S2698" i="1"/>
  <c r="T2698" i="1"/>
  <c r="S3397" i="1"/>
  <c r="T3397" i="1"/>
  <c r="S3180" i="1"/>
  <c r="T3180" i="1"/>
  <c r="S3323" i="1"/>
  <c r="T3323" i="1"/>
  <c r="S3236" i="1"/>
  <c r="T3236" i="1"/>
  <c r="S3757" i="1"/>
  <c r="T3757" i="1"/>
  <c r="S2447" i="1"/>
  <c r="T2447" i="1"/>
  <c r="S3417" i="1"/>
  <c r="T3417" i="1"/>
  <c r="S3411" i="1"/>
  <c r="T3411" i="1"/>
  <c r="S3758" i="1"/>
  <c r="T3758" i="1"/>
  <c r="S3759" i="1"/>
  <c r="T3759" i="1"/>
  <c r="S2206" i="1"/>
  <c r="T2206" i="1"/>
  <c r="S3638" i="1"/>
  <c r="T3638" i="1"/>
  <c r="S3044" i="1"/>
  <c r="T3044" i="1"/>
  <c r="S3191" i="1"/>
  <c r="T3191" i="1"/>
  <c r="S1261" i="1"/>
  <c r="T1261" i="1"/>
  <c r="S3760" i="1"/>
  <c r="T3760" i="1"/>
  <c r="S3761" i="1"/>
  <c r="T3761" i="1"/>
  <c r="S3273" i="1"/>
  <c r="T3273" i="1"/>
  <c r="S948" i="1"/>
  <c r="T948" i="1"/>
  <c r="S3039" i="1"/>
  <c r="T3039" i="1"/>
  <c r="S2428" i="1"/>
  <c r="T2428" i="1"/>
  <c r="S3639" i="1"/>
  <c r="T3639" i="1"/>
  <c r="S3762" i="1"/>
  <c r="T3762" i="1"/>
  <c r="S1193" i="1"/>
  <c r="T1193" i="1"/>
  <c r="S3763" i="1"/>
  <c r="T3763" i="1"/>
  <c r="S3764" i="1"/>
  <c r="T3764" i="1"/>
  <c r="S1196" i="1"/>
  <c r="T1196" i="1"/>
  <c r="S868" i="1"/>
  <c r="T868" i="1"/>
  <c r="S1960" i="1"/>
  <c r="T1960" i="1"/>
  <c r="S3519" i="1"/>
  <c r="T3519" i="1"/>
  <c r="S885" i="1"/>
  <c r="T885" i="1"/>
  <c r="S3032" i="1"/>
  <c r="T3032" i="1"/>
  <c r="S807" i="1"/>
  <c r="T807" i="1"/>
  <c r="S3287" i="1"/>
  <c r="T3287" i="1"/>
  <c r="S3765" i="1"/>
  <c r="T3765" i="1"/>
  <c r="S3766" i="1"/>
  <c r="T3766" i="1"/>
  <c r="S2949" i="1"/>
  <c r="T2949" i="1"/>
  <c r="S3767" i="1"/>
  <c r="T3767" i="1"/>
  <c r="S3768" i="1"/>
  <c r="T3768" i="1"/>
  <c r="S3769" i="1"/>
  <c r="T3769" i="1"/>
  <c r="S3770" i="1"/>
  <c r="T3770" i="1"/>
  <c r="S3373" i="1"/>
  <c r="T3373" i="1"/>
  <c r="S3771" i="1"/>
  <c r="T3771" i="1"/>
  <c r="S3640" i="1"/>
  <c r="T3640" i="1"/>
  <c r="S3376" i="1"/>
  <c r="T3376" i="1"/>
  <c r="S1567" i="1"/>
  <c r="T1567" i="1"/>
  <c r="S1935" i="1"/>
  <c r="T1935" i="1"/>
  <c r="S2948" i="1"/>
  <c r="T2948" i="1"/>
  <c r="S3772" i="1"/>
  <c r="T3772" i="1"/>
  <c r="S2934" i="1"/>
  <c r="T2934" i="1"/>
  <c r="S3095" i="1"/>
  <c r="T3095" i="1"/>
  <c r="S2813" i="1"/>
  <c r="T2813" i="1"/>
  <c r="S3264" i="1"/>
  <c r="T3264" i="1"/>
  <c r="S2913" i="1"/>
  <c r="T2913" i="1"/>
  <c r="S2560" i="1"/>
  <c r="T2560" i="1"/>
  <c r="S2768" i="1"/>
  <c r="T2768" i="1"/>
  <c r="S3520" i="1"/>
  <c r="T3520" i="1"/>
  <c r="S3773" i="1"/>
  <c r="T3773" i="1"/>
  <c r="S3027" i="1"/>
  <c r="T3027" i="1"/>
  <c r="S3498" i="1"/>
  <c r="T3498" i="1"/>
  <c r="S923" i="1"/>
  <c r="T923" i="1"/>
  <c r="S3278" i="1"/>
  <c r="T3278" i="1"/>
  <c r="S346" i="1"/>
  <c r="T346" i="1"/>
  <c r="S3774" i="1"/>
  <c r="T3774" i="1"/>
  <c r="S2962" i="1"/>
  <c r="T2962" i="1"/>
  <c r="S3775" i="1"/>
  <c r="T3775" i="1"/>
  <c r="S1613" i="1"/>
  <c r="T1613" i="1"/>
  <c r="S1151" i="1"/>
  <c r="T1151" i="1"/>
  <c r="S1131" i="1"/>
  <c r="T1131" i="1"/>
  <c r="S1419" i="1"/>
  <c r="T1419" i="1"/>
  <c r="S1005" i="1"/>
  <c r="T1005" i="1"/>
  <c r="S1354" i="1"/>
  <c r="T1354" i="1"/>
  <c r="S609" i="1"/>
  <c r="T609" i="1"/>
  <c r="S1996" i="1"/>
  <c r="T1996" i="1"/>
  <c r="S715" i="1"/>
  <c r="T715" i="1"/>
  <c r="S2168" i="1"/>
  <c r="T2168" i="1"/>
  <c r="S2057" i="1"/>
  <c r="T2057" i="1"/>
  <c r="S1376" i="1"/>
  <c r="T1376" i="1"/>
  <c r="S1332" i="1"/>
  <c r="T1332" i="1"/>
  <c r="S591" i="1"/>
  <c r="T591" i="1"/>
  <c r="S1903" i="1"/>
  <c r="T1903" i="1"/>
  <c r="S495" i="1"/>
  <c r="T495" i="1"/>
  <c r="S1862" i="1"/>
  <c r="T1862" i="1"/>
  <c r="S1347" i="1"/>
  <c r="T1347" i="1"/>
  <c r="S1725" i="1"/>
  <c r="T1725" i="1"/>
  <c r="S526" i="1"/>
  <c r="T526" i="1"/>
  <c r="S2672" i="1"/>
  <c r="T2672" i="1"/>
  <c r="S3641" i="1"/>
  <c r="T3641" i="1"/>
  <c r="S3418" i="1"/>
  <c r="T3418" i="1"/>
  <c r="S3642" i="1"/>
  <c r="T3642" i="1"/>
  <c r="S3217" i="1"/>
  <c r="T3217" i="1"/>
  <c r="S3564" i="1"/>
  <c r="T3564" i="1"/>
  <c r="S549" i="1"/>
  <c r="T549" i="1"/>
  <c r="S3265" i="1"/>
  <c r="T3265" i="1"/>
  <c r="S3776" i="1"/>
  <c r="T3776" i="1"/>
  <c r="S3554" i="1"/>
  <c r="T3554" i="1"/>
  <c r="S3222" i="1"/>
  <c r="T3222" i="1"/>
  <c r="S3355" i="1"/>
  <c r="T3355" i="1"/>
  <c r="S1359" i="1"/>
  <c r="T1359" i="1"/>
  <c r="S3777" i="1"/>
  <c r="T3777" i="1"/>
  <c r="S3078" i="1"/>
  <c r="T3078" i="1"/>
  <c r="S2128" i="1"/>
  <c r="T2128" i="1"/>
  <c r="S3778" i="1"/>
  <c r="T3778" i="1"/>
  <c r="S2977" i="1"/>
  <c r="T2977" i="1"/>
  <c r="S2149" i="1"/>
  <c r="T2149" i="1"/>
  <c r="S3779" i="1"/>
  <c r="T3779" i="1"/>
  <c r="S3288" i="1"/>
  <c r="T3288" i="1"/>
  <c r="S3492" i="1"/>
  <c r="T3492" i="1"/>
  <c r="S3255" i="1"/>
  <c r="T3255" i="1"/>
  <c r="S3780" i="1"/>
  <c r="T3780" i="1"/>
  <c r="S3223" i="1"/>
  <c r="T3223" i="1"/>
  <c r="S3643" i="1"/>
  <c r="T3643" i="1"/>
  <c r="S3781" i="1"/>
  <c r="T3781" i="1"/>
  <c r="S3644" i="1"/>
  <c r="T3644" i="1"/>
  <c r="S3782" i="1"/>
  <c r="T3782" i="1"/>
  <c r="S2917" i="1"/>
  <c r="T2917" i="1"/>
  <c r="S3458" i="1"/>
  <c r="T3458" i="1"/>
  <c r="S3037" i="1"/>
  <c r="T3037" i="1"/>
  <c r="S3113" i="1"/>
  <c r="T3113" i="1"/>
  <c r="S3783" i="1"/>
  <c r="T3783" i="1"/>
  <c r="S2805" i="1"/>
  <c r="T2805" i="1"/>
  <c r="S3185" i="1"/>
  <c r="T3185" i="1"/>
  <c r="S2896" i="1"/>
  <c r="T2896" i="1"/>
  <c r="S3645" i="1"/>
  <c r="T3645" i="1"/>
  <c r="S3521" i="1"/>
  <c r="T3521" i="1"/>
  <c r="S3488" i="1"/>
  <c r="T3488" i="1"/>
  <c r="S3003" i="1"/>
  <c r="T3003" i="1"/>
  <c r="S3646" i="1"/>
  <c r="T3646" i="1"/>
  <c r="S3784" i="1"/>
  <c r="T3784" i="1"/>
  <c r="S3785" i="1"/>
  <c r="T3785" i="1"/>
  <c r="S3647" i="1"/>
  <c r="T3647" i="1"/>
  <c r="S3506" i="1"/>
  <c r="T3506" i="1"/>
  <c r="S3786" i="1"/>
  <c r="T3786" i="1"/>
  <c r="S3249" i="1"/>
  <c r="T3249" i="1"/>
  <c r="S1620" i="1"/>
  <c r="T1620" i="1"/>
  <c r="S2840" i="1"/>
  <c r="T2840" i="1"/>
  <c r="S3648" i="1"/>
  <c r="T3648" i="1"/>
  <c r="S2941" i="1"/>
  <c r="T2941" i="1"/>
  <c r="S3237" i="1"/>
  <c r="T3237" i="1"/>
  <c r="S2914" i="1"/>
  <c r="T2914" i="1"/>
  <c r="S3091" i="1"/>
  <c r="T3091" i="1"/>
  <c r="S3398" i="1"/>
  <c r="T3398" i="1"/>
  <c r="S2737" i="1"/>
  <c r="T2737" i="1"/>
  <c r="S3565" i="1"/>
  <c r="T3565" i="1"/>
  <c r="S3453" i="1"/>
  <c r="T3453" i="1"/>
  <c r="S2438" i="1"/>
  <c r="T2438" i="1"/>
  <c r="S3374" i="1"/>
  <c r="T3374" i="1"/>
  <c r="S3137" i="1"/>
  <c r="T3137" i="1"/>
  <c r="S3040" i="1"/>
  <c r="T3040" i="1"/>
  <c r="S3787" i="1"/>
  <c r="T3787" i="1"/>
  <c r="S2607" i="1"/>
  <c r="T2607" i="1"/>
  <c r="S3788" i="1"/>
  <c r="T3788" i="1"/>
  <c r="S3054" i="1"/>
  <c r="T3054" i="1"/>
  <c r="S3522" i="1"/>
  <c r="T3522" i="1"/>
  <c r="S3789" i="1"/>
  <c r="T3789" i="1"/>
  <c r="S2115" i="1"/>
  <c r="T2115" i="1"/>
  <c r="S3576" i="1"/>
  <c r="T3576" i="1"/>
  <c r="S3790" i="1"/>
  <c r="T3790" i="1"/>
  <c r="S3791" i="1"/>
  <c r="T3791" i="1"/>
  <c r="S3792" i="1"/>
  <c r="T3792" i="1"/>
  <c r="S573" i="1"/>
  <c r="T573" i="1"/>
  <c r="S3793" i="1"/>
  <c r="T3793" i="1"/>
  <c r="S3794" i="1"/>
  <c r="T3794" i="1"/>
  <c r="S3795" i="1"/>
  <c r="T3795" i="1"/>
  <c r="S3241" i="1"/>
  <c r="T3241" i="1"/>
  <c r="S3796" i="1"/>
  <c r="T3796" i="1"/>
  <c r="S3649" i="1"/>
  <c r="T3649" i="1"/>
  <c r="S2849" i="1"/>
  <c r="T2849" i="1"/>
  <c r="S2888" i="1"/>
  <c r="T2888" i="1"/>
  <c r="S2808" i="1"/>
  <c r="T2808" i="1"/>
  <c r="S3797" i="1"/>
  <c r="T3797" i="1"/>
  <c r="S3798" i="1"/>
  <c r="T3798" i="1"/>
  <c r="S3799" i="1"/>
  <c r="T3799" i="1"/>
  <c r="S1256" i="1"/>
  <c r="T1256" i="1"/>
  <c r="S3168" i="1"/>
  <c r="T3168" i="1"/>
  <c r="S3800" i="1"/>
  <c r="T3800" i="1"/>
  <c r="S2804" i="1"/>
  <c r="T2804" i="1"/>
  <c r="S3523" i="1"/>
  <c r="T3523" i="1"/>
  <c r="S2524" i="1"/>
  <c r="T2524" i="1"/>
  <c r="S3801" i="1"/>
  <c r="T3801" i="1"/>
  <c r="S2209" i="1"/>
  <c r="T2209" i="1"/>
  <c r="S3650" i="1"/>
  <c r="T3650" i="1"/>
  <c r="S3630" i="1"/>
  <c r="T3630" i="1"/>
  <c r="S3604" i="1"/>
  <c r="T3604" i="1"/>
  <c r="S3802" i="1"/>
  <c r="T3802" i="1"/>
  <c r="S3467" i="1"/>
  <c r="T3467" i="1"/>
  <c r="S3651" i="1"/>
  <c r="T3651" i="1"/>
  <c r="S3124" i="1"/>
  <c r="T3124" i="1"/>
  <c r="S172" i="1"/>
  <c r="T172" i="1"/>
  <c r="S22" i="1"/>
  <c r="T22" i="1"/>
  <c r="S319" i="1"/>
  <c r="T319" i="1"/>
  <c r="S112" i="1"/>
  <c r="T112" i="1"/>
  <c r="S1063" i="1"/>
  <c r="T1063" i="1"/>
  <c r="S2309" i="1"/>
  <c r="T2309" i="1"/>
  <c r="S1812" i="1"/>
  <c r="T1812" i="1"/>
  <c r="S185" i="1"/>
  <c r="T185" i="1"/>
  <c r="S1407" i="1"/>
  <c r="T1407" i="1"/>
  <c r="S2009" i="1"/>
  <c r="T2009" i="1"/>
  <c r="S342" i="1"/>
  <c r="T342" i="1"/>
  <c r="S1551" i="1"/>
  <c r="T1551" i="1"/>
  <c r="S79" i="1"/>
  <c r="T79" i="1"/>
  <c r="S254" i="1"/>
  <c r="T254" i="1"/>
  <c r="S617" i="1"/>
  <c r="T617" i="1"/>
  <c r="S673" i="1"/>
  <c r="T673" i="1"/>
  <c r="S433" i="1"/>
  <c r="T433" i="1"/>
  <c r="S283" i="1"/>
  <c r="T283" i="1"/>
  <c r="S1547" i="1"/>
  <c r="T1547" i="1"/>
  <c r="S2077" i="1"/>
  <c r="T2077" i="1"/>
  <c r="S3154" i="1"/>
  <c r="T3154" i="1"/>
  <c r="S3016" i="1"/>
  <c r="T3016" i="1"/>
  <c r="S2522" i="1"/>
  <c r="T2522" i="1"/>
  <c r="S2402" i="1"/>
  <c r="T2402" i="1"/>
  <c r="S1950" i="1"/>
  <c r="T1950" i="1"/>
  <c r="S3556" i="1"/>
  <c r="T3556" i="1"/>
  <c r="S1179" i="1"/>
  <c r="T1179" i="1"/>
  <c r="S2525" i="1"/>
  <c r="T2525" i="1"/>
  <c r="S189" i="1"/>
  <c r="T189" i="1"/>
  <c r="S323" i="1"/>
  <c r="T323" i="1"/>
  <c r="S615" i="1"/>
  <c r="T615" i="1"/>
  <c r="S663" i="1"/>
  <c r="T663" i="1"/>
  <c r="S2963" i="1"/>
  <c r="T2963" i="1"/>
  <c r="S3475" i="1"/>
  <c r="T3475" i="1"/>
  <c r="S2409" i="1"/>
  <c r="T2409" i="1"/>
  <c r="S2110" i="1"/>
  <c r="T2110" i="1"/>
  <c r="S577" i="1"/>
  <c r="T577" i="1"/>
  <c r="S2274" i="1"/>
  <c r="T2274" i="1"/>
  <c r="S771" i="1"/>
  <c r="T771" i="1"/>
  <c r="S426" i="1"/>
  <c r="T426" i="1"/>
  <c r="S3652" i="1"/>
  <c r="T3652" i="1"/>
  <c r="S3260" i="1"/>
  <c r="T3260" i="1"/>
  <c r="S2853" i="1"/>
  <c r="T2853" i="1"/>
  <c r="S355" i="1"/>
  <c r="T355" i="1"/>
  <c r="S2632" i="1"/>
  <c r="T2632" i="1"/>
  <c r="S3803" i="1"/>
  <c r="T3803" i="1"/>
  <c r="S1392" i="1"/>
  <c r="T1392" i="1"/>
  <c r="S532" i="1"/>
  <c r="T532" i="1"/>
  <c r="S68" i="1"/>
  <c r="T68" i="1"/>
  <c r="S1719" i="1"/>
  <c r="T1719" i="1"/>
  <c r="S2891" i="1"/>
  <c r="T2891" i="1"/>
  <c r="S2176" i="1"/>
  <c r="T2176" i="1"/>
  <c r="S229" i="1"/>
  <c r="T229" i="1"/>
  <c r="S2608" i="1"/>
  <c r="T2608" i="1"/>
  <c r="S2566" i="1"/>
  <c r="T2566" i="1"/>
  <c r="S3653" i="1"/>
  <c r="T3653" i="1"/>
  <c r="S1756" i="1"/>
  <c r="T1756" i="1"/>
  <c r="S512" i="1"/>
  <c r="T512" i="1"/>
  <c r="S76" i="1"/>
  <c r="T76" i="1"/>
  <c r="S2757" i="1"/>
  <c r="T2757" i="1"/>
  <c r="S987" i="1"/>
  <c r="T987" i="1"/>
  <c r="S1220" i="1"/>
  <c r="T1220" i="1"/>
  <c r="S2441" i="1"/>
  <c r="T2441" i="1"/>
  <c r="S2697" i="1"/>
  <c r="T2697" i="1"/>
  <c r="S2382" i="1"/>
  <c r="T2382" i="1"/>
  <c r="S3804" i="1"/>
  <c r="T3804" i="1"/>
  <c r="S149" i="1"/>
  <c r="T149" i="1"/>
  <c r="S769" i="1"/>
  <c r="T769" i="1"/>
  <c r="S3238" i="1"/>
  <c r="T3238" i="1"/>
  <c r="S3805" i="1"/>
  <c r="T3805" i="1"/>
  <c r="S241" i="1"/>
  <c r="T241" i="1"/>
  <c r="S3116" i="1"/>
  <c r="T3116" i="1"/>
  <c r="S2979" i="1"/>
  <c r="T2979" i="1"/>
  <c r="S1773" i="1"/>
  <c r="T1773" i="1"/>
  <c r="S2139" i="1"/>
  <c r="T2139" i="1"/>
  <c r="S2512" i="1"/>
  <c r="T2512" i="1"/>
  <c r="S2834" i="1"/>
  <c r="T2834" i="1"/>
  <c r="S3164" i="1"/>
  <c r="T3164" i="1"/>
  <c r="S2985" i="1"/>
  <c r="T2985" i="1"/>
  <c r="S1615" i="1"/>
  <c r="T1615" i="1"/>
  <c r="S730" i="1"/>
  <c r="T730" i="1"/>
  <c r="S248" i="1"/>
  <c r="T248" i="1"/>
  <c r="S1081" i="1"/>
  <c r="T1081" i="1"/>
  <c r="S897" i="1"/>
  <c r="T897" i="1"/>
  <c r="S415" i="1"/>
  <c r="T415" i="1"/>
  <c r="S1686" i="1"/>
  <c r="T1686" i="1"/>
  <c r="S1086" i="1"/>
  <c r="T1086" i="1"/>
  <c r="S853" i="1"/>
  <c r="T853" i="1"/>
  <c r="S1132" i="1"/>
  <c r="T1132" i="1"/>
  <c r="S321" i="1"/>
  <c r="T321" i="1"/>
  <c r="S970" i="1"/>
  <c r="T970" i="1"/>
  <c r="S3232" i="1"/>
  <c r="T3232" i="1"/>
  <c r="S1552" i="1"/>
  <c r="T1552" i="1"/>
  <c r="S674" i="1"/>
  <c r="T674" i="1"/>
  <c r="S146" i="1"/>
  <c r="T146" i="1"/>
  <c r="S642" i="1"/>
  <c r="T642" i="1"/>
  <c r="S986" i="1"/>
  <c r="T986" i="1"/>
  <c r="S2040" i="1"/>
  <c r="T2040" i="1"/>
  <c r="S742" i="1"/>
  <c r="T742" i="1"/>
  <c r="S1480" i="1"/>
  <c r="T1480" i="1"/>
  <c r="S560" i="1"/>
  <c r="T560" i="1"/>
  <c r="S2065" i="1"/>
  <c r="T2065" i="1"/>
  <c r="S2452" i="1"/>
  <c r="T2452" i="1"/>
  <c r="S1150" i="1"/>
  <c r="T1150" i="1"/>
  <c r="S1337" i="1"/>
  <c r="T1337" i="1"/>
  <c r="S1454" i="1"/>
  <c r="T1454" i="1"/>
  <c r="S921" i="1"/>
  <c r="T921" i="1"/>
  <c r="S1898" i="1"/>
  <c r="T1898" i="1"/>
  <c r="S678" i="1"/>
  <c r="T678" i="1"/>
  <c r="S1228" i="1"/>
  <c r="T1228" i="1"/>
  <c r="S1390" i="1"/>
  <c r="T1390" i="1"/>
  <c r="S1061" i="1"/>
  <c r="T1061" i="1"/>
  <c r="S575" i="1"/>
  <c r="T575" i="1"/>
  <c r="S1845" i="1"/>
  <c r="T1845" i="1"/>
  <c r="S1682" i="1"/>
  <c r="T1682" i="1"/>
  <c r="S2446" i="1"/>
  <c r="T2446" i="1"/>
  <c r="S2603" i="1"/>
  <c r="T2603" i="1"/>
  <c r="S1680" i="1"/>
  <c r="T1680" i="1"/>
  <c r="S1155" i="1"/>
  <c r="T1155" i="1"/>
  <c r="S3806" i="1"/>
  <c r="T3806" i="1"/>
  <c r="S2927" i="1"/>
  <c r="T2927" i="1"/>
  <c r="S3807" i="1"/>
  <c r="T3807" i="1"/>
  <c r="S3577" i="1"/>
  <c r="T3577" i="1"/>
  <c r="S3808" i="1"/>
  <c r="T3808" i="1"/>
  <c r="S1692" i="1"/>
  <c r="T1692" i="1"/>
  <c r="S3809" i="1"/>
  <c r="T3809" i="1"/>
  <c r="S3002" i="1"/>
  <c r="T3002" i="1"/>
  <c r="S3810" i="1"/>
  <c r="T3810" i="1"/>
  <c r="S2019" i="1"/>
  <c r="T2019" i="1"/>
  <c r="S3811" i="1"/>
  <c r="T3811" i="1"/>
  <c r="S3524" i="1"/>
  <c r="T3524" i="1"/>
  <c r="S3289" i="1"/>
  <c r="T3289" i="1"/>
  <c r="S3372" i="1"/>
  <c r="T3372" i="1"/>
  <c r="S2800" i="1"/>
  <c r="T2800" i="1"/>
  <c r="S3007" i="1"/>
  <c r="T3007" i="1"/>
  <c r="S1385" i="1"/>
  <c r="T1385" i="1"/>
  <c r="S3445" i="1"/>
  <c r="T3445" i="1"/>
  <c r="S3631" i="1"/>
  <c r="T3631" i="1"/>
  <c r="S2765" i="1"/>
  <c r="T2765" i="1"/>
  <c r="S2320" i="1"/>
  <c r="T2320" i="1"/>
  <c r="S2301" i="1"/>
  <c r="T2301" i="1"/>
  <c r="S2521" i="1"/>
  <c r="T2521" i="1"/>
  <c r="S1779" i="1"/>
  <c r="T1779" i="1"/>
  <c r="S2336" i="1"/>
  <c r="T2336" i="1"/>
  <c r="S2403" i="1"/>
  <c r="T2403" i="1"/>
  <c r="S913" i="1"/>
  <c r="T913" i="1"/>
  <c r="S2146" i="1"/>
  <c r="T2146" i="1"/>
  <c r="S1869" i="1"/>
  <c r="T1869" i="1"/>
  <c r="S1953" i="1"/>
  <c r="T1953" i="1"/>
  <c r="S535" i="1"/>
  <c r="T535" i="1"/>
  <c r="S866" i="1"/>
  <c r="T866" i="1"/>
  <c r="S1697" i="1"/>
  <c r="T1697" i="1"/>
  <c r="S1602" i="1"/>
  <c r="T1602" i="1"/>
  <c r="S800" i="1"/>
  <c r="T800" i="1"/>
  <c r="S500" i="1"/>
  <c r="T500" i="1"/>
  <c r="S708" i="1"/>
  <c r="T708" i="1"/>
  <c r="S1477" i="1"/>
  <c r="T1477" i="1"/>
  <c r="S1322" i="1"/>
  <c r="T1322" i="1"/>
  <c r="S1181" i="1"/>
  <c r="T1181" i="1"/>
  <c r="S1768" i="1"/>
  <c r="T1768" i="1"/>
  <c r="S1776" i="1"/>
  <c r="T1776" i="1"/>
  <c r="S993" i="1"/>
  <c r="T993" i="1"/>
  <c r="S1599" i="1"/>
  <c r="T1599" i="1"/>
  <c r="S1077" i="1"/>
  <c r="T1077" i="1"/>
  <c r="S1501" i="1"/>
  <c r="T1501" i="1"/>
  <c r="S803" i="1"/>
  <c r="T803" i="1"/>
  <c r="S1280" i="1"/>
  <c r="T1280" i="1"/>
  <c r="S1240" i="1"/>
  <c r="T1240" i="1"/>
  <c r="S1289" i="1"/>
  <c r="T1289" i="1"/>
  <c r="S2049" i="1"/>
  <c r="T2049" i="1"/>
  <c r="S2322" i="1"/>
  <c r="T2322" i="1"/>
  <c r="S2395" i="1"/>
  <c r="T2395" i="1"/>
  <c r="S1731" i="1"/>
  <c r="T1731" i="1"/>
  <c r="S2195" i="1"/>
  <c r="T2195" i="1"/>
  <c r="S1270" i="1"/>
  <c r="T1270" i="1"/>
  <c r="S841" i="1"/>
  <c r="T841" i="1"/>
  <c r="S1856" i="1"/>
  <c r="T1856" i="1"/>
  <c r="S2642" i="1"/>
  <c r="T2642" i="1"/>
  <c r="S2725" i="1"/>
  <c r="T2725" i="1"/>
  <c r="S1632" i="1"/>
  <c r="T1632" i="1"/>
  <c r="S455" i="1"/>
  <c r="T455" i="1"/>
  <c r="S1387" i="1"/>
  <c r="T1387" i="1"/>
  <c r="S2122" i="1"/>
  <c r="T2122" i="1"/>
  <c r="S1805" i="1"/>
  <c r="T1805" i="1"/>
  <c r="S583" i="1"/>
  <c r="T583" i="1"/>
  <c r="S1062" i="1"/>
  <c r="T1062" i="1"/>
  <c r="S2831" i="1"/>
  <c r="T2831" i="1"/>
  <c r="S2137" i="1"/>
  <c r="T2137" i="1"/>
  <c r="S2659" i="1"/>
  <c r="T2659" i="1"/>
  <c r="S1928" i="1"/>
  <c r="T1928" i="1"/>
  <c r="S1406" i="1"/>
  <c r="T1406" i="1"/>
  <c r="S527" i="1"/>
  <c r="T527" i="1"/>
  <c r="S991" i="1"/>
  <c r="T991" i="1"/>
  <c r="S907" i="1"/>
  <c r="T907" i="1"/>
  <c r="S1746" i="1"/>
  <c r="T1746" i="1"/>
  <c r="S1170" i="1"/>
  <c r="T1170" i="1"/>
  <c r="S1532" i="1"/>
  <c r="T1532" i="1"/>
  <c r="S1583" i="1"/>
  <c r="T1583" i="1"/>
  <c r="S1034" i="1"/>
  <c r="T1034" i="1"/>
  <c r="S603" i="1"/>
  <c r="T603" i="1"/>
  <c r="S1162" i="1"/>
  <c r="T1162" i="1"/>
  <c r="S1652" i="1"/>
  <c r="T1652" i="1"/>
  <c r="S845" i="1"/>
  <c r="T845" i="1"/>
  <c r="S1035" i="1"/>
  <c r="T1035" i="1"/>
  <c r="S1011" i="1"/>
  <c r="T1011" i="1"/>
  <c r="S2161" i="1"/>
  <c r="T2161" i="1"/>
  <c r="S3525" i="1"/>
  <c r="T3525" i="1"/>
  <c r="S2841" i="1"/>
  <c r="T2841" i="1"/>
  <c r="S1203" i="1"/>
  <c r="T1203" i="1"/>
  <c r="S980" i="1"/>
  <c r="T980" i="1"/>
  <c r="S1650" i="1"/>
  <c r="T1650" i="1"/>
  <c r="S1375" i="1"/>
  <c r="T1375" i="1"/>
  <c r="S2845" i="1"/>
  <c r="T2845" i="1"/>
  <c r="S250" i="1"/>
  <c r="T250" i="1"/>
  <c r="S2099" i="1"/>
  <c r="T2099" i="1"/>
  <c r="S2641" i="1"/>
  <c r="T2641" i="1"/>
  <c r="S2228" i="1"/>
  <c r="T2228" i="1"/>
  <c r="S1993" i="1"/>
  <c r="T1993" i="1"/>
  <c r="S1282" i="1"/>
  <c r="T1282" i="1"/>
  <c r="S1684" i="1"/>
  <c r="T1684" i="1"/>
  <c r="S3125" i="1"/>
  <c r="T3125" i="1"/>
  <c r="S3009" i="1"/>
  <c r="T3009" i="1"/>
  <c r="S3162" i="1"/>
  <c r="T3162" i="1"/>
  <c r="S1626" i="1"/>
  <c r="T1626" i="1"/>
  <c r="S3324" i="1"/>
  <c r="T3324" i="1"/>
  <c r="S2559" i="1"/>
  <c r="T2559" i="1"/>
  <c r="S2224" i="1"/>
  <c r="T2224" i="1"/>
  <c r="S3290" i="1"/>
  <c r="T3290" i="1"/>
  <c r="S2323" i="1"/>
  <c r="T2323" i="1"/>
  <c r="S3234" i="1"/>
  <c r="T3234" i="1"/>
  <c r="S2819" i="1"/>
  <c r="T2819" i="1"/>
  <c r="S3230" i="1"/>
  <c r="T3230" i="1"/>
  <c r="S3313" i="1"/>
  <c r="T3313" i="1"/>
  <c r="S2501" i="1"/>
  <c r="T2501" i="1"/>
  <c r="S3812" i="1"/>
  <c r="T3812" i="1"/>
  <c r="S2187" i="1"/>
  <c r="T2187" i="1"/>
  <c r="S2157" i="1"/>
  <c r="T2157" i="1"/>
  <c r="S3231" i="1"/>
  <c r="T3231" i="1"/>
  <c r="S2553" i="1"/>
  <c r="T2553" i="1"/>
  <c r="S3096" i="1"/>
  <c r="T3096" i="1"/>
  <c r="S3383" i="1"/>
  <c r="T3383" i="1"/>
  <c r="S2835" i="1"/>
  <c r="T2835" i="1"/>
  <c r="S1906" i="1"/>
  <c r="T1906" i="1"/>
  <c r="S3454" i="1"/>
  <c r="T3454" i="1"/>
  <c r="S2494" i="1"/>
  <c r="T2494" i="1"/>
  <c r="S2960" i="1"/>
  <c r="T2960" i="1"/>
  <c r="S3813" i="1"/>
  <c r="T3813" i="1"/>
  <c r="S3208" i="1"/>
  <c r="T3208" i="1"/>
  <c r="S1741" i="1"/>
  <c r="T1741" i="1"/>
  <c r="S3068" i="1"/>
  <c r="T3068" i="1"/>
  <c r="S2892" i="1"/>
  <c r="T2892" i="1"/>
  <c r="S1722" i="1"/>
  <c r="T1722" i="1"/>
  <c r="S2972" i="1"/>
  <c r="T2972" i="1"/>
  <c r="S861" i="1"/>
  <c r="T861" i="1"/>
  <c r="S2983" i="1"/>
  <c r="T2983" i="1"/>
  <c r="S1487" i="1"/>
  <c r="T1487" i="1"/>
  <c r="S3814" i="1"/>
  <c r="T3814" i="1"/>
  <c r="S3218" i="1"/>
  <c r="T3218" i="1"/>
  <c r="S2865" i="1"/>
  <c r="T2865" i="1"/>
  <c r="S3448" i="1"/>
  <c r="T3448" i="1"/>
  <c r="S3815" i="1"/>
  <c r="T3815" i="1"/>
  <c r="S3165" i="1"/>
  <c r="T3165" i="1"/>
  <c r="S3015" i="1"/>
  <c r="T3015" i="1"/>
  <c r="S3024" i="1"/>
  <c r="T3024" i="1"/>
  <c r="S2981" i="1"/>
  <c r="T2981" i="1"/>
  <c r="S3816" i="1"/>
  <c r="T3816" i="1"/>
  <c r="S3817" i="1"/>
  <c r="T3817" i="1"/>
  <c r="S3818" i="1"/>
  <c r="T3818" i="1"/>
  <c r="S2663" i="1"/>
  <c r="T2663" i="1"/>
  <c r="S3079" i="1"/>
  <c r="T3079" i="1"/>
  <c r="S3819" i="1"/>
  <c r="T3819" i="1"/>
  <c r="S3378" i="1"/>
  <c r="T3378" i="1"/>
  <c r="S1923" i="1"/>
  <c r="T1923" i="1"/>
  <c r="S3820" i="1"/>
  <c r="T3820" i="1"/>
  <c r="S2782" i="1"/>
  <c r="T2782" i="1"/>
  <c r="S3821" i="1"/>
  <c r="T3821" i="1"/>
  <c r="S3384" i="1"/>
  <c r="T3384" i="1"/>
  <c r="S2980" i="1"/>
  <c r="T2980" i="1"/>
  <c r="S3138" i="1"/>
  <c r="T3138" i="1"/>
  <c r="S3822" i="1"/>
  <c r="T3822" i="1"/>
  <c r="S1219" i="1"/>
  <c r="T1219" i="1"/>
  <c r="S1044" i="1"/>
  <c r="T1044" i="1"/>
  <c r="S2816" i="1"/>
  <c r="T2816" i="1"/>
  <c r="S2817" i="1"/>
  <c r="T2817" i="1"/>
  <c r="S3014" i="1"/>
  <c r="T3014" i="1"/>
  <c r="S3823" i="1"/>
  <c r="T3823" i="1"/>
  <c r="S3824" i="1"/>
  <c r="T3824" i="1"/>
  <c r="S2048" i="1"/>
  <c r="T2048" i="1"/>
  <c r="S3825" i="1"/>
  <c r="T3825" i="1"/>
  <c r="S2807" i="1"/>
  <c r="T2807" i="1"/>
  <c r="S3055" i="1"/>
  <c r="T3055" i="1"/>
  <c r="S2143" i="1"/>
  <c r="T2143" i="1"/>
  <c r="S3083" i="1"/>
  <c r="T3083" i="1"/>
  <c r="S2083" i="1"/>
  <c r="T2083" i="1"/>
  <c r="S3280" i="1"/>
  <c r="T3280" i="1"/>
  <c r="S3826" i="1"/>
  <c r="T3826" i="1"/>
  <c r="S3342" i="1"/>
  <c r="T3342" i="1"/>
  <c r="S3419" i="1"/>
  <c r="T3419" i="1"/>
  <c r="S3343" i="1"/>
  <c r="T3343" i="1"/>
  <c r="S2068" i="1"/>
  <c r="T2068" i="1"/>
  <c r="S2245" i="1"/>
  <c r="T2245" i="1"/>
  <c r="S2536" i="1"/>
  <c r="T2536" i="1"/>
  <c r="S2857" i="1"/>
  <c r="T2857" i="1"/>
  <c r="S937" i="1"/>
  <c r="T937" i="1"/>
  <c r="S1717" i="1"/>
  <c r="T1717" i="1"/>
  <c r="S2859" i="1"/>
  <c r="T2859" i="1"/>
  <c r="S3827" i="1"/>
  <c r="T3827" i="1"/>
  <c r="S2699" i="1"/>
  <c r="T2699" i="1"/>
  <c r="S2877" i="1"/>
  <c r="T2877" i="1"/>
  <c r="S2132" i="1"/>
  <c r="T2132" i="1"/>
  <c r="S430" i="1"/>
  <c r="T430" i="1"/>
  <c r="S423" i="1"/>
  <c r="T423" i="1"/>
  <c r="S3065" i="1"/>
  <c r="T3065" i="1"/>
  <c r="S951" i="1"/>
  <c r="T951" i="1"/>
  <c r="S468" i="1"/>
  <c r="T468" i="1"/>
  <c r="S2427" i="1"/>
  <c r="T2427" i="1"/>
  <c r="S2932" i="1"/>
  <c r="T2932" i="1"/>
  <c r="S2417" i="1"/>
  <c r="T2417" i="1"/>
  <c r="S427" i="1"/>
  <c r="T427" i="1"/>
  <c r="S332" i="1"/>
  <c r="T332" i="1"/>
  <c r="S206" i="1"/>
  <c r="T206" i="1"/>
  <c r="S2517" i="1"/>
  <c r="T2517" i="1"/>
  <c r="S2779" i="1"/>
  <c r="T2779" i="1"/>
  <c r="S2420" i="1"/>
  <c r="T2420" i="1"/>
  <c r="S2852" i="1"/>
  <c r="T2852" i="1"/>
  <c r="S1979" i="1"/>
  <c r="T1979" i="1"/>
  <c r="S1389" i="1"/>
  <c r="T1389" i="1"/>
  <c r="S3110" i="1"/>
  <c r="T3110" i="1"/>
  <c r="S543" i="1"/>
  <c r="T543" i="1"/>
  <c r="S1763" i="1"/>
  <c r="T1763" i="1"/>
  <c r="S2935" i="1"/>
  <c r="T2935" i="1"/>
  <c r="S924" i="1"/>
  <c r="T924" i="1"/>
  <c r="S2750" i="1"/>
  <c r="T2750" i="1"/>
  <c r="S2868" i="1"/>
  <c r="T2868" i="1"/>
  <c r="S1653" i="1"/>
  <c r="T1653" i="1"/>
  <c r="S1584" i="1"/>
  <c r="T1584" i="1"/>
  <c r="S2399" i="1"/>
  <c r="T2399" i="1"/>
  <c r="S88" i="1"/>
  <c r="T88" i="1"/>
  <c r="S294" i="1"/>
  <c r="T294" i="1"/>
  <c r="S2108" i="1"/>
  <c r="T2108" i="1"/>
  <c r="S3494" i="1"/>
  <c r="T3494" i="1"/>
  <c r="S3607" i="1"/>
  <c r="T3607" i="1"/>
  <c r="S271" i="1"/>
  <c r="T271" i="1"/>
  <c r="S3112" i="1"/>
  <c r="T3112" i="1"/>
  <c r="S1938" i="1"/>
  <c r="T1938" i="1"/>
  <c r="S1679" i="1"/>
  <c r="T1679" i="1"/>
  <c r="S944" i="1"/>
  <c r="T944" i="1"/>
  <c r="S3828" i="1"/>
  <c r="T3828" i="1"/>
  <c r="S2010" i="1"/>
  <c r="T2010" i="1"/>
  <c r="S3399" i="1"/>
  <c r="T3399" i="1"/>
  <c r="S2952" i="1"/>
  <c r="T2952" i="1"/>
  <c r="S2704" i="1"/>
  <c r="T2704" i="1"/>
  <c r="S453" i="1"/>
  <c r="T453" i="1"/>
  <c r="S1211" i="1"/>
  <c r="T1211" i="1"/>
  <c r="S2505" i="1"/>
  <c r="T2505" i="1"/>
  <c r="S3226" i="1"/>
  <c r="T3226" i="1"/>
  <c r="S3225" i="1"/>
  <c r="T3225" i="1"/>
  <c r="S233" i="1"/>
  <c r="T233" i="1"/>
  <c r="S622" i="1"/>
  <c r="T622" i="1"/>
  <c r="S421" i="1"/>
  <c r="T421" i="1"/>
  <c r="S1140" i="1"/>
  <c r="T1140" i="1"/>
  <c r="S1572" i="1"/>
  <c r="T1572" i="1"/>
  <c r="S1483" i="1"/>
  <c r="T1483" i="1"/>
  <c r="S403" i="1"/>
  <c r="T403" i="1"/>
  <c r="S53" i="1"/>
  <c r="T53" i="1"/>
  <c r="S2929" i="1"/>
  <c r="T2929" i="1"/>
  <c r="S559" i="1"/>
  <c r="T559" i="1"/>
  <c r="S2915" i="1"/>
  <c r="T2915" i="1"/>
  <c r="S946" i="1"/>
  <c r="T946" i="1"/>
  <c r="S2943" i="1"/>
  <c r="T2943" i="1"/>
  <c r="S3204" i="1"/>
  <c r="T3204" i="1"/>
  <c r="S3" i="1"/>
  <c r="T3" i="1"/>
  <c r="S788" i="1"/>
  <c r="T788" i="1"/>
  <c r="S1526" i="1"/>
  <c r="T1526" i="1"/>
  <c r="S2923" i="1"/>
  <c r="T2923" i="1"/>
  <c r="S1596" i="1"/>
  <c r="T1596" i="1"/>
  <c r="S138" i="1"/>
  <c r="T138" i="1"/>
  <c r="S2578" i="1"/>
  <c r="T2578" i="1"/>
  <c r="S393" i="1"/>
  <c r="T393" i="1"/>
  <c r="S1491" i="1"/>
  <c r="T1491" i="1"/>
  <c r="S681" i="1"/>
  <c r="T681" i="1"/>
  <c r="S1762" i="1"/>
  <c r="T1762" i="1"/>
  <c r="S1206" i="1"/>
  <c r="T1206" i="1"/>
  <c r="S356" i="1"/>
  <c r="T356" i="1"/>
  <c r="S106" i="1"/>
  <c r="T106" i="1"/>
  <c r="S922" i="1"/>
  <c r="T922" i="1"/>
  <c r="S870" i="1"/>
  <c r="T870" i="1"/>
  <c r="S621" i="1"/>
  <c r="T621" i="1"/>
  <c r="S650" i="1"/>
  <c r="T650" i="1"/>
  <c r="S928" i="1"/>
  <c r="T928" i="1"/>
  <c r="S668" i="1"/>
  <c r="T668" i="1"/>
  <c r="S1030" i="1"/>
  <c r="T1030" i="1"/>
  <c r="S2148" i="1"/>
  <c r="T2148" i="1"/>
  <c r="S954" i="1"/>
  <c r="T954" i="1"/>
  <c r="S1188" i="1"/>
  <c r="T1188" i="1"/>
  <c r="S1163" i="1"/>
  <c r="T1163" i="1"/>
  <c r="S2338" i="1"/>
  <c r="T2338" i="1"/>
  <c r="S1794" i="1"/>
  <c r="T1794" i="1"/>
  <c r="S2554" i="1"/>
  <c r="T2554" i="1"/>
  <c r="S2916" i="1"/>
  <c r="T2916" i="1"/>
  <c r="S3829" i="1"/>
  <c r="T3829" i="1"/>
  <c r="S3526" i="1"/>
  <c r="T3526" i="1"/>
  <c r="S794" i="1"/>
  <c r="T794" i="1"/>
  <c r="S3566" i="1"/>
  <c r="T3566" i="1"/>
  <c r="S2885" i="1"/>
  <c r="T2885" i="1"/>
  <c r="S3830" i="1"/>
  <c r="T3830" i="1"/>
  <c r="S3654" i="1"/>
  <c r="T3654" i="1"/>
  <c r="S2953" i="1"/>
  <c r="T2953" i="1"/>
  <c r="S3831" i="1"/>
  <c r="T3831" i="1"/>
  <c r="S3832" i="1"/>
  <c r="T3832" i="1"/>
  <c r="S3833" i="1"/>
  <c r="T3833" i="1"/>
  <c r="S3834" i="1"/>
  <c r="T3834" i="1"/>
  <c r="S3481" i="1"/>
  <c r="T3481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291" i="1"/>
  <c r="T3291" i="1"/>
  <c r="S3841" i="1"/>
  <c r="T3841" i="1"/>
  <c r="S2987" i="1"/>
  <c r="T2987" i="1"/>
  <c r="S3842" i="1"/>
  <c r="T3842" i="1"/>
  <c r="S837" i="1"/>
  <c r="T837" i="1"/>
  <c r="S3182" i="1"/>
  <c r="T3182" i="1"/>
  <c r="S1166" i="1"/>
  <c r="T1166" i="1"/>
  <c r="S3057" i="1"/>
  <c r="T3057" i="1"/>
  <c r="S3315" i="1"/>
  <c r="T3315" i="1"/>
  <c r="S2435" i="1"/>
  <c r="T2435" i="1"/>
  <c r="S3219" i="1"/>
  <c r="T3219" i="1"/>
  <c r="S3843" i="1"/>
  <c r="T3843" i="1"/>
  <c r="S3269" i="1"/>
  <c r="T3269" i="1"/>
  <c r="S3527" i="1"/>
  <c r="T3527" i="1"/>
  <c r="S1425" i="1"/>
  <c r="T1425" i="1"/>
  <c r="S3318" i="1"/>
  <c r="T3318" i="1"/>
  <c r="S175" i="1"/>
  <c r="T175" i="1"/>
  <c r="S899" i="1"/>
  <c r="T899" i="1"/>
  <c r="S3314" i="1"/>
  <c r="T3314" i="1"/>
  <c r="S2530" i="1"/>
  <c r="T2530" i="1"/>
  <c r="S1964" i="1"/>
  <c r="T1964" i="1"/>
  <c r="S3491" i="1"/>
  <c r="T3491" i="1"/>
  <c r="S3250" i="1"/>
  <c r="T3250" i="1"/>
  <c r="S2753" i="1"/>
  <c r="T2753" i="1"/>
  <c r="S3844" i="1"/>
  <c r="T3844" i="1"/>
  <c r="S2333" i="1"/>
  <c r="T2333" i="1"/>
  <c r="S3476" i="1"/>
  <c r="T3476" i="1"/>
  <c r="S3845" i="1"/>
  <c r="T3845" i="1"/>
  <c r="S961" i="1"/>
  <c r="T961" i="1"/>
  <c r="S2241" i="1"/>
  <c r="T2241" i="1"/>
  <c r="S3578" i="1"/>
  <c r="T3578" i="1"/>
  <c r="S3412" i="1"/>
  <c r="T3412" i="1"/>
  <c r="S3444" i="1"/>
  <c r="T3444" i="1"/>
  <c r="S3328" i="1"/>
  <c r="T3328" i="1"/>
  <c r="S1460" i="1"/>
  <c r="T1460" i="1"/>
  <c r="S341" i="1"/>
  <c r="T341" i="1"/>
  <c r="S1803" i="1"/>
  <c r="T1803" i="1"/>
  <c r="S3310" i="1"/>
  <c r="T3310" i="1"/>
  <c r="S1968" i="1"/>
  <c r="T1968" i="1"/>
  <c r="S3420" i="1"/>
  <c r="T3420" i="1"/>
  <c r="S3127" i="1"/>
  <c r="T3127" i="1"/>
  <c r="S3331" i="1"/>
  <c r="T3331" i="1"/>
  <c r="S2738" i="1"/>
  <c r="T2738" i="1"/>
  <c r="S2918" i="1"/>
  <c r="T2918" i="1"/>
  <c r="S1570" i="1"/>
  <c r="T1570" i="1"/>
  <c r="S2124" i="1"/>
  <c r="T2124" i="1"/>
  <c r="S3011" i="1"/>
  <c r="T3011" i="1"/>
  <c r="S3846" i="1"/>
  <c r="T3846" i="1"/>
  <c r="S2499" i="1"/>
  <c r="T2499" i="1"/>
  <c r="S3319" i="1"/>
  <c r="T3319" i="1"/>
  <c r="S2898" i="1"/>
  <c r="T2898" i="1"/>
  <c r="S3655" i="1"/>
  <c r="T3655" i="1"/>
  <c r="S267" i="1"/>
  <c r="T267" i="1"/>
  <c r="S3579" i="1"/>
  <c r="T3579" i="1"/>
  <c r="S3504" i="1"/>
  <c r="T3504" i="1"/>
  <c r="S3261" i="1"/>
  <c r="T3261" i="1"/>
  <c r="S2999" i="1"/>
  <c r="T2999" i="1"/>
  <c r="S3178" i="1"/>
  <c r="T3178" i="1"/>
  <c r="S3104" i="1"/>
  <c r="T3104" i="1"/>
  <c r="S3580" i="1"/>
  <c r="T3580" i="1"/>
  <c r="S3847" i="1"/>
  <c r="T3847" i="1"/>
  <c r="S3388" i="1"/>
  <c r="T3388" i="1"/>
  <c r="S3848" i="1"/>
  <c r="T3848" i="1"/>
  <c r="S3495" i="1"/>
  <c r="T3495" i="1"/>
  <c r="S2742" i="1"/>
  <c r="T2742" i="1"/>
  <c r="S3849" i="1"/>
  <c r="T3849" i="1"/>
  <c r="S3507" i="1"/>
  <c r="T3507" i="1"/>
  <c r="S2612" i="1"/>
  <c r="T2612" i="1"/>
  <c r="S3656" i="1"/>
  <c r="T3656" i="1"/>
  <c r="S3449" i="1"/>
  <c r="T3449" i="1"/>
  <c r="S3496" i="1"/>
  <c r="T3496" i="1"/>
  <c r="S3850" i="1"/>
  <c r="T3850" i="1"/>
  <c r="S2120" i="1"/>
  <c r="T2120" i="1"/>
  <c r="S3459" i="1"/>
  <c r="T3459" i="1"/>
  <c r="S3657" i="1"/>
  <c r="T3657" i="1"/>
  <c r="S3292" i="1"/>
  <c r="T3292" i="1"/>
  <c r="S2881" i="1"/>
  <c r="T2881" i="1"/>
  <c r="S733" i="1"/>
  <c r="T733" i="1"/>
  <c r="S3069" i="1"/>
  <c r="T3069" i="1"/>
  <c r="S3581" i="1"/>
  <c r="T3581" i="1"/>
  <c r="S3851" i="1"/>
  <c r="T3851" i="1"/>
  <c r="S3852" i="1"/>
  <c r="T3852" i="1"/>
  <c r="S3853" i="1"/>
  <c r="T3853" i="1"/>
  <c r="S2991" i="1"/>
  <c r="T2991" i="1"/>
  <c r="S3854" i="1"/>
  <c r="T3854" i="1"/>
  <c r="S3139" i="1"/>
  <c r="T3139" i="1"/>
  <c r="S2650" i="1"/>
  <c r="T2650" i="1"/>
  <c r="S3855" i="1"/>
  <c r="T3855" i="1"/>
  <c r="S3206" i="1"/>
  <c r="T3206" i="1"/>
  <c r="S3199" i="1"/>
  <c r="T3199" i="1"/>
  <c r="S2899" i="1"/>
  <c r="T2899" i="1"/>
  <c r="S3856" i="1"/>
  <c r="T3856" i="1"/>
  <c r="S2396" i="1"/>
  <c r="T2396" i="1"/>
  <c r="S3293" i="1"/>
  <c r="T3293" i="1"/>
  <c r="S2822" i="1"/>
  <c r="T2822" i="1"/>
  <c r="S2989" i="1"/>
  <c r="T2989" i="1"/>
  <c r="S3857" i="1"/>
  <c r="T3857" i="1"/>
  <c r="S3025" i="1"/>
  <c r="T3025" i="1"/>
  <c r="S3358" i="1"/>
  <c r="T3358" i="1"/>
  <c r="S3858" i="1"/>
  <c r="T3858" i="1"/>
  <c r="S2247" i="1"/>
  <c r="T2247" i="1"/>
  <c r="S3859" i="1"/>
  <c r="T3859" i="1"/>
  <c r="S3361" i="1"/>
  <c r="T3361" i="1"/>
  <c r="S3860" i="1"/>
  <c r="T3860" i="1"/>
  <c r="S3861" i="1"/>
  <c r="T3861" i="1"/>
  <c r="S1847" i="1"/>
  <c r="T1847" i="1"/>
  <c r="S1589" i="1"/>
  <c r="T1589" i="1"/>
  <c r="S2381" i="1"/>
  <c r="T2381" i="1"/>
  <c r="S2340" i="1"/>
  <c r="T2340" i="1"/>
  <c r="S3470" i="1"/>
  <c r="T3470" i="1"/>
  <c r="S3134" i="1"/>
  <c r="T3134" i="1"/>
  <c r="S3421" i="1"/>
  <c r="T3421" i="1"/>
  <c r="S3862" i="1"/>
  <c r="T3862" i="1"/>
  <c r="S3385" i="1"/>
  <c r="T3385" i="1"/>
  <c r="S2413" i="1"/>
  <c r="T2413" i="1"/>
  <c r="S2613" i="1"/>
  <c r="T2613" i="1"/>
  <c r="S3528" i="1"/>
  <c r="T3528" i="1"/>
  <c r="S3863" i="1"/>
  <c r="T3863" i="1"/>
  <c r="S3582" i="1"/>
  <c r="T3582" i="1"/>
  <c r="S1488" i="1"/>
  <c r="T1488" i="1"/>
  <c r="S1029" i="1"/>
  <c r="T1029" i="1"/>
  <c r="S3601" i="1"/>
  <c r="T3601" i="1"/>
  <c r="S3329" i="1"/>
  <c r="T3329" i="1"/>
  <c r="S3132" i="1"/>
  <c r="T3132" i="1"/>
  <c r="S362" i="1"/>
  <c r="T362" i="1"/>
  <c r="S563" i="1"/>
  <c r="T563" i="1"/>
  <c r="S847" i="1"/>
  <c r="T847" i="1"/>
  <c r="S763" i="1"/>
  <c r="T763" i="1"/>
  <c r="S1482" i="1"/>
  <c r="T1482" i="1"/>
  <c r="S738" i="1"/>
  <c r="T738" i="1"/>
  <c r="S2533" i="1"/>
  <c r="T2533" i="1"/>
  <c r="S1575" i="1"/>
  <c r="T1575" i="1"/>
  <c r="S2855" i="1"/>
  <c r="T2855" i="1"/>
  <c r="S380" i="1"/>
  <c r="T380" i="1"/>
  <c r="S203" i="1"/>
  <c r="T203" i="1"/>
  <c r="S554" i="1"/>
  <c r="T554" i="1"/>
  <c r="S215" i="1"/>
  <c r="T215" i="1"/>
  <c r="S221" i="1"/>
  <c r="T221" i="1"/>
  <c r="S762" i="1"/>
  <c r="T762" i="1"/>
  <c r="S1629" i="1"/>
  <c r="T1629" i="1"/>
  <c r="S1006" i="1"/>
  <c r="T1006" i="1"/>
  <c r="S983" i="1"/>
  <c r="T983" i="1"/>
  <c r="S166" i="1"/>
  <c r="T166" i="1"/>
  <c r="S471" i="1"/>
  <c r="T471" i="1"/>
  <c r="S557" i="1"/>
  <c r="T557" i="1"/>
  <c r="S567" i="1"/>
  <c r="T567" i="1"/>
  <c r="S2325" i="1"/>
  <c r="T2325" i="1"/>
  <c r="S458" i="1"/>
  <c r="T458" i="1"/>
  <c r="S507" i="1"/>
  <c r="T507" i="1"/>
  <c r="S965" i="1"/>
  <c r="T965" i="1"/>
  <c r="S160" i="1"/>
  <c r="T160" i="1"/>
  <c r="S2345" i="1"/>
  <c r="T2345" i="1"/>
  <c r="S1476" i="1"/>
  <c r="T1476" i="1"/>
  <c r="S940" i="1"/>
  <c r="T940" i="1"/>
  <c r="S1641" i="1"/>
  <c r="T1641" i="1"/>
  <c r="S213" i="1"/>
  <c r="T213" i="1"/>
  <c r="S407" i="1"/>
  <c r="T407" i="1"/>
  <c r="S312" i="1"/>
  <c r="T312" i="1"/>
  <c r="S508" i="1"/>
  <c r="T508" i="1"/>
  <c r="S329" i="1"/>
  <c r="T329" i="1"/>
  <c r="S505" i="1"/>
  <c r="T505" i="1"/>
  <c r="S1721" i="1"/>
  <c r="T1721" i="1"/>
  <c r="S649" i="1"/>
  <c r="T649" i="1"/>
  <c r="S373" i="1"/>
  <c r="T373" i="1"/>
  <c r="S2305" i="1"/>
  <c r="T2305" i="1"/>
  <c r="S3052" i="1"/>
  <c r="T3052" i="1"/>
  <c r="S1930" i="1"/>
  <c r="T1930" i="1"/>
  <c r="S3864" i="1"/>
  <c r="T3864" i="1"/>
  <c r="S2113" i="1"/>
  <c r="T2113" i="1"/>
  <c r="S3422" i="1"/>
  <c r="T3422" i="1"/>
  <c r="S3865" i="1"/>
  <c r="T3865" i="1"/>
  <c r="S3866" i="1"/>
  <c r="T3866" i="1"/>
  <c r="S3346" i="1"/>
  <c r="T3346" i="1"/>
  <c r="S3088" i="1"/>
  <c r="T3088" i="1"/>
  <c r="S3867" i="1"/>
  <c r="T3867" i="1"/>
  <c r="S2956" i="1"/>
  <c r="T2956" i="1"/>
  <c r="S3868" i="1"/>
  <c r="T3868" i="1"/>
  <c r="S3869" i="1"/>
  <c r="T3869" i="1"/>
  <c r="S3000" i="1"/>
  <c r="T3000" i="1"/>
  <c r="S3870" i="1"/>
  <c r="T3870" i="1"/>
  <c r="S2920" i="1"/>
  <c r="T2920" i="1"/>
  <c r="S1685" i="1"/>
  <c r="T1685" i="1"/>
  <c r="S3583" i="1"/>
  <c r="T3583" i="1"/>
  <c r="S2005" i="1"/>
  <c r="T2005" i="1"/>
  <c r="S1843" i="1"/>
  <c r="T1843" i="1"/>
  <c r="S1728" i="1"/>
  <c r="T1728" i="1"/>
  <c r="S1748" i="1"/>
  <c r="T1748" i="1"/>
  <c r="S1271" i="1"/>
  <c r="T1271" i="1"/>
  <c r="S1357" i="1"/>
  <c r="T1357" i="1"/>
  <c r="S1134" i="1"/>
  <c r="T1134" i="1"/>
  <c r="S133" i="1"/>
  <c r="T133" i="1"/>
  <c r="S989" i="1"/>
  <c r="T989" i="1"/>
  <c r="S1200" i="1"/>
  <c r="T1200" i="1"/>
  <c r="S276" i="1"/>
  <c r="T276" i="1"/>
  <c r="S558" i="1"/>
  <c r="T558" i="1"/>
  <c r="S996" i="1"/>
  <c r="T996" i="1"/>
  <c r="S228" i="1"/>
  <c r="T228" i="1"/>
  <c r="S480" i="1"/>
  <c r="T480" i="1"/>
  <c r="S334" i="1"/>
  <c r="T334" i="1"/>
  <c r="S1654" i="1"/>
  <c r="T1654" i="1"/>
  <c r="S1363" i="1"/>
  <c r="T1363" i="1"/>
  <c r="S1879" i="1"/>
  <c r="T1879" i="1"/>
  <c r="S825" i="1"/>
  <c r="T825" i="1"/>
  <c r="S1974" i="1"/>
  <c r="T1974" i="1"/>
  <c r="S2289" i="1"/>
  <c r="T2289" i="1"/>
  <c r="S1287" i="1"/>
  <c r="T1287" i="1"/>
  <c r="S739" i="1"/>
  <c r="T739" i="1"/>
  <c r="S369" i="1"/>
  <c r="T369" i="1"/>
  <c r="S542" i="1"/>
  <c r="T542" i="1"/>
  <c r="S406" i="1"/>
  <c r="T406" i="1"/>
  <c r="S633" i="1"/>
  <c r="T633" i="1"/>
  <c r="S877" i="1"/>
  <c r="T877" i="1"/>
  <c r="S1114" i="1"/>
  <c r="T1114" i="1"/>
  <c r="S1292" i="1"/>
  <c r="T1292" i="1"/>
  <c r="S218" i="1"/>
  <c r="T218" i="1"/>
  <c r="S350" i="1"/>
  <c r="T350" i="1"/>
  <c r="S1506" i="1"/>
  <c r="T1506" i="1"/>
  <c r="S487" i="1"/>
  <c r="T487" i="1"/>
  <c r="S718" i="1"/>
  <c r="T718" i="1"/>
  <c r="S544" i="1"/>
  <c r="T544" i="1"/>
  <c r="S472" i="1"/>
  <c r="T472" i="1"/>
  <c r="S869" i="1"/>
  <c r="T869" i="1"/>
  <c r="S439" i="1"/>
  <c r="T439" i="1"/>
  <c r="S1825" i="1"/>
  <c r="T1825" i="1"/>
  <c r="S1886" i="1"/>
  <c r="T1886" i="1"/>
  <c r="S1872" i="1"/>
  <c r="T1872" i="1"/>
  <c r="S2029" i="1"/>
  <c r="T2029" i="1"/>
  <c r="S2593" i="1"/>
  <c r="T2593" i="1"/>
  <c r="S1323" i="1"/>
  <c r="T1323" i="1"/>
  <c r="S1943" i="1"/>
  <c r="T1943" i="1"/>
  <c r="S1355" i="1"/>
  <c r="T1355" i="1"/>
  <c r="S1255" i="1"/>
  <c r="T1255" i="1"/>
  <c r="S1947" i="1"/>
  <c r="T1947" i="1"/>
  <c r="S513" i="1"/>
  <c r="T513" i="1"/>
  <c r="S2586" i="1"/>
  <c r="T2586" i="1"/>
  <c r="S1681" i="1"/>
  <c r="T1681" i="1"/>
  <c r="S2229" i="1"/>
  <c r="T2229" i="1"/>
  <c r="S376" i="1"/>
  <c r="T376" i="1"/>
  <c r="S1838" i="1"/>
  <c r="T1838" i="1"/>
  <c r="S1259" i="1"/>
  <c r="T1259" i="1"/>
  <c r="S1312" i="1"/>
  <c r="T1312" i="1"/>
  <c r="S1858" i="1"/>
  <c r="T1858" i="1"/>
  <c r="S1707" i="1"/>
  <c r="T1707" i="1"/>
  <c r="S1227" i="1"/>
  <c r="T1227" i="1"/>
  <c r="S489" i="1"/>
  <c r="T489" i="1"/>
  <c r="S865" i="1"/>
  <c r="T865" i="1"/>
  <c r="S117" i="1"/>
  <c r="T117" i="1"/>
  <c r="S1039" i="1"/>
  <c r="T1039" i="1"/>
  <c r="S2259" i="1"/>
  <c r="T2259" i="1"/>
  <c r="S571" i="1"/>
  <c r="T571" i="1"/>
  <c r="S1516" i="1"/>
  <c r="T1516" i="1"/>
  <c r="S101" i="1"/>
  <c r="T101" i="1"/>
  <c r="S3393" i="1"/>
  <c r="T3393" i="1"/>
  <c r="S585" i="1"/>
  <c r="T585" i="1"/>
  <c r="S1876" i="1"/>
  <c r="T1876" i="1"/>
  <c r="S201" i="1"/>
  <c r="T201" i="1"/>
  <c r="S3658" i="1"/>
  <c r="T3658" i="1"/>
  <c r="S634" i="1"/>
  <c r="T634" i="1"/>
  <c r="S985" i="1"/>
  <c r="T985" i="1"/>
  <c r="S2421" i="1"/>
  <c r="T2421" i="1"/>
  <c r="S2673" i="1"/>
  <c r="T2673" i="1"/>
  <c r="S1012" i="1"/>
  <c r="T1012" i="1"/>
  <c r="S3111" i="1"/>
  <c r="T3111" i="1"/>
  <c r="S2165" i="1"/>
  <c r="T2165" i="1"/>
  <c r="S1192" i="1"/>
  <c r="T1192" i="1"/>
  <c r="S2693" i="1"/>
  <c r="T2693" i="1"/>
  <c r="S2263" i="1"/>
  <c r="T2263" i="1"/>
  <c r="S1999" i="1"/>
  <c r="T1999" i="1"/>
  <c r="S1990" i="1"/>
  <c r="T1990" i="1"/>
  <c r="S2755" i="1"/>
  <c r="T2755" i="1"/>
  <c r="S858" i="1"/>
  <c r="T858" i="1"/>
  <c r="S1422" i="1"/>
  <c r="T1422" i="1"/>
  <c r="S3871" i="1"/>
  <c r="T3871" i="1"/>
  <c r="S3872" i="1"/>
  <c r="T3872" i="1"/>
  <c r="S536" i="1"/>
  <c r="T536" i="1"/>
  <c r="S1189" i="1"/>
  <c r="T1189" i="1"/>
  <c r="S98" i="1"/>
  <c r="T98" i="1"/>
  <c r="S345" i="1"/>
  <c r="T345" i="1"/>
  <c r="S2377" i="1"/>
  <c r="T2377" i="1"/>
  <c r="S1455" i="1"/>
  <c r="T1455" i="1"/>
  <c r="S3873" i="1"/>
  <c r="T3873" i="1"/>
  <c r="S452" i="1"/>
  <c r="T452" i="1"/>
  <c r="S3140" i="1"/>
  <c r="T3140" i="1"/>
  <c r="S159" i="1"/>
  <c r="T159" i="1"/>
  <c r="S1047" i="1"/>
  <c r="T1047" i="1"/>
  <c r="S2784" i="1"/>
  <c r="T2784" i="1"/>
  <c r="S906" i="1"/>
  <c r="T906" i="1"/>
  <c r="S1677" i="1"/>
  <c r="T1677" i="1"/>
  <c r="S1021" i="1"/>
  <c r="T1021" i="1"/>
  <c r="S702" i="1"/>
  <c r="T702" i="1"/>
  <c r="S1138" i="1"/>
  <c r="T1138" i="1"/>
  <c r="S410" i="1"/>
  <c r="T410" i="1"/>
  <c r="S551" i="1"/>
  <c r="T551" i="1"/>
  <c r="S2162" i="1"/>
  <c r="T2162" i="1"/>
  <c r="S2058" i="1"/>
  <c r="T2058" i="1"/>
  <c r="S1522" i="1"/>
  <c r="T1522" i="1"/>
  <c r="S976" i="1"/>
  <c r="T976" i="1"/>
  <c r="S1698" i="1"/>
  <c r="T1698" i="1"/>
  <c r="S1445" i="1"/>
  <c r="T1445" i="1"/>
  <c r="S2484" i="1"/>
  <c r="T2484" i="1"/>
  <c r="S1659" i="1"/>
  <c r="T1659" i="1"/>
  <c r="S882" i="1"/>
  <c r="T882" i="1"/>
  <c r="S2285" i="1"/>
  <c r="T2285" i="1"/>
  <c r="S2973" i="1"/>
  <c r="T2973" i="1"/>
  <c r="S165" i="1"/>
  <c r="T165" i="1"/>
  <c r="S888" i="1"/>
  <c r="T888" i="1"/>
  <c r="S743" i="1"/>
  <c r="T743" i="1"/>
  <c r="S1041" i="1"/>
  <c r="T1041" i="1"/>
  <c r="S1069" i="1"/>
  <c r="T1069" i="1"/>
  <c r="S239" i="1"/>
  <c r="T239" i="1"/>
  <c r="S2063" i="1"/>
  <c r="T2063" i="1"/>
  <c r="S891" i="1"/>
  <c r="T891" i="1"/>
  <c r="S2579" i="1"/>
  <c r="T2579" i="1"/>
  <c r="S684" i="1"/>
  <c r="T684" i="1"/>
  <c r="S1595" i="1"/>
  <c r="T1595" i="1"/>
  <c r="S927" i="1"/>
  <c r="T927" i="1"/>
  <c r="S752" i="1"/>
  <c r="T752" i="1"/>
  <c r="S2089" i="1"/>
  <c r="T2089" i="1"/>
  <c r="S1306" i="1"/>
  <c r="T1306" i="1"/>
  <c r="S651" i="1"/>
  <c r="T651" i="1"/>
  <c r="S3109" i="1"/>
  <c r="T3109" i="1"/>
  <c r="S1106" i="1"/>
  <c r="T1106" i="1"/>
  <c r="S804" i="1"/>
  <c r="T804" i="1"/>
  <c r="S1210" i="1"/>
  <c r="T1210" i="1"/>
  <c r="S1257" i="1"/>
  <c r="T1257" i="1"/>
  <c r="S770" i="1"/>
  <c r="T770" i="1"/>
  <c r="S2423" i="1"/>
  <c r="T2423" i="1"/>
  <c r="S1082" i="1"/>
  <c r="T1082" i="1"/>
  <c r="S931" i="1"/>
  <c r="T931" i="1"/>
  <c r="S2504" i="1"/>
  <c r="T2504" i="1"/>
  <c r="S1529" i="1"/>
  <c r="T1529" i="1"/>
  <c r="S2634" i="1"/>
  <c r="T2634" i="1"/>
  <c r="S1597" i="1"/>
  <c r="T1597" i="1"/>
  <c r="S701" i="1"/>
  <c r="T701" i="1"/>
  <c r="S2394" i="1"/>
  <c r="T2394" i="1"/>
  <c r="S1342" i="1"/>
  <c r="T1342" i="1"/>
  <c r="S957" i="1"/>
  <c r="T957" i="1"/>
  <c r="S638" i="1"/>
  <c r="T638" i="1"/>
  <c r="S1199" i="1"/>
  <c r="T1199" i="1"/>
  <c r="S641" i="1"/>
  <c r="T641" i="1"/>
  <c r="S2611" i="1"/>
  <c r="T2611" i="1"/>
  <c r="S586" i="1"/>
  <c r="T586" i="1"/>
  <c r="S1617" i="1"/>
  <c r="T1617" i="1"/>
  <c r="S1298" i="1"/>
  <c r="T1298" i="1"/>
  <c r="S2921" i="1"/>
  <c r="T2921" i="1"/>
  <c r="S3114" i="1"/>
  <c r="T3114" i="1"/>
  <c r="S3473" i="1"/>
  <c r="T3473" i="1"/>
  <c r="S3477" i="1"/>
  <c r="T3477" i="1"/>
  <c r="S3207" i="1"/>
  <c r="T3207" i="1"/>
  <c r="S3874" i="1"/>
  <c r="T3874" i="1"/>
  <c r="S3659" i="1"/>
  <c r="T3659" i="1"/>
  <c r="S3560" i="1"/>
  <c r="T3560" i="1"/>
  <c r="S2823" i="1"/>
  <c r="T2823" i="1"/>
  <c r="S3141" i="1"/>
  <c r="T3141" i="1"/>
  <c r="S3660" i="1"/>
  <c r="T3660" i="1"/>
  <c r="S2465" i="1"/>
  <c r="T2465" i="1"/>
  <c r="S3875" i="1"/>
  <c r="T3875" i="1"/>
  <c r="S3256" i="1"/>
  <c r="T3256" i="1"/>
  <c r="S3570" i="1"/>
  <c r="T3570" i="1"/>
  <c r="S2721" i="1"/>
  <c r="T2721" i="1"/>
  <c r="S3608" i="1"/>
  <c r="T3608" i="1"/>
  <c r="S2975" i="1"/>
  <c r="T2975" i="1"/>
  <c r="S3400" i="1"/>
  <c r="T3400" i="1"/>
  <c r="S3142" i="1"/>
  <c r="T3142" i="1"/>
  <c r="S2079" i="1"/>
  <c r="T2079" i="1"/>
  <c r="S3876" i="1"/>
  <c r="T3876" i="1"/>
  <c r="S3877" i="1"/>
  <c r="T3877" i="1"/>
  <c r="S2745" i="1"/>
  <c r="T2745" i="1"/>
  <c r="S3320" i="1"/>
  <c r="T3320" i="1"/>
  <c r="S3878" i="1"/>
  <c r="T3878" i="1"/>
  <c r="S2759" i="1"/>
  <c r="T2759" i="1"/>
  <c r="S1089" i="1"/>
  <c r="T1089" i="1"/>
  <c r="S3879" i="1"/>
  <c r="T3879" i="1"/>
  <c r="S2459" i="1"/>
  <c r="T2459" i="1"/>
  <c r="S821" i="1"/>
  <c r="T821" i="1"/>
  <c r="S3478" i="1"/>
  <c r="T3478" i="1"/>
  <c r="S3190" i="1"/>
  <c r="T3190" i="1"/>
  <c r="S2457" i="1"/>
  <c r="T2457" i="1"/>
  <c r="S2601" i="1"/>
  <c r="T2601" i="1"/>
  <c r="S2997" i="1"/>
  <c r="T2997" i="1"/>
  <c r="S3661" i="1"/>
  <c r="T3661" i="1"/>
  <c r="S1888" i="1"/>
  <c r="T1888" i="1"/>
  <c r="S3880" i="1"/>
  <c r="T3880" i="1"/>
  <c r="S3881" i="1"/>
  <c r="T3881" i="1"/>
  <c r="S3882" i="1"/>
  <c r="T3882" i="1"/>
  <c r="S3883" i="1"/>
  <c r="T3883" i="1"/>
  <c r="S3884" i="1"/>
  <c r="T3884" i="1"/>
  <c r="S3194" i="1"/>
  <c r="T3194" i="1"/>
  <c r="S3885" i="1"/>
  <c r="T3885" i="1"/>
  <c r="S3886" i="1"/>
  <c r="T3886" i="1"/>
  <c r="S3662" i="1"/>
  <c r="T3662" i="1"/>
  <c r="S3618" i="1"/>
  <c r="T3618" i="1"/>
  <c r="S3887" i="1"/>
  <c r="T3887" i="1"/>
  <c r="S3888" i="1"/>
  <c r="T3888" i="1"/>
  <c r="S3482" i="1"/>
  <c r="T3482" i="1"/>
  <c r="S2050" i="1"/>
  <c r="T2050" i="1"/>
  <c r="S3035" i="1"/>
  <c r="T3035" i="1"/>
  <c r="S3889" i="1"/>
  <c r="T3889" i="1"/>
  <c r="S3890" i="1"/>
  <c r="T3890" i="1"/>
  <c r="S3891" i="1"/>
  <c r="T3891" i="1"/>
  <c r="S3892" i="1"/>
  <c r="T3892" i="1"/>
  <c r="S523" i="1"/>
  <c r="T523" i="1"/>
  <c r="S1258" i="1"/>
  <c r="T1258" i="1"/>
  <c r="S2412" i="1"/>
  <c r="T2412" i="1"/>
  <c r="S824" i="1"/>
  <c r="T824" i="1"/>
  <c r="S57" i="1"/>
  <c r="T57" i="1"/>
  <c r="S462" i="1"/>
  <c r="T462" i="1"/>
  <c r="S178" i="1"/>
  <c r="T178" i="1"/>
  <c r="S737" i="1"/>
  <c r="T737" i="1"/>
  <c r="S171" i="1"/>
  <c r="T171" i="1"/>
  <c r="S1941" i="1"/>
  <c r="T1941" i="1"/>
  <c r="S247" i="1"/>
  <c r="T247" i="1"/>
  <c r="S236" i="1"/>
  <c r="T236" i="1"/>
  <c r="S1966" i="1"/>
  <c r="T1966" i="1"/>
  <c r="S1440" i="1"/>
  <c r="T1440" i="1"/>
  <c r="S301" i="1"/>
  <c r="T301" i="1"/>
  <c r="S210" i="1"/>
  <c r="T210" i="1"/>
  <c r="S245" i="1"/>
  <c r="T245" i="1"/>
  <c r="S8" i="1"/>
  <c r="T8" i="1"/>
  <c r="S1786" i="1"/>
  <c r="T1786" i="1"/>
  <c r="S134" i="1"/>
  <c r="T134" i="1"/>
  <c r="S3115" i="1"/>
  <c r="T3115" i="1"/>
  <c r="S3584" i="1"/>
  <c r="T3584" i="1"/>
  <c r="S3281" i="1"/>
  <c r="T3281" i="1"/>
  <c r="S3893" i="1"/>
  <c r="T3893" i="1"/>
  <c r="S3029" i="1"/>
  <c r="T3029" i="1"/>
  <c r="S3308" i="1"/>
  <c r="T3308" i="1"/>
  <c r="S3894" i="1"/>
  <c r="T3894" i="1"/>
  <c r="S2792" i="1"/>
  <c r="T2792" i="1"/>
  <c r="S3895" i="1"/>
  <c r="T3895" i="1"/>
  <c r="S2408" i="1"/>
  <c r="T2408" i="1"/>
  <c r="S3143" i="1"/>
  <c r="T3143" i="1"/>
  <c r="S3379" i="1"/>
  <c r="T3379" i="1"/>
  <c r="S3896" i="1"/>
  <c r="T3896" i="1"/>
  <c r="S2720" i="1"/>
  <c r="T2720" i="1"/>
  <c r="S3897" i="1"/>
  <c r="T3897" i="1"/>
  <c r="S3898" i="1"/>
  <c r="T3898" i="1"/>
  <c r="S3663" i="1"/>
  <c r="T3663" i="1"/>
  <c r="S3248" i="1"/>
  <c r="T3248" i="1"/>
  <c r="S3585" i="1"/>
  <c r="T3585" i="1"/>
  <c r="S2520" i="1"/>
  <c r="T2520" i="1"/>
  <c r="S95" i="1"/>
  <c r="T95" i="1"/>
  <c r="S371" i="1"/>
  <c r="T371" i="1"/>
  <c r="S1314" i="1"/>
  <c r="T1314" i="1"/>
  <c r="S445" i="1"/>
  <c r="T445" i="1"/>
  <c r="S473" i="1"/>
  <c r="T473" i="1"/>
  <c r="S2011" i="1"/>
  <c r="T2011" i="1"/>
  <c r="S1664" i="1"/>
  <c r="T1664" i="1"/>
  <c r="S404" i="1"/>
  <c r="T404" i="1"/>
  <c r="S384" i="1"/>
  <c r="T384" i="1"/>
  <c r="S482" i="1"/>
  <c r="T482" i="1"/>
  <c r="S499" i="1"/>
  <c r="T499" i="1"/>
  <c r="S424" i="1"/>
  <c r="T424" i="1"/>
  <c r="S606" i="1"/>
  <c r="T606" i="1"/>
  <c r="S315" i="1"/>
  <c r="T315" i="1"/>
  <c r="S12" i="1"/>
  <c r="T12" i="1"/>
  <c r="S440" i="1"/>
  <c r="T440" i="1"/>
  <c r="S352" i="1"/>
  <c r="T352" i="1"/>
  <c r="S270" i="1"/>
  <c r="T270" i="1"/>
  <c r="S753" i="1"/>
  <c r="T753" i="1"/>
  <c r="S438" i="1"/>
  <c r="T438" i="1"/>
  <c r="S207" i="1"/>
  <c r="T207" i="1"/>
  <c r="S129" i="1"/>
  <c r="T129" i="1"/>
  <c r="S361" i="1"/>
  <c r="T361" i="1"/>
  <c r="S978" i="1"/>
  <c r="T978" i="1"/>
  <c r="S1233" i="1"/>
  <c r="T1233" i="1"/>
  <c r="S307" i="1"/>
  <c r="T307" i="1"/>
  <c r="S1351" i="1"/>
  <c r="T1351" i="1"/>
  <c r="S799" i="1"/>
  <c r="T799" i="1"/>
  <c r="S431" i="1"/>
  <c r="T431" i="1"/>
  <c r="S174" i="1"/>
  <c r="T174" i="1"/>
  <c r="S1294" i="1"/>
  <c r="T1294" i="1"/>
  <c r="S353" i="1"/>
  <c r="T353" i="1"/>
  <c r="S124" i="1"/>
  <c r="T124" i="1"/>
  <c r="S264" i="1"/>
  <c r="T264" i="1"/>
  <c r="S1115" i="1"/>
  <c r="T1115" i="1"/>
  <c r="S286" i="1"/>
  <c r="T286" i="1"/>
  <c r="S385" i="1"/>
  <c r="T385" i="1"/>
  <c r="S908" i="1"/>
  <c r="T908" i="1"/>
  <c r="S310" i="1"/>
  <c r="T310" i="1"/>
  <c r="S451" i="1"/>
  <c r="T451" i="1"/>
  <c r="S3567" i="1"/>
  <c r="T3567" i="1"/>
  <c r="S3460" i="1"/>
  <c r="T3460" i="1"/>
  <c r="S3529" i="1"/>
  <c r="T3529" i="1"/>
  <c r="S3899" i="1"/>
  <c r="T3899" i="1"/>
  <c r="S3664" i="1"/>
  <c r="T3664" i="1"/>
  <c r="S2858" i="1"/>
  <c r="T2858" i="1"/>
  <c r="S3900" i="1"/>
  <c r="T3900" i="1"/>
  <c r="S3245" i="1"/>
  <c r="T3245" i="1"/>
  <c r="S3006" i="1"/>
  <c r="T3006" i="1"/>
  <c r="S3123" i="1"/>
  <c r="T3123" i="1"/>
  <c r="S3901" i="1"/>
  <c r="T3901" i="1"/>
  <c r="S1822" i="1"/>
  <c r="T1822" i="1"/>
  <c r="S3902" i="1"/>
  <c r="T3902" i="1"/>
  <c r="S3903" i="1"/>
  <c r="T3903" i="1"/>
  <c r="S3904" i="1"/>
  <c r="T3904" i="1"/>
  <c r="S2531" i="1"/>
  <c r="T2531" i="1"/>
  <c r="S3144" i="1"/>
  <c r="T3144" i="1"/>
  <c r="S3359" i="1"/>
  <c r="T3359" i="1"/>
  <c r="S3294" i="1"/>
  <c r="T3294" i="1"/>
  <c r="S3158" i="1"/>
  <c r="T3158" i="1"/>
  <c r="S3224" i="1"/>
  <c r="T3224" i="1"/>
  <c r="S3905" i="1"/>
  <c r="T3905" i="1"/>
  <c r="S3177" i="1"/>
  <c r="T3177" i="1"/>
  <c r="S3530" i="1"/>
  <c r="T3530" i="1"/>
  <c r="S3145" i="1"/>
  <c r="T3145" i="1"/>
  <c r="S962" i="1"/>
  <c r="T962" i="1"/>
  <c r="S2801" i="1"/>
  <c r="T2801" i="1"/>
  <c r="S1424" i="1"/>
  <c r="T1424" i="1"/>
  <c r="S3906" i="1"/>
  <c r="T3906" i="1"/>
  <c r="S1716" i="1"/>
  <c r="T1716" i="1"/>
  <c r="S3186" i="1"/>
  <c r="T3186" i="1"/>
  <c r="S3070" i="1"/>
  <c r="T3070" i="1"/>
  <c r="S2942" i="1"/>
  <c r="T2942" i="1"/>
  <c r="S2668" i="1"/>
  <c r="T2668" i="1"/>
  <c r="S1764" i="1"/>
  <c r="T1764" i="1"/>
  <c r="S2548" i="1"/>
  <c r="T2548" i="1"/>
  <c r="S3257" i="1"/>
  <c r="T3257" i="1"/>
  <c r="S2961" i="1"/>
  <c r="T2961" i="1"/>
  <c r="S3392" i="1"/>
  <c r="T3392" i="1"/>
  <c r="S3907" i="1"/>
  <c r="T3907" i="1"/>
  <c r="S3586" i="1"/>
  <c r="T3586" i="1"/>
  <c r="S3159" i="1"/>
  <c r="T3159" i="1"/>
  <c r="S3483" i="1"/>
  <c r="T3483" i="1"/>
  <c r="S3908" i="1"/>
  <c r="T3908" i="1"/>
  <c r="S2044" i="1"/>
  <c r="T2044" i="1"/>
  <c r="S3909" i="1"/>
  <c r="T3909" i="1"/>
  <c r="S3665" i="1"/>
  <c r="T3665" i="1"/>
  <c r="S3910" i="1"/>
  <c r="T3910" i="1"/>
  <c r="S3911" i="1"/>
  <c r="T3911" i="1"/>
  <c r="S2341" i="1"/>
  <c r="T2341" i="1"/>
  <c r="S1299" i="1"/>
  <c r="T1299" i="1"/>
  <c r="S3912" i="1"/>
  <c r="T3912" i="1"/>
  <c r="S3609" i="1"/>
  <c r="T3609" i="1"/>
  <c r="S2959" i="1"/>
  <c r="T2959" i="1"/>
  <c r="S2867" i="1"/>
  <c r="T2867" i="1"/>
  <c r="S3195" i="1"/>
  <c r="T3195" i="1"/>
  <c r="S3913" i="1"/>
  <c r="T3913" i="1"/>
  <c r="S3666" i="1"/>
  <c r="T3666" i="1"/>
  <c r="S3914" i="1"/>
  <c r="T3914" i="1"/>
  <c r="S2788" i="1"/>
  <c r="T2788" i="1"/>
  <c r="S1624" i="1"/>
  <c r="T1624" i="1"/>
  <c r="S2095" i="1"/>
  <c r="T2095" i="1"/>
  <c r="S1907" i="1"/>
  <c r="T1907" i="1"/>
  <c r="S1421" i="1"/>
  <c r="T1421" i="1"/>
  <c r="S1002" i="1"/>
  <c r="T1002" i="1"/>
  <c r="S836" i="1"/>
  <c r="T836" i="1"/>
  <c r="S533" i="1"/>
  <c r="T533" i="1"/>
  <c r="S2222" i="1"/>
  <c r="T2222" i="1"/>
  <c r="S1980" i="1"/>
  <c r="T1980" i="1"/>
  <c r="S1087" i="1"/>
  <c r="T1087" i="1"/>
  <c r="S2356" i="1"/>
  <c r="T2356" i="1"/>
  <c r="S2637" i="1"/>
  <c r="T2637" i="1"/>
  <c r="S2343" i="1"/>
  <c r="T2343" i="1"/>
  <c r="S1148" i="1"/>
  <c r="T1148" i="1"/>
  <c r="S760" i="1"/>
  <c r="T760" i="1"/>
  <c r="S688" i="1"/>
  <c r="T688" i="1"/>
  <c r="S703" i="1"/>
  <c r="T703" i="1"/>
  <c r="S2046" i="1"/>
  <c r="T2046" i="1"/>
  <c r="S1912" i="1"/>
  <c r="T1912" i="1"/>
  <c r="S2261" i="1"/>
  <c r="T2261" i="1"/>
  <c r="S998" i="1"/>
  <c r="T998" i="1"/>
  <c r="S918" i="1"/>
  <c r="T918" i="1"/>
  <c r="S2490" i="1"/>
  <c r="T2490" i="1"/>
  <c r="S2238" i="1"/>
  <c r="T2238" i="1"/>
  <c r="S624" i="1"/>
  <c r="T624" i="1"/>
  <c r="S833" i="1"/>
  <c r="T833" i="1"/>
  <c r="S1747" i="1"/>
  <c r="T1747" i="1"/>
  <c r="S1317" i="1"/>
  <c r="T1317" i="1"/>
  <c r="S975" i="1"/>
  <c r="T975" i="1"/>
  <c r="S676" i="1"/>
  <c r="T676" i="1"/>
  <c r="S504" i="1"/>
  <c r="T504" i="1"/>
  <c r="S1308" i="1"/>
  <c r="T1308" i="1"/>
  <c r="S731" i="1"/>
  <c r="T731" i="1"/>
  <c r="S1896" i="1"/>
  <c r="T1896" i="1"/>
  <c r="S1699" i="1"/>
  <c r="T1699" i="1"/>
  <c r="S1213" i="1"/>
  <c r="T1213" i="1"/>
  <c r="S2664" i="1"/>
  <c r="T2664" i="1"/>
  <c r="S2312" i="1"/>
  <c r="T2312" i="1"/>
  <c r="S1970" i="1"/>
  <c r="T1970" i="1"/>
  <c r="S2529" i="1"/>
  <c r="T2529" i="1"/>
  <c r="S1687" i="1"/>
  <c r="T1687" i="1"/>
  <c r="S2227" i="1"/>
  <c r="T2227" i="1"/>
  <c r="S974" i="1"/>
  <c r="T974" i="1"/>
  <c r="S660" i="1"/>
  <c r="T660" i="1"/>
  <c r="S1067" i="1"/>
  <c r="T1067" i="1"/>
  <c r="S1783" i="1"/>
  <c r="T1783" i="1"/>
  <c r="S1127" i="1"/>
  <c r="T1127" i="1"/>
  <c r="S1586" i="1"/>
  <c r="T1586" i="1"/>
  <c r="S1353" i="1"/>
  <c r="T1353" i="1"/>
  <c r="S1601" i="1"/>
  <c r="T1601" i="1"/>
  <c r="S1893" i="1"/>
  <c r="T1893" i="1"/>
  <c r="S1232" i="1"/>
  <c r="T1232" i="1"/>
  <c r="S783" i="1"/>
  <c r="T783" i="1"/>
  <c r="S2172" i="1"/>
  <c r="T2172" i="1"/>
  <c r="S1810" i="1"/>
  <c r="T1810" i="1"/>
  <c r="S887" i="1"/>
  <c r="T887" i="1"/>
  <c r="S326" i="1"/>
  <c r="T326" i="1"/>
  <c r="S852" i="1"/>
  <c r="T852" i="1"/>
  <c r="S2624" i="1"/>
  <c r="T2624" i="1"/>
  <c r="S2352" i="1"/>
  <c r="T2352" i="1"/>
  <c r="S832" i="1"/>
  <c r="T832" i="1"/>
  <c r="S818" i="1"/>
  <c r="T818" i="1"/>
  <c r="S2292" i="1"/>
  <c r="T2292" i="1"/>
  <c r="S1525" i="1"/>
  <c r="T1525" i="1"/>
  <c r="S1283" i="1"/>
  <c r="T1283" i="1"/>
  <c r="S1321" i="1"/>
  <c r="T1321" i="1"/>
  <c r="S1262" i="1"/>
  <c r="T1262" i="1"/>
  <c r="S817" i="1"/>
  <c r="T817" i="1"/>
  <c r="S1608" i="1"/>
  <c r="T1608" i="1"/>
  <c r="S2332" i="1"/>
  <c r="T2332" i="1"/>
  <c r="S1894" i="1"/>
  <c r="T1894" i="1"/>
  <c r="S1931" i="1"/>
  <c r="T1931" i="1"/>
  <c r="S1630" i="1"/>
  <c r="T1630" i="1"/>
  <c r="S716" i="1"/>
  <c r="T716" i="1"/>
  <c r="S2144" i="1"/>
  <c r="T2144" i="1"/>
  <c r="S1415" i="1"/>
  <c r="T1415" i="1"/>
  <c r="S933" i="1"/>
  <c r="T933" i="1"/>
  <c r="S1978" i="1"/>
  <c r="T1978" i="1"/>
  <c r="S1404" i="1"/>
  <c r="T1404" i="1"/>
  <c r="S2239" i="1"/>
  <c r="T2239" i="1"/>
  <c r="S123" i="1"/>
  <c r="T123" i="1"/>
  <c r="S3915" i="1"/>
  <c r="T3915" i="1"/>
  <c r="S2488" i="1"/>
  <c r="T2488" i="1"/>
  <c r="S780" i="1"/>
  <c r="T780" i="1"/>
  <c r="S2791" i="1"/>
  <c r="T2791" i="1"/>
  <c r="S3468" i="1"/>
  <c r="T3468" i="1"/>
  <c r="S1507" i="1"/>
  <c r="T1507" i="1"/>
  <c r="S1982" i="1"/>
  <c r="T1982" i="1"/>
  <c r="S1729" i="1"/>
  <c r="T1729" i="1"/>
  <c r="S2567" i="1"/>
  <c r="T2567" i="1"/>
  <c r="S723" i="1"/>
  <c r="T723" i="1"/>
  <c r="S1732" i="1"/>
  <c r="T1732" i="1"/>
  <c r="S2866" i="1"/>
  <c r="T2866" i="1"/>
  <c r="S3587" i="1"/>
  <c r="T3587" i="1"/>
  <c r="S2130" i="1"/>
  <c r="T2130" i="1"/>
  <c r="S3916" i="1"/>
  <c r="T3916" i="1"/>
  <c r="S1689" i="1"/>
  <c r="T1689" i="1"/>
  <c r="S3917" i="1"/>
  <c r="T3917" i="1"/>
  <c r="S2944" i="1"/>
  <c r="T2944" i="1"/>
  <c r="S1137" i="1"/>
  <c r="T1137" i="1"/>
  <c r="S3508" i="1"/>
  <c r="T3508" i="1"/>
  <c r="S3667" i="1"/>
  <c r="T3667" i="1"/>
  <c r="S3274" i="1"/>
  <c r="T3274" i="1"/>
  <c r="S2178" i="1"/>
  <c r="T2178" i="1"/>
  <c r="S3918" i="1"/>
  <c r="T3918" i="1"/>
  <c r="S3919" i="1"/>
  <c r="T3919" i="1"/>
  <c r="S2692" i="1"/>
  <c r="T2692" i="1"/>
  <c r="S3920" i="1"/>
  <c r="T3920" i="1"/>
  <c r="S3173" i="1"/>
  <c r="T3173" i="1"/>
  <c r="S3369" i="1"/>
  <c r="T3369" i="1"/>
  <c r="S2314" i="1"/>
  <c r="T2314" i="1"/>
  <c r="S3921" i="1"/>
  <c r="T3921" i="1"/>
  <c r="S3295" i="1"/>
  <c r="T3295" i="1"/>
  <c r="S1925" i="1"/>
  <c r="T1925" i="1"/>
  <c r="S3499" i="1"/>
  <c r="T3499" i="1"/>
  <c r="S3030" i="1"/>
  <c r="T3030" i="1"/>
  <c r="S2135" i="1"/>
  <c r="T2135" i="1"/>
  <c r="S3200" i="1"/>
  <c r="T3200" i="1"/>
  <c r="S3360" i="1"/>
  <c r="T3360" i="1"/>
  <c r="S2937" i="1"/>
  <c r="T2937" i="1"/>
  <c r="S3922" i="1"/>
  <c r="T3922" i="1"/>
  <c r="S3668" i="1"/>
  <c r="T3668" i="1"/>
  <c r="S2550" i="1"/>
  <c r="T2550" i="1"/>
  <c r="S3356" i="1"/>
  <c r="T3356" i="1"/>
  <c r="S2628" i="1"/>
  <c r="T2628" i="1"/>
  <c r="S1787" i="1"/>
  <c r="T1787" i="1"/>
  <c r="S3669" i="1"/>
  <c r="T3669" i="1"/>
  <c r="S2431" i="1"/>
  <c r="T2431" i="1"/>
  <c r="S3923" i="1"/>
  <c r="T3923" i="1"/>
  <c r="S3924" i="1"/>
  <c r="T3924" i="1"/>
  <c r="S3925" i="1"/>
  <c r="T3925" i="1"/>
  <c r="S3926" i="1"/>
  <c r="T3926" i="1"/>
  <c r="S3927" i="1"/>
  <c r="T3927" i="1"/>
  <c r="S3670" i="1"/>
  <c r="T3670" i="1"/>
  <c r="S3101" i="1"/>
  <c r="T3101" i="1"/>
  <c r="S3443" i="1"/>
  <c r="T3443" i="1"/>
  <c r="S2437" i="1"/>
  <c r="T2437" i="1"/>
  <c r="S3461" i="1"/>
  <c r="T3461" i="1"/>
  <c r="S3671" i="1"/>
  <c r="T3671" i="1"/>
  <c r="S3928" i="1"/>
  <c r="T3928" i="1"/>
  <c r="S2166" i="1"/>
  <c r="T2166" i="1"/>
  <c r="S1795" i="1"/>
  <c r="T1795" i="1"/>
  <c r="S1009" i="1"/>
  <c r="T1009" i="1"/>
  <c r="S950" i="1"/>
  <c r="T950" i="1"/>
  <c r="S850" i="1"/>
  <c r="T850" i="1"/>
  <c r="S372" i="1"/>
  <c r="T372" i="1"/>
  <c r="S746" i="1"/>
  <c r="T746" i="1"/>
  <c r="S125" i="1"/>
  <c r="T125" i="1"/>
  <c r="S587" i="1"/>
  <c r="T587" i="1"/>
  <c r="S717" i="1"/>
  <c r="T717" i="1"/>
  <c r="S698" i="1"/>
  <c r="T698" i="1"/>
  <c r="S1508" i="1"/>
  <c r="T1508" i="1"/>
  <c r="S481" i="1"/>
  <c r="T481" i="1"/>
  <c r="S749" i="1"/>
  <c r="T749" i="1"/>
  <c r="S3375" i="1"/>
  <c r="T3375" i="1"/>
  <c r="S1050" i="1"/>
  <c r="T1050" i="1"/>
  <c r="S1037" i="1"/>
  <c r="T1037" i="1"/>
  <c r="S2251" i="1"/>
  <c r="T2251" i="1"/>
  <c r="S1109" i="1"/>
  <c r="T1109" i="1"/>
  <c r="S811" i="1"/>
  <c r="T811" i="1"/>
  <c r="S3017" i="1"/>
  <c r="T3017" i="1"/>
  <c r="S2414" i="1"/>
  <c r="T2414" i="1"/>
  <c r="S595" i="1"/>
  <c r="T595" i="1"/>
  <c r="S1800" i="1"/>
  <c r="T1800" i="1"/>
  <c r="S893" i="1"/>
  <c r="T893" i="1"/>
  <c r="S3929" i="1"/>
  <c r="T3929" i="1"/>
  <c r="S1767" i="1"/>
  <c r="T1767" i="1"/>
  <c r="S2990" i="1"/>
  <c r="T2990" i="1"/>
  <c r="S2291" i="1"/>
  <c r="T2291" i="1"/>
  <c r="S546" i="1"/>
  <c r="T546" i="1"/>
  <c r="S2407" i="1"/>
  <c r="T2407" i="1"/>
  <c r="S2430" i="1"/>
  <c r="T2430" i="1"/>
  <c r="S1942" i="1"/>
  <c r="T1942" i="1"/>
  <c r="S2250" i="1"/>
  <c r="T2250" i="1"/>
  <c r="S394" i="1"/>
  <c r="T394" i="1"/>
  <c r="S2814" i="1"/>
  <c r="T2814" i="1"/>
  <c r="S2543" i="1"/>
  <c r="T2543" i="1"/>
  <c r="S2376" i="1"/>
  <c r="T2376" i="1"/>
  <c r="S1334" i="1"/>
  <c r="T1334" i="1"/>
  <c r="S613" i="1"/>
  <c r="T613" i="1"/>
  <c r="S2127" i="1"/>
  <c r="T2127" i="1"/>
  <c r="S1091" i="1"/>
  <c r="T1091" i="1"/>
  <c r="S744" i="1"/>
  <c r="T744" i="1"/>
  <c r="S1922" i="1"/>
  <c r="T1922" i="1"/>
  <c r="S1198" i="1"/>
  <c r="T1198" i="1"/>
  <c r="S2400" i="1"/>
  <c r="T2400" i="1"/>
  <c r="S2075" i="1"/>
  <c r="T2075" i="1"/>
  <c r="S3192" i="1"/>
  <c r="T3192" i="1"/>
  <c r="S3335" i="1"/>
  <c r="T3335" i="1"/>
  <c r="S2026" i="1"/>
  <c r="T2026" i="1"/>
  <c r="S3107" i="1"/>
  <c r="T3107" i="1"/>
  <c r="S518" i="1"/>
  <c r="T518" i="1"/>
  <c r="S3344" i="1"/>
  <c r="T3344" i="1"/>
  <c r="S2375" i="1"/>
  <c r="T2375" i="1"/>
  <c r="S661" i="1"/>
  <c r="T661" i="1"/>
  <c r="S1281" i="1"/>
  <c r="T1281" i="1"/>
  <c r="S930" i="1"/>
  <c r="T930" i="1"/>
  <c r="S1793" i="1"/>
  <c r="T1793" i="1"/>
  <c r="S3220" i="1"/>
  <c r="T3220" i="1"/>
  <c r="S745" i="1"/>
  <c r="T745" i="1"/>
  <c r="S1744" i="1"/>
  <c r="T1744" i="1"/>
  <c r="S2003" i="1"/>
  <c r="T2003" i="1"/>
  <c r="S1097" i="1"/>
  <c r="T1097" i="1"/>
  <c r="S1085" i="1"/>
  <c r="T1085" i="1"/>
  <c r="S820" i="1"/>
  <c r="T820" i="1"/>
  <c r="S2606" i="1"/>
  <c r="T2606" i="1"/>
  <c r="S2633" i="1"/>
  <c r="T2633" i="1"/>
  <c r="S627" i="1"/>
  <c r="T627" i="1"/>
  <c r="S2776" i="1"/>
  <c r="T2776" i="1"/>
  <c r="S3479" i="1"/>
  <c r="T3479" i="1"/>
  <c r="S3334" i="1"/>
  <c r="T3334" i="1"/>
  <c r="S2426" i="1"/>
  <c r="T2426" i="1"/>
  <c r="S3930" i="1"/>
  <c r="T3930" i="1"/>
  <c r="S1027" i="1"/>
  <c r="T1027" i="1"/>
  <c r="S3931" i="1"/>
  <c r="T3931" i="1"/>
  <c r="S2666" i="1"/>
  <c r="T2666" i="1"/>
  <c r="S748" i="1"/>
  <c r="T748" i="1"/>
  <c r="S3932" i="1"/>
  <c r="T3932" i="1"/>
  <c r="S3408" i="1"/>
  <c r="T3408" i="1"/>
  <c r="S1998" i="1"/>
  <c r="T1998" i="1"/>
  <c r="S1439" i="1"/>
  <c r="T1439" i="1"/>
  <c r="S2843" i="1"/>
  <c r="T2843" i="1"/>
  <c r="S2454" i="1"/>
  <c r="T2454" i="1"/>
  <c r="S1556" i="1"/>
  <c r="T1556" i="1"/>
  <c r="S1831" i="1"/>
  <c r="T1831" i="1"/>
  <c r="S1885" i="1"/>
  <c r="T1885" i="1"/>
  <c r="S842" i="1"/>
  <c r="T842" i="1"/>
  <c r="S416" i="1"/>
  <c r="T416" i="1"/>
  <c r="S1705" i="1"/>
  <c r="T1705" i="1"/>
  <c r="S522" i="1"/>
  <c r="T522" i="1"/>
  <c r="S2331" i="1"/>
  <c r="T2331" i="1"/>
  <c r="S2676" i="1"/>
  <c r="T2676" i="1"/>
  <c r="S2313" i="1"/>
  <c r="T2313" i="1"/>
  <c r="S616" i="1"/>
  <c r="T616" i="1"/>
  <c r="S2660" i="1"/>
  <c r="T2660" i="1"/>
  <c r="S729" i="1"/>
  <c r="T729" i="1"/>
  <c r="S1955" i="1"/>
  <c r="T1955" i="1"/>
  <c r="S2355" i="1"/>
  <c r="T2355" i="1"/>
  <c r="S1860" i="1"/>
  <c r="T1860" i="1"/>
  <c r="S2380" i="1"/>
  <c r="T2380" i="1"/>
  <c r="S1870" i="1"/>
  <c r="T1870" i="1"/>
  <c r="S1700" i="1"/>
  <c r="T1700" i="1"/>
  <c r="S588" i="1"/>
  <c r="T588" i="1"/>
  <c r="S2082" i="1"/>
  <c r="T2082" i="1"/>
  <c r="S2369" i="1"/>
  <c r="T2369" i="1"/>
  <c r="S400" i="1"/>
  <c r="T400" i="1"/>
  <c r="S1545" i="1"/>
  <c r="T1545" i="1"/>
  <c r="S1481" i="1"/>
  <c r="T1481" i="1"/>
  <c r="S2837" i="1"/>
  <c r="T2837" i="1"/>
  <c r="S759" i="1"/>
  <c r="T759" i="1"/>
  <c r="S2179" i="1"/>
  <c r="T2179" i="1"/>
  <c r="S454" i="1"/>
  <c r="T454" i="1"/>
  <c r="S2450" i="1"/>
  <c r="T2450" i="1"/>
  <c r="S515" i="1"/>
  <c r="T515" i="1"/>
  <c r="S555" i="1"/>
  <c r="T555" i="1"/>
  <c r="S1880" i="1"/>
  <c r="T1880" i="1"/>
  <c r="S1563" i="1"/>
  <c r="T1563" i="1"/>
  <c r="S1003" i="1"/>
  <c r="T1003" i="1"/>
  <c r="S1339" i="1"/>
  <c r="T1339" i="1"/>
  <c r="S2359" i="1"/>
  <c r="T2359" i="1"/>
  <c r="S3933" i="1"/>
  <c r="T3933" i="1"/>
  <c r="S2118" i="1"/>
  <c r="T2118" i="1"/>
  <c r="S3509" i="1"/>
  <c r="T3509" i="1"/>
  <c r="S1609" i="1"/>
  <c r="T1609" i="1"/>
  <c r="S3602" i="1"/>
  <c r="T3602" i="1"/>
  <c r="S3072" i="1"/>
  <c r="T3072" i="1"/>
  <c r="S3531" i="1"/>
  <c r="T3531" i="1"/>
  <c r="S2219" i="1"/>
  <c r="T2219" i="1"/>
  <c r="S3934" i="1"/>
  <c r="T3934" i="1"/>
  <c r="S2790" i="1"/>
  <c r="T2790" i="1"/>
  <c r="S1212" i="1"/>
  <c r="T1212" i="1"/>
  <c r="S2951" i="1"/>
  <c r="T2951" i="1"/>
  <c r="S3354" i="1"/>
  <c r="T3354" i="1"/>
  <c r="S3401" i="1"/>
  <c r="T3401" i="1"/>
  <c r="S3271" i="1"/>
  <c r="T3271" i="1"/>
  <c r="S3935" i="1"/>
  <c r="T3935" i="1"/>
  <c r="S3936" i="1"/>
  <c r="T3936" i="1"/>
  <c r="S3937" i="1"/>
  <c r="T3937" i="1"/>
  <c r="S3568" i="1"/>
  <c r="T3568" i="1"/>
  <c r="S2351" i="1"/>
  <c r="T2351" i="1"/>
  <c r="S1416" i="1"/>
  <c r="T1416" i="1"/>
  <c r="S1438" i="1"/>
  <c r="T1438" i="1"/>
  <c r="S2316" i="1"/>
  <c r="T2316" i="1"/>
  <c r="S2158" i="1"/>
  <c r="T2158" i="1"/>
  <c r="S1112" i="1"/>
  <c r="T1112" i="1"/>
  <c r="S2212" i="1"/>
  <c r="T2212" i="1"/>
  <c r="S1448" i="1"/>
  <c r="T1448" i="1"/>
  <c r="S1288" i="1"/>
  <c r="T1288" i="1"/>
  <c r="S1816" i="1"/>
  <c r="T1816" i="1"/>
  <c r="S460" i="1"/>
  <c r="T460" i="1"/>
  <c r="S680" i="1"/>
  <c r="T680" i="1"/>
  <c r="S2527" i="1"/>
  <c r="T2527" i="1"/>
  <c r="S1657" i="1"/>
  <c r="T1657" i="1"/>
  <c r="S2253" i="1"/>
  <c r="T2253" i="1"/>
  <c r="S756" i="1"/>
  <c r="T756" i="1"/>
  <c r="S2629" i="1"/>
  <c r="T2629" i="1"/>
  <c r="S952" i="1"/>
  <c r="T952" i="1"/>
  <c r="S2119" i="1"/>
  <c r="T2119" i="1"/>
  <c r="S2225" i="1"/>
  <c r="T2225" i="1"/>
  <c r="S1616" i="1"/>
  <c r="T1616" i="1"/>
  <c r="S1635" i="1"/>
  <c r="T1635" i="1"/>
  <c r="S3493" i="1"/>
  <c r="T3493" i="1"/>
  <c r="S2134" i="1"/>
  <c r="T2134" i="1"/>
  <c r="S3282" i="1"/>
  <c r="T3282" i="1"/>
  <c r="S3330" i="1"/>
  <c r="T3330" i="1"/>
  <c r="S389" i="1"/>
  <c r="T389" i="1"/>
  <c r="S3174" i="1"/>
  <c r="T3174" i="1"/>
  <c r="S2728" i="1"/>
  <c r="T2728" i="1"/>
  <c r="S1190" i="1"/>
  <c r="T1190" i="1"/>
  <c r="S243" i="1"/>
  <c r="T243" i="1"/>
  <c r="S3532" i="1"/>
  <c r="T3532" i="1"/>
  <c r="S1571" i="1"/>
  <c r="T1571" i="1"/>
  <c r="S2563" i="1"/>
  <c r="T2563" i="1"/>
  <c r="S3244" i="1"/>
  <c r="T3244" i="1"/>
  <c r="S3557" i="1"/>
  <c r="T3557" i="1"/>
  <c r="S3122" i="1"/>
  <c r="T3122" i="1"/>
  <c r="S29" i="1"/>
  <c r="T29" i="1"/>
  <c r="S2893" i="1"/>
  <c r="T2893" i="1"/>
  <c r="S2924" i="1"/>
  <c r="T2924" i="1"/>
  <c r="S1266" i="1"/>
  <c r="T1266" i="1"/>
  <c r="S1861" i="1"/>
  <c r="T1861" i="1"/>
  <c r="S1757" i="1"/>
  <c r="T1757" i="1"/>
  <c r="S2836" i="1"/>
  <c r="T2836" i="1"/>
  <c r="S1420" i="1"/>
  <c r="T1420" i="1"/>
  <c r="S2020" i="1"/>
  <c r="T2020" i="1"/>
  <c r="S1578" i="1"/>
  <c r="T1578" i="1"/>
  <c r="S2581" i="1"/>
  <c r="T2581" i="1"/>
  <c r="S1644" i="1"/>
  <c r="T1644" i="1"/>
  <c r="S1484" i="1"/>
  <c r="T1484" i="1"/>
  <c r="S2197" i="1"/>
  <c r="T2197" i="1"/>
  <c r="S1724" i="1"/>
  <c r="T1724" i="1"/>
  <c r="S1057" i="1"/>
  <c r="T1057" i="1"/>
  <c r="S691" i="1"/>
  <c r="T691" i="1"/>
  <c r="S981" i="1"/>
  <c r="T981" i="1"/>
  <c r="S1623" i="1"/>
  <c r="T1623" i="1"/>
  <c r="S778" i="1"/>
  <c r="T778" i="1"/>
  <c r="S2267" i="1"/>
  <c r="T2267" i="1"/>
  <c r="S459" i="1"/>
  <c r="T459" i="1"/>
  <c r="S655" i="1"/>
  <c r="T655" i="1"/>
  <c r="S2272" i="1"/>
  <c r="T2272" i="1"/>
  <c r="S18" i="1"/>
  <c r="T18" i="1"/>
  <c r="S808" i="1"/>
  <c r="T808" i="1"/>
  <c r="S40" i="1"/>
  <c r="T40" i="1"/>
  <c r="S19" i="1"/>
  <c r="T19" i="1"/>
  <c r="S16" i="1"/>
  <c r="T16" i="1"/>
  <c r="S646" i="1"/>
  <c r="T646" i="1"/>
  <c r="S2458" i="1"/>
  <c r="T2458" i="1"/>
  <c r="S6" i="1"/>
  <c r="T6" i="1"/>
  <c r="S151" i="1"/>
  <c r="T151" i="1"/>
  <c r="S89" i="1"/>
  <c r="T89" i="1"/>
  <c r="S78" i="1"/>
  <c r="T78" i="1"/>
  <c r="S119" i="1"/>
  <c r="T119" i="1"/>
  <c r="S240" i="1"/>
  <c r="T240" i="1"/>
  <c r="S15" i="1"/>
  <c r="T15" i="1"/>
  <c r="S46" i="1"/>
  <c r="T46" i="1"/>
  <c r="S38" i="1"/>
  <c r="T38" i="1"/>
  <c r="S163" i="1"/>
  <c r="T163" i="1"/>
  <c r="S85" i="1"/>
  <c r="T85" i="1"/>
  <c r="S498" i="1"/>
  <c r="T498" i="1"/>
  <c r="S99" i="1"/>
  <c r="T99" i="1"/>
  <c r="S72" i="1"/>
  <c r="T72" i="1"/>
  <c r="S429" i="1"/>
  <c r="T429" i="1"/>
  <c r="S354" i="1"/>
  <c r="T354" i="1"/>
  <c r="S25" i="1"/>
  <c r="T25" i="1"/>
  <c r="S566" i="1"/>
  <c r="T566" i="1"/>
  <c r="S28" i="1"/>
  <c r="T28" i="1"/>
  <c r="S114" i="1"/>
  <c r="T114" i="1"/>
  <c r="S55" i="1"/>
  <c r="T55" i="1"/>
  <c r="S67" i="1"/>
  <c r="T67" i="1"/>
  <c r="S140" i="1"/>
  <c r="T140" i="1"/>
  <c r="S4" i="1"/>
  <c r="T4" i="1"/>
  <c r="S469" i="1"/>
  <c r="T469" i="1"/>
  <c r="S10" i="1"/>
  <c r="T10" i="1"/>
  <c r="S111" i="1"/>
  <c r="T111" i="1"/>
  <c r="S244" i="1"/>
  <c r="T244" i="1"/>
  <c r="S545" i="1"/>
  <c r="T545" i="1"/>
  <c r="S31" i="1"/>
  <c r="T31" i="1"/>
  <c r="S9" i="1"/>
  <c r="T9" i="1"/>
  <c r="S26" i="1"/>
  <c r="T26" i="1"/>
  <c r="S36" i="1"/>
  <c r="T36" i="1"/>
  <c r="S2775" i="1"/>
  <c r="T2775" i="1"/>
  <c r="S3938" i="1"/>
  <c r="T3938" i="1"/>
  <c r="S2126" i="1"/>
  <c r="T2126" i="1"/>
  <c r="S1495" i="1"/>
  <c r="T1495" i="1"/>
  <c r="S3270" i="1"/>
  <c r="T3270" i="1"/>
  <c r="S3672" i="1"/>
  <c r="T3672" i="1"/>
  <c r="S1749" i="1"/>
  <c r="T1749" i="1"/>
  <c r="S3423" i="1"/>
  <c r="T3423" i="1"/>
  <c r="S3296" i="1"/>
  <c r="T3296" i="1"/>
  <c r="S2667" i="1"/>
  <c r="T2667" i="1"/>
  <c r="S3043" i="1"/>
  <c r="T3043" i="1"/>
  <c r="S3619" i="1"/>
  <c r="T3619" i="1"/>
  <c r="S3939" i="1"/>
  <c r="T3939" i="1"/>
  <c r="S3940" i="1"/>
  <c r="T3940" i="1"/>
  <c r="S3189" i="1"/>
  <c r="T3189" i="1"/>
  <c r="S3941" i="1"/>
  <c r="T3941" i="1"/>
  <c r="S3942" i="1"/>
  <c r="T3942" i="1"/>
  <c r="S2542" i="1"/>
  <c r="T2542" i="1"/>
  <c r="S2926" i="1"/>
  <c r="T2926" i="1"/>
  <c r="S2575" i="1"/>
  <c r="T2575" i="1"/>
  <c r="S27" i="1"/>
  <c r="T27" i="1"/>
  <c r="S74" i="1"/>
  <c r="T74" i="1"/>
  <c r="S2060" i="1"/>
  <c r="T2060" i="1"/>
  <c r="S65" i="1"/>
  <c r="T65" i="1"/>
  <c r="S223" i="1"/>
  <c r="T223" i="1"/>
  <c r="S62" i="1"/>
  <c r="T62" i="1"/>
  <c r="S628" i="1"/>
  <c r="T628" i="1"/>
  <c r="S1956" i="1"/>
  <c r="T1956" i="1"/>
  <c r="S51" i="1"/>
  <c r="T51" i="1"/>
  <c r="S90" i="1"/>
  <c r="T90" i="1"/>
  <c r="S13" i="1"/>
  <c r="T13" i="1"/>
  <c r="S619" i="1"/>
  <c r="T619" i="1"/>
  <c r="S7" i="1"/>
  <c r="T7" i="1"/>
  <c r="S2" i="1"/>
  <c r="T2" i="1"/>
  <c r="S826" i="1"/>
  <c r="T826" i="1"/>
  <c r="S94" i="1"/>
  <c r="T94" i="1"/>
  <c r="S266" i="1"/>
  <c r="T266" i="1"/>
  <c r="S122" i="1"/>
  <c r="T122" i="1"/>
  <c r="S33" i="1"/>
  <c r="T33" i="1"/>
  <c r="S1585" i="1"/>
  <c r="T1585" i="1"/>
  <c r="S541" i="1"/>
  <c r="T541" i="1"/>
  <c r="S61" i="1"/>
  <c r="T61" i="1"/>
  <c r="S47" i="1"/>
  <c r="T47" i="1"/>
  <c r="S359" i="1"/>
  <c r="T359" i="1"/>
  <c r="S48" i="1"/>
  <c r="T48" i="1"/>
  <c r="S246" i="1"/>
  <c r="T246" i="1"/>
  <c r="S64" i="1"/>
  <c r="T64" i="1"/>
  <c r="S1358" i="1"/>
  <c r="T1358" i="1"/>
  <c r="S766" i="1"/>
  <c r="T766" i="1"/>
  <c r="S113" i="1"/>
  <c r="T113" i="1"/>
  <c r="S131" i="1"/>
  <c r="T131" i="1"/>
  <c r="S110" i="1"/>
  <c r="T110" i="1"/>
  <c r="S183" i="1"/>
  <c r="T183" i="1"/>
  <c r="S21" i="1"/>
  <c r="T21" i="1"/>
  <c r="S44" i="1"/>
  <c r="T44" i="1"/>
  <c r="S212" i="1"/>
  <c r="T212" i="1"/>
  <c r="S285" i="1"/>
  <c r="T285" i="1"/>
  <c r="S242" i="1"/>
  <c r="T242" i="1"/>
  <c r="S41" i="1"/>
  <c r="T41" i="1"/>
  <c r="S892" i="1"/>
  <c r="T892" i="1"/>
  <c r="S461" i="1"/>
  <c r="T461" i="1"/>
  <c r="S589" i="1"/>
  <c r="T589" i="1"/>
  <c r="S920" i="1"/>
  <c r="T920" i="1"/>
  <c r="S479" i="1"/>
  <c r="T479" i="1"/>
  <c r="S205" i="1"/>
  <c r="T205" i="1"/>
  <c r="S599" i="1"/>
  <c r="T599" i="1"/>
  <c r="S83" i="1"/>
  <c r="T83" i="1"/>
  <c r="S60" i="1"/>
  <c r="T60" i="1"/>
  <c r="S132" i="1"/>
  <c r="T132" i="1"/>
  <c r="S173" i="1"/>
  <c r="T173" i="1"/>
  <c r="S687" i="1"/>
  <c r="T687" i="1"/>
  <c r="S37" i="1"/>
  <c r="T37" i="1"/>
  <c r="S1167" i="1"/>
  <c r="T1167" i="1"/>
  <c r="S209" i="1"/>
  <c r="T209" i="1"/>
  <c r="S722" i="1"/>
  <c r="T722" i="1"/>
  <c r="S107" i="1"/>
  <c r="T107" i="1"/>
  <c r="S277" i="1"/>
  <c r="T277" i="1"/>
  <c r="S1264" i="1"/>
  <c r="T1264" i="1"/>
  <c r="S188" i="1"/>
  <c r="T188" i="1"/>
  <c r="S169" i="1"/>
  <c r="T169" i="1"/>
  <c r="S1096" i="1"/>
  <c r="T1096" i="1"/>
  <c r="S69" i="1"/>
  <c r="T69" i="1"/>
  <c r="S1023" i="1"/>
  <c r="T1023" i="1"/>
  <c r="S11" i="1"/>
  <c r="T11" i="1"/>
  <c r="S102" i="1"/>
  <c r="T102" i="1"/>
  <c r="S1254" i="1"/>
  <c r="T1254" i="1"/>
  <c r="S2574" i="1"/>
  <c r="T2574" i="1"/>
  <c r="S324" i="1"/>
  <c r="T324" i="1"/>
  <c r="S126" i="1"/>
  <c r="T126" i="1"/>
  <c r="S14" i="1"/>
  <c r="T14" i="1"/>
  <c r="S141" i="1"/>
  <c r="T141" i="1"/>
  <c r="S104" i="1"/>
  <c r="T104" i="1"/>
  <c r="S50" i="1"/>
  <c r="T50" i="1"/>
  <c r="S2584" i="1"/>
  <c r="T2584" i="1"/>
  <c r="S45" i="1"/>
  <c r="T45" i="1"/>
  <c r="S5" i="1"/>
  <c r="T5" i="1"/>
  <c r="S136" i="1"/>
  <c r="T136" i="1"/>
  <c r="S325" i="1"/>
  <c r="T325" i="1"/>
  <c r="S295" i="1"/>
  <c r="T295" i="1"/>
  <c r="S1159" i="1"/>
  <c r="T1159" i="1"/>
  <c r="S1325" i="1"/>
  <c r="T1325" i="1"/>
  <c r="S2015" i="1"/>
  <c r="T2015" i="1"/>
  <c r="S2434" i="1"/>
  <c r="T2434" i="1"/>
  <c r="S1473" i="1"/>
  <c r="T1473" i="1"/>
  <c r="S895" i="1"/>
  <c r="T895" i="1"/>
  <c r="S1320" i="1"/>
  <c r="T1320" i="1"/>
  <c r="S2064" i="1"/>
  <c r="T2064" i="1"/>
  <c r="S1413" i="1"/>
  <c r="T1413" i="1"/>
  <c r="S1553" i="1"/>
  <c r="T1553" i="1"/>
  <c r="S757" i="1"/>
  <c r="T757" i="1"/>
  <c r="S382" i="1"/>
  <c r="T382" i="1"/>
  <c r="S995" i="1"/>
  <c r="T995" i="1"/>
  <c r="S2070" i="1"/>
  <c r="T2070" i="1"/>
  <c r="S1278" i="1"/>
  <c r="T1278" i="1"/>
  <c r="S1711" i="1"/>
  <c r="T1711" i="1"/>
  <c r="S2587" i="1"/>
  <c r="T2587" i="1"/>
  <c r="S1558" i="1"/>
  <c r="T1558" i="1"/>
  <c r="S1010" i="1"/>
  <c r="T1010" i="1"/>
  <c r="S1338" i="1"/>
  <c r="T1338" i="1"/>
  <c r="S2449" i="1"/>
  <c r="T2449" i="1"/>
  <c r="S1771" i="1"/>
  <c r="T1771" i="1"/>
  <c r="S2154" i="1"/>
  <c r="T2154" i="1"/>
  <c r="S639" i="1"/>
  <c r="T639" i="1"/>
  <c r="S2324" i="1"/>
  <c r="T2324" i="1"/>
  <c r="S1158" i="1"/>
  <c r="T1158" i="1"/>
  <c r="S1743" i="1"/>
  <c r="T1743" i="1"/>
  <c r="S1802" i="1"/>
  <c r="T1802" i="1"/>
  <c r="S464" i="1"/>
  <c r="T464" i="1"/>
  <c r="S1272" i="1"/>
  <c r="T1272" i="1"/>
  <c r="S1897" i="1"/>
  <c r="T1897" i="1"/>
  <c r="S1817" i="1"/>
  <c r="T1817" i="1"/>
  <c r="S2844" i="1"/>
  <c r="T2844" i="1"/>
  <c r="S900" i="1"/>
  <c r="T900" i="1"/>
  <c r="S1128" i="1"/>
  <c r="T1128" i="1"/>
  <c r="S1436" i="1"/>
  <c r="T1436" i="1"/>
  <c r="S170" i="1"/>
  <c r="T170" i="1"/>
  <c r="S1981" i="1"/>
  <c r="T1981" i="1"/>
  <c r="S2159" i="1"/>
  <c r="T2159" i="1"/>
  <c r="S1891" i="1"/>
  <c r="T1891" i="1"/>
  <c r="S839" i="1"/>
  <c r="T839" i="1"/>
  <c r="S2862" i="1"/>
  <c r="T2862" i="1"/>
  <c r="S2833" i="1"/>
  <c r="T2833" i="1"/>
  <c r="S3276" i="1"/>
  <c r="T3276" i="1"/>
  <c r="S3092" i="1"/>
  <c r="T3092" i="1"/>
  <c r="S2432" i="1"/>
  <c r="T2432" i="1"/>
  <c r="S3510" i="1"/>
  <c r="T3510" i="1"/>
  <c r="S838" i="1"/>
  <c r="T838" i="1"/>
  <c r="S3424" i="1"/>
  <c r="T3424" i="1"/>
  <c r="S2925" i="1"/>
  <c r="T2925" i="1"/>
  <c r="S3175" i="1"/>
  <c r="T3175" i="1"/>
  <c r="S3409" i="1"/>
  <c r="T3409" i="1"/>
  <c r="S1824" i="1"/>
  <c r="T1824" i="1"/>
  <c r="S3471" i="1"/>
  <c r="T3471" i="1"/>
  <c r="S3120" i="1"/>
  <c r="T3120" i="1"/>
  <c r="S2700" i="1"/>
  <c r="T2700" i="1"/>
  <c r="S3309" i="1"/>
  <c r="T3309" i="1"/>
  <c r="S537" i="1"/>
  <c r="T537" i="1"/>
  <c r="S3063" i="1"/>
  <c r="T3063" i="1"/>
  <c r="S2028" i="1"/>
  <c r="T2028" i="1"/>
  <c r="S2626" i="1"/>
  <c r="T2626" i="1"/>
  <c r="S3943" i="1"/>
  <c r="T3943" i="1"/>
  <c r="S2597" i="1"/>
  <c r="T2597" i="1"/>
  <c r="S2938" i="1"/>
  <c r="T2938" i="1"/>
  <c r="S2590" i="1"/>
  <c r="T2590" i="1"/>
  <c r="S1225" i="1"/>
  <c r="T1225" i="1"/>
  <c r="S3673" i="1"/>
  <c r="T3673" i="1"/>
  <c r="S1621" i="1"/>
  <c r="T1621" i="1"/>
  <c r="S3620" i="1"/>
  <c r="T3620" i="1"/>
  <c r="S3944" i="1"/>
  <c r="T3944" i="1"/>
  <c r="S2756" i="1"/>
  <c r="T2756" i="1"/>
  <c r="S3087" i="1"/>
  <c r="T3087" i="1"/>
  <c r="S3277" i="1"/>
  <c r="T3277" i="1"/>
  <c r="S3367" i="1"/>
  <c r="T3367" i="1"/>
  <c r="S3621" i="1"/>
  <c r="T3621" i="1"/>
  <c r="S3093" i="1"/>
  <c r="T3093" i="1"/>
  <c r="S2107" i="1"/>
  <c r="T2107" i="1"/>
  <c r="S395" i="1"/>
  <c r="T395" i="1"/>
  <c r="S422" i="1"/>
  <c r="T422" i="1"/>
  <c r="S3402" i="1"/>
  <c r="T3402" i="1"/>
  <c r="S3171" i="1"/>
  <c r="T3171" i="1"/>
  <c r="S2705" i="1"/>
  <c r="T2705" i="1"/>
  <c r="S1165" i="1"/>
  <c r="T1165" i="1"/>
  <c r="S1459" i="1"/>
  <c r="T1459" i="1"/>
  <c r="S1052" i="1"/>
  <c r="T1052" i="1"/>
  <c r="S1411" i="1"/>
  <c r="T1411" i="1"/>
  <c r="S1577" i="1"/>
  <c r="T1577" i="1"/>
  <c r="S2995" i="1"/>
  <c r="T2995" i="1"/>
  <c r="S378" i="1"/>
  <c r="T378" i="1"/>
  <c r="S3019" i="1"/>
  <c r="T3019" i="1"/>
  <c r="S2569" i="1"/>
  <c r="T2569" i="1"/>
  <c r="S1275" i="1"/>
  <c r="T1275" i="1"/>
  <c r="S2372" i="1"/>
  <c r="T2372" i="1"/>
  <c r="S1108" i="1"/>
  <c r="T1108" i="1"/>
  <c r="S1297" i="1"/>
  <c r="T1297" i="1"/>
  <c r="S1989" i="1"/>
  <c r="T1989" i="1"/>
  <c r="S968" i="1"/>
  <c r="T968" i="1"/>
  <c r="S1702" i="1"/>
  <c r="T1702" i="1"/>
  <c r="S237" i="1"/>
  <c r="T237" i="1"/>
  <c r="S2035" i="1"/>
  <c r="T2035" i="1"/>
  <c r="S1104" i="1"/>
  <c r="T1104" i="1"/>
  <c r="S1523" i="1"/>
  <c r="T1523" i="1"/>
  <c r="S492" i="1"/>
  <c r="T492" i="1"/>
  <c r="S773" i="1"/>
  <c r="T773" i="1"/>
  <c r="S300" i="1"/>
  <c r="T300" i="1"/>
  <c r="S92" i="1"/>
  <c r="T92" i="1"/>
  <c r="S375" i="1"/>
  <c r="T375" i="1"/>
  <c r="S30" i="1"/>
  <c r="T30" i="1"/>
  <c r="S365" i="1"/>
  <c r="T365" i="1"/>
  <c r="S1004" i="1"/>
  <c r="T1004" i="1"/>
  <c r="S235" i="1"/>
  <c r="T235" i="1"/>
  <c r="S2406" i="1"/>
  <c r="T2406" i="1"/>
  <c r="S59" i="1"/>
  <c r="T59" i="1"/>
  <c r="S120" i="1"/>
  <c r="T120" i="1"/>
  <c r="S148" i="1"/>
  <c r="T148" i="1"/>
  <c r="S1068" i="1"/>
  <c r="T1068" i="1"/>
  <c r="S485" i="1"/>
  <c r="T485" i="1"/>
  <c r="S23" i="1"/>
  <c r="T23" i="1"/>
  <c r="S150" i="1"/>
  <c r="T150" i="1"/>
  <c r="S562" i="1"/>
  <c r="T562" i="1"/>
  <c r="S662" i="1"/>
  <c r="T662" i="1"/>
  <c r="S2743" i="1"/>
  <c r="T2743" i="1"/>
  <c r="S303" i="1"/>
  <c r="T303" i="1"/>
  <c r="S1790" i="1"/>
  <c r="T1790" i="1"/>
  <c r="S1921" i="1"/>
  <c r="T1921" i="1"/>
  <c r="S2258" i="1"/>
  <c r="T2258" i="1"/>
  <c r="S2260" i="1"/>
  <c r="T2260" i="1"/>
  <c r="S1920" i="1"/>
  <c r="T1920" i="1"/>
  <c r="S2342" i="1"/>
  <c r="T2342" i="1"/>
  <c r="S2491" i="1"/>
  <c r="T2491" i="1"/>
  <c r="S1243" i="1"/>
  <c r="T1243" i="1"/>
  <c r="S1195" i="1"/>
  <c r="T1195" i="1"/>
  <c r="S926" i="1"/>
  <c r="T926" i="1"/>
  <c r="S3533" i="1"/>
  <c r="T3533" i="1"/>
  <c r="S1987" i="1"/>
  <c r="T1987" i="1"/>
  <c r="S2429" i="1"/>
  <c r="T2429" i="1"/>
  <c r="S2826" i="1"/>
  <c r="T2826" i="1"/>
  <c r="S2739" i="1"/>
  <c r="T2739" i="1"/>
  <c r="S1720" i="1"/>
  <c r="T1720" i="1"/>
  <c r="S2344" i="1"/>
  <c r="T2344" i="1"/>
  <c r="S1393" i="1"/>
  <c r="T1393" i="1"/>
  <c r="S830" i="1"/>
  <c r="T830" i="1"/>
  <c r="S2453" i="1"/>
  <c r="T2453" i="1"/>
  <c r="S401" i="1"/>
  <c r="T401" i="1"/>
  <c r="S351" i="1"/>
  <c r="T351" i="1"/>
  <c r="S32" i="1"/>
  <c r="T32" i="1"/>
  <c r="S425" i="1"/>
  <c r="T425" i="1"/>
  <c r="S405" i="1"/>
  <c r="T405" i="1"/>
  <c r="S620" i="1"/>
  <c r="T620" i="1"/>
  <c r="S548" i="1"/>
  <c r="T548" i="1"/>
  <c r="S670" i="1"/>
  <c r="T670" i="1"/>
  <c r="S279" i="1"/>
  <c r="T279" i="1"/>
  <c r="S344" i="1"/>
  <c r="T344" i="1"/>
  <c r="S809" i="1"/>
  <c r="T809" i="1"/>
  <c r="S2244" i="1"/>
  <c r="T2244" i="1"/>
  <c r="S419" i="1"/>
  <c r="T419" i="1"/>
  <c r="S529" i="1"/>
  <c r="T529" i="1"/>
  <c r="S127" i="1"/>
  <c r="T127" i="1"/>
  <c r="S1078" i="1"/>
  <c r="T1078" i="1"/>
  <c r="S256" i="1"/>
  <c r="T256" i="1"/>
  <c r="S553" i="1"/>
  <c r="T553" i="1"/>
  <c r="S840" i="1"/>
  <c r="T840" i="1"/>
  <c r="S58" i="1"/>
  <c r="T58" i="1"/>
  <c r="S754" i="1"/>
  <c r="T754" i="1"/>
  <c r="S434" i="1"/>
  <c r="T434" i="1"/>
  <c r="S80" i="1"/>
  <c r="T80" i="1"/>
  <c r="S1701" i="1"/>
  <c r="T1701" i="1"/>
  <c r="S428" i="1"/>
  <c r="T428" i="1"/>
  <c r="S889" i="1"/>
  <c r="T889" i="1"/>
  <c r="S1025" i="1"/>
  <c r="T1025" i="1"/>
  <c r="S24" i="1"/>
  <c r="T24" i="1"/>
  <c r="S637" i="1"/>
  <c r="T637" i="1"/>
  <c r="S347" i="1"/>
  <c r="T347" i="1"/>
  <c r="S767" i="1"/>
  <c r="T767" i="1"/>
  <c r="S1761" i="1"/>
  <c r="T1761" i="1"/>
  <c r="S644" i="1"/>
  <c r="T644" i="1"/>
  <c r="S2297" i="1"/>
  <c r="T2297" i="1"/>
  <c r="S488" i="1"/>
  <c r="T488" i="1"/>
  <c r="S1479" i="1"/>
  <c r="T1479" i="1"/>
  <c r="S435" i="1"/>
  <c r="T435" i="1"/>
  <c r="S822" i="1"/>
  <c r="T822" i="1"/>
  <c r="S864" i="1"/>
  <c r="T864" i="1"/>
  <c r="S1156" i="1"/>
  <c r="T1156" i="1"/>
  <c r="S785" i="1"/>
  <c r="T785" i="1"/>
  <c r="S665" i="1"/>
  <c r="T665" i="1"/>
  <c r="S2602" i="1"/>
  <c r="T2602" i="1"/>
  <c r="S1201" i="1"/>
  <c r="T1201" i="1"/>
  <c r="S109" i="1"/>
  <c r="T109" i="1"/>
  <c r="S296" i="1"/>
  <c r="T296" i="1"/>
  <c r="S182" i="1"/>
  <c r="T182" i="1"/>
  <c r="S35" i="1"/>
  <c r="T35" i="1"/>
  <c r="S139" i="1"/>
  <c r="T139" i="1"/>
  <c r="S552" i="1"/>
  <c r="T552" i="1"/>
  <c r="S1073" i="1"/>
  <c r="T1073" i="1"/>
  <c r="S1569" i="1"/>
  <c r="T1569" i="1"/>
  <c r="S1638" i="1"/>
  <c r="T1638" i="1"/>
  <c r="S1197" i="1"/>
  <c r="T1197" i="1"/>
  <c r="S611" i="1"/>
  <c r="T611" i="1"/>
  <c r="S1092" i="1"/>
  <c r="T1092" i="1"/>
  <c r="S2069" i="1"/>
  <c r="T2069" i="1"/>
  <c r="S211" i="1"/>
  <c r="T211" i="1"/>
  <c r="S2631" i="1"/>
  <c r="T2631" i="1"/>
  <c r="S2138" i="1"/>
  <c r="T2138" i="1"/>
  <c r="S1544" i="1"/>
  <c r="T1544" i="1"/>
  <c r="S963" i="1"/>
  <c r="T963" i="1"/>
  <c r="S1380" i="1"/>
  <c r="T1380" i="1"/>
  <c r="S2096" i="1"/>
  <c r="T2096" i="1"/>
  <c r="S1095" i="1"/>
  <c r="T1095" i="1"/>
  <c r="S2357" i="1"/>
  <c r="T2357" i="1"/>
  <c r="S2036" i="1"/>
  <c r="T2036" i="1"/>
  <c r="S2059" i="1"/>
  <c r="T2059" i="1"/>
  <c r="S1260" i="1"/>
  <c r="T1260" i="1"/>
  <c r="S1807" i="1"/>
  <c r="T1807" i="1"/>
  <c r="S2393" i="1"/>
  <c r="T2393" i="1"/>
  <c r="S903" i="1"/>
  <c r="T903" i="1"/>
  <c r="S2094" i="1"/>
  <c r="T2094" i="1"/>
  <c r="S686" i="1"/>
  <c r="T686" i="1"/>
  <c r="S2348" i="1"/>
  <c r="T2348" i="1"/>
  <c r="S262" i="1"/>
  <c r="T262" i="1"/>
  <c r="S2311" i="1"/>
  <c r="T2311" i="1"/>
  <c r="S2456" i="1"/>
  <c r="T2456" i="1"/>
  <c r="S936" i="1"/>
  <c r="T936" i="1"/>
  <c r="S1341" i="1"/>
  <c r="T1341" i="1"/>
  <c r="S915" i="1"/>
  <c r="T915" i="1"/>
  <c r="S1001" i="1"/>
  <c r="T1001" i="1"/>
  <c r="S441" i="1"/>
  <c r="T441" i="1"/>
  <c r="S1366" i="1"/>
  <c r="T1366" i="1"/>
  <c r="S1836" i="1"/>
  <c r="T1836" i="1"/>
  <c r="S162" i="1"/>
  <c r="T162" i="1"/>
  <c r="S958" i="1"/>
  <c r="T958" i="1"/>
  <c r="S103" i="1"/>
  <c r="T103" i="1"/>
  <c r="S751" i="1"/>
  <c r="T751" i="1"/>
  <c r="S1474" i="1"/>
  <c r="T1474" i="1"/>
  <c r="S774" i="1"/>
  <c r="T774" i="1"/>
  <c r="S1940" i="1"/>
  <c r="T1940" i="1"/>
  <c r="S1669" i="1"/>
  <c r="T1669" i="1"/>
  <c r="S501" i="1"/>
  <c r="T501" i="1"/>
  <c r="S2747" i="1"/>
  <c r="T2747" i="1"/>
  <c r="S1000" i="1"/>
  <c r="T1000" i="1"/>
  <c r="S1475" i="1"/>
  <c r="T1475" i="1"/>
  <c r="S1088" i="1"/>
  <c r="T1088" i="1"/>
  <c r="S1295" i="1"/>
  <c r="T1295" i="1"/>
  <c r="S3176" i="1"/>
  <c r="T3176" i="1"/>
  <c r="S3081" i="1"/>
  <c r="T3081" i="1"/>
  <c r="S2062" i="1"/>
  <c r="T2062" i="1"/>
  <c r="S3184" i="1"/>
  <c r="T3184" i="1"/>
  <c r="S3106" i="1"/>
  <c r="T3106" i="1"/>
  <c r="S34" i="1"/>
  <c r="T34" i="1"/>
  <c r="S336" i="1"/>
  <c r="T336" i="1"/>
  <c r="S318" i="1"/>
  <c r="T318" i="1"/>
  <c r="S226" i="1"/>
  <c r="T226" i="1"/>
  <c r="S629" i="1"/>
  <c r="T629" i="1"/>
  <c r="S316" i="1"/>
  <c r="T316" i="1"/>
  <c r="S2194" i="1"/>
  <c r="T2194" i="1"/>
  <c r="S1304" i="1"/>
  <c r="T1304" i="1"/>
  <c r="S335" i="1"/>
  <c r="T335" i="1"/>
  <c r="S82" i="1"/>
  <c r="T82" i="1"/>
  <c r="S561" i="1"/>
  <c r="T561" i="1"/>
  <c r="S524" i="1"/>
  <c r="T524" i="1"/>
  <c r="S116" i="1"/>
  <c r="T116" i="1"/>
  <c r="S191" i="1"/>
  <c r="T191" i="1"/>
  <c r="S3945" i="1"/>
  <c r="T3945" i="1"/>
  <c r="S3946" i="1"/>
  <c r="T3946" i="1"/>
  <c r="S2850" i="1"/>
  <c r="T2850" i="1"/>
  <c r="S3674" i="1"/>
  <c r="T3674" i="1"/>
  <c r="S3947" i="1"/>
  <c r="T3947" i="1"/>
  <c r="S3348" i="1"/>
  <c r="T3348" i="1"/>
  <c r="S3484" i="1"/>
  <c r="T3484" i="1"/>
  <c r="S2883" i="1"/>
  <c r="T2883" i="1"/>
  <c r="S3948" i="1"/>
  <c r="T3948" i="1"/>
  <c r="S3949" i="1"/>
  <c r="T3949" i="1"/>
  <c r="S3105" i="1"/>
  <c r="T3105" i="1"/>
  <c r="S3950" i="1"/>
  <c r="T3950" i="1"/>
  <c r="S3951" i="1"/>
  <c r="T3951" i="1"/>
  <c r="S3425" i="1"/>
  <c r="T3425" i="1"/>
  <c r="S3258" i="1"/>
  <c r="T3258" i="1"/>
  <c r="S3952" i="1"/>
  <c r="T3952" i="1"/>
  <c r="S3953" i="1"/>
  <c r="T3953" i="1"/>
  <c r="S3954" i="1"/>
  <c r="T3954" i="1"/>
  <c r="S2279" i="1"/>
  <c r="T2279" i="1"/>
  <c r="S3632" i="1"/>
  <c r="T3632" i="1"/>
  <c r="S3955" i="1"/>
  <c r="T3955" i="1"/>
  <c r="S3084" i="1"/>
  <c r="T3084" i="1"/>
  <c r="S3956" i="1"/>
  <c r="T3956" i="1"/>
  <c r="S3957" i="1"/>
  <c r="T3957" i="1"/>
  <c r="S3958" i="1"/>
  <c r="T3958" i="1"/>
  <c r="S1645" i="1"/>
  <c r="T1645" i="1"/>
  <c r="S2535" i="1"/>
  <c r="T2535" i="1"/>
  <c r="S3135" i="1"/>
  <c r="T3135" i="1"/>
  <c r="S3959" i="1"/>
  <c r="T3959" i="1"/>
  <c r="S3181" i="1"/>
  <c r="T3181" i="1"/>
  <c r="S3960" i="1"/>
  <c r="T3960" i="1"/>
  <c r="S2998" i="1"/>
  <c r="T2998" i="1"/>
  <c r="S3297" i="1"/>
  <c r="T3297" i="1"/>
  <c r="S3534" i="1"/>
  <c r="T3534" i="1"/>
  <c r="S3961" i="1"/>
  <c r="T3961" i="1"/>
  <c r="S2818" i="1"/>
  <c r="T2818" i="1"/>
  <c r="S3962" i="1"/>
  <c r="T3962" i="1"/>
  <c r="S3963" i="1"/>
  <c r="T3963" i="1"/>
  <c r="S3964" i="1"/>
  <c r="T3964" i="1"/>
  <c r="S3252" i="1"/>
  <c r="T3252" i="1"/>
  <c r="S2052" i="1"/>
  <c r="T2052" i="1"/>
  <c r="S3201" i="1"/>
  <c r="T3201" i="1"/>
  <c r="S2727" i="1"/>
  <c r="T2727" i="1"/>
  <c r="S3555" i="1"/>
  <c r="T3555" i="1"/>
  <c r="S2475" i="1"/>
  <c r="T2475" i="1"/>
  <c r="S3965" i="1"/>
  <c r="T3965" i="1"/>
  <c r="S2334" i="1"/>
  <c r="T2334" i="1"/>
  <c r="S2706" i="1"/>
  <c r="T2706" i="1"/>
  <c r="S3386" i="1"/>
  <c r="T3386" i="1"/>
  <c r="S3966" i="1"/>
  <c r="T3966" i="1"/>
  <c r="S3426" i="1"/>
  <c r="T3426" i="1"/>
  <c r="S3967" i="1"/>
  <c r="T3967" i="1"/>
  <c r="S3298" i="1"/>
  <c r="T3298" i="1"/>
  <c r="S3612" i="1"/>
  <c r="T3612" i="1"/>
  <c r="S3968" i="1"/>
  <c r="T3968" i="1"/>
  <c r="S3535" i="1"/>
  <c r="T3535" i="1"/>
  <c r="S3969" i="1"/>
  <c r="T3969" i="1"/>
  <c r="S3970" i="1"/>
  <c r="T3970" i="1"/>
  <c r="S3971" i="1"/>
  <c r="T3971" i="1"/>
  <c r="S3972" i="1"/>
  <c r="T3972" i="1"/>
  <c r="S2969" i="1"/>
  <c r="T2969" i="1"/>
  <c r="S3266" i="1"/>
  <c r="T3266" i="1"/>
  <c r="S2966" i="1"/>
  <c r="T2966" i="1"/>
  <c r="S3973" i="1"/>
  <c r="T3973" i="1"/>
  <c r="S2264" i="1"/>
  <c r="T2264" i="1"/>
  <c r="S2160" i="1"/>
  <c r="T2160" i="1"/>
  <c r="S1065" i="1"/>
  <c r="T1065" i="1"/>
  <c r="S3380" i="1"/>
  <c r="T3380" i="1"/>
  <c r="S2712" i="1"/>
  <c r="T2712" i="1"/>
  <c r="S3974" i="1"/>
  <c r="T3974" i="1"/>
  <c r="S3026" i="1"/>
  <c r="T3026" i="1"/>
  <c r="S3975" i="1"/>
  <c r="T3975" i="1"/>
  <c r="S3410" i="1"/>
  <c r="T3410" i="1"/>
  <c r="S2710" i="1"/>
  <c r="T2710" i="1"/>
  <c r="S2811" i="1"/>
  <c r="T2811" i="1"/>
  <c r="S3588" i="1"/>
  <c r="T3588" i="1"/>
  <c r="S3976" i="1"/>
  <c r="T3976" i="1"/>
  <c r="S3571" i="1"/>
  <c r="T3571" i="1"/>
  <c r="S3977" i="1"/>
  <c r="T3977" i="1"/>
  <c r="S1704" i="1"/>
  <c r="T1704" i="1"/>
  <c r="S3675" i="1"/>
  <c r="T3675" i="1"/>
  <c r="S3676" i="1"/>
  <c r="T3676" i="1"/>
  <c r="S3559" i="1"/>
  <c r="T3559" i="1"/>
  <c r="S2832" i="1"/>
  <c r="T2832" i="1"/>
  <c r="S3677" i="1"/>
  <c r="T3677" i="1"/>
  <c r="S3978" i="1"/>
  <c r="T3978" i="1"/>
  <c r="S3678" i="1"/>
  <c r="T3678" i="1"/>
  <c r="S3679" i="1"/>
  <c r="T3679" i="1"/>
  <c r="S1901" i="1"/>
  <c r="T1901" i="1"/>
  <c r="S3450" i="1"/>
  <c r="T3450" i="1"/>
  <c r="S3622" i="1"/>
  <c r="T3622" i="1"/>
  <c r="S3623" i="1"/>
  <c r="T3623" i="1"/>
  <c r="S3979" i="1"/>
  <c r="T3979" i="1"/>
  <c r="S3403" i="1"/>
  <c r="T3403" i="1"/>
  <c r="S2215" i="1"/>
  <c r="T2215" i="1"/>
  <c r="S3325" i="1"/>
  <c r="T3325" i="1"/>
  <c r="S3980" i="1"/>
  <c r="T3980" i="1"/>
  <c r="S3299" i="1"/>
  <c r="T3299" i="1"/>
  <c r="S3981" i="1"/>
  <c r="T3981" i="1"/>
  <c r="S3511" i="1"/>
  <c r="T3511" i="1"/>
  <c r="S834" i="1"/>
  <c r="T834" i="1"/>
  <c r="S282" i="1"/>
  <c r="T282" i="1"/>
  <c r="S200" i="1"/>
  <c r="T200" i="1"/>
  <c r="S1469" i="1"/>
  <c r="T1469" i="1"/>
  <c r="S786" i="1"/>
  <c r="T786" i="1"/>
  <c r="S802" i="1"/>
  <c r="T802" i="1"/>
  <c r="S672" i="1"/>
  <c r="T672" i="1"/>
  <c r="S2734" i="1"/>
  <c r="T2734" i="1"/>
  <c r="S666" i="1"/>
  <c r="T666" i="1"/>
  <c r="S521" i="1"/>
  <c r="T521" i="1"/>
  <c r="S630" i="1"/>
  <c r="T630" i="1"/>
  <c r="S2462" i="1"/>
  <c r="T2462" i="1"/>
  <c r="S1217" i="1"/>
  <c r="T1217" i="1"/>
  <c r="S231" i="1"/>
  <c r="T231" i="1"/>
  <c r="S2640" i="1"/>
  <c r="T2640" i="1"/>
  <c r="S1622" i="1"/>
  <c r="T1622" i="1"/>
  <c r="S357" i="1"/>
  <c r="T357" i="1"/>
  <c r="S1074" i="1"/>
  <c r="T1074" i="1"/>
  <c r="S272" i="1"/>
  <c r="T272" i="1"/>
  <c r="S792" i="1"/>
  <c r="T792" i="1"/>
  <c r="S867" i="1"/>
  <c r="T867" i="1"/>
  <c r="S1450" i="1"/>
  <c r="T1450" i="1"/>
  <c r="S1753" i="1"/>
  <c r="T1753" i="1"/>
  <c r="S1778" i="1"/>
  <c r="T1778" i="1"/>
  <c r="S2198" i="1"/>
  <c r="T2198" i="1"/>
  <c r="S1706" i="1"/>
  <c r="T1706" i="1"/>
  <c r="S2234" i="1"/>
  <c r="T2234" i="1"/>
  <c r="S1809" i="1"/>
  <c r="T1809" i="1"/>
  <c r="S2151" i="1"/>
  <c r="T2151" i="1"/>
  <c r="S2329" i="1"/>
  <c r="T2329" i="1"/>
  <c r="S2558" i="1"/>
  <c r="T2558" i="1"/>
  <c r="S705" i="1"/>
  <c r="T705" i="1"/>
  <c r="S1909" i="1"/>
  <c r="T1909" i="1"/>
  <c r="S1182" i="1"/>
  <c r="T1182" i="1"/>
  <c r="S1647" i="1"/>
  <c r="T1647" i="1"/>
  <c r="S1443" i="1"/>
  <c r="T1443" i="1"/>
  <c r="S2188" i="1"/>
  <c r="T2188" i="1"/>
  <c r="S704" i="1"/>
  <c r="T704" i="1"/>
  <c r="S2763" i="1"/>
  <c r="T2763" i="1"/>
  <c r="S1919" i="1"/>
  <c r="T1919" i="1"/>
  <c r="S1237" i="1"/>
  <c r="T1237" i="1"/>
  <c r="S2358" i="1"/>
  <c r="T2358" i="1"/>
  <c r="S2203" i="1"/>
  <c r="T2203" i="1"/>
  <c r="S1284" i="1"/>
  <c r="T1284" i="1"/>
  <c r="S1851" i="1"/>
  <c r="T1851" i="1"/>
  <c r="S2469" i="1"/>
  <c r="T2469" i="1"/>
  <c r="S2097" i="1"/>
  <c r="T2097" i="1"/>
  <c r="S1486" i="1"/>
  <c r="T1486" i="1"/>
  <c r="S1209" i="1"/>
  <c r="T1209" i="1"/>
  <c r="S2591" i="1"/>
  <c r="T2591" i="1"/>
  <c r="S2665" i="1"/>
  <c r="T2665" i="1"/>
  <c r="S2493" i="1"/>
  <c r="T2493" i="1"/>
  <c r="S331" i="1"/>
  <c r="T331" i="1"/>
  <c r="S2085" i="1"/>
  <c r="T2085" i="1"/>
  <c r="S1934" i="1"/>
  <c r="T1934" i="1"/>
  <c r="S1020" i="1"/>
  <c r="T1020" i="1"/>
  <c r="S1239" i="1"/>
  <c r="T1239" i="1"/>
  <c r="S2308" i="1"/>
  <c r="T2308" i="1"/>
  <c r="S831" i="1"/>
  <c r="T831" i="1"/>
  <c r="S2528" i="1"/>
  <c r="T2528" i="1"/>
  <c r="S2863" i="1"/>
  <c r="T2863" i="1"/>
  <c r="S3170" i="1"/>
  <c r="T3170" i="1"/>
  <c r="S3982" i="1"/>
  <c r="T3982" i="1"/>
  <c r="S3983" i="1"/>
  <c r="T3983" i="1"/>
  <c r="S3984" i="1"/>
  <c r="T3984" i="1"/>
  <c r="S3381" i="1"/>
  <c r="T3381" i="1"/>
  <c r="S3985" i="1"/>
  <c r="T3985" i="1"/>
  <c r="S3986" i="1"/>
  <c r="T3986" i="1"/>
  <c r="S2364" i="1"/>
  <c r="T2364" i="1"/>
  <c r="S3202" i="1"/>
  <c r="T3202" i="1"/>
  <c r="S3987" i="1"/>
  <c r="T3987" i="1"/>
  <c r="S3988" i="1"/>
  <c r="T3988" i="1"/>
  <c r="S3989" i="1"/>
  <c r="T3989" i="1"/>
  <c r="S2957" i="1"/>
  <c r="T2957" i="1"/>
  <c r="S2388" i="1"/>
  <c r="T2388" i="1"/>
  <c r="S3990" i="1"/>
  <c r="T3990" i="1"/>
  <c r="S1983" i="1"/>
  <c r="T1983" i="1"/>
  <c r="S3991" i="1"/>
  <c r="T3991" i="1"/>
  <c r="S3227" i="1"/>
  <c r="T3227" i="1"/>
  <c r="S3992" i="1"/>
  <c r="T3992" i="1"/>
  <c r="S550" i="1"/>
  <c r="T550" i="1"/>
  <c r="S1186" i="1"/>
  <c r="T1186" i="1"/>
  <c r="S2129" i="1"/>
  <c r="T2129" i="1"/>
  <c r="S878" i="1"/>
  <c r="T878" i="1"/>
  <c r="S844" i="1"/>
  <c r="T844" i="1"/>
  <c r="S1236" i="1"/>
  <c r="T1236" i="1"/>
  <c r="S1302" i="1"/>
  <c r="T1302" i="1"/>
  <c r="S1268" i="1"/>
  <c r="T1268" i="1"/>
  <c r="S972" i="1"/>
  <c r="T972" i="1"/>
  <c r="S955" i="1"/>
  <c r="T955" i="1"/>
  <c r="S1235" i="1"/>
  <c r="T1235" i="1"/>
  <c r="S1171" i="1"/>
  <c r="T1171" i="1"/>
  <c r="S810" i="1"/>
  <c r="T810" i="1"/>
  <c r="S1835" i="1"/>
  <c r="T1835" i="1"/>
  <c r="S399" i="1"/>
  <c r="T399" i="1"/>
  <c r="S3389" i="1"/>
  <c r="T3389" i="1"/>
  <c r="S2281" i="1"/>
  <c r="T2281" i="1"/>
  <c r="S409" i="1"/>
  <c r="T409" i="1"/>
  <c r="S728" i="1"/>
  <c r="T728" i="1"/>
  <c r="S1663" i="1"/>
  <c r="T1663" i="1"/>
  <c r="S1365" i="1"/>
  <c r="T1365" i="1"/>
  <c r="S2506" i="1"/>
  <c r="T2506" i="1"/>
  <c r="S2771" i="1"/>
  <c r="T2771" i="1"/>
  <c r="S1172" i="1"/>
  <c r="T1172" i="1"/>
  <c r="S1345" i="1"/>
  <c r="T1345" i="1"/>
  <c r="S1343" i="1"/>
  <c r="T1343" i="1"/>
  <c r="S945" i="1"/>
  <c r="T945" i="1"/>
  <c r="S988" i="1"/>
  <c r="T988" i="1"/>
  <c r="S2034" i="1"/>
  <c r="T2034" i="1"/>
  <c r="S947" i="1"/>
  <c r="T947" i="1"/>
  <c r="S1360" i="1"/>
  <c r="T1360" i="1"/>
  <c r="S1489" i="1"/>
  <c r="T1489" i="1"/>
  <c r="S1751" i="1"/>
  <c r="T1751" i="1"/>
  <c r="S1374" i="1"/>
  <c r="T1374" i="1"/>
  <c r="S1806" i="1"/>
  <c r="T1806" i="1"/>
  <c r="S2476" i="1"/>
  <c r="T2476" i="1"/>
  <c r="S2299" i="1"/>
  <c r="T2299" i="1"/>
  <c r="S2153" i="1"/>
  <c r="T2153" i="1"/>
  <c r="S2411" i="1"/>
  <c r="T2411" i="1"/>
  <c r="S1555" i="1"/>
  <c r="T1555" i="1"/>
  <c r="S3993" i="1"/>
  <c r="T3993" i="1"/>
  <c r="S3196" i="1"/>
  <c r="T3196" i="1"/>
  <c r="S3994" i="1"/>
  <c r="T3994" i="1"/>
  <c r="S3995" i="1"/>
  <c r="T3995" i="1"/>
  <c r="S3146" i="1"/>
  <c r="T3146" i="1"/>
  <c r="S3996" i="1"/>
  <c r="T3996" i="1"/>
  <c r="S3085" i="1"/>
  <c r="T3085" i="1"/>
  <c r="S3300" i="1"/>
  <c r="T3300" i="1"/>
  <c r="S3036" i="1"/>
  <c r="T3036" i="1"/>
  <c r="S3246" i="1"/>
  <c r="T3246" i="1"/>
  <c r="S2909" i="1"/>
  <c r="T2909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2872" i="1"/>
  <c r="T2872" i="1"/>
  <c r="S3275" i="1"/>
  <c r="T3275" i="1"/>
  <c r="S2651" i="1"/>
  <c r="T2651" i="1"/>
  <c r="S3680" i="1"/>
  <c r="T3680" i="1"/>
  <c r="S3572" i="1"/>
  <c r="T3572" i="1"/>
  <c r="S4004" i="1"/>
  <c r="T4004" i="1"/>
  <c r="S3301" i="1"/>
  <c r="T3301" i="1"/>
  <c r="S3589" i="1"/>
  <c r="T3589" i="1"/>
  <c r="S2220" i="1"/>
  <c r="T2220" i="1"/>
  <c r="S2931" i="1"/>
  <c r="T2931" i="1"/>
  <c r="S3590" i="1"/>
  <c r="T3590" i="1"/>
  <c r="S4005" i="1"/>
  <c r="T4005" i="1"/>
  <c r="S3404" i="1"/>
  <c r="T3404" i="1"/>
  <c r="S3302" i="1"/>
  <c r="T3302" i="1"/>
  <c r="S4006" i="1"/>
  <c r="T4006" i="1"/>
  <c r="S3681" i="1"/>
  <c r="T3681" i="1"/>
  <c r="S1963" i="1"/>
  <c r="T1963" i="1"/>
  <c r="S812" i="1"/>
  <c r="T812" i="1"/>
  <c r="S3172" i="1"/>
  <c r="T3172" i="1"/>
  <c r="S2242" i="1"/>
  <c r="T2242" i="1"/>
  <c r="S3163" i="1"/>
  <c r="T3163" i="1"/>
  <c r="S1412" i="1"/>
  <c r="T1412" i="1"/>
  <c r="S1458" i="1"/>
  <c r="T1458" i="1"/>
  <c r="S216" i="1"/>
  <c r="T216" i="1"/>
  <c r="S1977" i="1"/>
  <c r="T1977" i="1"/>
  <c r="S397" i="1"/>
  <c r="T397" i="1"/>
  <c r="S75" i="1"/>
  <c r="T75" i="1"/>
  <c r="S600" i="1"/>
  <c r="T600" i="1"/>
  <c r="S252" i="1"/>
  <c r="T252" i="1"/>
  <c r="S446" i="1"/>
  <c r="T446" i="1"/>
  <c r="S77" i="1"/>
  <c r="T77" i="1"/>
  <c r="S253" i="1"/>
  <c r="T253" i="1"/>
  <c r="S20" i="1"/>
  <c r="T20" i="1"/>
  <c r="S463" i="1"/>
  <c r="T463" i="1"/>
  <c r="S881" i="1"/>
  <c r="T881" i="1"/>
  <c r="S669" i="1"/>
  <c r="T669" i="1"/>
  <c r="S1431" i="1"/>
  <c r="T1431" i="1"/>
  <c r="S298" i="1"/>
  <c r="T298" i="1"/>
  <c r="S1253" i="1"/>
  <c r="T1253" i="1"/>
  <c r="S490" i="1"/>
  <c r="T490" i="1"/>
  <c r="S1939" i="1"/>
  <c r="T1939" i="1"/>
  <c r="S91" i="1"/>
  <c r="T91" i="1"/>
  <c r="S379" i="1"/>
  <c r="T379" i="1"/>
  <c r="S1924" i="1"/>
  <c r="T1924" i="1"/>
  <c r="S1769" i="1"/>
  <c r="T1769" i="1"/>
  <c r="S73" i="1"/>
  <c r="T73" i="1"/>
  <c r="S2123" i="1"/>
  <c r="T2123" i="1"/>
  <c r="S1606" i="1"/>
  <c r="T1606" i="1"/>
  <c r="S2384" i="1"/>
  <c r="T2384" i="1"/>
  <c r="S2389" i="1"/>
  <c r="T2389" i="1"/>
  <c r="S960" i="1"/>
  <c r="T960" i="1"/>
  <c r="S1499" i="1"/>
  <c r="T1499" i="1"/>
  <c r="S364" i="1"/>
  <c r="T364" i="1"/>
  <c r="S2111" i="1"/>
  <c r="T2111" i="1"/>
  <c r="S450" i="1"/>
  <c r="T450" i="1"/>
  <c r="S2378" i="1"/>
  <c r="T2378" i="1"/>
  <c r="S632" i="1"/>
  <c r="T632" i="1"/>
  <c r="S1945" i="1"/>
  <c r="T1945" i="1"/>
  <c r="S2443" i="1"/>
  <c r="T2443" i="1"/>
  <c r="S2798" i="1"/>
  <c r="T2798" i="1"/>
  <c r="S2689" i="1"/>
  <c r="T2689" i="1"/>
  <c r="S1497" i="1"/>
  <c r="T1497" i="1"/>
  <c r="S3485" i="1"/>
  <c r="T3485" i="1"/>
  <c r="S4007" i="1"/>
  <c r="T4007" i="1"/>
  <c r="S17" i="1"/>
  <c r="T17" i="1"/>
  <c r="S1859" i="1"/>
  <c r="T1859" i="1"/>
  <c r="S1834" i="1"/>
  <c r="T1834" i="1"/>
  <c r="S192" i="1"/>
  <c r="T192" i="1"/>
  <c r="S3352" i="1"/>
  <c r="T3352" i="1"/>
  <c r="S3108" i="1"/>
  <c r="T3108" i="1"/>
  <c r="S3077" i="1"/>
  <c r="T3077" i="1"/>
  <c r="S2796" i="1"/>
  <c r="T2796" i="1"/>
  <c r="S1130" i="1"/>
  <c r="T1130" i="1"/>
  <c r="S2415" i="1"/>
  <c r="T2415" i="1"/>
  <c r="S1028" i="1"/>
  <c r="T1028" i="1"/>
  <c r="S3267" i="1"/>
  <c r="T3267" i="1"/>
  <c r="S1500" i="1"/>
  <c r="T1500" i="1"/>
  <c r="S465" i="1"/>
  <c r="T465" i="1"/>
  <c r="S1056" i="1"/>
  <c r="T1056" i="1"/>
  <c r="S3161" i="1"/>
  <c r="T3161" i="1"/>
  <c r="S2164" i="1"/>
  <c r="T2164" i="1"/>
  <c r="S3465" i="1"/>
  <c r="T3465" i="1"/>
  <c r="S1147" i="1"/>
  <c r="T1147" i="1"/>
  <c r="S391" i="1"/>
  <c r="T391" i="1"/>
  <c r="S396" i="1"/>
  <c r="T396" i="1"/>
  <c r="S443" i="1"/>
  <c r="T443" i="1"/>
  <c r="S1263" i="1"/>
  <c r="T1263" i="1"/>
  <c r="S486" i="1"/>
  <c r="T486" i="1"/>
  <c r="S2018" i="1"/>
  <c r="T2018" i="1"/>
  <c r="S1997" i="1"/>
  <c r="T1997" i="1"/>
  <c r="S2360" i="1"/>
  <c r="T2360" i="1"/>
  <c r="S1714" i="1"/>
  <c r="T1714" i="1"/>
  <c r="S1598" i="1"/>
  <c r="T1598" i="1"/>
  <c r="S1452" i="1"/>
  <c r="T1452" i="1"/>
  <c r="S658" i="1"/>
  <c r="T658" i="1"/>
  <c r="S374" i="1"/>
  <c r="T374" i="1"/>
  <c r="S1937" i="1"/>
  <c r="T1937" i="1"/>
  <c r="S2307" i="1"/>
  <c r="T2307" i="1"/>
  <c r="S1423" i="1"/>
  <c r="T1423" i="1"/>
  <c r="S2282" i="1"/>
  <c r="T2282" i="1"/>
  <c r="S3053" i="1"/>
  <c r="T3053" i="1"/>
  <c r="S2874" i="1"/>
  <c r="T2874" i="1"/>
  <c r="S3259" i="1"/>
  <c r="T3259" i="1"/>
  <c r="S2002" i="1"/>
  <c r="T2002" i="1"/>
  <c r="S3353" i="1"/>
  <c r="T3353" i="1"/>
  <c r="S2467" i="1"/>
  <c r="T2467" i="1"/>
  <c r="S3536" i="1"/>
  <c r="T3536" i="1"/>
  <c r="S4008" i="1"/>
  <c r="T4008" i="1"/>
  <c r="S4009" i="1"/>
  <c r="T4009" i="1"/>
  <c r="S3205" i="1"/>
  <c r="T3205" i="1"/>
  <c r="S3682" i="1"/>
  <c r="T3682" i="1"/>
  <c r="S790" i="1"/>
  <c r="T790" i="1"/>
  <c r="S3362" i="1"/>
  <c r="T3362" i="1"/>
  <c r="S3427" i="1"/>
  <c r="T3427" i="1"/>
  <c r="S3337" i="1"/>
  <c r="T3337" i="1"/>
  <c r="S3683" i="1"/>
  <c r="T3683" i="1"/>
  <c r="S3209" i="1"/>
  <c r="T3209" i="1"/>
  <c r="S1434" i="1"/>
  <c r="T1434" i="1"/>
  <c r="S997" i="1"/>
  <c r="T997" i="1"/>
  <c r="S3395" i="1"/>
  <c r="T3395" i="1"/>
  <c r="S4010" i="1"/>
  <c r="T4010" i="1"/>
  <c r="S3213" i="1"/>
  <c r="T3213" i="1"/>
  <c r="S2053" i="1"/>
  <c r="T2053" i="1"/>
  <c r="S1418" i="1"/>
  <c r="T1418" i="1"/>
  <c r="S195" i="1"/>
  <c r="T195" i="1"/>
  <c r="S2254" i="1"/>
  <c r="T2254" i="1"/>
  <c r="S1992" i="1"/>
  <c r="T1992" i="1"/>
  <c r="S214" i="1"/>
  <c r="T214" i="1"/>
  <c r="S304" i="1"/>
  <c r="T304" i="1"/>
  <c r="S176" i="1"/>
  <c r="T176" i="1"/>
  <c r="S161" i="1"/>
  <c r="T161" i="1"/>
  <c r="S93" i="1"/>
  <c r="T93" i="1"/>
  <c r="S1340" i="1"/>
  <c r="T1340" i="1"/>
  <c r="S904" i="1"/>
  <c r="T904" i="1"/>
  <c r="S49" i="1"/>
  <c r="T49" i="1"/>
  <c r="S293" i="1"/>
  <c r="T293" i="1"/>
  <c r="S259" i="1"/>
  <c r="T259" i="1"/>
  <c r="S610" i="1"/>
  <c r="T610" i="1"/>
  <c r="S287" i="1"/>
  <c r="T287" i="1"/>
  <c r="S437" i="1"/>
  <c r="T437" i="1"/>
  <c r="S949" i="1"/>
  <c r="T949" i="1"/>
  <c r="S290" i="1"/>
  <c r="T290" i="1"/>
  <c r="S659" i="1"/>
  <c r="T659" i="1"/>
  <c r="S581" i="1"/>
  <c r="T581" i="1"/>
  <c r="S470" i="1"/>
  <c r="T470" i="1"/>
  <c r="S902" i="1"/>
  <c r="T902" i="1"/>
  <c r="S135" i="1"/>
  <c r="T135" i="1"/>
  <c r="S81" i="1"/>
  <c r="T81" i="1"/>
  <c r="S168" i="1"/>
  <c r="T168" i="1"/>
  <c r="S280" i="1"/>
  <c r="T280" i="1"/>
  <c r="S862" i="1"/>
  <c r="T862" i="1"/>
  <c r="S179" i="1"/>
  <c r="T179" i="1"/>
  <c r="S265" i="1"/>
  <c r="T265" i="1"/>
  <c r="S538" i="1"/>
  <c r="T538" i="1"/>
  <c r="S147" i="1"/>
  <c r="T147" i="1"/>
  <c r="S366" i="1"/>
  <c r="T366" i="1"/>
  <c r="S901" i="1"/>
  <c r="T901" i="1"/>
  <c r="S734" i="1"/>
  <c r="T734" i="1"/>
  <c r="S115" i="1"/>
  <c r="T115" i="1"/>
  <c r="S896" i="1"/>
  <c r="T896" i="1"/>
  <c r="S1277" i="1"/>
  <c r="T1277" i="1"/>
  <c r="S2830" i="1"/>
  <c r="T2830" i="1"/>
  <c r="S3357" i="1"/>
  <c r="T3357" i="1"/>
  <c r="S2500" i="1"/>
  <c r="T2500" i="1"/>
  <c r="S4011" i="1"/>
  <c r="T4011" i="1"/>
  <c r="S2442" i="1"/>
  <c r="T2442" i="1"/>
  <c r="S1988" i="1"/>
  <c r="T1988" i="1"/>
  <c r="S2461" i="1"/>
  <c r="T2461" i="1"/>
  <c r="S3042" i="1"/>
  <c r="T3042" i="1"/>
  <c r="S3262" i="1"/>
  <c r="T3262" i="1"/>
  <c r="S3102" i="1"/>
  <c r="T3102" i="1"/>
  <c r="S4012" i="1"/>
  <c r="T4012" i="1"/>
  <c r="S4013" i="1"/>
  <c r="T4013" i="1"/>
  <c r="S2635" i="1"/>
  <c r="T2635" i="1"/>
  <c r="S2777" i="1"/>
  <c r="T2777" i="1"/>
  <c r="S4014" i="1"/>
  <c r="T4014" i="1"/>
  <c r="S2889" i="1"/>
  <c r="T2889" i="1"/>
  <c r="S2315" i="1"/>
  <c r="T2315" i="1"/>
  <c r="S3512" i="1"/>
  <c r="T3512" i="1"/>
  <c r="S2930" i="1"/>
  <c r="T2930" i="1"/>
  <c r="S3117" i="1"/>
  <c r="T3117" i="1"/>
  <c r="S4015" i="1"/>
  <c r="T4015" i="1"/>
  <c r="S3351" i="1"/>
  <c r="T3351" i="1"/>
  <c r="S3428" i="1"/>
  <c r="T3428" i="1"/>
  <c r="S3166" i="1"/>
  <c r="T3166" i="1"/>
  <c r="S3316" i="1"/>
  <c r="T3316" i="1"/>
  <c r="S4016" i="1"/>
  <c r="T4016" i="1"/>
  <c r="S3130" i="1"/>
  <c r="T3130" i="1"/>
  <c r="S3368" i="1"/>
  <c r="T3368" i="1"/>
  <c r="S2354" i="1"/>
  <c r="T2354" i="1"/>
  <c r="S3624" i="1"/>
  <c r="T3624" i="1"/>
  <c r="S1841" i="1"/>
  <c r="T1841" i="1"/>
  <c r="S4017" i="1"/>
  <c r="T4017" i="1"/>
  <c r="S4018" i="1"/>
  <c r="T4018" i="1"/>
  <c r="S3684" i="1"/>
  <c r="T3684" i="1"/>
  <c r="S2618" i="1"/>
  <c r="T2618" i="1"/>
  <c r="S3031" i="1"/>
  <c r="T3031" i="1"/>
  <c r="S2021" i="1"/>
  <c r="T2021" i="1"/>
  <c r="S3537" i="1"/>
  <c r="T3537" i="1"/>
  <c r="S2131" i="1"/>
  <c r="T2131" i="1"/>
  <c r="S3263" i="1"/>
  <c r="T3263" i="1"/>
  <c r="S4019" i="1"/>
  <c r="T4019" i="1"/>
  <c r="S2173" i="1"/>
  <c r="T2173" i="1"/>
  <c r="S2231" i="1"/>
  <c r="T2231" i="1"/>
  <c r="S2252" i="1"/>
  <c r="T2252" i="1"/>
  <c r="S912" i="1"/>
  <c r="T912" i="1"/>
  <c r="S1129" i="1"/>
  <c r="T1129" i="1"/>
  <c r="S1574" i="1"/>
  <c r="T1574" i="1"/>
  <c r="S2233" i="1"/>
  <c r="T2233" i="1"/>
  <c r="S1865" i="1"/>
  <c r="T1865" i="1"/>
  <c r="S1538" i="1"/>
  <c r="T1538" i="1"/>
  <c r="S1498" i="1"/>
  <c r="T1498" i="1"/>
  <c r="S1864" i="1"/>
  <c r="T1864" i="1"/>
  <c r="S1804" i="1"/>
  <c r="T1804" i="1"/>
  <c r="S656" i="1"/>
  <c r="T656" i="1"/>
  <c r="S3197" i="1"/>
  <c r="T3197" i="1"/>
  <c r="S2502" i="1"/>
  <c r="T2502" i="1"/>
  <c r="S2391" i="1"/>
  <c r="T2391" i="1"/>
  <c r="S816" i="1"/>
  <c r="T816" i="1"/>
  <c r="S1160" i="1"/>
  <c r="T1160" i="1"/>
  <c r="S1033" i="1"/>
  <c r="T1033" i="1"/>
  <c r="S2167" i="1"/>
  <c r="T2167" i="1"/>
  <c r="S2537" i="1"/>
  <c r="T2537" i="1"/>
  <c r="S1528" i="1"/>
  <c r="T1528" i="1"/>
  <c r="S576" i="1"/>
  <c r="T576" i="1"/>
  <c r="S2248" i="1"/>
  <c r="T2248" i="1"/>
  <c r="S2722" i="1"/>
  <c r="T2722" i="1"/>
  <c r="S1442" i="1"/>
  <c r="T1442" i="1"/>
  <c r="S969" i="1"/>
  <c r="T969" i="1"/>
  <c r="S1238" i="1"/>
  <c r="T1238" i="1"/>
  <c r="S1675" i="1"/>
  <c r="T1675" i="1"/>
  <c r="S1625" i="1"/>
  <c r="T1625" i="1"/>
  <c r="S726" i="1"/>
  <c r="T726" i="1"/>
  <c r="S1048" i="1"/>
  <c r="T1048" i="1"/>
  <c r="S1388" i="1"/>
  <c r="T1388" i="1"/>
  <c r="S2033" i="1"/>
  <c r="T2033" i="1"/>
  <c r="S2594" i="1"/>
  <c r="T2594" i="1"/>
  <c r="S1274" i="1"/>
  <c r="T1274" i="1"/>
  <c r="S2478" i="1"/>
  <c r="T2478" i="1"/>
  <c r="S677" i="1"/>
  <c r="T677" i="1"/>
  <c r="S1126" i="1"/>
  <c r="T1126" i="1"/>
  <c r="S2878" i="1"/>
  <c r="T2878" i="1"/>
  <c r="S2363" i="1"/>
  <c r="T2363" i="1"/>
  <c r="S1017" i="1"/>
  <c r="T1017" i="1"/>
  <c r="S3076" i="1"/>
  <c r="T3076" i="1"/>
  <c r="S2487" i="1"/>
  <c r="T2487" i="1"/>
  <c r="S1514" i="1"/>
  <c r="T1514" i="1"/>
  <c r="S1801" i="1"/>
  <c r="T1801" i="1"/>
  <c r="S1727" i="1"/>
  <c r="T1727" i="1"/>
  <c r="S740" i="1"/>
  <c r="T740" i="1"/>
  <c r="S1637" i="1"/>
  <c r="T1637" i="1"/>
  <c r="S1565" i="1"/>
  <c r="T1565" i="1"/>
  <c r="S1451" i="1"/>
  <c r="T1451" i="1"/>
  <c r="S1591" i="1"/>
  <c r="T1591" i="1"/>
  <c r="S1582" i="1"/>
  <c r="T1582" i="1"/>
  <c r="S2155" i="1"/>
  <c r="T2155" i="1"/>
  <c r="S1946" i="1"/>
  <c r="T1946" i="1"/>
  <c r="S2694" i="1"/>
  <c r="T2694" i="1"/>
  <c r="S2436" i="1"/>
  <c r="T2436" i="1"/>
  <c r="S1726" i="1"/>
  <c r="T1726" i="1"/>
  <c r="S1348" i="1"/>
  <c r="T1348" i="1"/>
  <c r="S1656" i="1"/>
  <c r="T1656" i="1"/>
  <c r="S3538" i="1"/>
  <c r="T3538" i="1"/>
  <c r="S4020" i="1"/>
  <c r="T4020" i="1"/>
  <c r="S4021" i="1"/>
  <c r="T4021" i="1"/>
  <c r="S3387" i="1"/>
  <c r="T3387" i="1"/>
  <c r="S1738" i="1"/>
  <c r="T1738" i="1"/>
  <c r="S4022" i="1"/>
  <c r="T4022" i="1"/>
  <c r="S4023" i="1"/>
  <c r="T4023" i="1"/>
  <c r="S3215" i="1"/>
  <c r="T3215" i="1"/>
  <c r="S3591" i="1"/>
  <c r="T3591" i="1"/>
  <c r="S2829" i="1"/>
  <c r="T2829" i="1"/>
  <c r="S4024" i="1"/>
  <c r="T4024" i="1"/>
  <c r="S3155" i="1"/>
  <c r="T3155" i="1"/>
  <c r="S4025" i="1"/>
  <c r="T4025" i="1"/>
  <c r="S2746" i="1"/>
  <c r="T2746" i="1"/>
  <c r="S2847" i="1"/>
  <c r="T2847" i="1"/>
  <c r="S3033" i="1"/>
  <c r="T3033" i="1"/>
  <c r="S890" i="1"/>
  <c r="T890" i="1"/>
  <c r="S4026" i="1"/>
  <c r="T4026" i="1"/>
  <c r="S3365" i="1"/>
  <c r="T3365" i="1"/>
  <c r="S2884" i="1"/>
  <c r="T2884" i="1"/>
  <c r="S3187" i="1"/>
  <c r="T3187" i="1"/>
  <c r="S3253" i="1"/>
  <c r="T3253" i="1"/>
  <c r="S3462" i="1"/>
  <c r="T3462" i="1"/>
  <c r="S3338" i="1"/>
  <c r="T3338" i="1"/>
  <c r="S4027" i="1"/>
  <c r="T4027" i="1"/>
  <c r="S3326" i="1"/>
  <c r="T3326" i="1"/>
  <c r="S2671" i="1"/>
  <c r="T2671" i="1"/>
  <c r="S967" i="1"/>
  <c r="T967" i="1"/>
  <c r="S3001" i="1"/>
  <c r="T3001" i="1"/>
  <c r="S2495" i="1"/>
  <c r="T2495" i="1"/>
  <c r="S2703" i="1"/>
  <c r="T2703" i="1"/>
  <c r="S4028" i="1"/>
  <c r="T4028" i="1"/>
  <c r="S2386" i="1"/>
  <c r="T2386" i="1"/>
  <c r="S2879" i="1"/>
  <c r="T2879" i="1"/>
  <c r="S3561" i="1"/>
  <c r="T3561" i="1"/>
  <c r="S4029" i="1"/>
  <c r="T4029" i="1"/>
  <c r="S2549" i="1"/>
  <c r="T2549" i="1"/>
  <c r="S3233" i="1"/>
  <c r="T3233" i="1"/>
  <c r="S3391" i="1"/>
  <c r="T3391" i="1"/>
  <c r="S1607" i="1"/>
  <c r="T1607" i="1"/>
  <c r="S4030" i="1"/>
  <c r="T4030" i="1"/>
  <c r="S2900" i="1"/>
  <c r="T2900" i="1"/>
  <c r="S1936" i="1"/>
  <c r="T1936" i="1"/>
  <c r="S2992" i="1"/>
  <c r="T2992" i="1"/>
  <c r="S3059" i="1"/>
  <c r="T3059" i="1"/>
  <c r="S3539" i="1"/>
  <c r="T3539" i="1"/>
  <c r="S3592" i="1"/>
  <c r="T3592" i="1"/>
  <c r="S4031" i="1"/>
  <c r="T4031" i="1"/>
  <c r="S2257" i="1"/>
  <c r="T2257" i="1"/>
  <c r="S3446" i="1"/>
  <c r="T3446" i="1"/>
  <c r="S2876" i="1"/>
  <c r="T2876" i="1"/>
  <c r="S2677" i="1"/>
  <c r="T2677" i="1"/>
  <c r="S3413" i="1"/>
  <c r="T3413" i="1"/>
  <c r="S4032" i="1"/>
  <c r="T4032" i="1"/>
  <c r="S3440" i="1"/>
  <c r="T3440" i="1"/>
  <c r="S2576" i="1"/>
  <c r="T2576" i="1"/>
  <c r="S2639" i="1"/>
  <c r="T2639" i="1"/>
  <c r="S2827" i="1"/>
  <c r="T2827" i="1"/>
  <c r="S4033" i="1"/>
  <c r="T4033" i="1"/>
  <c r="S1427" i="1"/>
  <c r="T1427" i="1"/>
  <c r="S3569" i="1"/>
  <c r="T3569" i="1"/>
  <c r="S3429" i="1"/>
  <c r="T3429" i="1"/>
  <c r="S3347" i="1"/>
  <c r="T3347" i="1"/>
  <c r="S3193" i="1"/>
  <c r="T3193" i="1"/>
  <c r="S2577" i="1"/>
  <c r="T2577" i="1"/>
  <c r="S2622" i="1"/>
  <c r="T2622" i="1"/>
  <c r="S3625" i="1"/>
  <c r="T3625" i="1"/>
  <c r="S2886" i="1"/>
  <c r="T2886" i="1"/>
  <c r="S3463" i="1"/>
  <c r="T3463" i="1"/>
  <c r="S3685" i="1"/>
  <c r="T3685" i="1"/>
  <c r="S2541" i="1"/>
  <c r="T2541" i="1"/>
  <c r="S1874" i="1"/>
  <c r="T1874" i="1"/>
  <c r="S3626" i="1"/>
  <c r="T3626" i="1"/>
  <c r="S3686" i="1"/>
  <c r="T3686" i="1"/>
  <c r="S2585" i="1"/>
  <c r="T2585" i="1"/>
  <c r="S3034" i="1"/>
  <c r="T3034" i="1"/>
  <c r="S2724" i="1"/>
  <c r="T2724" i="1"/>
  <c r="S2152" i="1"/>
  <c r="T2152" i="1"/>
  <c r="S3268" i="1"/>
  <c r="T3268" i="1"/>
  <c r="S2534" i="1"/>
  <c r="T2534" i="1"/>
  <c r="S3062" i="1"/>
  <c r="T3062" i="1"/>
  <c r="S2684" i="1"/>
  <c r="T2684" i="1"/>
  <c r="S2846" i="1"/>
  <c r="T2846" i="1"/>
  <c r="S330" i="1"/>
  <c r="T330" i="1"/>
  <c r="S177" i="1"/>
  <c r="T177" i="1"/>
  <c r="S1364" i="1"/>
  <c r="T1364" i="1"/>
  <c r="S1745" i="1"/>
  <c r="T1745" i="1"/>
  <c r="S2366" i="1"/>
  <c r="T2366" i="1"/>
  <c r="S823" i="1"/>
  <c r="T823" i="1"/>
  <c r="S713" i="1"/>
  <c r="T713" i="1"/>
  <c r="S2472" i="1"/>
  <c r="T2472" i="1"/>
  <c r="S1470" i="1"/>
  <c r="T1470" i="1"/>
  <c r="S1668" i="1"/>
  <c r="T1668" i="1"/>
  <c r="S1627" i="1"/>
  <c r="T1627" i="1"/>
  <c r="S1395" i="1"/>
  <c r="T1395" i="1"/>
  <c r="S2190" i="1"/>
  <c r="T2190" i="1"/>
  <c r="S1908" i="1"/>
  <c r="T1908" i="1"/>
  <c r="S1310" i="1"/>
  <c r="T1310" i="1"/>
  <c r="S814" i="1"/>
  <c r="T814" i="1"/>
  <c r="S1633" i="1"/>
  <c r="T1633" i="1"/>
  <c r="S3687" i="1"/>
  <c r="T3687" i="1"/>
  <c r="S197" i="1"/>
  <c r="T197" i="1"/>
  <c r="S4034" i="1"/>
  <c r="T4034" i="1"/>
  <c r="S3147" i="1"/>
  <c r="T3147" i="1"/>
  <c r="S4035" i="1"/>
  <c r="T4035" i="1"/>
  <c r="S3627" i="1"/>
  <c r="T3627" i="1"/>
  <c r="S2296" i="1"/>
  <c r="T2296" i="1"/>
  <c r="S3438" i="1"/>
  <c r="T3438" i="1"/>
  <c r="S3414" i="1"/>
  <c r="T3414" i="1"/>
  <c r="S4036" i="1"/>
  <c r="T4036" i="1"/>
  <c r="S2284" i="1"/>
  <c r="T2284" i="1"/>
  <c r="S2039" i="1"/>
  <c r="T2039" i="1"/>
  <c r="S2595" i="1"/>
  <c r="T2595" i="1"/>
  <c r="S4037" i="1"/>
  <c r="T4037" i="1"/>
  <c r="S2514" i="1"/>
  <c r="T2514" i="1"/>
  <c r="S2171" i="1"/>
  <c r="T2171" i="1"/>
  <c r="S2869" i="1"/>
  <c r="T2869" i="1"/>
  <c r="S4038" i="1"/>
  <c r="T4038" i="1"/>
  <c r="S4039" i="1"/>
  <c r="T4039" i="1"/>
  <c r="S4040" i="1"/>
  <c r="T4040" i="1"/>
  <c r="S1079" i="1"/>
  <c r="T1079" i="1"/>
  <c r="S2218" i="1"/>
  <c r="T2218" i="1"/>
  <c r="S671" i="1"/>
  <c r="T671" i="1"/>
  <c r="S1174" i="1"/>
  <c r="T1174" i="1"/>
  <c r="S2027" i="1"/>
  <c r="T2027" i="1"/>
  <c r="S640" i="1"/>
  <c r="T640" i="1"/>
  <c r="S1043" i="1"/>
  <c r="T1043" i="1"/>
  <c r="S1370" i="1"/>
  <c r="T1370" i="1"/>
  <c r="S2030" i="1"/>
  <c r="T2030" i="1"/>
  <c r="S964" i="1"/>
  <c r="T964" i="1"/>
  <c r="S1485" i="1"/>
  <c r="T1485" i="1"/>
  <c r="S1827" i="1"/>
  <c r="T1827" i="1"/>
  <c r="S777" i="1"/>
  <c r="T777" i="1"/>
  <c r="S1153" i="1"/>
  <c r="T1153" i="1"/>
  <c r="S846" i="1"/>
  <c r="T846" i="1"/>
  <c r="S3080" i="1"/>
  <c r="T3080" i="1"/>
  <c r="S1426" i="1"/>
  <c r="T1426" i="1"/>
  <c r="S2383" i="1"/>
  <c r="T2383" i="1"/>
  <c r="S1161" i="1"/>
  <c r="T1161" i="1"/>
  <c r="S1464" i="1"/>
  <c r="T1464" i="1"/>
  <c r="S1146" i="1"/>
  <c r="T1146" i="1"/>
  <c r="S1152" i="1"/>
  <c r="T1152" i="1"/>
  <c r="S42" i="1"/>
  <c r="T42" i="1"/>
  <c r="S343" i="1"/>
  <c r="T343" i="1"/>
  <c r="S597" i="1"/>
  <c r="T597" i="1"/>
  <c r="S1688" i="1"/>
  <c r="T1688" i="1"/>
  <c r="S308" i="1"/>
  <c r="T308" i="1"/>
  <c r="S2365" i="1"/>
  <c r="T2365" i="1"/>
  <c r="S230" i="1"/>
  <c r="T230" i="1"/>
  <c r="S732" i="1"/>
  <c r="T732" i="1"/>
  <c r="S775" i="1"/>
  <c r="T775" i="1"/>
  <c r="S1504" i="1"/>
  <c r="T1504" i="1"/>
  <c r="S2353" i="1"/>
  <c r="T2353" i="1"/>
  <c r="S2145" i="1"/>
  <c r="T2145" i="1"/>
  <c r="S491" i="1"/>
  <c r="T491" i="1"/>
  <c r="S130" i="1"/>
  <c r="T130" i="1"/>
  <c r="S690" i="1"/>
  <c r="T690" i="1"/>
  <c r="S157" i="1"/>
  <c r="T157" i="1"/>
  <c r="S2038" i="1"/>
  <c r="T2038" i="1"/>
  <c r="S2682" i="1"/>
  <c r="T2682" i="1"/>
  <c r="S363" i="1"/>
  <c r="T363" i="1"/>
  <c r="S880" i="1"/>
  <c r="T880" i="1"/>
  <c r="S1539" i="1"/>
  <c r="T1539" i="1"/>
  <c r="S181" i="1"/>
  <c r="T181" i="1"/>
  <c r="S578" i="1"/>
  <c r="T578" i="1"/>
  <c r="S789" i="1"/>
  <c r="T789" i="1"/>
  <c r="S2293" i="1"/>
  <c r="T2293" i="1"/>
  <c r="S1537" i="1"/>
  <c r="T1537" i="1"/>
  <c r="S288" i="1"/>
  <c r="T288" i="1"/>
  <c r="S1737" i="1"/>
  <c r="T1737" i="1"/>
  <c r="S2786" i="1"/>
  <c r="T2786" i="1"/>
  <c r="S1208" i="1"/>
  <c r="T1208" i="1"/>
  <c r="S496" i="1"/>
  <c r="T496" i="1"/>
  <c r="S302" i="1"/>
  <c r="T302" i="1"/>
  <c r="S1401" i="1"/>
  <c r="T1401" i="1"/>
  <c r="S782" i="1"/>
  <c r="T782" i="1"/>
  <c r="S360" i="1"/>
  <c r="T360" i="1"/>
  <c r="S1276" i="1"/>
  <c r="T1276" i="1"/>
  <c r="S442" i="1"/>
  <c r="T442" i="1"/>
  <c r="S917" i="1"/>
  <c r="T917" i="1"/>
  <c r="S1136" i="1"/>
  <c r="T1136" i="1"/>
  <c r="S714" i="1"/>
  <c r="T714" i="1"/>
  <c r="S2508" i="1"/>
  <c r="T2508" i="1"/>
  <c r="S592" i="1"/>
  <c r="T592" i="1"/>
  <c r="S883" i="1"/>
  <c r="T883" i="1"/>
  <c r="S2186" i="1"/>
  <c r="T2186" i="1"/>
  <c r="S152" i="1"/>
  <c r="T152" i="1"/>
  <c r="S801" i="1"/>
  <c r="T801" i="1"/>
  <c r="S249" i="1"/>
  <c r="T249" i="1"/>
  <c r="S1948" i="1"/>
  <c r="T1948" i="1"/>
  <c r="S2102" i="1"/>
  <c r="T2102" i="1"/>
  <c r="S2196" i="1"/>
  <c r="T2196" i="1"/>
  <c r="S1250" i="1"/>
  <c r="T1250" i="1"/>
  <c r="S71" i="1"/>
  <c r="T71" i="1"/>
  <c r="S311" i="1"/>
  <c r="T311" i="1"/>
  <c r="S260" i="1"/>
  <c r="T260" i="1"/>
  <c r="S2300" i="1"/>
  <c r="T2300" i="1"/>
  <c r="S2349" i="1"/>
  <c r="T2349" i="1"/>
  <c r="S381" i="1"/>
  <c r="T381" i="1"/>
  <c r="S1478" i="1"/>
  <c r="T1478" i="1"/>
  <c r="S758" i="1"/>
  <c r="T758" i="1"/>
  <c r="S1932" i="1"/>
  <c r="T1932" i="1"/>
  <c r="S475" i="1"/>
  <c r="T475" i="1"/>
  <c r="S565" i="1"/>
  <c r="T565" i="1"/>
  <c r="S1113" i="1"/>
  <c r="T1113" i="1"/>
  <c r="S528" i="1"/>
  <c r="T528" i="1"/>
  <c r="S2497" i="1"/>
  <c r="T2497" i="1"/>
  <c r="S806" i="1"/>
  <c r="T806" i="1"/>
  <c r="S1331" i="1"/>
  <c r="T1331" i="1"/>
  <c r="S2565" i="1"/>
  <c r="T2565" i="1"/>
  <c r="S2444" i="1"/>
  <c r="T2444" i="1"/>
  <c r="S3203" i="1"/>
  <c r="T3203" i="1"/>
  <c r="S3339" i="1"/>
  <c r="T3339" i="1"/>
  <c r="S4041" i="1"/>
  <c r="T4041" i="1"/>
  <c r="S3688" i="1"/>
  <c r="T3688" i="1"/>
  <c r="S4042" i="1"/>
  <c r="T4042" i="1"/>
  <c r="S4043" i="1"/>
  <c r="T4043" i="1"/>
  <c r="S3610" i="1"/>
  <c r="T3610" i="1"/>
  <c r="S2717" i="1"/>
  <c r="T2717" i="1"/>
  <c r="S2812" i="1"/>
  <c r="T2812" i="1"/>
  <c r="S4044" i="1"/>
  <c r="T4044" i="1"/>
  <c r="S935" i="1"/>
  <c r="T935" i="1"/>
  <c r="S2610" i="1"/>
  <c r="T2610" i="1"/>
  <c r="S798" i="1"/>
  <c r="T798" i="1"/>
  <c r="S3513" i="1"/>
  <c r="T3513" i="1"/>
  <c r="S193" i="1"/>
  <c r="T193" i="1"/>
  <c r="S2978" i="1"/>
  <c r="T2978" i="1"/>
  <c r="S3004" i="1"/>
  <c r="T3004" i="1"/>
  <c r="S3038" i="1"/>
  <c r="T3038" i="1"/>
  <c r="S2815" i="1"/>
  <c r="T2815" i="1"/>
  <c r="S909" i="1"/>
  <c r="T909" i="1"/>
  <c r="S3628" i="1"/>
  <c r="T3628" i="1"/>
  <c r="S2552" i="1"/>
  <c r="T2552" i="1"/>
  <c r="S3442" i="1"/>
  <c r="T3442" i="1"/>
  <c r="S2184" i="1"/>
  <c r="T2184" i="1"/>
  <c r="S2091" i="1"/>
  <c r="T2091" i="1"/>
  <c r="S3118" i="1"/>
  <c r="T3118" i="1"/>
  <c r="S3210" i="1"/>
  <c r="T3210" i="1"/>
  <c r="S648" i="1"/>
  <c r="T648" i="1"/>
  <c r="S2781" i="1"/>
  <c r="T2781" i="1"/>
  <c r="S1828" i="1"/>
  <c r="T1828" i="1"/>
  <c r="S4045" i="1"/>
  <c r="T4045" i="1"/>
  <c r="S3251" i="1"/>
  <c r="T3251" i="1"/>
  <c r="S2701" i="1"/>
  <c r="T2701" i="1"/>
  <c r="S2588" i="1"/>
  <c r="T2588" i="1"/>
  <c r="S3279" i="1"/>
  <c r="T3279" i="1"/>
  <c r="S3073" i="1"/>
  <c r="T3073" i="1"/>
  <c r="S3066" i="1"/>
  <c r="T3066" i="1"/>
  <c r="S1031" i="1"/>
  <c r="T1031" i="1"/>
  <c r="S636" i="1"/>
  <c r="T636" i="1"/>
  <c r="S2470" i="1"/>
  <c r="T2470" i="1"/>
  <c r="S2237" i="1"/>
  <c r="T2237" i="1"/>
  <c r="S2397" i="1"/>
  <c r="T2397" i="1"/>
  <c r="S3430" i="1"/>
  <c r="T3430" i="1"/>
  <c r="S3303" i="1"/>
  <c r="T3303" i="1"/>
  <c r="S2471" i="1"/>
  <c r="T2471" i="1"/>
  <c r="S1995" i="1"/>
  <c r="T1995" i="1"/>
  <c r="S1986" i="1"/>
  <c r="T1986" i="1"/>
  <c r="S2871" i="1"/>
  <c r="T2871" i="1"/>
  <c r="S1961" i="1"/>
  <c r="T1961" i="1"/>
  <c r="S2842" i="1"/>
  <c r="T2842" i="1"/>
  <c r="S971" i="1"/>
  <c r="T971" i="1"/>
  <c r="S3500" i="1"/>
  <c r="T3500" i="1"/>
  <c r="S2236" i="1"/>
  <c r="T2236" i="1"/>
  <c r="S1718" i="1"/>
  <c r="T1718" i="1"/>
  <c r="S3332" i="1"/>
  <c r="T3332" i="1"/>
  <c r="S855" i="1"/>
  <c r="T855" i="1"/>
  <c r="S3405" i="1"/>
  <c r="T3405" i="1"/>
  <c r="S941" i="1"/>
  <c r="T941" i="1"/>
  <c r="S3540" i="1"/>
  <c r="T3540" i="1"/>
  <c r="S1110" i="1"/>
  <c r="T1110" i="1"/>
  <c r="S2658" i="1"/>
  <c r="T2658" i="1"/>
  <c r="S1218" i="1"/>
  <c r="T1218" i="1"/>
  <c r="S4046" i="1"/>
  <c r="T4046" i="1"/>
  <c r="S2851" i="1"/>
  <c r="T2851" i="1"/>
  <c r="S2733" i="1"/>
  <c r="T2733" i="1"/>
  <c r="S3689" i="1"/>
  <c r="T3689" i="1"/>
  <c r="S2066" i="1"/>
  <c r="T2066" i="1"/>
  <c r="S3593" i="1"/>
  <c r="T3593" i="1"/>
  <c r="S3064" i="1"/>
  <c r="T3064" i="1"/>
  <c r="S3541" i="1"/>
  <c r="T3541" i="1"/>
  <c r="S3090" i="1"/>
  <c r="T3090" i="1"/>
  <c r="S97" i="1"/>
  <c r="T97" i="1"/>
  <c r="S3396" i="1"/>
  <c r="T3396" i="1"/>
  <c r="S4047" i="1"/>
  <c r="T4047" i="1"/>
  <c r="S2321" i="1"/>
  <c r="T2321" i="1"/>
  <c r="S4048" i="1"/>
  <c r="T4048" i="1"/>
  <c r="S478" i="1"/>
  <c r="T478" i="1"/>
  <c r="S3542" i="1"/>
  <c r="T3542" i="1"/>
  <c r="S2785" i="1"/>
  <c r="T2785" i="1"/>
  <c r="S2551" i="1"/>
  <c r="T2551" i="1"/>
  <c r="S3543" i="1"/>
  <c r="T3543" i="1"/>
  <c r="S2646" i="1"/>
  <c r="T2646" i="1"/>
  <c r="S2936" i="1"/>
  <c r="T2936" i="1"/>
  <c r="S3013" i="1"/>
  <c r="T3013" i="1"/>
  <c r="S2562" i="1"/>
  <c r="T2562" i="1"/>
  <c r="S3304" i="1"/>
  <c r="T3304" i="1"/>
  <c r="S4049" i="1"/>
  <c r="T4049" i="1"/>
  <c r="S1628" i="1"/>
  <c r="T1628" i="1"/>
  <c r="S3152" i="1"/>
  <c r="T3152" i="1"/>
  <c r="S2897" i="1"/>
  <c r="T2897" i="1"/>
  <c r="S3321" i="1"/>
  <c r="T3321" i="1"/>
  <c r="S4050" i="1"/>
  <c r="T4050" i="1"/>
  <c r="S884" i="1"/>
  <c r="T884" i="1"/>
  <c r="S4051" i="1"/>
  <c r="T4051" i="1"/>
  <c r="S1125" i="1"/>
  <c r="T1125" i="1"/>
  <c r="S358" i="1"/>
  <c r="T358" i="1"/>
  <c r="S1740" i="1"/>
  <c r="T1740" i="1"/>
  <c r="S2180" i="1"/>
  <c r="T2180" i="1"/>
  <c r="S1394" i="1"/>
  <c r="T1394" i="1"/>
  <c r="S1399" i="1"/>
  <c r="T1399" i="1"/>
  <c r="S1752" i="1"/>
  <c r="T1752" i="1"/>
  <c r="S719" i="1"/>
  <c r="T719" i="1"/>
  <c r="S854" i="1"/>
  <c r="T854" i="1"/>
  <c r="S747" i="1"/>
  <c r="T747" i="1"/>
  <c r="S1059" i="1"/>
  <c r="T1059" i="1"/>
  <c r="S1316" i="1"/>
  <c r="T1316" i="1"/>
  <c r="S1042" i="1"/>
  <c r="T1042" i="1"/>
  <c r="S1904" i="1"/>
  <c r="T1904" i="1"/>
  <c r="S1224" i="1"/>
  <c r="T1224" i="1"/>
  <c r="S1829" i="1"/>
  <c r="T1829" i="1"/>
  <c r="S1157" i="1"/>
  <c r="T1157" i="1"/>
  <c r="S534" i="1"/>
  <c r="T534" i="1"/>
  <c r="S1636" i="1"/>
  <c r="T1636" i="1"/>
  <c r="S2216" i="1"/>
  <c r="T2216" i="1"/>
  <c r="S142" i="1"/>
  <c r="T142" i="1"/>
  <c r="S1409" i="1"/>
  <c r="T1409" i="1"/>
  <c r="S1511" i="1"/>
  <c r="T1511" i="1"/>
  <c r="S813" i="1"/>
  <c r="T813" i="1"/>
  <c r="S1774" i="1"/>
  <c r="T1774" i="1"/>
  <c r="S879" i="1"/>
  <c r="T879" i="1"/>
  <c r="S1759" i="1"/>
  <c r="T1759" i="1"/>
  <c r="S695" i="1"/>
  <c r="T695" i="1"/>
  <c r="S1540" i="1"/>
  <c r="T1540" i="1"/>
  <c r="S1080" i="1"/>
  <c r="T1080" i="1"/>
  <c r="S1792" i="1"/>
  <c r="T1792" i="1"/>
  <c r="S1576" i="1"/>
  <c r="T1576" i="1"/>
  <c r="S1665" i="1"/>
  <c r="T1665" i="1"/>
  <c r="S1204" i="1"/>
  <c r="T1204" i="1"/>
  <c r="S2121" i="1"/>
  <c r="T2121" i="1"/>
  <c r="S2643" i="1"/>
  <c r="T2643" i="1"/>
  <c r="S914" i="1"/>
  <c r="T914" i="1"/>
  <c r="S1619" i="1"/>
  <c r="T1619" i="1"/>
  <c r="S1221" i="1"/>
  <c r="T1221" i="1"/>
  <c r="S2367" i="1"/>
  <c r="T2367" i="1"/>
  <c r="S1468" i="1"/>
  <c r="T1468" i="1"/>
  <c r="S456" i="1"/>
  <c r="T456" i="1"/>
  <c r="S3058" i="1"/>
  <c r="T3058" i="1"/>
  <c r="S929" i="1"/>
  <c r="T929" i="1"/>
  <c r="S4052" i="1"/>
  <c r="T4052" i="1"/>
  <c r="S3023" i="1"/>
  <c r="T3023" i="1"/>
  <c r="S3121" i="1"/>
  <c r="T3121" i="1"/>
  <c r="S2609" i="1"/>
  <c r="T2609" i="1"/>
  <c r="S4053" i="1"/>
  <c r="T4053" i="1"/>
  <c r="S1848" i="1"/>
  <c r="T1848" i="1"/>
  <c r="S1971" i="1"/>
  <c r="T1971" i="1"/>
  <c r="S2255" i="1"/>
  <c r="T2255" i="1"/>
  <c r="S3100" i="1"/>
  <c r="T3100" i="1"/>
  <c r="S1651" i="1"/>
  <c r="T1651" i="1"/>
  <c r="S3690" i="1"/>
  <c r="T3690" i="1"/>
  <c r="S3415" i="1"/>
  <c r="T3415" i="1"/>
  <c r="S1618" i="1"/>
  <c r="T1618" i="1"/>
  <c r="S2907" i="1"/>
  <c r="T2907" i="1"/>
  <c r="S4054" i="1"/>
  <c r="T4054" i="1"/>
  <c r="S2875" i="1"/>
  <c r="T2875" i="1"/>
  <c r="S4055" i="1"/>
  <c r="T4055" i="1"/>
  <c r="S1678" i="1"/>
  <c r="T1678" i="1"/>
  <c r="S1144" i="1"/>
  <c r="T1144" i="1"/>
  <c r="S643" i="1"/>
  <c r="T643" i="1"/>
  <c r="S1361" i="1"/>
  <c r="T1361" i="1"/>
  <c r="S309" i="1"/>
  <c r="T309" i="1"/>
  <c r="S1169" i="1"/>
  <c r="T1169" i="1"/>
  <c r="S1013" i="1"/>
  <c r="T1013" i="1"/>
  <c r="S593" i="1"/>
  <c r="T593" i="1"/>
  <c r="S234" i="1"/>
  <c r="T234" i="1"/>
  <c r="S1905" i="1"/>
  <c r="T1905" i="1"/>
  <c r="S1135" i="1"/>
  <c r="T1135" i="1"/>
  <c r="S594" i="1"/>
  <c r="T594" i="1"/>
  <c r="S418" i="1"/>
  <c r="T418" i="1"/>
  <c r="S525" i="1"/>
  <c r="T525" i="1"/>
  <c r="S1293" i="1"/>
  <c r="T1293" i="1"/>
  <c r="S1509" i="1"/>
  <c r="T1509" i="1"/>
  <c r="S1432" i="1"/>
  <c r="T1432" i="1"/>
  <c r="S273" i="1"/>
  <c r="T273" i="1"/>
  <c r="S1866" i="1"/>
  <c r="T1866" i="1"/>
  <c r="S2204" i="1"/>
  <c r="T2204" i="1"/>
  <c r="S2101" i="1"/>
  <c r="T2101" i="1"/>
  <c r="S910" i="1"/>
  <c r="T910" i="1"/>
  <c r="S386" i="1"/>
  <c r="T386" i="1"/>
  <c r="S1593" i="1"/>
  <c r="T1593" i="1"/>
  <c r="S2037" i="1"/>
  <c r="T2037" i="1"/>
  <c r="S2175" i="1"/>
  <c r="T2175" i="1"/>
  <c r="S1022" i="1"/>
  <c r="T1022" i="1"/>
  <c r="S1324" i="1"/>
  <c r="T1324" i="1"/>
  <c r="S509" i="1"/>
  <c r="T509" i="1"/>
  <c r="S414" i="1"/>
  <c r="T414" i="1"/>
  <c r="S232" i="1"/>
  <c r="T232" i="1"/>
  <c r="S1503" i="1"/>
  <c r="T1503" i="1"/>
  <c r="S979" i="1"/>
  <c r="T979" i="1"/>
  <c r="S1546" i="1"/>
  <c r="T1546" i="1"/>
  <c r="S735" i="1"/>
  <c r="T735" i="1"/>
  <c r="S579" i="1"/>
  <c r="T579" i="1"/>
  <c r="S815" i="1"/>
  <c r="T815" i="1"/>
  <c r="S2025" i="1"/>
  <c r="T2025" i="1"/>
  <c r="S377" i="1"/>
  <c r="T377" i="1"/>
  <c r="S652" i="1"/>
  <c r="T652" i="1"/>
  <c r="S1640" i="1"/>
  <c r="T1640" i="1"/>
  <c r="S601" i="1"/>
  <c r="T601" i="1"/>
  <c r="S1038" i="1"/>
  <c r="T1038" i="1"/>
  <c r="S338" i="1"/>
  <c r="T338" i="1"/>
  <c r="S2016" i="1"/>
  <c r="T2016" i="1"/>
  <c r="S1588" i="1"/>
  <c r="T1588" i="1"/>
  <c r="S408" i="1"/>
  <c r="T408" i="1"/>
  <c r="S564" i="1"/>
  <c r="T564" i="1"/>
  <c r="S2656" i="1"/>
  <c r="T2656" i="1"/>
  <c r="S574" i="1"/>
  <c r="T574" i="1"/>
  <c r="S1820" i="1"/>
  <c r="T1820" i="1"/>
  <c r="S898" i="1"/>
  <c r="T898" i="1"/>
  <c r="S349" i="1"/>
  <c r="T349" i="1"/>
  <c r="S1083" i="1"/>
  <c r="T1083" i="1"/>
  <c r="S1456" i="1"/>
  <c r="T1456" i="1"/>
  <c r="S582" i="1"/>
  <c r="T582" i="1"/>
  <c r="S1604" i="1"/>
  <c r="T1604" i="1"/>
  <c r="S1666" i="1"/>
  <c r="T1666" i="1"/>
  <c r="S1246" i="1"/>
  <c r="T1246" i="1"/>
  <c r="S856" i="1"/>
  <c r="T856" i="1"/>
  <c r="S516" i="1"/>
  <c r="T516" i="1"/>
  <c r="S1674" i="1"/>
  <c r="T1674" i="1"/>
  <c r="S827" i="1"/>
  <c r="T827" i="1"/>
  <c r="S1959" i="1"/>
  <c r="T1959" i="1"/>
  <c r="S1927" i="1"/>
  <c r="T1927" i="1"/>
  <c r="S510" i="1"/>
  <c r="T510" i="1"/>
  <c r="S1267" i="1"/>
  <c r="T1267" i="1"/>
  <c r="S494" i="1"/>
  <c r="T494" i="1"/>
  <c r="S1967" i="1"/>
  <c r="T1967" i="1"/>
  <c r="S1124" i="1"/>
  <c r="T1124" i="1"/>
  <c r="S1090" i="1"/>
  <c r="T1090" i="1"/>
  <c r="S1662" i="1"/>
  <c r="T1662" i="1"/>
  <c r="S943" i="1"/>
  <c r="T943" i="1"/>
  <c r="S1854" i="1"/>
  <c r="T1854" i="1"/>
  <c r="S994" i="1"/>
  <c r="T994" i="1"/>
  <c r="S258" i="1"/>
  <c r="T258" i="1"/>
  <c r="S2440" i="1"/>
  <c r="T2440" i="1"/>
  <c r="S1530" i="1"/>
  <c r="T1530" i="1"/>
  <c r="S1058" i="1"/>
  <c r="T1058" i="1"/>
  <c r="S520" i="1"/>
  <c r="T520" i="1"/>
  <c r="S1708" i="1"/>
  <c r="T1708" i="1"/>
  <c r="S727" i="1"/>
  <c r="T727" i="1"/>
  <c r="S2538" i="1"/>
  <c r="T2538" i="1"/>
  <c r="S1723" i="1"/>
  <c r="T1723" i="1"/>
  <c r="S2617" i="1"/>
  <c r="T2617" i="1"/>
  <c r="S2856" i="1"/>
  <c r="T2856" i="1"/>
  <c r="S874" i="1"/>
  <c r="T874" i="1"/>
  <c r="S2518" i="1"/>
  <c r="T2518" i="1"/>
  <c r="S2509" i="1"/>
  <c r="T2509" i="1"/>
  <c r="S1797" i="1"/>
  <c r="T1797" i="1"/>
  <c r="S1075" i="1"/>
  <c r="T1075" i="1"/>
  <c r="S706" i="1"/>
  <c r="T706" i="1"/>
  <c r="S1408" i="1"/>
  <c r="T1408" i="1"/>
  <c r="S1301" i="1"/>
  <c r="T1301" i="1"/>
  <c r="S1327" i="1"/>
  <c r="T1327" i="1"/>
  <c r="S784" i="1"/>
  <c r="T784" i="1"/>
  <c r="S1840" i="1"/>
  <c r="T1840" i="1"/>
  <c r="S497" i="1"/>
  <c r="T497" i="1"/>
  <c r="S1303" i="1"/>
  <c r="T1303" i="1"/>
  <c r="S1643" i="1"/>
  <c r="T1643" i="1"/>
  <c r="S2298" i="1"/>
  <c r="T2298" i="1"/>
  <c r="S1269" i="1"/>
  <c r="T1269" i="1"/>
  <c r="S2630" i="1"/>
  <c r="T2630" i="1"/>
  <c r="S953" i="1"/>
  <c r="T953" i="1"/>
  <c r="S1614" i="1"/>
  <c r="T1614" i="1"/>
  <c r="S1703" i="1"/>
  <c r="T1703" i="1"/>
  <c r="S1755" i="1"/>
  <c r="T1755" i="1"/>
  <c r="S2007" i="1"/>
  <c r="T2007" i="1"/>
  <c r="S1249" i="1"/>
  <c r="T1249" i="1"/>
  <c r="S618" i="1"/>
  <c r="T618" i="1"/>
  <c r="S2270" i="1"/>
  <c r="T2270" i="1"/>
  <c r="S1696" i="1"/>
  <c r="T1696" i="1"/>
  <c r="S2647" i="1"/>
  <c r="T2647" i="1"/>
  <c r="S1690" i="1"/>
  <c r="T1690" i="1"/>
  <c r="S2648" i="1"/>
  <c r="T2648" i="1"/>
  <c r="S1447" i="1"/>
  <c r="T1447" i="1"/>
  <c r="S2201" i="1"/>
  <c r="T2201" i="1"/>
  <c r="S2080" i="1"/>
  <c r="T2080" i="1"/>
  <c r="S2718" i="1"/>
  <c r="T2718" i="1"/>
  <c r="S829" i="1"/>
  <c r="T829" i="1"/>
  <c r="S2455" i="1"/>
  <c r="T2455" i="1"/>
  <c r="S1642" i="1"/>
  <c r="T1642" i="1"/>
  <c r="S2243" i="1"/>
  <c r="T2243" i="1"/>
  <c r="S2041" i="1"/>
  <c r="T2041" i="1"/>
  <c r="S1133" i="1"/>
  <c r="T1133" i="1"/>
  <c r="S1018" i="1"/>
  <c r="T1018" i="1"/>
  <c r="S1377" i="1"/>
  <c r="T1377" i="1"/>
  <c r="S1102" i="1"/>
  <c r="T1102" i="1"/>
  <c r="S1177" i="1"/>
  <c r="T1177" i="1"/>
  <c r="S2904" i="1"/>
  <c r="T2904" i="1"/>
  <c r="S1610" i="1"/>
  <c r="T1610" i="1"/>
  <c r="S514" i="1"/>
  <c r="T514" i="1"/>
  <c r="S805" i="1"/>
  <c r="T805" i="1"/>
  <c r="S1291" i="1"/>
  <c r="T1291" i="1"/>
  <c r="S1446" i="1"/>
  <c r="T1446" i="1"/>
  <c r="S990" i="1"/>
  <c r="T990" i="1"/>
  <c r="S2230" i="1"/>
  <c r="T2230" i="1"/>
  <c r="S1226" i="1"/>
  <c r="T1226" i="1"/>
  <c r="S2547" i="1"/>
  <c r="T2547" i="1"/>
  <c r="S2024" i="1"/>
  <c r="T2024" i="1"/>
  <c r="S1733" i="1"/>
  <c r="T1733" i="1"/>
  <c r="S1071" i="1"/>
  <c r="T1071" i="1"/>
  <c r="S2074" i="1"/>
  <c r="T2074" i="1"/>
  <c r="S1379" i="1"/>
  <c r="T1379" i="1"/>
  <c r="S1164" i="1"/>
  <c r="T1164" i="1"/>
  <c r="S1101" i="1"/>
  <c r="T1101" i="1"/>
  <c r="S2047" i="1"/>
  <c r="T2047" i="1"/>
  <c r="S1527" i="1"/>
  <c r="T1527" i="1"/>
  <c r="S1782" i="1"/>
  <c r="T1782" i="1"/>
  <c r="S2081" i="1"/>
  <c r="T2081" i="1"/>
  <c r="S1887" i="1"/>
  <c r="T1887" i="1"/>
  <c r="S696" i="1"/>
  <c r="T696" i="1"/>
  <c r="S1273" i="1"/>
  <c r="T1273" i="1"/>
  <c r="S761" i="1"/>
  <c r="T761" i="1"/>
  <c r="S1045" i="1"/>
  <c r="T1045" i="1"/>
  <c r="S2286" i="1"/>
  <c r="T2286" i="1"/>
  <c r="S859" i="1"/>
  <c r="T859" i="1"/>
  <c r="S1493" i="1"/>
  <c r="T1493" i="1"/>
  <c r="S1658" i="1"/>
  <c r="T1658" i="1"/>
  <c r="S2276" i="1"/>
  <c r="T2276" i="1"/>
  <c r="S2410" i="1"/>
  <c r="T2410" i="1"/>
  <c r="S2317" i="1"/>
  <c r="T2317" i="1"/>
  <c r="S1141" i="1"/>
  <c r="T1141" i="1"/>
  <c r="S1984" i="1"/>
  <c r="T1984" i="1"/>
  <c r="S2873" i="1"/>
  <c r="T2873" i="1"/>
  <c r="S2327" i="1"/>
  <c r="T2327" i="1"/>
  <c r="S1899" i="1"/>
  <c r="T1899" i="1"/>
  <c r="S1369" i="1"/>
  <c r="T1369" i="1"/>
  <c r="S1564" i="1"/>
  <c r="T1564" i="1"/>
  <c r="S848" i="1"/>
  <c r="T848" i="1"/>
  <c r="S835" i="1"/>
  <c r="T835" i="1"/>
  <c r="S2605" i="1"/>
  <c r="T2605" i="1"/>
  <c r="S1846" i="1"/>
  <c r="T1846" i="1"/>
  <c r="S1505" i="1"/>
  <c r="T1505" i="1"/>
  <c r="S1300" i="1"/>
  <c r="T1300" i="1"/>
  <c r="S1398" i="1"/>
  <c r="T1398" i="1"/>
  <c r="S1926" i="1"/>
  <c r="T1926" i="1"/>
  <c r="S1015" i="1"/>
  <c r="T1015" i="1"/>
  <c r="S1918" i="1"/>
  <c r="T1918" i="1"/>
  <c r="S1832" i="1"/>
  <c r="T1832" i="1"/>
  <c r="S1402" i="1"/>
  <c r="T1402" i="1"/>
  <c r="S2061" i="1"/>
  <c r="T2061" i="1"/>
  <c r="S635" i="1"/>
  <c r="T635" i="1"/>
  <c r="S2071" i="1"/>
  <c r="T2071" i="1"/>
  <c r="S2271" i="1"/>
  <c r="T2271" i="1"/>
  <c r="S2680" i="1"/>
  <c r="T2680" i="1"/>
  <c r="S2043" i="1"/>
  <c r="T2043" i="1"/>
  <c r="S2477" i="1"/>
  <c r="T2477" i="1"/>
  <c r="S2392" i="1"/>
  <c r="T2392" i="1"/>
  <c r="S2056" i="1"/>
  <c r="T2056" i="1"/>
  <c r="S2864" i="1"/>
  <c r="T2864" i="1"/>
  <c r="S1245" i="1"/>
  <c r="T1245" i="1"/>
  <c r="S2208" i="1"/>
  <c r="T2208" i="1"/>
  <c r="S724" i="1"/>
  <c r="T724" i="1"/>
  <c r="S1573" i="1"/>
  <c r="T1573" i="1"/>
  <c r="S476" i="1"/>
  <c r="T476" i="1"/>
  <c r="S1916" i="1"/>
  <c r="T1916" i="1"/>
  <c r="S2589" i="1"/>
  <c r="T2589" i="1"/>
  <c r="S2695" i="1"/>
  <c r="T2695" i="1"/>
  <c r="S725" i="1"/>
  <c r="T725" i="1"/>
  <c r="S1811" i="1"/>
  <c r="T1811" i="1"/>
  <c r="S2310" i="1"/>
  <c r="T2310" i="1"/>
  <c r="S2583" i="1"/>
  <c r="T2583" i="1"/>
  <c r="S1471" i="1"/>
  <c r="T1471" i="1"/>
  <c r="S506" i="1"/>
  <c r="T506" i="1"/>
  <c r="S1562" i="1"/>
  <c r="T1562" i="1"/>
  <c r="S2545" i="1"/>
  <c r="T2545" i="1"/>
  <c r="S1512" i="1"/>
  <c r="T1512" i="1"/>
  <c r="S2971" i="1"/>
  <c r="T2971" i="1"/>
  <c r="S1205" i="1"/>
  <c r="T1205" i="1"/>
  <c r="S2000" i="1"/>
  <c r="T2000" i="1"/>
  <c r="S1318" i="1"/>
  <c r="T1318" i="1"/>
  <c r="S1579" i="1"/>
  <c r="T1579" i="1"/>
  <c r="S2385" i="1"/>
  <c r="T2385" i="1"/>
  <c r="S711" i="1"/>
  <c r="T711" i="1"/>
  <c r="S1466" i="1"/>
  <c r="T1466" i="1"/>
  <c r="S2803" i="1"/>
  <c r="T2803" i="1"/>
  <c r="S977" i="1"/>
  <c r="T977" i="1"/>
  <c r="S268" i="1"/>
  <c r="T268" i="1"/>
  <c r="S1309" i="1"/>
  <c r="T1309" i="1"/>
  <c r="S2103" i="1"/>
  <c r="T2103" i="1"/>
  <c r="S1857" i="1"/>
  <c r="T1857" i="1"/>
  <c r="S2982" i="1"/>
  <c r="T2982" i="1"/>
  <c r="S1796" i="1"/>
  <c r="T1796" i="1"/>
  <c r="S1913" i="1"/>
  <c r="T1913" i="1"/>
  <c r="S1789" i="1"/>
  <c r="T1789" i="1"/>
  <c r="S741" i="1"/>
  <c r="T741" i="1"/>
  <c r="S679" i="1"/>
  <c r="T679" i="1"/>
  <c r="S2268" i="1"/>
  <c r="T2268" i="1"/>
  <c r="S1116" i="1"/>
  <c r="T1116" i="1"/>
  <c r="S1542" i="1"/>
  <c r="T1542" i="1"/>
  <c r="S1655" i="1"/>
  <c r="T1655" i="1"/>
  <c r="S2032" i="1"/>
  <c r="T2032" i="1"/>
  <c r="S1121" i="1"/>
  <c r="T1121" i="1"/>
  <c r="S1670" i="1"/>
  <c r="T1670" i="1"/>
  <c r="S2905" i="1"/>
  <c r="T2905" i="1"/>
  <c r="S1954" i="1"/>
  <c r="T1954" i="1"/>
  <c r="S2425" i="1"/>
  <c r="T2425" i="1"/>
  <c r="S1910" i="1"/>
  <c r="T1910" i="1"/>
  <c r="S2290" i="1"/>
  <c r="T2290" i="1"/>
  <c r="S2294" i="1"/>
  <c r="T2294" i="1"/>
  <c r="S1758" i="1"/>
  <c r="T1758" i="1"/>
  <c r="S2150" i="1"/>
  <c r="T2150" i="1"/>
  <c r="S2486" i="1"/>
  <c r="T2486" i="1"/>
  <c r="S2540" i="1"/>
  <c r="T2540" i="1"/>
  <c r="S2076" i="1"/>
  <c r="T2076" i="1"/>
  <c r="S2772" i="1"/>
  <c r="T2772" i="1"/>
  <c r="S2519" i="1"/>
  <c r="T2519" i="1"/>
  <c r="S720" i="1"/>
  <c r="T720" i="1"/>
  <c r="S1040" i="1"/>
  <c r="T1040" i="1"/>
  <c r="S1605" i="1"/>
  <c r="T1605" i="1"/>
  <c r="S2221" i="1"/>
  <c r="T2221" i="1"/>
  <c r="S2571" i="1"/>
  <c r="T2571" i="1"/>
  <c r="S2387" i="1"/>
  <c r="T2387" i="1"/>
  <c r="S2523" i="1"/>
  <c r="T2523" i="1"/>
  <c r="S2669" i="1"/>
  <c r="T2669" i="1"/>
  <c r="S692" i="1"/>
  <c r="T692" i="1"/>
  <c r="S1149" i="1"/>
  <c r="T1149" i="1"/>
  <c r="S1853" i="1"/>
  <c r="T1853" i="1"/>
  <c r="S1244" i="1"/>
  <c r="T1244" i="1"/>
  <c r="S1541" i="1"/>
  <c r="T1541" i="1"/>
  <c r="S596" i="1"/>
  <c r="T596" i="1"/>
  <c r="S1494" i="1"/>
  <c r="T1494" i="1"/>
  <c r="S2783" i="1"/>
  <c r="T2783" i="1"/>
  <c r="S2295" i="1"/>
  <c r="T2295" i="1"/>
  <c r="S1868" i="1"/>
  <c r="T1868" i="1"/>
  <c r="S1194" i="1"/>
  <c r="T1194" i="1"/>
  <c r="S1884" i="1"/>
  <c r="T1884" i="1"/>
  <c r="S2809" i="1"/>
  <c r="T2809" i="1"/>
  <c r="S2828" i="1"/>
  <c r="T2828" i="1"/>
  <c r="S1844" i="1"/>
  <c r="T1844" i="1"/>
  <c r="S1772" i="1"/>
  <c r="T1772" i="1"/>
  <c r="S1933" i="1"/>
  <c r="T1933" i="1"/>
  <c r="S1813" i="1"/>
  <c r="T1813" i="1"/>
  <c r="S614" i="1"/>
  <c r="T614" i="1"/>
  <c r="S1290" i="1"/>
  <c r="T1290" i="1"/>
  <c r="S1105" i="1"/>
  <c r="T1105" i="1"/>
  <c r="S1594" i="1"/>
  <c r="T1594" i="1"/>
  <c r="S2017" i="1"/>
  <c r="T2017" i="1"/>
  <c r="S1214" i="1"/>
  <c r="T1214" i="1"/>
  <c r="S1676" i="1"/>
  <c r="T1676" i="1"/>
  <c r="S1382" i="1"/>
  <c r="T1382" i="1"/>
  <c r="S1053" i="1"/>
  <c r="T1053" i="1"/>
  <c r="S2193" i="1"/>
  <c r="T2193" i="1"/>
  <c r="S2474" i="1"/>
  <c r="T2474" i="1"/>
  <c r="S1330" i="1"/>
  <c r="T1330" i="1"/>
  <c r="S2104" i="1"/>
  <c r="T2104" i="1"/>
  <c r="S2764" i="1"/>
  <c r="T2764" i="1"/>
  <c r="S1107" i="1"/>
  <c r="T1107" i="1"/>
  <c r="S1368" i="1"/>
  <c r="T1368" i="1"/>
  <c r="S2008" i="1"/>
  <c r="T2008" i="1"/>
  <c r="S2006" i="1"/>
  <c r="T2006" i="1"/>
  <c r="S1826" i="1"/>
  <c r="T1826" i="1"/>
  <c r="S2304" i="1"/>
  <c r="T2304" i="1"/>
  <c r="S2087" i="1"/>
  <c r="T2087" i="1"/>
  <c r="S1279" i="1"/>
  <c r="T1279" i="1"/>
  <c r="S1631" i="1"/>
  <c r="T1631" i="1"/>
  <c r="S2373" i="1"/>
  <c r="T2373" i="1"/>
  <c r="S1661" i="1"/>
  <c r="T1661" i="1"/>
  <c r="S1533" i="1"/>
  <c r="T1533" i="1"/>
  <c r="S685" i="1"/>
  <c r="T685" i="1"/>
  <c r="S2994" i="1"/>
  <c r="T2994" i="1"/>
  <c r="S1490" i="1"/>
  <c r="T1490" i="1"/>
  <c r="S2401" i="1"/>
  <c r="T2401" i="1"/>
  <c r="S2084" i="1"/>
  <c r="T2084" i="1"/>
  <c r="S2370" i="1"/>
  <c r="T2370" i="1"/>
  <c r="S1457" i="1"/>
  <c r="T1457" i="1"/>
  <c r="S2638" i="1"/>
  <c r="T2638" i="1"/>
  <c r="S1521" i="1"/>
  <c r="T1521" i="1"/>
  <c r="S1712" i="1"/>
  <c r="T1712" i="1"/>
  <c r="S1333" i="1"/>
  <c r="T1333" i="1"/>
  <c r="S2023" i="1"/>
  <c r="T2023" i="1"/>
  <c r="S1877" i="1"/>
  <c r="T1877" i="1"/>
  <c r="S1892" i="1"/>
  <c r="T1892" i="1"/>
  <c r="S2604" i="1"/>
  <c r="T2604" i="1"/>
  <c r="S2136" i="1"/>
  <c r="T2136" i="1"/>
  <c r="S1230" i="1"/>
  <c r="T1230" i="1"/>
  <c r="S707" i="1"/>
  <c r="T707" i="1"/>
  <c r="S2652" i="1"/>
  <c r="T2652" i="1"/>
  <c r="S1441" i="1"/>
  <c r="T1441" i="1"/>
  <c r="S919" i="1"/>
  <c r="T919" i="1"/>
  <c r="S2012" i="1"/>
  <c r="T2012" i="1"/>
  <c r="S2539" i="1"/>
  <c r="T2539" i="1"/>
  <c r="S1612" i="1"/>
  <c r="T1612" i="1"/>
  <c r="S2191" i="1"/>
  <c r="T2191" i="1"/>
  <c r="S2256" i="1"/>
  <c r="T2256" i="1"/>
  <c r="S2572" i="1"/>
  <c r="T2572" i="1"/>
  <c r="S863" i="1"/>
  <c r="T863" i="1"/>
  <c r="S1852" i="1"/>
  <c r="T1852" i="1"/>
  <c r="S2933" i="1"/>
  <c r="T2933" i="1"/>
  <c r="S2217" i="1"/>
  <c r="T2217" i="1"/>
  <c r="S1667" i="1"/>
  <c r="T1667" i="1"/>
  <c r="S2510" i="1"/>
  <c r="T2510" i="1"/>
  <c r="S2787" i="1"/>
  <c r="T2787" i="1"/>
  <c r="S2199" i="1"/>
  <c r="T2199" i="1"/>
  <c r="S1055" i="1"/>
  <c r="T1055" i="1"/>
  <c r="S2054" i="1"/>
  <c r="T2054" i="1"/>
  <c r="S1710" i="1"/>
  <c r="T1710" i="1"/>
  <c r="S2901" i="1"/>
  <c r="T2901" i="1"/>
  <c r="S2266" i="1"/>
  <c r="T2266" i="1"/>
  <c r="S208" i="1"/>
  <c r="T208" i="1"/>
  <c r="S1814" i="1"/>
  <c r="T1814" i="1"/>
  <c r="S2339" i="1"/>
  <c r="T2339" i="1"/>
  <c r="S1646" i="1"/>
  <c r="T1646" i="1"/>
  <c r="S2078" i="1"/>
  <c r="T2078" i="1"/>
  <c r="S2482" i="1"/>
  <c r="T2482" i="1"/>
  <c r="S1032" i="1"/>
  <c r="T1032" i="1"/>
  <c r="S1046" i="1"/>
  <c r="T1046" i="1"/>
  <c r="S1730" i="1"/>
  <c r="T1730" i="1"/>
  <c r="S1781" i="1"/>
  <c r="T1781" i="1"/>
  <c r="S86" i="1"/>
  <c r="T86" i="1"/>
  <c r="S2670" i="1"/>
  <c r="T2670" i="1"/>
  <c r="S2328" i="1"/>
  <c r="T2328" i="1"/>
  <c r="S1410" i="1"/>
  <c r="T1410" i="1"/>
  <c r="S1673" i="1"/>
  <c r="T1673" i="1"/>
  <c r="S2702" i="1"/>
  <c r="T2702" i="1"/>
  <c r="S2653" i="1"/>
  <c r="T2653" i="1"/>
  <c r="S2350" i="1"/>
  <c r="T2350" i="1"/>
  <c r="S2240" i="1"/>
  <c r="T2240" i="1"/>
  <c r="S1837" i="1"/>
  <c r="T1837" i="1"/>
  <c r="S2287" i="1"/>
  <c r="T2287" i="1"/>
  <c r="S2273" i="1"/>
  <c r="T2273" i="1"/>
  <c r="S1176" i="1"/>
  <c r="T1176" i="1"/>
  <c r="S1766" i="1"/>
  <c r="T1766" i="1"/>
  <c r="S1958" i="1"/>
  <c r="T1958" i="1"/>
  <c r="S2681" i="1"/>
  <c r="T2681" i="1"/>
  <c r="S1518" i="1"/>
  <c r="T1518" i="1"/>
  <c r="S982" i="1"/>
  <c r="T982" i="1"/>
  <c r="S709" i="1"/>
  <c r="T709" i="1"/>
  <c r="S3129" i="1"/>
  <c r="T3129" i="1"/>
  <c r="S2479" i="1"/>
  <c r="T2479" i="1"/>
  <c r="S2098" i="1"/>
  <c r="T2098" i="1"/>
  <c r="S2679" i="1"/>
  <c r="T2679" i="1"/>
  <c r="S2335" i="1"/>
  <c r="T2335" i="1"/>
  <c r="S2100" i="1"/>
  <c r="T2100" i="1"/>
  <c r="S1590" i="1"/>
  <c r="T1590" i="1"/>
  <c r="S1472" i="1"/>
  <c r="T1472" i="1"/>
  <c r="S1414" i="1"/>
  <c r="T1414" i="1"/>
  <c r="S1313" i="1"/>
  <c r="T1313" i="1"/>
  <c r="S819" i="1"/>
  <c r="T819" i="1"/>
  <c r="S2568" i="1"/>
  <c r="T2568" i="1"/>
  <c r="S2968" i="1"/>
  <c r="T2968" i="1"/>
  <c r="S1154" i="1"/>
  <c r="T1154" i="1"/>
  <c r="S1180" i="1"/>
  <c r="T1180" i="1"/>
  <c r="S2213" i="1"/>
  <c r="T2213" i="1"/>
  <c r="S1683" i="1"/>
  <c r="T1683" i="1"/>
  <c r="S1453" i="1"/>
  <c r="T1453" i="1"/>
  <c r="S1889" i="1"/>
  <c r="T1889" i="1"/>
  <c r="S1519" i="1"/>
  <c r="T1519" i="1"/>
  <c r="S2235" i="1"/>
  <c r="T2235" i="1"/>
  <c r="S1671" i="1"/>
  <c r="T1671" i="1"/>
  <c r="S2278" i="1"/>
  <c r="T2278" i="1"/>
  <c r="S2346" i="1"/>
  <c r="T2346" i="1"/>
  <c r="S3489" i="1"/>
  <c r="T3489" i="1"/>
  <c r="S1839" i="1"/>
  <c r="T1839" i="1"/>
  <c r="S1328" i="1"/>
  <c r="T1328" i="1"/>
  <c r="S1672" i="1"/>
  <c r="T1672" i="1"/>
  <c r="S1435" i="1"/>
  <c r="T1435" i="1"/>
  <c r="S2709" i="1"/>
  <c r="T2709" i="1"/>
  <c r="S1344" i="1"/>
  <c r="T1344" i="1"/>
  <c r="S2614" i="1"/>
  <c r="T2614" i="1"/>
  <c r="S2463" i="1"/>
  <c r="T2463" i="1"/>
  <c r="S1554" i="1"/>
  <c r="T1554" i="1"/>
  <c r="S2031" i="1"/>
  <c r="T2031" i="1"/>
  <c r="S1429" i="1"/>
  <c r="T1429" i="1"/>
  <c r="S905" i="1"/>
  <c r="T905" i="1"/>
  <c r="S2205" i="1"/>
  <c r="T2205" i="1"/>
  <c r="S1694" i="1"/>
  <c r="T1694" i="1"/>
  <c r="S1634" i="1"/>
  <c r="T1634" i="1"/>
  <c r="S1510" i="1"/>
  <c r="T1510" i="1"/>
  <c r="S2419" i="1"/>
  <c r="T2419" i="1"/>
  <c r="S1883" i="1"/>
  <c r="T1883" i="1"/>
  <c r="S2262" i="1"/>
  <c r="T2262" i="1"/>
  <c r="S657" i="1"/>
  <c r="T657" i="1"/>
  <c r="S1461" i="1"/>
  <c r="T1461" i="1"/>
  <c r="S2361" i="1"/>
  <c r="T2361" i="1"/>
  <c r="S1559" i="1"/>
  <c r="T1559" i="1"/>
  <c r="S1502" i="1"/>
  <c r="T1502" i="1"/>
  <c r="S1520" i="1"/>
  <c r="T1520" i="1"/>
  <c r="S1305" i="1"/>
  <c r="T1305" i="1"/>
  <c r="S1911" i="1"/>
  <c r="T1911" i="1"/>
  <c r="S4056" i="1"/>
  <c r="T4056" i="1"/>
  <c r="S3629" i="1"/>
  <c r="T3629" i="1"/>
  <c r="S3691" i="1"/>
  <c r="T3691" i="1"/>
  <c r="S781" i="1"/>
  <c r="T781" i="1"/>
  <c r="S3148" i="1"/>
  <c r="T3148" i="1"/>
  <c r="S1985" i="1"/>
  <c r="T1985" i="1"/>
  <c r="S1492" i="1"/>
  <c r="T1492" i="1"/>
  <c r="S2192" i="1"/>
  <c r="T2192" i="1"/>
  <c r="S4057" i="1"/>
  <c r="T4057" i="1"/>
  <c r="S2390" i="1"/>
  <c r="T2390" i="1"/>
  <c r="S2946" i="1"/>
  <c r="T2946" i="1"/>
  <c r="S3692" i="1"/>
  <c r="T3692" i="1"/>
  <c r="S3254" i="1"/>
  <c r="T3254" i="1"/>
  <c r="S4058" i="1"/>
  <c r="T4058" i="1"/>
  <c r="S3480" i="1"/>
  <c r="T3480" i="1"/>
  <c r="S4059" i="1"/>
  <c r="T4059" i="1"/>
  <c r="S2448" i="1"/>
  <c r="T2448" i="1"/>
  <c r="S3693" i="1"/>
  <c r="T3693" i="1"/>
  <c r="S2696" i="1"/>
  <c r="T2696" i="1"/>
  <c r="S3382" i="1"/>
  <c r="T3382" i="1"/>
  <c r="S204" i="1"/>
  <c r="T204" i="1"/>
  <c r="S2480" i="1"/>
  <c r="T2480" i="1"/>
  <c r="S2678" i="1"/>
  <c r="T2678" i="1"/>
  <c r="S2662" i="1"/>
  <c r="T2662" i="1"/>
  <c r="S2492" i="1"/>
  <c r="T2492" i="1"/>
  <c r="S1895" i="1"/>
  <c r="T1895" i="1"/>
  <c r="S1648" i="1"/>
  <c r="T1648" i="1"/>
  <c r="S1036" i="1"/>
  <c r="T1036" i="1"/>
  <c r="S1117" i="1"/>
  <c r="T1117" i="1"/>
  <c r="S1780" i="1"/>
  <c r="T1780" i="1"/>
  <c r="S2090" i="1"/>
  <c r="T2090" i="1"/>
  <c r="S1524" i="1"/>
  <c r="T1524" i="1"/>
  <c r="S2903" i="1"/>
  <c r="T2903" i="1"/>
  <c r="S1449" i="1"/>
  <c r="T1449" i="1"/>
  <c r="S828" i="1"/>
  <c r="T828" i="1"/>
  <c r="S2928" i="1"/>
  <c r="T2928" i="1"/>
  <c r="S2422" i="1"/>
  <c r="T2422" i="1"/>
  <c r="S2515" i="1"/>
  <c r="T2515" i="1"/>
  <c r="S2226" i="1"/>
  <c r="T2226" i="1"/>
  <c r="S1517" i="1"/>
  <c r="T1517" i="1"/>
  <c r="S2326" i="1"/>
  <c r="T2326" i="1"/>
  <c r="S2142" i="1"/>
  <c r="T2142" i="1"/>
  <c r="S2919" i="1"/>
  <c r="T2919" i="1"/>
  <c r="S1396" i="1"/>
  <c r="T1396" i="1"/>
  <c r="S1531" i="1"/>
  <c r="T1531" i="1"/>
  <c r="S1231" i="1"/>
  <c r="T1231" i="1"/>
  <c r="S1241" i="1"/>
  <c r="T1241" i="1"/>
  <c r="S3216" i="1"/>
  <c r="T3216" i="1"/>
  <c r="S2330" i="1"/>
  <c r="T2330" i="1"/>
  <c r="S590" i="1"/>
  <c r="T590" i="1"/>
  <c r="S1863" i="1"/>
  <c r="T1863" i="1"/>
  <c r="S1784" i="1"/>
  <c r="T1784" i="1"/>
  <c r="S1437" i="1"/>
  <c r="T1437" i="1"/>
  <c r="S2269" i="1"/>
  <c r="T2269" i="1"/>
  <c r="S1285" i="1"/>
  <c r="T1285" i="1"/>
  <c r="S1349" i="1"/>
  <c r="T1349" i="1"/>
  <c r="S2318" i="1"/>
  <c r="T2318" i="1"/>
  <c r="S1118" i="1"/>
  <c r="T1118" i="1"/>
  <c r="S2797" i="1"/>
  <c r="T2797" i="1"/>
  <c r="S1178" i="1"/>
  <c r="T1178" i="1"/>
  <c r="S1463" i="1"/>
  <c r="T1463" i="1"/>
  <c r="S1391" i="1"/>
  <c r="T1391" i="1"/>
  <c r="S1969" i="1"/>
  <c r="T1969" i="1"/>
  <c r="S158" i="1"/>
  <c r="T158" i="1"/>
  <c r="S2200" i="1"/>
  <c r="T2200" i="1"/>
  <c r="S2730" i="1"/>
  <c r="T2730" i="1"/>
  <c r="S1362" i="1"/>
  <c r="T1362" i="1"/>
  <c r="S1326" i="1"/>
  <c r="T1326" i="1"/>
  <c r="S1513" i="1"/>
  <c r="T1513" i="1"/>
  <c r="S1798" i="1"/>
  <c r="T1798" i="1"/>
  <c r="S1070" i="1"/>
  <c r="T1070" i="1"/>
  <c r="S1695" i="1"/>
  <c r="T1695" i="1"/>
  <c r="S2592" i="1"/>
  <c r="T2592" i="1"/>
  <c r="S2093" i="1"/>
  <c r="T2093" i="1"/>
  <c r="S1465" i="1"/>
  <c r="T1465" i="1"/>
  <c r="S2183" i="1"/>
  <c r="T2183" i="1"/>
  <c r="S2754" i="1"/>
  <c r="T2754" i="1"/>
  <c r="S1581" i="1"/>
  <c r="T1581" i="1"/>
  <c r="S1965" i="1"/>
  <c r="T1965" i="1"/>
  <c r="S1952" i="1"/>
  <c r="T1952" i="1"/>
  <c r="S1833" i="1"/>
  <c r="T1833" i="1"/>
  <c r="S2288" i="1"/>
  <c r="T2288" i="1"/>
  <c r="S1957" i="1"/>
  <c r="T1957" i="1"/>
  <c r="S2616" i="1"/>
  <c r="T2616" i="1"/>
  <c r="S631" i="1"/>
  <c r="T631" i="1"/>
  <c r="S1875" i="1"/>
  <c r="T1875" i="1"/>
  <c r="S700" i="1"/>
  <c r="T700" i="1"/>
  <c r="S1386" i="1"/>
  <c r="T1386" i="1"/>
  <c r="S2207" i="1"/>
  <c r="T2207" i="1"/>
  <c r="S1319" i="1"/>
  <c r="T1319" i="1"/>
  <c r="S2232" i="1"/>
  <c r="T2232" i="1"/>
  <c r="S2744" i="1"/>
  <c r="T2744" i="1"/>
  <c r="S1417" i="1"/>
  <c r="T1417" i="1"/>
  <c r="S1173" i="1"/>
  <c r="T1173" i="1"/>
  <c r="S2013" i="1"/>
  <c r="T2013" i="1"/>
  <c r="S1222" i="1"/>
  <c r="T1222" i="1"/>
  <c r="S1248" i="1"/>
  <c r="T1248" i="1"/>
  <c r="S2774" i="1"/>
  <c r="T2774" i="1"/>
  <c r="S1587" i="1"/>
  <c r="T1587" i="1"/>
  <c r="S1890" i="1"/>
  <c r="T1890" i="1"/>
  <c r="S1951" i="1"/>
  <c r="T1951" i="1"/>
  <c r="S2789" i="1"/>
  <c r="T2789" i="1"/>
  <c r="S3149" i="1"/>
  <c r="T3149" i="1"/>
  <c r="S2580" i="1"/>
  <c r="T2580" i="1"/>
  <c r="S3056" i="1"/>
  <c r="T3056" i="1"/>
  <c r="S4060" i="1"/>
  <c r="T4060" i="1"/>
  <c r="S2735" i="1"/>
  <c r="T2735" i="1"/>
  <c r="S3455" i="1"/>
  <c r="T3455" i="1"/>
  <c r="S3544" i="1"/>
  <c r="T3544" i="1"/>
  <c r="S3028" i="1"/>
  <c r="T3028" i="1"/>
  <c r="S2882" i="1"/>
  <c r="T2882" i="1"/>
  <c r="S2460" i="1"/>
  <c r="T2460" i="1"/>
  <c r="S2795" i="1"/>
  <c r="T2795" i="1"/>
  <c r="S4061" i="1"/>
  <c r="T4061" i="1"/>
  <c r="S3131" i="1"/>
  <c r="T3131" i="1"/>
  <c r="S4062" i="1"/>
  <c r="T4062" i="1"/>
  <c r="S4063" i="1"/>
  <c r="T4063" i="1"/>
  <c r="S3545" i="1"/>
  <c r="T3545" i="1"/>
  <c r="S2967" i="1"/>
  <c r="T2967" i="1"/>
  <c r="S3431" i="1"/>
  <c r="T3431" i="1"/>
  <c r="S1143" i="1"/>
  <c r="T1143" i="1"/>
  <c r="S2657" i="1"/>
  <c r="T2657" i="1"/>
  <c r="S1007" i="1"/>
  <c r="T1007" i="1"/>
  <c r="S2170" i="1"/>
  <c r="T2170" i="1"/>
  <c r="S2621" i="1"/>
  <c r="T2621" i="1"/>
  <c r="S1145" i="1"/>
  <c r="T1145" i="1"/>
  <c r="S1561" i="1"/>
  <c r="T1561" i="1"/>
  <c r="S2516" i="1"/>
  <c r="T2516" i="1"/>
  <c r="S1229" i="1"/>
  <c r="T1229" i="1"/>
  <c r="S1356" i="1"/>
  <c r="T1356" i="1"/>
  <c r="S2072" i="1"/>
  <c r="T2072" i="1"/>
  <c r="S1247" i="1"/>
  <c r="T1247" i="1"/>
  <c r="S1168" i="1"/>
  <c r="T1168" i="1"/>
  <c r="S2685" i="1"/>
  <c r="T2685" i="1"/>
  <c r="S2169" i="1"/>
  <c r="T2169" i="1"/>
  <c r="S1183" i="1"/>
  <c r="T1183" i="1"/>
  <c r="S2105" i="1"/>
  <c r="T2105" i="1"/>
  <c r="S851" i="1"/>
  <c r="T851" i="1"/>
  <c r="S699" i="1"/>
  <c r="T699" i="1"/>
  <c r="S1750" i="1"/>
  <c r="T1750" i="1"/>
  <c r="S1265" i="1"/>
  <c r="T1265" i="1"/>
  <c r="S2280" i="1"/>
  <c r="T2280" i="1"/>
  <c r="S1914" i="1"/>
  <c r="T1914" i="1"/>
  <c r="S2116" i="1"/>
  <c r="T2116" i="1"/>
  <c r="S1072" i="1"/>
  <c r="T1072" i="1"/>
  <c r="S1093" i="1"/>
  <c r="T1093" i="1"/>
  <c r="S1709" i="1"/>
  <c r="T1709" i="1"/>
  <c r="S1900" i="1"/>
  <c r="T1900" i="1"/>
  <c r="S795" i="1"/>
  <c r="T795" i="1"/>
  <c r="S1592" i="1"/>
  <c r="T1592" i="1"/>
  <c r="S1693" i="1"/>
  <c r="T1693" i="1"/>
  <c r="S502" i="1"/>
  <c r="T502" i="1"/>
  <c r="S1560" i="1"/>
  <c r="T1560" i="1"/>
  <c r="S1191" i="1"/>
  <c r="T1191" i="1"/>
  <c r="S1871" i="1"/>
  <c r="T1871" i="1"/>
  <c r="S2067" i="1"/>
  <c r="T2067" i="1"/>
  <c r="S2249" i="1"/>
  <c r="T2249" i="1"/>
  <c r="S1549" i="1"/>
  <c r="T1549" i="1"/>
  <c r="S938" i="1"/>
  <c r="T938" i="1"/>
  <c r="S2799" i="1"/>
  <c r="T2799" i="1"/>
  <c r="S2687" i="1"/>
  <c r="T2687" i="1"/>
  <c r="S3089" i="1"/>
  <c r="T3089" i="1"/>
  <c r="S4064" i="1"/>
  <c r="T4064" i="1"/>
  <c r="S4065" i="1"/>
  <c r="T4065" i="1"/>
  <c r="S3363" i="1"/>
  <c r="T3363" i="1"/>
  <c r="S1286" i="1"/>
  <c r="T1286" i="1"/>
  <c r="S3305" i="1"/>
  <c r="T3305" i="1"/>
  <c r="S3514" i="1"/>
  <c r="T3514" i="1"/>
  <c r="S3694" i="1"/>
  <c r="T3694" i="1"/>
  <c r="S1100" i="1"/>
  <c r="T1100" i="1"/>
  <c r="S2337" i="1"/>
  <c r="T2337" i="1"/>
  <c r="S2760" i="1"/>
  <c r="T2760" i="1"/>
  <c r="S2418" i="1"/>
  <c r="T2418" i="1"/>
  <c r="S2736" i="1"/>
  <c r="T2736" i="1"/>
  <c r="S4066" i="1"/>
  <c r="T4066" i="1"/>
  <c r="S1742" i="1"/>
  <c r="T1742" i="1"/>
  <c r="S4067" i="1"/>
  <c r="T4067" i="1"/>
  <c r="S3613" i="1"/>
  <c r="T3613" i="1"/>
  <c r="S3594" i="1"/>
  <c r="T3594" i="1"/>
  <c r="S2713" i="1"/>
  <c r="T2713" i="1"/>
  <c r="S2368" i="1"/>
  <c r="T2368" i="1"/>
  <c r="S1881" i="1"/>
  <c r="T1881" i="1"/>
  <c r="S1962" i="1"/>
  <c r="T1962" i="1"/>
  <c r="S2445" i="1"/>
  <c r="T2445" i="1"/>
  <c r="S1791" i="1"/>
  <c r="T1791" i="1"/>
  <c r="S1821" i="1"/>
  <c r="T1821" i="1"/>
  <c r="S1830" i="1"/>
  <c r="T1830" i="1"/>
  <c r="S2362" i="1"/>
  <c r="T2362" i="1"/>
  <c r="S1972" i="1"/>
  <c r="T1972" i="1"/>
  <c r="S1808" i="1"/>
  <c r="T1808" i="1"/>
  <c r="S2619" i="1"/>
  <c r="T2619" i="1"/>
  <c r="S2303" i="1"/>
  <c r="T2303" i="1"/>
  <c r="S2729" i="1"/>
  <c r="T2729" i="1"/>
  <c r="S1378" i="1"/>
  <c r="T1378" i="1"/>
  <c r="S1076" i="1"/>
  <c r="T1076" i="1"/>
  <c r="S1639" i="1"/>
  <c r="T1639" i="1"/>
  <c r="S2880" i="1"/>
  <c r="T2880" i="1"/>
  <c r="S1119" i="1"/>
  <c r="T1119" i="1"/>
  <c r="S2511" i="1"/>
  <c r="T2511" i="1"/>
  <c r="S1223" i="1"/>
  <c r="T1223" i="1"/>
  <c r="S1185" i="1"/>
  <c r="T1185" i="1"/>
  <c r="S2675" i="1"/>
  <c r="T2675" i="1"/>
  <c r="S2940" i="1"/>
  <c r="T2940" i="1"/>
  <c r="S2649" i="1"/>
  <c r="T2649" i="1"/>
  <c r="S2202" i="1"/>
  <c r="T2202" i="1"/>
  <c r="S2133" i="1"/>
  <c r="T2133" i="1"/>
  <c r="S1467" i="1"/>
  <c r="T1467" i="1"/>
  <c r="S2825" i="1"/>
  <c r="T2825" i="1"/>
  <c r="S2405" i="1"/>
  <c r="T2405" i="1"/>
  <c r="S1867" i="1"/>
  <c r="T1867" i="1"/>
  <c r="S84" i="1"/>
  <c r="T84" i="1"/>
  <c r="S1882" i="1"/>
  <c r="T1882" i="1"/>
  <c r="S3229" i="1"/>
  <c r="T3229" i="1"/>
  <c r="S2424" i="1"/>
  <c r="T2424" i="1"/>
  <c r="S2283" i="1"/>
  <c r="T2283" i="1"/>
  <c r="S2302" i="1"/>
  <c r="T2302" i="1"/>
  <c r="S1307" i="1"/>
  <c r="T1307" i="1"/>
  <c r="S2439" i="1"/>
  <c r="T2439" i="1"/>
  <c r="S2988" i="1"/>
  <c r="T2988" i="1"/>
  <c r="S2004" i="1"/>
  <c r="T2004" i="1"/>
  <c r="S1819" i="1"/>
  <c r="T1819" i="1"/>
  <c r="S1823" i="1"/>
  <c r="T1823" i="1"/>
  <c r="S3349" i="1"/>
  <c r="T3349" i="1"/>
  <c r="S2433" i="1"/>
  <c r="T2433" i="1"/>
  <c r="S3456" i="1"/>
  <c r="T3456" i="1"/>
  <c r="S3406" i="1"/>
  <c r="T3406" i="1"/>
  <c r="S1973" i="1"/>
  <c r="T1973" i="1"/>
  <c r="S3432" i="1"/>
  <c r="T3432" i="1"/>
  <c r="S3695" i="1"/>
  <c r="T3695" i="1"/>
  <c r="S2895" i="1"/>
  <c r="T2895" i="1"/>
  <c r="S3546" i="1"/>
  <c r="T3546" i="1"/>
  <c r="S3696" i="1"/>
  <c r="T3696" i="1"/>
  <c r="S2306" i="1"/>
  <c r="T2306" i="1"/>
  <c r="S3150" i="1"/>
  <c r="T3150" i="1"/>
  <c r="S3697" i="1"/>
  <c r="T3697" i="1"/>
  <c r="S4068" i="1"/>
  <c r="T4068" i="1"/>
  <c r="S3242" i="1"/>
  <c r="T3242" i="1"/>
  <c r="S2546" i="1"/>
  <c r="T2546" i="1"/>
  <c r="S3501" i="1"/>
  <c r="T3501" i="1"/>
  <c r="S2902" i="1"/>
  <c r="T2902" i="1"/>
  <c r="S3547" i="1"/>
  <c r="T3547" i="1"/>
  <c r="S2716" i="1"/>
  <c r="T2716" i="1"/>
  <c r="S2106" i="1"/>
  <c r="T2106" i="1"/>
  <c r="S3340" i="1"/>
  <c r="T3340" i="1"/>
  <c r="S4069" i="1"/>
  <c r="T4069" i="1"/>
  <c r="S4070" i="1"/>
  <c r="T4070" i="1"/>
  <c r="S4071" i="1"/>
  <c r="T4071" i="1"/>
  <c r="S4072" i="1"/>
  <c r="T4072" i="1"/>
  <c r="S1855" i="1"/>
  <c r="T1855" i="1"/>
  <c r="S2210" i="1"/>
  <c r="T2210" i="1"/>
  <c r="S3548" i="1"/>
  <c r="T3548" i="1"/>
  <c r="S4073" i="1"/>
  <c r="T4073" i="1"/>
  <c r="S2379" i="1"/>
  <c r="T2379" i="1"/>
  <c r="S3433" i="1"/>
  <c r="T3433" i="1"/>
  <c r="S4074" i="1"/>
  <c r="T4074" i="1"/>
  <c r="S4075" i="1"/>
  <c r="T4075" i="1"/>
  <c r="S4076" i="1"/>
  <c r="T4076" i="1"/>
  <c r="S4077" i="1"/>
  <c r="T4077" i="1"/>
  <c r="S4078" i="1"/>
  <c r="T4078" i="1"/>
  <c r="S3364" i="1"/>
  <c r="T3364" i="1"/>
  <c r="S2644" i="1"/>
  <c r="T2644" i="1"/>
  <c r="S3086" i="1"/>
  <c r="T3086" i="1"/>
  <c r="S1691" i="1"/>
  <c r="T1691" i="1"/>
  <c r="S2894" i="1"/>
  <c r="T2894" i="1"/>
  <c r="S4079" i="1"/>
  <c r="T4079" i="1"/>
  <c r="S667" i="1"/>
  <c r="T667" i="1"/>
  <c r="S2661" i="1"/>
  <c r="T2661" i="1"/>
  <c r="S3306" i="1"/>
  <c r="T3306" i="1"/>
  <c r="S3010" i="1"/>
  <c r="T3010" i="1"/>
  <c r="S2723" i="1"/>
  <c r="T2723" i="1"/>
  <c r="S2451" i="1"/>
  <c r="T2451" i="1"/>
  <c r="S3074" i="1"/>
  <c r="T3074" i="1"/>
  <c r="S3048" i="1"/>
  <c r="T3048" i="1"/>
  <c r="S3434" i="1"/>
  <c r="T3434" i="1"/>
  <c r="S2112" i="1"/>
  <c r="T2112" i="1"/>
  <c r="S4080" i="1"/>
  <c r="T4080" i="1"/>
  <c r="S3614" i="1"/>
  <c r="T3614" i="1"/>
  <c r="S3005" i="1"/>
  <c r="T3005" i="1"/>
  <c r="S2347" i="1"/>
  <c r="T2347" i="1"/>
  <c r="S3020" i="1"/>
  <c r="T3020" i="1"/>
  <c r="S3228" i="1"/>
  <c r="T3228" i="1"/>
  <c r="S3049" i="1"/>
  <c r="T3049" i="1"/>
  <c r="S2993" i="1"/>
  <c r="T2993" i="1"/>
  <c r="S1568" i="1"/>
  <c r="T1568" i="1"/>
  <c r="S3698" i="1"/>
  <c r="T3698" i="1"/>
  <c r="S2374" i="1"/>
  <c r="T2374" i="1"/>
  <c r="S2398" i="1"/>
  <c r="T2398" i="1"/>
  <c r="S3595" i="1"/>
  <c r="T3595" i="1"/>
  <c r="S4081" i="1"/>
  <c r="T4081" i="1"/>
  <c r="S3549" i="1"/>
  <c r="T3549" i="1"/>
  <c r="S3082" i="1"/>
  <c r="T3082" i="1"/>
  <c r="S3167" i="1"/>
  <c r="T3167" i="1"/>
  <c r="S3050" i="1"/>
  <c r="T3050" i="1"/>
  <c r="S4082" i="1"/>
  <c r="T4082" i="1"/>
  <c r="S3235" i="1"/>
  <c r="T3235" i="1"/>
  <c r="S2141" i="1"/>
  <c r="T2141" i="1"/>
  <c r="S1765" i="1"/>
  <c r="T1765" i="1"/>
  <c r="S3474" i="1"/>
  <c r="T3474" i="1"/>
  <c r="S3486" i="1"/>
  <c r="T3486" i="1"/>
  <c r="S3416" i="1"/>
  <c r="T3416" i="1"/>
  <c r="S2544" i="1"/>
  <c r="T2544" i="1"/>
  <c r="S2714" i="1"/>
  <c r="T2714" i="1"/>
  <c r="S4083" i="1"/>
  <c r="T4083" i="1"/>
  <c r="S4084" i="1"/>
  <c r="T4084" i="1"/>
  <c r="S3699" i="1"/>
  <c r="T3699" i="1"/>
  <c r="S2277" i="1"/>
  <c r="T2277" i="1"/>
  <c r="S2636" i="1"/>
  <c r="T2636" i="1"/>
  <c r="S2174" i="1"/>
  <c r="T2174" i="1"/>
  <c r="S4085" i="1"/>
  <c r="T4085" i="1"/>
  <c r="S1715" i="1"/>
  <c r="T1715" i="1"/>
  <c r="S2769" i="1"/>
  <c r="T2769" i="1"/>
  <c r="S3596" i="1"/>
  <c r="T3596" i="1"/>
  <c r="S3502" i="1"/>
  <c r="T3502" i="1"/>
  <c r="S3283" i="1"/>
  <c r="T3283" i="1"/>
  <c r="S4086" i="1"/>
  <c r="T4086" i="1"/>
  <c r="S1976" i="1"/>
  <c r="T1976" i="1"/>
  <c r="S4087" i="1"/>
  <c r="T4087" i="1"/>
  <c r="S3597" i="1"/>
  <c r="T3597" i="1"/>
  <c r="S2984" i="1"/>
  <c r="T2984" i="1"/>
  <c r="S3126" i="1"/>
  <c r="T3126" i="1"/>
  <c r="S4088" i="1"/>
  <c r="T4088" i="1"/>
  <c r="S2045" i="1"/>
  <c r="T2045" i="1"/>
  <c r="S3435" i="1"/>
  <c r="T3435" i="1"/>
  <c r="S3700" i="1"/>
  <c r="T3700" i="1"/>
  <c r="S3436" i="1"/>
  <c r="T3436" i="1"/>
  <c r="S4089" i="1"/>
  <c r="T4089" i="1"/>
  <c r="S4090" i="1"/>
  <c r="T4090" i="1"/>
  <c r="S2741" i="1"/>
  <c r="T2741" i="1"/>
  <c r="S4091" i="1"/>
  <c r="T4091" i="1"/>
  <c r="S3562" i="1"/>
  <c r="T3562" i="1"/>
  <c r="S2556" i="1"/>
  <c r="T2556" i="1"/>
  <c r="S2854" i="1"/>
  <c r="T2854" i="1"/>
  <c r="S3317" i="1"/>
  <c r="T3317" i="1"/>
  <c r="S3451" i="1"/>
  <c r="T3451" i="1"/>
  <c r="S3322" i="1"/>
  <c r="T3322" i="1"/>
  <c r="S4092" i="1"/>
  <c r="T4092" i="1"/>
  <c r="S3067" i="1"/>
  <c r="T3067" i="1"/>
  <c r="S2861" i="1"/>
  <c r="T2861" i="1"/>
  <c r="S3327" i="1"/>
  <c r="T3327" i="1"/>
  <c r="S2751" i="1"/>
  <c r="T2751" i="1"/>
  <c r="S2654" i="1"/>
  <c r="T2654" i="1"/>
  <c r="S2955" i="1"/>
  <c r="T2955" i="1"/>
  <c r="S3503" i="1"/>
  <c r="T3503" i="1"/>
  <c r="S3046" i="1"/>
  <c r="T3046" i="1"/>
  <c r="S2954" i="1"/>
  <c r="T2954" i="1"/>
  <c r="S1346" i="1"/>
  <c r="T1346" i="1"/>
  <c r="S2824" i="1"/>
  <c r="T2824" i="1"/>
  <c r="S4093" i="1"/>
  <c r="T4093" i="1"/>
  <c r="S2582" i="1"/>
  <c r="T2582" i="1"/>
  <c r="S2177" i="1"/>
  <c r="T2177" i="1"/>
  <c r="S2950" i="1"/>
  <c r="T2950" i="1"/>
  <c r="S3098" i="1"/>
  <c r="T3098" i="1"/>
  <c r="S2719" i="1"/>
  <c r="T2719" i="1"/>
  <c r="S2214" i="1"/>
  <c r="T2214" i="1"/>
  <c r="S3008" i="1"/>
  <c r="T3008" i="1"/>
  <c r="S1350" i="1"/>
  <c r="T1350" i="1"/>
  <c r="S3153" i="1"/>
  <c r="T3153" i="1"/>
  <c r="S2555" i="1"/>
  <c r="T2555" i="1"/>
  <c r="S2691" i="1"/>
  <c r="T2691" i="1"/>
  <c r="S3021" i="1"/>
  <c r="T3021" i="1"/>
  <c r="S3370" i="1"/>
  <c r="T3370" i="1"/>
  <c r="S4094" i="1"/>
  <c r="T4094" i="1"/>
  <c r="S3221" i="1"/>
  <c r="T3221" i="1"/>
  <c r="S3151" i="1"/>
  <c r="T3151" i="1"/>
  <c r="S2645" i="1"/>
  <c r="T2645" i="1"/>
  <c r="S3616" i="1"/>
  <c r="T3616" i="1"/>
  <c r="S3598" i="1"/>
  <c r="T3598" i="1"/>
  <c r="S3214" i="1"/>
  <c r="T3214" i="1"/>
  <c r="S2688" i="1"/>
  <c r="T2688" i="1"/>
  <c r="S4095" i="1"/>
  <c r="T4095" i="1"/>
  <c r="S2513" i="1"/>
  <c r="T2513" i="1"/>
  <c r="S2246" i="1"/>
  <c r="T2246" i="1"/>
  <c r="S3550" i="1"/>
  <c r="T3550" i="1"/>
  <c r="S2715" i="1"/>
  <c r="T2715" i="1"/>
  <c r="S3441" i="1"/>
  <c r="T3441" i="1"/>
  <c r="S2970" i="1"/>
  <c r="T2970" i="1"/>
  <c r="S3701" i="1"/>
  <c r="T3701" i="1"/>
  <c r="S3345" i="1"/>
  <c r="T3345" i="1"/>
  <c r="S3633" i="1"/>
  <c r="T3633" i="1"/>
  <c r="S3599" i="1"/>
  <c r="T3599" i="1"/>
  <c r="S3239" i="1"/>
  <c r="T3239" i="1"/>
  <c r="S3198" i="1"/>
  <c r="T3198" i="1"/>
  <c r="S1991" i="1"/>
  <c r="T1991" i="1"/>
  <c r="S3466" i="1"/>
  <c r="T3466" i="1"/>
  <c r="S4096" i="1"/>
  <c r="T4096" i="1"/>
  <c r="S3407" i="1"/>
  <c r="T3407" i="1"/>
  <c r="S4097" i="1"/>
  <c r="T4097" i="1"/>
  <c r="S3702" i="1"/>
  <c r="T3702" i="1"/>
  <c r="S3211" i="1"/>
  <c r="T3211" i="1"/>
  <c r="S3119" i="1"/>
  <c r="T3119" i="1"/>
  <c r="S3060" i="1"/>
  <c r="T3060" i="1"/>
  <c r="S3390" i="1"/>
  <c r="T3390" i="1"/>
  <c r="S3133" i="1"/>
  <c r="T3133" i="1"/>
  <c r="S3075" i="1"/>
  <c r="T3075" i="1"/>
  <c r="S584" i="1"/>
  <c r="T584" i="1"/>
  <c r="S4098" i="1"/>
  <c r="T4098" i="1"/>
  <c r="S3551" i="1"/>
  <c r="T3551" i="1"/>
  <c r="S2910" i="1"/>
  <c r="T2910" i="1"/>
  <c r="S4099" i="1"/>
  <c r="T4099" i="1"/>
  <c r="S2947" i="1"/>
  <c r="T2947" i="1"/>
  <c r="S2625" i="1"/>
  <c r="T2625" i="1"/>
  <c r="S4100" i="1"/>
  <c r="T4100" i="1"/>
  <c r="S2766" i="1"/>
  <c r="T2766" i="1"/>
  <c r="S4101" i="1"/>
  <c r="T4101" i="1"/>
  <c r="S2749" i="1"/>
  <c r="T2749" i="1"/>
  <c r="S984" i="1"/>
  <c r="T984" i="1"/>
  <c r="S2976" i="1"/>
  <c r="T2976" i="1"/>
  <c r="S1373" i="1"/>
  <c r="T1373" i="1"/>
  <c r="S1603" i="1"/>
  <c r="T1603" i="1"/>
  <c r="S3188" i="1"/>
  <c r="T3188" i="1"/>
  <c r="S2839" i="1"/>
  <c r="T2839" i="1"/>
  <c r="S2848" i="1"/>
  <c r="T2848" i="1"/>
  <c r="S1713" i="1"/>
  <c r="T1713" i="1"/>
  <c r="S3452" i="1"/>
  <c r="T3452" i="1"/>
  <c r="S3447" i="1"/>
  <c r="T3447" i="1"/>
  <c r="S4102" i="1"/>
  <c r="T4102" i="1"/>
  <c r="S2939" i="1"/>
  <c r="T2939" i="1"/>
  <c r="S3703" i="1"/>
  <c r="T3703" i="1"/>
  <c r="S2711" i="1"/>
  <c r="T2711" i="1"/>
  <c r="S3099" i="1"/>
  <c r="T3099" i="1"/>
  <c r="S1557" i="1"/>
  <c r="T1557" i="1"/>
  <c r="S3472" i="1"/>
  <c r="T3472" i="1"/>
  <c r="S3704" i="1"/>
  <c r="T3704" i="1"/>
  <c r="S4103" i="1"/>
  <c r="T4103" i="1"/>
  <c r="S2265" i="1"/>
  <c r="T2265" i="1"/>
  <c r="S3103" i="1"/>
  <c r="T3103" i="1"/>
  <c r="S4104" i="1"/>
  <c r="T4104" i="1"/>
  <c r="S2416" i="1"/>
  <c r="T2416" i="1"/>
  <c r="S2473" i="1"/>
  <c r="T2473" i="1"/>
  <c r="S2481" i="1"/>
  <c r="T2481" i="1"/>
  <c r="S3156" i="1"/>
  <c r="T3156" i="1"/>
  <c r="S2906" i="1"/>
  <c r="T2906" i="1"/>
  <c r="S2860" i="1"/>
  <c r="T2860" i="1"/>
  <c r="S4105" i="1"/>
  <c r="T4105" i="1"/>
  <c r="S2690" i="1"/>
  <c r="T2690" i="1"/>
  <c r="S3047" i="1"/>
  <c r="T3047" i="1"/>
  <c r="S2773" i="1"/>
  <c r="T2773" i="1"/>
  <c r="S3394" i="1"/>
  <c r="T3394" i="1"/>
  <c r="S3437" i="1"/>
  <c r="T3437" i="1"/>
  <c r="S1534" i="1"/>
  <c r="T1534" i="1"/>
  <c r="S3366" i="1"/>
  <c r="T3366" i="1"/>
  <c r="S2731" i="1"/>
  <c r="T2731" i="1"/>
  <c r="S3012" i="1"/>
  <c r="T3012" i="1"/>
  <c r="S4106" i="1"/>
  <c r="T4106" i="1"/>
  <c r="S3603" i="1"/>
  <c r="T3603" i="1"/>
  <c r="S3350" i="1"/>
  <c r="T3350" i="1"/>
  <c r="S2498" i="1"/>
  <c r="T2498" i="1"/>
  <c r="S2615" i="1"/>
  <c r="T2615" i="1"/>
  <c r="S4107" i="1"/>
  <c r="T4107" i="1"/>
  <c r="S2163" i="1"/>
  <c r="T2163" i="1"/>
  <c r="S4108" i="1"/>
  <c r="T4108" i="1"/>
  <c r="S3600" i="1"/>
  <c r="T3600" i="1"/>
  <c r="S4109" i="1"/>
  <c r="T4109" i="1"/>
  <c r="S2802" i="1"/>
  <c r="T2802" i="1"/>
  <c r="S3615" i="1"/>
  <c r="T3615" i="1"/>
  <c r="S2489" i="1"/>
  <c r="T2489" i="1"/>
  <c r="S3552" i="1"/>
  <c r="T3552" i="1"/>
  <c r="S3553" i="1"/>
  <c r="T3553" i="1"/>
  <c r="S3311" i="1"/>
  <c r="T3311" i="1"/>
  <c r="S4110" i="1"/>
  <c r="T4110" i="1"/>
  <c r="S2945" i="1"/>
  <c r="T2945" i="1"/>
  <c r="S2922" i="1"/>
  <c r="T2922" i="1"/>
  <c r="S3371" i="1"/>
  <c r="T3371" i="1"/>
  <c r="S2964" i="1"/>
  <c r="T2964" i="1"/>
  <c r="S3464" i="1"/>
  <c r="T3464" i="1"/>
  <c r="S3240" i="1"/>
  <c r="T3240" i="1"/>
  <c r="S2503" i="1"/>
  <c r="T2503" i="1"/>
  <c r="S2468" i="1"/>
  <c r="T2468" i="1"/>
  <c r="S2767" i="1"/>
  <c r="T2767" i="1"/>
  <c r="S4111" i="1"/>
  <c r="T4111" i="1"/>
  <c r="S4112" i="1"/>
  <c r="T4112" i="1"/>
  <c r="S3307" i="1"/>
  <c r="T3307" i="1"/>
  <c r="S4113" i="1"/>
  <c r="T4113" i="1"/>
  <c r="S4114" i="1"/>
  <c r="T4114" i="1"/>
  <c r="S3045" i="1"/>
  <c r="T3045" i="1"/>
  <c r="S3128" i="1"/>
  <c r="T3128" i="1"/>
  <c r="S2557" i="1"/>
  <c r="T2557" i="1"/>
  <c r="S1760" i="1"/>
  <c r="T1760" i="1"/>
  <c r="S1397" i="1"/>
  <c r="T1397" i="1"/>
  <c r="S3333" i="1"/>
  <c r="T3333" i="1"/>
  <c r="S3247" i="1"/>
  <c r="T3247" i="1"/>
  <c r="S4115" i="1"/>
  <c r="T4115" i="1"/>
  <c r="S3169" i="1"/>
  <c r="T3169" i="1"/>
  <c r="S3157" i="1"/>
  <c r="T3157" i="1"/>
  <c r="S3705" i="1"/>
  <c r="T3705" i="1"/>
  <c r="S3611" i="1"/>
  <c r="T3611" i="1"/>
  <c r="T625" i="1"/>
  <c r="S625" i="1"/>
  <c r="Q531" i="1"/>
  <c r="R531" i="1"/>
  <c r="Q2655" i="1"/>
  <c r="R2655" i="1"/>
  <c r="Q689" i="1"/>
  <c r="R689" i="1"/>
  <c r="Q145" i="1"/>
  <c r="R145" i="1"/>
  <c r="Q1252" i="1"/>
  <c r="R1252" i="1"/>
  <c r="Q797" i="1"/>
  <c r="R797" i="1"/>
  <c r="Q764" i="1"/>
  <c r="R764" i="1"/>
  <c r="Q1403" i="1"/>
  <c r="R1403" i="1"/>
  <c r="Q2573" i="1"/>
  <c r="R2573" i="1"/>
  <c r="Q1550" i="1"/>
  <c r="R1550" i="1"/>
  <c r="Q1008" i="1"/>
  <c r="R1008" i="1"/>
  <c r="Q167" i="1"/>
  <c r="R167" i="1"/>
  <c r="Q1060" i="1"/>
  <c r="R1060" i="1"/>
  <c r="Q999" i="1"/>
  <c r="R999" i="1"/>
  <c r="Q1815" i="1"/>
  <c r="R1815" i="1"/>
  <c r="Q604" i="1"/>
  <c r="R604" i="1"/>
  <c r="Q2088" i="1"/>
  <c r="R2088" i="1"/>
  <c r="Q257" i="1"/>
  <c r="R257" i="1"/>
  <c r="Q2211" i="1"/>
  <c r="R2211" i="1"/>
  <c r="Q1902" i="1"/>
  <c r="R1902" i="1"/>
  <c r="Q411" i="1"/>
  <c r="R411" i="1"/>
  <c r="Q2752" i="1"/>
  <c r="R2752" i="1"/>
  <c r="Q1736" i="1"/>
  <c r="R1736" i="1"/>
  <c r="Q220" i="1"/>
  <c r="R220" i="1"/>
  <c r="Q2464" i="1"/>
  <c r="R2464" i="1"/>
  <c r="Q1929" i="1"/>
  <c r="R1929" i="1"/>
  <c r="Q370" i="1"/>
  <c r="R370" i="1"/>
  <c r="Q602" i="1"/>
  <c r="R602" i="1"/>
  <c r="Q1371" i="1"/>
  <c r="R1371" i="1"/>
  <c r="Q1311" i="1"/>
  <c r="R1311" i="1"/>
  <c r="Q3490" i="1"/>
  <c r="R3490" i="1"/>
  <c r="Q299" i="1"/>
  <c r="R299" i="1"/>
  <c r="Q1103" i="1"/>
  <c r="R1103" i="1"/>
  <c r="Q1433" i="1"/>
  <c r="R1433" i="1"/>
  <c r="Q2014" i="1"/>
  <c r="R2014" i="1"/>
  <c r="Q796" i="1"/>
  <c r="R796" i="1"/>
  <c r="Q202" i="1"/>
  <c r="R202" i="1"/>
  <c r="Q1611" i="1"/>
  <c r="R1611" i="1"/>
  <c r="Q251" i="1"/>
  <c r="R251" i="1"/>
  <c r="Q1878" i="1"/>
  <c r="R1878" i="1"/>
  <c r="Q1915" i="1"/>
  <c r="R1915" i="1"/>
  <c r="Q420" i="1"/>
  <c r="R420" i="1"/>
  <c r="Q269" i="1"/>
  <c r="R269" i="1"/>
  <c r="Q1917" i="1"/>
  <c r="R1917" i="1"/>
  <c r="Q1019" i="1"/>
  <c r="R1019" i="1"/>
  <c r="Q776" i="1"/>
  <c r="R776" i="1"/>
  <c r="Q1099" i="1"/>
  <c r="R1099" i="1"/>
  <c r="Q1799" i="1"/>
  <c r="R1799" i="1"/>
  <c r="Q607" i="1"/>
  <c r="R607" i="1"/>
  <c r="Q2598" i="1"/>
  <c r="R2598" i="1"/>
  <c r="Q540" i="1"/>
  <c r="R540" i="1"/>
  <c r="Q626" i="1"/>
  <c r="R626" i="1"/>
  <c r="Q1462" i="1"/>
  <c r="R1462" i="1"/>
  <c r="Q712" i="1"/>
  <c r="R712" i="1"/>
  <c r="Q654" i="1"/>
  <c r="R654" i="1"/>
  <c r="Q791" i="1"/>
  <c r="R791" i="1"/>
  <c r="Q517" i="1"/>
  <c r="R517" i="1"/>
  <c r="Q697" i="1"/>
  <c r="R697" i="1"/>
  <c r="Q417" i="1"/>
  <c r="R417" i="1"/>
  <c r="Q1215" i="1"/>
  <c r="R1215" i="1"/>
  <c r="Q894" i="1"/>
  <c r="R894" i="1"/>
  <c r="Q1216" i="1"/>
  <c r="R1216" i="1"/>
  <c r="Q1770" i="1"/>
  <c r="R1770" i="1"/>
  <c r="Q1842" i="1"/>
  <c r="R1842" i="1"/>
  <c r="Q886" i="1"/>
  <c r="R886" i="1"/>
  <c r="Q1735" i="1"/>
  <c r="R1735" i="1"/>
  <c r="Q1754" i="1"/>
  <c r="R1754" i="1"/>
  <c r="Q2485" i="1"/>
  <c r="R2485" i="1"/>
  <c r="Q653" i="1"/>
  <c r="R653" i="1"/>
  <c r="Q2564" i="1"/>
  <c r="R2564" i="1"/>
  <c r="Q1775" i="1"/>
  <c r="R1775" i="1"/>
  <c r="Q1734" i="1"/>
  <c r="R1734" i="1"/>
  <c r="Q2404" i="1"/>
  <c r="R2404" i="1"/>
  <c r="Q2623" i="1"/>
  <c r="R2623" i="1"/>
  <c r="Q1315" i="1"/>
  <c r="R1315" i="1"/>
  <c r="Q2708" i="1"/>
  <c r="R2708" i="1"/>
  <c r="Q2055" i="1"/>
  <c r="R2055" i="1"/>
  <c r="Q2156" i="1"/>
  <c r="R2156" i="1"/>
  <c r="Q2022" i="1"/>
  <c r="R2022" i="1"/>
  <c r="Q572" i="1"/>
  <c r="R572" i="1"/>
  <c r="Q2109" i="1"/>
  <c r="R2109" i="1"/>
  <c r="Q1329" i="1"/>
  <c r="R1329" i="1"/>
  <c r="Q2958" i="1"/>
  <c r="R2958" i="1"/>
  <c r="Q2683" i="1"/>
  <c r="R2683" i="1"/>
  <c r="Q2092" i="1"/>
  <c r="R2092" i="1"/>
  <c r="Q959" i="1"/>
  <c r="R959" i="1"/>
  <c r="Q1649" i="1"/>
  <c r="R1649" i="1"/>
  <c r="Q1383" i="1"/>
  <c r="R1383" i="1"/>
  <c r="Q925" i="1"/>
  <c r="R925" i="1"/>
  <c r="Q2674" i="1"/>
  <c r="R2674" i="1"/>
  <c r="Q1384" i="1"/>
  <c r="R1384" i="1"/>
  <c r="Q1122" i="1"/>
  <c r="R1122" i="1"/>
  <c r="Q2275" i="1"/>
  <c r="R2275" i="1"/>
  <c r="Q2890" i="1"/>
  <c r="R2890" i="1"/>
  <c r="Q2707" i="1"/>
  <c r="R2707" i="1"/>
  <c r="Q1994" i="1"/>
  <c r="R1994" i="1"/>
  <c r="Q2740" i="1"/>
  <c r="R2740" i="1"/>
  <c r="Q1428" i="1"/>
  <c r="R1428" i="1"/>
  <c r="Q2042" i="1"/>
  <c r="R2042" i="1"/>
  <c r="Q1187" i="1"/>
  <c r="R1187" i="1"/>
  <c r="Q1405" i="1"/>
  <c r="R1405" i="1"/>
  <c r="Q875" i="1"/>
  <c r="R875" i="1"/>
  <c r="Q2147" i="1"/>
  <c r="R2147" i="1"/>
  <c r="Q2600" i="1"/>
  <c r="R2600" i="1"/>
  <c r="Q1739" i="1"/>
  <c r="R1739" i="1"/>
  <c r="Q1175" i="1"/>
  <c r="R1175" i="1"/>
  <c r="Q873" i="1"/>
  <c r="R873" i="1"/>
  <c r="Q1372" i="1"/>
  <c r="R1372" i="1"/>
  <c r="Q1788" i="1"/>
  <c r="R1788" i="1"/>
  <c r="Q2001" i="1"/>
  <c r="R2001" i="1"/>
  <c r="Q1094" i="1"/>
  <c r="R1094" i="1"/>
  <c r="Q1139" i="1"/>
  <c r="R1139" i="1"/>
  <c r="Q916" i="1"/>
  <c r="R916" i="1"/>
  <c r="Q1515" i="1"/>
  <c r="R1515" i="1"/>
  <c r="Q2570" i="1"/>
  <c r="R2570" i="1"/>
  <c r="Q1336" i="1"/>
  <c r="R1336" i="1"/>
  <c r="Q1234" i="1"/>
  <c r="R1234" i="1"/>
  <c r="Q1051" i="1"/>
  <c r="R1051" i="1"/>
  <c r="Q1430" i="1"/>
  <c r="R1430" i="1"/>
  <c r="Q3515" i="1"/>
  <c r="R3515" i="1"/>
  <c r="Q3634" i="1"/>
  <c r="R3634" i="1"/>
  <c r="Q3706" i="1"/>
  <c r="R3706" i="1"/>
  <c r="Q3022" i="1"/>
  <c r="R3022" i="1"/>
  <c r="Q3707" i="1"/>
  <c r="R3707" i="1"/>
  <c r="Q3212" i="1"/>
  <c r="R3212" i="1"/>
  <c r="Q2140" i="1"/>
  <c r="R2140" i="1"/>
  <c r="Q2986" i="1"/>
  <c r="R2986" i="1"/>
  <c r="Q1949" i="1"/>
  <c r="R1949" i="1"/>
  <c r="Q3708" i="1"/>
  <c r="R3708" i="1"/>
  <c r="Q3709" i="1"/>
  <c r="R3709" i="1"/>
  <c r="Q3710" i="1"/>
  <c r="R3710" i="1"/>
  <c r="Q876" i="1"/>
  <c r="R876" i="1"/>
  <c r="Q3711" i="1"/>
  <c r="R3711" i="1"/>
  <c r="Q3712" i="1"/>
  <c r="R3712" i="1"/>
  <c r="Q2758" i="1"/>
  <c r="R2758" i="1"/>
  <c r="Q3713" i="1"/>
  <c r="R3713" i="1"/>
  <c r="Q3714" i="1"/>
  <c r="R3714" i="1"/>
  <c r="Q1207" i="1"/>
  <c r="R1207" i="1"/>
  <c r="Q2686" i="1"/>
  <c r="R2686" i="1"/>
  <c r="Q3715" i="1"/>
  <c r="R3715" i="1"/>
  <c r="Q2185" i="1"/>
  <c r="R2185" i="1"/>
  <c r="Q3516" i="1"/>
  <c r="R3516" i="1"/>
  <c r="Q3716" i="1"/>
  <c r="R3716" i="1"/>
  <c r="Q1849" i="1"/>
  <c r="R1849" i="1"/>
  <c r="Q2810" i="1"/>
  <c r="R2810" i="1"/>
  <c r="Q3094" i="1"/>
  <c r="R3094" i="1"/>
  <c r="Q3717" i="1"/>
  <c r="R3717" i="1"/>
  <c r="Q3341" i="1"/>
  <c r="R3341" i="1"/>
  <c r="Q3160" i="1"/>
  <c r="R3160" i="1"/>
  <c r="Q284" i="1"/>
  <c r="R284" i="1"/>
  <c r="Q3041" i="1"/>
  <c r="R3041" i="1"/>
  <c r="Q3377" i="1"/>
  <c r="R3377" i="1"/>
  <c r="Q2794" i="1"/>
  <c r="R2794" i="1"/>
  <c r="Q3336" i="1"/>
  <c r="R3336" i="1"/>
  <c r="Q3183" i="1"/>
  <c r="R3183" i="1"/>
  <c r="Q1975" i="1"/>
  <c r="R1975" i="1"/>
  <c r="Q3558" i="1"/>
  <c r="R3558" i="1"/>
  <c r="Q3718" i="1"/>
  <c r="R3718" i="1"/>
  <c r="Q3517" i="1"/>
  <c r="R3517" i="1"/>
  <c r="Q3719" i="1"/>
  <c r="R3719" i="1"/>
  <c r="Q3573" i="1"/>
  <c r="R3573" i="1"/>
  <c r="Q2726" i="1"/>
  <c r="R2726" i="1"/>
  <c r="Q3720" i="1"/>
  <c r="R3720" i="1"/>
  <c r="Q2561" i="1"/>
  <c r="R2561" i="1"/>
  <c r="Q3721" i="1"/>
  <c r="R3721" i="1"/>
  <c r="Q1566" i="1"/>
  <c r="R1566" i="1"/>
  <c r="Q3497" i="1"/>
  <c r="R3497" i="1"/>
  <c r="Q2821" i="1"/>
  <c r="R2821" i="1"/>
  <c r="Q2627" i="1"/>
  <c r="R2627" i="1"/>
  <c r="Q2820" i="1"/>
  <c r="R2820" i="1"/>
  <c r="Q3635" i="1"/>
  <c r="R3635" i="1"/>
  <c r="Q3722" i="1"/>
  <c r="R3722" i="1"/>
  <c r="Q3723" i="1"/>
  <c r="R3723" i="1"/>
  <c r="Q3724" i="1"/>
  <c r="R3724" i="1"/>
  <c r="Q2182" i="1"/>
  <c r="R2182" i="1"/>
  <c r="Q3725" i="1"/>
  <c r="R3725" i="1"/>
  <c r="Q2996" i="1"/>
  <c r="R2996" i="1"/>
  <c r="Q3726" i="1"/>
  <c r="R3726" i="1"/>
  <c r="Q2974" i="1"/>
  <c r="R2974" i="1"/>
  <c r="Q2761" i="1"/>
  <c r="R2761" i="1"/>
  <c r="Q2507" i="1"/>
  <c r="R2507" i="1"/>
  <c r="Q3727" i="1"/>
  <c r="R3727" i="1"/>
  <c r="Q1242" i="1"/>
  <c r="R1242" i="1"/>
  <c r="Q3272" i="1"/>
  <c r="R3272" i="1"/>
  <c r="Q1785" i="1"/>
  <c r="R1785" i="1"/>
  <c r="Q3728" i="1"/>
  <c r="R3728" i="1"/>
  <c r="Q2466" i="1"/>
  <c r="R2466" i="1"/>
  <c r="Q3729" i="1"/>
  <c r="R3729" i="1"/>
  <c r="Q2806" i="1"/>
  <c r="R2806" i="1"/>
  <c r="Q3284" i="1"/>
  <c r="R3284" i="1"/>
  <c r="Q2911" i="1"/>
  <c r="R2911" i="1"/>
  <c r="Q3469" i="1"/>
  <c r="R3469" i="1"/>
  <c r="Q3730" i="1"/>
  <c r="R3730" i="1"/>
  <c r="Q3605" i="1"/>
  <c r="R3605" i="1"/>
  <c r="Q3731" i="1"/>
  <c r="R3731" i="1"/>
  <c r="Q2114" i="1"/>
  <c r="R2114" i="1"/>
  <c r="Q2887" i="1"/>
  <c r="R2887" i="1"/>
  <c r="Q2870" i="1"/>
  <c r="R2870" i="1"/>
  <c r="Q3732" i="1"/>
  <c r="R3732" i="1"/>
  <c r="Q2051" i="1"/>
  <c r="R2051" i="1"/>
  <c r="Q2778" i="1"/>
  <c r="R2778" i="1"/>
  <c r="Q3733" i="1"/>
  <c r="R3733" i="1"/>
  <c r="Q2496" i="1"/>
  <c r="R2496" i="1"/>
  <c r="Q52" i="1"/>
  <c r="R52" i="1"/>
  <c r="Q2181" i="1"/>
  <c r="R2181" i="1"/>
  <c r="Q3734" i="1"/>
  <c r="R3734" i="1"/>
  <c r="Q1818" i="1"/>
  <c r="R1818" i="1"/>
  <c r="Q3735" i="1"/>
  <c r="R3735" i="1"/>
  <c r="Q3736" i="1"/>
  <c r="R3736" i="1"/>
  <c r="Q1543" i="1"/>
  <c r="R1543" i="1"/>
  <c r="Q1777" i="1"/>
  <c r="R1777" i="1"/>
  <c r="Q3636" i="1"/>
  <c r="R3636" i="1"/>
  <c r="Q3457" i="1"/>
  <c r="R3457" i="1"/>
  <c r="Q3637" i="1"/>
  <c r="R3637" i="1"/>
  <c r="Q3518" i="1"/>
  <c r="R3518" i="1"/>
  <c r="Q306" i="1"/>
  <c r="R306" i="1"/>
  <c r="Q612" i="1"/>
  <c r="R612" i="1"/>
  <c r="Q3136" i="1"/>
  <c r="R3136" i="1"/>
  <c r="Q772" i="1"/>
  <c r="R772" i="1"/>
  <c r="Q2793" i="1"/>
  <c r="R2793" i="1"/>
  <c r="Q3737" i="1"/>
  <c r="R3737" i="1"/>
  <c r="Q3061" i="1"/>
  <c r="R3061" i="1"/>
  <c r="Q3738" i="1"/>
  <c r="R3738" i="1"/>
  <c r="Q3739" i="1"/>
  <c r="R3739" i="1"/>
  <c r="Q3740" i="1"/>
  <c r="R3740" i="1"/>
  <c r="Q2912" i="1"/>
  <c r="R2912" i="1"/>
  <c r="Q3741" i="1"/>
  <c r="R3741" i="1"/>
  <c r="Q3742" i="1"/>
  <c r="R3742" i="1"/>
  <c r="Q3743" i="1"/>
  <c r="R3743" i="1"/>
  <c r="Q3243" i="1"/>
  <c r="R3243" i="1"/>
  <c r="Q3744" i="1"/>
  <c r="R3744" i="1"/>
  <c r="Q3097" i="1"/>
  <c r="R3097" i="1"/>
  <c r="Q3745" i="1"/>
  <c r="R3745" i="1"/>
  <c r="Q2762" i="1"/>
  <c r="R2762" i="1"/>
  <c r="Q3746" i="1"/>
  <c r="R3746" i="1"/>
  <c r="Q3747" i="1"/>
  <c r="R3747" i="1"/>
  <c r="Q3285" i="1"/>
  <c r="R3285" i="1"/>
  <c r="Q3748" i="1"/>
  <c r="R3748" i="1"/>
  <c r="Q2908" i="1"/>
  <c r="R2908" i="1"/>
  <c r="Q483" i="1"/>
  <c r="R483" i="1"/>
  <c r="Q196" i="1"/>
  <c r="R196" i="1"/>
  <c r="Q530" i="1"/>
  <c r="R530" i="1"/>
  <c r="Q333" i="1"/>
  <c r="R333" i="1"/>
  <c r="Q1335" i="1"/>
  <c r="R1335" i="1"/>
  <c r="Q1142" i="1"/>
  <c r="R1142" i="1"/>
  <c r="Q519" i="1"/>
  <c r="R519" i="1"/>
  <c r="Q932" i="1"/>
  <c r="R932" i="1"/>
  <c r="Q96" i="1"/>
  <c r="R96" i="1"/>
  <c r="Q645" i="1"/>
  <c r="R645" i="1"/>
  <c r="Q261" i="1"/>
  <c r="R261" i="1"/>
  <c r="Q1251" i="1"/>
  <c r="R1251" i="1"/>
  <c r="Q755" i="1"/>
  <c r="R755" i="1"/>
  <c r="Q2086" i="1"/>
  <c r="R2086" i="1"/>
  <c r="Q305" i="1"/>
  <c r="R305" i="1"/>
  <c r="Q793" i="1"/>
  <c r="R793" i="1"/>
  <c r="Q444" i="1"/>
  <c r="R444" i="1"/>
  <c r="Q222" i="1"/>
  <c r="R222" i="1"/>
  <c r="Q137" i="1"/>
  <c r="R137" i="1"/>
  <c r="Q87" i="1"/>
  <c r="R87" i="1"/>
  <c r="Q675" i="1"/>
  <c r="R675" i="1"/>
  <c r="Q387" i="1"/>
  <c r="R387" i="1"/>
  <c r="Q1016" i="1"/>
  <c r="R1016" i="1"/>
  <c r="Q291" i="1"/>
  <c r="R291" i="1"/>
  <c r="Q1024" i="1"/>
  <c r="R1024" i="1"/>
  <c r="Q1066" i="1"/>
  <c r="R1066" i="1"/>
  <c r="Q2117" i="1"/>
  <c r="R2117" i="1"/>
  <c r="Q569" i="1"/>
  <c r="R569" i="1"/>
  <c r="Q1064" i="1"/>
  <c r="R1064" i="1"/>
  <c r="Q54" i="1"/>
  <c r="R54" i="1"/>
  <c r="Q1400" i="1"/>
  <c r="R1400" i="1"/>
  <c r="Q263" i="1"/>
  <c r="R263" i="1"/>
  <c r="Q1111" i="1"/>
  <c r="R1111" i="1"/>
  <c r="Q1098" i="1"/>
  <c r="R1098" i="1"/>
  <c r="Q973" i="1"/>
  <c r="R973" i="1"/>
  <c r="Q383" i="1"/>
  <c r="R383" i="1"/>
  <c r="Q1026" i="1"/>
  <c r="R1026" i="1"/>
  <c r="Q118" i="1"/>
  <c r="R118" i="1"/>
  <c r="Q199" i="1"/>
  <c r="R199" i="1"/>
  <c r="Q314" i="1"/>
  <c r="R314" i="1"/>
  <c r="Q66" i="1"/>
  <c r="R66" i="1"/>
  <c r="Q942" i="1"/>
  <c r="R942" i="1"/>
  <c r="Q180" i="1"/>
  <c r="R180" i="1"/>
  <c r="Q402" i="1"/>
  <c r="R402" i="1"/>
  <c r="Q194" i="1"/>
  <c r="R194" i="1"/>
  <c r="Q255" i="1"/>
  <c r="R255" i="1"/>
  <c r="Q477" i="1"/>
  <c r="R477" i="1"/>
  <c r="Q320" i="1"/>
  <c r="R320" i="1"/>
  <c r="Q155" i="1"/>
  <c r="R155" i="1"/>
  <c r="Q493" i="1"/>
  <c r="R493" i="1"/>
  <c r="Q1202" i="1"/>
  <c r="R1202" i="1"/>
  <c r="Q1014" i="1"/>
  <c r="R1014" i="1"/>
  <c r="Q108" i="1"/>
  <c r="R108" i="1"/>
  <c r="Q322" i="1"/>
  <c r="R322" i="1"/>
  <c r="Q1184" i="1"/>
  <c r="R1184" i="1"/>
  <c r="Q121" i="1"/>
  <c r="R121" i="1"/>
  <c r="Q289" i="1"/>
  <c r="R289" i="1"/>
  <c r="Q412" i="1"/>
  <c r="R412" i="1"/>
  <c r="Q56" i="1"/>
  <c r="R56" i="1"/>
  <c r="Q447" i="1"/>
  <c r="R447" i="1"/>
  <c r="Q337" i="1"/>
  <c r="R337" i="1"/>
  <c r="Q511" i="1"/>
  <c r="R511" i="1"/>
  <c r="Q721" i="1"/>
  <c r="R721" i="1"/>
  <c r="Q1296" i="1"/>
  <c r="R1296" i="1"/>
  <c r="Q857" i="1"/>
  <c r="R857" i="1"/>
  <c r="Q736" i="1"/>
  <c r="R736" i="1"/>
  <c r="Q1580" i="1"/>
  <c r="R1580" i="1"/>
  <c r="Q348" i="1"/>
  <c r="R348" i="1"/>
  <c r="Q580" i="1"/>
  <c r="R580" i="1"/>
  <c r="Q388" i="1"/>
  <c r="R388" i="1"/>
  <c r="Q2319" i="1"/>
  <c r="R2319" i="1"/>
  <c r="Q398" i="1"/>
  <c r="R398" i="1"/>
  <c r="Q768" i="1"/>
  <c r="R768" i="1"/>
  <c r="Q449" i="1"/>
  <c r="R449" i="1"/>
  <c r="Q1352" i="1"/>
  <c r="R1352" i="1"/>
  <c r="Q340" i="1"/>
  <c r="R340" i="1"/>
  <c r="Q466" i="1"/>
  <c r="R466" i="1"/>
  <c r="Q281" i="1"/>
  <c r="R281" i="1"/>
  <c r="Q539" i="1"/>
  <c r="R539" i="1"/>
  <c r="Q1054" i="1"/>
  <c r="R1054" i="1"/>
  <c r="Q392" i="1"/>
  <c r="R392" i="1"/>
  <c r="Q225" i="1"/>
  <c r="R225" i="1"/>
  <c r="Q313" i="1"/>
  <c r="R313" i="1"/>
  <c r="Q939" i="1"/>
  <c r="R939" i="1"/>
  <c r="Q787" i="1"/>
  <c r="R787" i="1"/>
  <c r="Q153" i="1"/>
  <c r="R153" i="1"/>
  <c r="Q43" i="1"/>
  <c r="R43" i="1"/>
  <c r="Q1084" i="1"/>
  <c r="R1084" i="1"/>
  <c r="Q105" i="1"/>
  <c r="R105" i="1"/>
  <c r="Q682" i="1"/>
  <c r="R682" i="1"/>
  <c r="Q227" i="1"/>
  <c r="R227" i="1"/>
  <c r="Q190" i="1"/>
  <c r="R190" i="1"/>
  <c r="Q70" i="1"/>
  <c r="R70" i="1"/>
  <c r="Q164" i="1"/>
  <c r="R164" i="1"/>
  <c r="Q710" i="1"/>
  <c r="R710" i="1"/>
  <c r="Q779" i="1"/>
  <c r="R779" i="1"/>
  <c r="Q292" i="1"/>
  <c r="R292" i="1"/>
  <c r="Q1536" i="1"/>
  <c r="R1536" i="1"/>
  <c r="Q474" i="1"/>
  <c r="R474" i="1"/>
  <c r="Q956" i="1"/>
  <c r="R956" i="1"/>
  <c r="Q186" i="1"/>
  <c r="R186" i="1"/>
  <c r="Q1367" i="1"/>
  <c r="R1367" i="1"/>
  <c r="Q144" i="1"/>
  <c r="R144" i="1"/>
  <c r="Q274" i="1"/>
  <c r="R274" i="1"/>
  <c r="Q238" i="1"/>
  <c r="R238" i="1"/>
  <c r="Q448" i="1"/>
  <c r="R448" i="1"/>
  <c r="Q467" i="1"/>
  <c r="R467" i="1"/>
  <c r="Q184" i="1"/>
  <c r="R184" i="1"/>
  <c r="Q694" i="1"/>
  <c r="R694" i="1"/>
  <c r="Q605" i="1"/>
  <c r="R605" i="1"/>
  <c r="Q297" i="1"/>
  <c r="R297" i="1"/>
  <c r="Q187" i="1"/>
  <c r="R187" i="1"/>
  <c r="Q623" i="1"/>
  <c r="R623" i="1"/>
  <c r="Q128" i="1"/>
  <c r="R128" i="1"/>
  <c r="Q1381" i="1"/>
  <c r="R1381" i="1"/>
  <c r="Q198" i="1"/>
  <c r="R198" i="1"/>
  <c r="Q872" i="1"/>
  <c r="R872" i="1"/>
  <c r="Q328" i="1"/>
  <c r="R328" i="1"/>
  <c r="Q156" i="1"/>
  <c r="R156" i="1"/>
  <c r="Q339" i="1"/>
  <c r="R339" i="1"/>
  <c r="Q598" i="1"/>
  <c r="R598" i="1"/>
  <c r="Q217" i="1"/>
  <c r="R217" i="1"/>
  <c r="Q608" i="1"/>
  <c r="R608" i="1"/>
  <c r="Q765" i="1"/>
  <c r="R765" i="1"/>
  <c r="Q871" i="1"/>
  <c r="R871" i="1"/>
  <c r="Q503" i="1"/>
  <c r="R503" i="1"/>
  <c r="Q219" i="1"/>
  <c r="R219" i="1"/>
  <c r="Q693" i="1"/>
  <c r="R693" i="1"/>
  <c r="Q568" i="1"/>
  <c r="R568" i="1"/>
  <c r="Q911" i="1"/>
  <c r="R911" i="1"/>
  <c r="Q275" i="1"/>
  <c r="R275" i="1"/>
  <c r="Q39" i="1"/>
  <c r="R39" i="1"/>
  <c r="Q2780" i="1"/>
  <c r="R2780" i="1"/>
  <c r="Q849" i="1"/>
  <c r="R849" i="1"/>
  <c r="Q860" i="1"/>
  <c r="R860" i="1"/>
  <c r="Q2599" i="1"/>
  <c r="R2599" i="1"/>
  <c r="Q1660" i="1"/>
  <c r="R1660" i="1"/>
  <c r="Q547" i="1"/>
  <c r="R547" i="1"/>
  <c r="Q1444" i="1"/>
  <c r="R1444" i="1"/>
  <c r="Q457" i="1"/>
  <c r="R457" i="1"/>
  <c r="Q1049" i="1"/>
  <c r="R1049" i="1"/>
  <c r="Q327" i="1"/>
  <c r="R327" i="1"/>
  <c r="Q2073" i="1"/>
  <c r="R2073" i="1"/>
  <c r="Q1850" i="1"/>
  <c r="R1850" i="1"/>
  <c r="Q368" i="1"/>
  <c r="R368" i="1"/>
  <c r="Q317" i="1"/>
  <c r="R317" i="1"/>
  <c r="Q2596" i="1"/>
  <c r="R2596" i="1"/>
  <c r="Q100" i="1"/>
  <c r="R100" i="1"/>
  <c r="Q966" i="1"/>
  <c r="R966" i="1"/>
  <c r="Q63" i="1"/>
  <c r="R63" i="1"/>
  <c r="Q2371" i="1"/>
  <c r="R2371" i="1"/>
  <c r="Q413" i="1"/>
  <c r="R413" i="1"/>
  <c r="Q436" i="1"/>
  <c r="R436" i="1"/>
  <c r="Q143" i="1"/>
  <c r="R143" i="1"/>
  <c r="Q1123" i="1"/>
  <c r="R1123" i="1"/>
  <c r="Q664" i="1"/>
  <c r="R664" i="1"/>
  <c r="Q484" i="1"/>
  <c r="R484" i="1"/>
  <c r="Q570" i="1"/>
  <c r="R570" i="1"/>
  <c r="Q750" i="1"/>
  <c r="R750" i="1"/>
  <c r="Q390" i="1"/>
  <c r="R390" i="1"/>
  <c r="Q647" i="1"/>
  <c r="R647" i="1"/>
  <c r="Q154" i="1"/>
  <c r="R154" i="1"/>
  <c r="Q1600" i="1"/>
  <c r="R1600" i="1"/>
  <c r="Q1120" i="1"/>
  <c r="R1120" i="1"/>
  <c r="Q224" i="1"/>
  <c r="R224" i="1"/>
  <c r="Q1535" i="1"/>
  <c r="R1535" i="1"/>
  <c r="Q1548" i="1"/>
  <c r="R1548" i="1"/>
  <c r="Q1873" i="1"/>
  <c r="R1873" i="1"/>
  <c r="Q992" i="1"/>
  <c r="R992" i="1"/>
  <c r="Q2526" i="1"/>
  <c r="R2526" i="1"/>
  <c r="Q2189" i="1"/>
  <c r="R2189" i="1"/>
  <c r="Q278" i="1"/>
  <c r="R278" i="1"/>
  <c r="Q1496" i="1"/>
  <c r="R1496" i="1"/>
  <c r="Q556" i="1"/>
  <c r="R556" i="1"/>
  <c r="Q432" i="1"/>
  <c r="R432" i="1"/>
  <c r="Q2125" i="1"/>
  <c r="R2125" i="1"/>
  <c r="Q2223" i="1"/>
  <c r="R2223" i="1"/>
  <c r="Q683" i="1"/>
  <c r="R683" i="1"/>
  <c r="Q367" i="1"/>
  <c r="R367" i="1"/>
  <c r="Q843" i="1"/>
  <c r="R843" i="1"/>
  <c r="Q3487" i="1"/>
  <c r="R3487" i="1"/>
  <c r="Q2838" i="1"/>
  <c r="R2838" i="1"/>
  <c r="Q2732" i="1"/>
  <c r="R2732" i="1"/>
  <c r="Q3018" i="1"/>
  <c r="R3018" i="1"/>
  <c r="Q2965" i="1"/>
  <c r="R2965" i="1"/>
  <c r="Q3563" i="1"/>
  <c r="R3563" i="1"/>
  <c r="Q3051" i="1"/>
  <c r="R3051" i="1"/>
  <c r="Q3749" i="1"/>
  <c r="R3749" i="1"/>
  <c r="Q2532" i="1"/>
  <c r="R2532" i="1"/>
  <c r="Q3750" i="1"/>
  <c r="R3750" i="1"/>
  <c r="Q3439" i="1"/>
  <c r="R3439" i="1"/>
  <c r="Q2748" i="1"/>
  <c r="R2748" i="1"/>
  <c r="Q2620" i="1"/>
  <c r="R2620" i="1"/>
  <c r="Q3751" i="1"/>
  <c r="R3751" i="1"/>
  <c r="Q3071" i="1"/>
  <c r="R3071" i="1"/>
  <c r="Q3606" i="1"/>
  <c r="R3606" i="1"/>
  <c r="Q3752" i="1"/>
  <c r="R3752" i="1"/>
  <c r="Q3753" i="1"/>
  <c r="R3753" i="1"/>
  <c r="Q1944" i="1"/>
  <c r="R1944" i="1"/>
  <c r="Q3754" i="1"/>
  <c r="R3754" i="1"/>
  <c r="Q3574" i="1"/>
  <c r="R3574" i="1"/>
  <c r="Q3755" i="1"/>
  <c r="R3755" i="1"/>
  <c r="Q934" i="1"/>
  <c r="R934" i="1"/>
  <c r="Q3505" i="1"/>
  <c r="R3505" i="1"/>
  <c r="Q3286" i="1"/>
  <c r="R3286" i="1"/>
  <c r="Q3617" i="1"/>
  <c r="R3617" i="1"/>
  <c r="Q2483" i="1"/>
  <c r="R2483" i="1"/>
  <c r="Q3575" i="1"/>
  <c r="R3575" i="1"/>
  <c r="Q3179" i="1"/>
  <c r="R3179" i="1"/>
  <c r="Q3312" i="1"/>
  <c r="R3312" i="1"/>
  <c r="Q2770" i="1"/>
  <c r="R2770" i="1"/>
  <c r="Q3756" i="1"/>
  <c r="R3756" i="1"/>
  <c r="Q2698" i="1"/>
  <c r="R2698" i="1"/>
  <c r="Q3397" i="1"/>
  <c r="R3397" i="1"/>
  <c r="Q3180" i="1"/>
  <c r="R3180" i="1"/>
  <c r="Q3323" i="1"/>
  <c r="R3323" i="1"/>
  <c r="Q3236" i="1"/>
  <c r="R3236" i="1"/>
  <c r="Q3757" i="1"/>
  <c r="R3757" i="1"/>
  <c r="Q2447" i="1"/>
  <c r="R2447" i="1"/>
  <c r="Q3417" i="1"/>
  <c r="R3417" i="1"/>
  <c r="Q3411" i="1"/>
  <c r="R3411" i="1"/>
  <c r="Q3758" i="1"/>
  <c r="R3758" i="1"/>
  <c r="Q3759" i="1"/>
  <c r="R3759" i="1"/>
  <c r="Q2206" i="1"/>
  <c r="R2206" i="1"/>
  <c r="Q3638" i="1"/>
  <c r="R3638" i="1"/>
  <c r="Q3044" i="1"/>
  <c r="R3044" i="1"/>
  <c r="Q3191" i="1"/>
  <c r="R3191" i="1"/>
  <c r="Q1261" i="1"/>
  <c r="R1261" i="1"/>
  <c r="Q3760" i="1"/>
  <c r="R3760" i="1"/>
  <c r="Q3761" i="1"/>
  <c r="R3761" i="1"/>
  <c r="Q3273" i="1"/>
  <c r="R3273" i="1"/>
  <c r="Q948" i="1"/>
  <c r="R948" i="1"/>
  <c r="Q3039" i="1"/>
  <c r="R3039" i="1"/>
  <c r="Q2428" i="1"/>
  <c r="R2428" i="1"/>
  <c r="Q3639" i="1"/>
  <c r="R3639" i="1"/>
  <c r="Q3762" i="1"/>
  <c r="R3762" i="1"/>
  <c r="Q1193" i="1"/>
  <c r="R1193" i="1"/>
  <c r="Q3763" i="1"/>
  <c r="R3763" i="1"/>
  <c r="Q3764" i="1"/>
  <c r="R3764" i="1"/>
  <c r="Q1196" i="1"/>
  <c r="R1196" i="1"/>
  <c r="Q868" i="1"/>
  <c r="R868" i="1"/>
  <c r="Q1960" i="1"/>
  <c r="R1960" i="1"/>
  <c r="Q3519" i="1"/>
  <c r="R3519" i="1"/>
  <c r="Q885" i="1"/>
  <c r="R885" i="1"/>
  <c r="Q3032" i="1"/>
  <c r="R3032" i="1"/>
  <c r="Q807" i="1"/>
  <c r="R807" i="1"/>
  <c r="Q3287" i="1"/>
  <c r="R3287" i="1"/>
  <c r="Q3765" i="1"/>
  <c r="R3765" i="1"/>
  <c r="Q3766" i="1"/>
  <c r="R3766" i="1"/>
  <c r="Q2949" i="1"/>
  <c r="R2949" i="1"/>
  <c r="Q3767" i="1"/>
  <c r="R3767" i="1"/>
  <c r="Q3768" i="1"/>
  <c r="R3768" i="1"/>
  <c r="Q3769" i="1"/>
  <c r="R3769" i="1"/>
  <c r="Q3770" i="1"/>
  <c r="R3770" i="1"/>
  <c r="Q3373" i="1"/>
  <c r="R3373" i="1"/>
  <c r="Q3771" i="1"/>
  <c r="R3771" i="1"/>
  <c r="Q3640" i="1"/>
  <c r="R3640" i="1"/>
  <c r="Q3376" i="1"/>
  <c r="R3376" i="1"/>
  <c r="Q1567" i="1"/>
  <c r="R1567" i="1"/>
  <c r="Q1935" i="1"/>
  <c r="R1935" i="1"/>
  <c r="Q2948" i="1"/>
  <c r="R2948" i="1"/>
  <c r="Q3772" i="1"/>
  <c r="R3772" i="1"/>
  <c r="Q2934" i="1"/>
  <c r="R2934" i="1"/>
  <c r="Q3095" i="1"/>
  <c r="R3095" i="1"/>
  <c r="Q2813" i="1"/>
  <c r="R2813" i="1"/>
  <c r="Q3264" i="1"/>
  <c r="R3264" i="1"/>
  <c r="Q2913" i="1"/>
  <c r="R2913" i="1"/>
  <c r="Q2560" i="1"/>
  <c r="R2560" i="1"/>
  <c r="Q2768" i="1"/>
  <c r="R2768" i="1"/>
  <c r="Q3520" i="1"/>
  <c r="R3520" i="1"/>
  <c r="Q3773" i="1"/>
  <c r="R3773" i="1"/>
  <c r="Q3027" i="1"/>
  <c r="R3027" i="1"/>
  <c r="Q3498" i="1"/>
  <c r="R3498" i="1"/>
  <c r="Q923" i="1"/>
  <c r="R923" i="1"/>
  <c r="Q3278" i="1"/>
  <c r="R3278" i="1"/>
  <c r="Q346" i="1"/>
  <c r="R346" i="1"/>
  <c r="Q3774" i="1"/>
  <c r="R3774" i="1"/>
  <c r="Q2962" i="1"/>
  <c r="R2962" i="1"/>
  <c r="Q3775" i="1"/>
  <c r="R3775" i="1"/>
  <c r="Q1613" i="1"/>
  <c r="R1613" i="1"/>
  <c r="Q1151" i="1"/>
  <c r="R1151" i="1"/>
  <c r="Q1131" i="1"/>
  <c r="R1131" i="1"/>
  <c r="Q1419" i="1"/>
  <c r="R1419" i="1"/>
  <c r="Q1005" i="1"/>
  <c r="R1005" i="1"/>
  <c r="Q1354" i="1"/>
  <c r="R1354" i="1"/>
  <c r="Q609" i="1"/>
  <c r="R609" i="1"/>
  <c r="Q1996" i="1"/>
  <c r="R1996" i="1"/>
  <c r="Q715" i="1"/>
  <c r="R715" i="1"/>
  <c r="Q2168" i="1"/>
  <c r="R2168" i="1"/>
  <c r="Q2057" i="1"/>
  <c r="R2057" i="1"/>
  <c r="Q1376" i="1"/>
  <c r="R1376" i="1"/>
  <c r="Q1332" i="1"/>
  <c r="R1332" i="1"/>
  <c r="Q591" i="1"/>
  <c r="R591" i="1"/>
  <c r="Q1903" i="1"/>
  <c r="R1903" i="1"/>
  <c r="Q495" i="1"/>
  <c r="R495" i="1"/>
  <c r="Q1862" i="1"/>
  <c r="R1862" i="1"/>
  <c r="Q1347" i="1"/>
  <c r="R1347" i="1"/>
  <c r="Q1725" i="1"/>
  <c r="R1725" i="1"/>
  <c r="Q526" i="1"/>
  <c r="R526" i="1"/>
  <c r="Q2672" i="1"/>
  <c r="R2672" i="1"/>
  <c r="Q3641" i="1"/>
  <c r="R3641" i="1"/>
  <c r="Q3418" i="1"/>
  <c r="R3418" i="1"/>
  <c r="Q3642" i="1"/>
  <c r="R3642" i="1"/>
  <c r="Q3217" i="1"/>
  <c r="R3217" i="1"/>
  <c r="Q3564" i="1"/>
  <c r="R3564" i="1"/>
  <c r="Q549" i="1"/>
  <c r="R549" i="1"/>
  <c r="Q3265" i="1"/>
  <c r="R3265" i="1"/>
  <c r="Q3776" i="1"/>
  <c r="R3776" i="1"/>
  <c r="Q3554" i="1"/>
  <c r="R3554" i="1"/>
  <c r="Q3222" i="1"/>
  <c r="R3222" i="1"/>
  <c r="Q3355" i="1"/>
  <c r="R3355" i="1"/>
  <c r="Q1359" i="1"/>
  <c r="R1359" i="1"/>
  <c r="Q3777" i="1"/>
  <c r="R3777" i="1"/>
  <c r="Q3078" i="1"/>
  <c r="R3078" i="1"/>
  <c r="Q2128" i="1"/>
  <c r="R2128" i="1"/>
  <c r="Q3778" i="1"/>
  <c r="R3778" i="1"/>
  <c r="Q2977" i="1"/>
  <c r="R2977" i="1"/>
  <c r="Q2149" i="1"/>
  <c r="R2149" i="1"/>
  <c r="Q3779" i="1"/>
  <c r="R3779" i="1"/>
  <c r="Q3288" i="1"/>
  <c r="R3288" i="1"/>
  <c r="Q3492" i="1"/>
  <c r="R3492" i="1"/>
  <c r="Q3255" i="1"/>
  <c r="R3255" i="1"/>
  <c r="Q3780" i="1"/>
  <c r="R3780" i="1"/>
  <c r="Q3223" i="1"/>
  <c r="R3223" i="1"/>
  <c r="Q3643" i="1"/>
  <c r="R3643" i="1"/>
  <c r="Q3781" i="1"/>
  <c r="R3781" i="1"/>
  <c r="Q3644" i="1"/>
  <c r="R3644" i="1"/>
  <c r="Q3782" i="1"/>
  <c r="R3782" i="1"/>
  <c r="Q2917" i="1"/>
  <c r="R2917" i="1"/>
  <c r="Q3458" i="1"/>
  <c r="R3458" i="1"/>
  <c r="Q3037" i="1"/>
  <c r="R3037" i="1"/>
  <c r="Q3113" i="1"/>
  <c r="R3113" i="1"/>
  <c r="Q3783" i="1"/>
  <c r="R3783" i="1"/>
  <c r="Q2805" i="1"/>
  <c r="R2805" i="1"/>
  <c r="Q3185" i="1"/>
  <c r="R3185" i="1"/>
  <c r="Q2896" i="1"/>
  <c r="R2896" i="1"/>
  <c r="Q3645" i="1"/>
  <c r="R3645" i="1"/>
  <c r="Q3521" i="1"/>
  <c r="R3521" i="1"/>
  <c r="Q3488" i="1"/>
  <c r="R3488" i="1"/>
  <c r="Q3003" i="1"/>
  <c r="R3003" i="1"/>
  <c r="Q3646" i="1"/>
  <c r="R3646" i="1"/>
  <c r="Q3784" i="1"/>
  <c r="R3784" i="1"/>
  <c r="Q3785" i="1"/>
  <c r="R3785" i="1"/>
  <c r="Q3647" i="1"/>
  <c r="R3647" i="1"/>
  <c r="Q3506" i="1"/>
  <c r="R3506" i="1"/>
  <c r="Q3786" i="1"/>
  <c r="R3786" i="1"/>
  <c r="Q3249" i="1"/>
  <c r="R3249" i="1"/>
  <c r="Q1620" i="1"/>
  <c r="R1620" i="1"/>
  <c r="Q2840" i="1"/>
  <c r="R2840" i="1"/>
  <c r="Q3648" i="1"/>
  <c r="R3648" i="1"/>
  <c r="Q2941" i="1"/>
  <c r="R2941" i="1"/>
  <c r="Q3237" i="1"/>
  <c r="R3237" i="1"/>
  <c r="Q2914" i="1"/>
  <c r="R2914" i="1"/>
  <c r="Q3091" i="1"/>
  <c r="R3091" i="1"/>
  <c r="Q3398" i="1"/>
  <c r="R3398" i="1"/>
  <c r="Q2737" i="1"/>
  <c r="R2737" i="1"/>
  <c r="Q3565" i="1"/>
  <c r="R3565" i="1"/>
  <c r="Q3453" i="1"/>
  <c r="R3453" i="1"/>
  <c r="Q2438" i="1"/>
  <c r="R2438" i="1"/>
  <c r="Q3374" i="1"/>
  <c r="R3374" i="1"/>
  <c r="Q3137" i="1"/>
  <c r="R3137" i="1"/>
  <c r="Q3040" i="1"/>
  <c r="R3040" i="1"/>
  <c r="Q3787" i="1"/>
  <c r="R3787" i="1"/>
  <c r="Q2607" i="1"/>
  <c r="R2607" i="1"/>
  <c r="Q3788" i="1"/>
  <c r="R3788" i="1"/>
  <c r="Q3054" i="1"/>
  <c r="R3054" i="1"/>
  <c r="Q3522" i="1"/>
  <c r="R3522" i="1"/>
  <c r="Q3789" i="1"/>
  <c r="R3789" i="1"/>
  <c r="Q2115" i="1"/>
  <c r="R2115" i="1"/>
  <c r="Q3576" i="1"/>
  <c r="R3576" i="1"/>
  <c r="Q3790" i="1"/>
  <c r="R3790" i="1"/>
  <c r="Q3791" i="1"/>
  <c r="R3791" i="1"/>
  <c r="Q3792" i="1"/>
  <c r="R3792" i="1"/>
  <c r="Q573" i="1"/>
  <c r="R573" i="1"/>
  <c r="Q3793" i="1"/>
  <c r="R3793" i="1"/>
  <c r="Q3794" i="1"/>
  <c r="R3794" i="1"/>
  <c r="Q3795" i="1"/>
  <c r="R3795" i="1"/>
  <c r="Q3241" i="1"/>
  <c r="R3241" i="1"/>
  <c r="Q3796" i="1"/>
  <c r="R3796" i="1"/>
  <c r="Q3649" i="1"/>
  <c r="R3649" i="1"/>
  <c r="Q2849" i="1"/>
  <c r="R2849" i="1"/>
  <c r="Q2888" i="1"/>
  <c r="R2888" i="1"/>
  <c r="Q2808" i="1"/>
  <c r="R2808" i="1"/>
  <c r="Q3797" i="1"/>
  <c r="R3797" i="1"/>
  <c r="Q3798" i="1"/>
  <c r="R3798" i="1"/>
  <c r="Q3799" i="1"/>
  <c r="R3799" i="1"/>
  <c r="Q1256" i="1"/>
  <c r="R1256" i="1"/>
  <c r="Q3168" i="1"/>
  <c r="R3168" i="1"/>
  <c r="Q3800" i="1"/>
  <c r="R3800" i="1"/>
  <c r="Q2804" i="1"/>
  <c r="R2804" i="1"/>
  <c r="Q3523" i="1"/>
  <c r="R3523" i="1"/>
  <c r="Q2524" i="1"/>
  <c r="R2524" i="1"/>
  <c r="Q3801" i="1"/>
  <c r="R3801" i="1"/>
  <c r="Q2209" i="1"/>
  <c r="R2209" i="1"/>
  <c r="Q3650" i="1"/>
  <c r="R3650" i="1"/>
  <c r="Q3630" i="1"/>
  <c r="R3630" i="1"/>
  <c r="Q3604" i="1"/>
  <c r="R3604" i="1"/>
  <c r="Q3802" i="1"/>
  <c r="R3802" i="1"/>
  <c r="Q3467" i="1"/>
  <c r="R3467" i="1"/>
  <c r="Q3651" i="1"/>
  <c r="R3651" i="1"/>
  <c r="Q3124" i="1"/>
  <c r="R3124" i="1"/>
  <c r="Q172" i="1"/>
  <c r="R172" i="1"/>
  <c r="Q22" i="1"/>
  <c r="R22" i="1"/>
  <c r="Q319" i="1"/>
  <c r="R319" i="1"/>
  <c r="Q112" i="1"/>
  <c r="R112" i="1"/>
  <c r="Q1063" i="1"/>
  <c r="R1063" i="1"/>
  <c r="Q2309" i="1"/>
  <c r="R2309" i="1"/>
  <c r="Q1812" i="1"/>
  <c r="R1812" i="1"/>
  <c r="Q185" i="1"/>
  <c r="R185" i="1"/>
  <c r="Q1407" i="1"/>
  <c r="R1407" i="1"/>
  <c r="Q2009" i="1"/>
  <c r="R2009" i="1"/>
  <c r="Q342" i="1"/>
  <c r="R342" i="1"/>
  <c r="Q1551" i="1"/>
  <c r="R1551" i="1"/>
  <c r="Q79" i="1"/>
  <c r="R79" i="1"/>
  <c r="Q254" i="1"/>
  <c r="R254" i="1"/>
  <c r="Q617" i="1"/>
  <c r="R617" i="1"/>
  <c r="Q673" i="1"/>
  <c r="R673" i="1"/>
  <c r="Q433" i="1"/>
  <c r="R433" i="1"/>
  <c r="Q283" i="1"/>
  <c r="R283" i="1"/>
  <c r="Q1547" i="1"/>
  <c r="R1547" i="1"/>
  <c r="Q2077" i="1"/>
  <c r="R2077" i="1"/>
  <c r="Q3154" i="1"/>
  <c r="R3154" i="1"/>
  <c r="Q3016" i="1"/>
  <c r="R3016" i="1"/>
  <c r="Q2522" i="1"/>
  <c r="R2522" i="1"/>
  <c r="Q2402" i="1"/>
  <c r="R2402" i="1"/>
  <c r="Q1950" i="1"/>
  <c r="R1950" i="1"/>
  <c r="Q3556" i="1"/>
  <c r="R3556" i="1"/>
  <c r="Q1179" i="1"/>
  <c r="R1179" i="1"/>
  <c r="Q2525" i="1"/>
  <c r="R2525" i="1"/>
  <c r="Q189" i="1"/>
  <c r="R189" i="1"/>
  <c r="Q323" i="1"/>
  <c r="R323" i="1"/>
  <c r="Q615" i="1"/>
  <c r="R615" i="1"/>
  <c r="Q663" i="1"/>
  <c r="R663" i="1"/>
  <c r="Q2963" i="1"/>
  <c r="R2963" i="1"/>
  <c r="Q3475" i="1"/>
  <c r="R3475" i="1"/>
  <c r="Q2409" i="1"/>
  <c r="R2409" i="1"/>
  <c r="Q2110" i="1"/>
  <c r="R2110" i="1"/>
  <c r="Q577" i="1"/>
  <c r="R577" i="1"/>
  <c r="Q2274" i="1"/>
  <c r="R2274" i="1"/>
  <c r="Q771" i="1"/>
  <c r="R771" i="1"/>
  <c r="Q426" i="1"/>
  <c r="R426" i="1"/>
  <c r="Q3652" i="1"/>
  <c r="R3652" i="1"/>
  <c r="Q3260" i="1"/>
  <c r="R3260" i="1"/>
  <c r="Q2853" i="1"/>
  <c r="R2853" i="1"/>
  <c r="Q355" i="1"/>
  <c r="R355" i="1"/>
  <c r="Q2632" i="1"/>
  <c r="R2632" i="1"/>
  <c r="Q3803" i="1"/>
  <c r="R3803" i="1"/>
  <c r="Q1392" i="1"/>
  <c r="R1392" i="1"/>
  <c r="Q532" i="1"/>
  <c r="R532" i="1"/>
  <c r="Q68" i="1"/>
  <c r="R68" i="1"/>
  <c r="Q1719" i="1"/>
  <c r="R1719" i="1"/>
  <c r="Q2891" i="1"/>
  <c r="R2891" i="1"/>
  <c r="Q2176" i="1"/>
  <c r="R2176" i="1"/>
  <c r="Q229" i="1"/>
  <c r="R229" i="1"/>
  <c r="Q2608" i="1"/>
  <c r="R2608" i="1"/>
  <c r="Q2566" i="1"/>
  <c r="R2566" i="1"/>
  <c r="Q3653" i="1"/>
  <c r="R3653" i="1"/>
  <c r="Q1756" i="1"/>
  <c r="R1756" i="1"/>
  <c r="Q512" i="1"/>
  <c r="R512" i="1"/>
  <c r="Q76" i="1"/>
  <c r="R76" i="1"/>
  <c r="Q2757" i="1"/>
  <c r="R2757" i="1"/>
  <c r="Q987" i="1"/>
  <c r="R987" i="1"/>
  <c r="Q1220" i="1"/>
  <c r="R1220" i="1"/>
  <c r="Q2441" i="1"/>
  <c r="R2441" i="1"/>
  <c r="Q2697" i="1"/>
  <c r="R2697" i="1"/>
  <c r="Q2382" i="1"/>
  <c r="R2382" i="1"/>
  <c r="Q3804" i="1"/>
  <c r="R3804" i="1"/>
  <c r="Q149" i="1"/>
  <c r="R149" i="1"/>
  <c r="Q769" i="1"/>
  <c r="R769" i="1"/>
  <c r="Q3238" i="1"/>
  <c r="R3238" i="1"/>
  <c r="Q3805" i="1"/>
  <c r="R3805" i="1"/>
  <c r="Q241" i="1"/>
  <c r="R241" i="1"/>
  <c r="Q3116" i="1"/>
  <c r="R3116" i="1"/>
  <c r="Q2979" i="1"/>
  <c r="R2979" i="1"/>
  <c r="Q1773" i="1"/>
  <c r="R1773" i="1"/>
  <c r="Q2139" i="1"/>
  <c r="R2139" i="1"/>
  <c r="Q2512" i="1"/>
  <c r="R2512" i="1"/>
  <c r="Q2834" i="1"/>
  <c r="R2834" i="1"/>
  <c r="Q3164" i="1"/>
  <c r="R3164" i="1"/>
  <c r="Q2985" i="1"/>
  <c r="R2985" i="1"/>
  <c r="Q1615" i="1"/>
  <c r="R1615" i="1"/>
  <c r="Q730" i="1"/>
  <c r="R730" i="1"/>
  <c r="Q248" i="1"/>
  <c r="R248" i="1"/>
  <c r="Q1081" i="1"/>
  <c r="R1081" i="1"/>
  <c r="Q897" i="1"/>
  <c r="R897" i="1"/>
  <c r="Q415" i="1"/>
  <c r="R415" i="1"/>
  <c r="Q1686" i="1"/>
  <c r="R1686" i="1"/>
  <c r="Q1086" i="1"/>
  <c r="R1086" i="1"/>
  <c r="Q853" i="1"/>
  <c r="R853" i="1"/>
  <c r="Q1132" i="1"/>
  <c r="R1132" i="1"/>
  <c r="Q321" i="1"/>
  <c r="R321" i="1"/>
  <c r="Q970" i="1"/>
  <c r="R970" i="1"/>
  <c r="Q3232" i="1"/>
  <c r="R3232" i="1"/>
  <c r="Q1552" i="1"/>
  <c r="R1552" i="1"/>
  <c r="Q674" i="1"/>
  <c r="R674" i="1"/>
  <c r="Q146" i="1"/>
  <c r="R146" i="1"/>
  <c r="Q642" i="1"/>
  <c r="R642" i="1"/>
  <c r="Q986" i="1"/>
  <c r="R986" i="1"/>
  <c r="Q2040" i="1"/>
  <c r="R2040" i="1"/>
  <c r="Q742" i="1"/>
  <c r="R742" i="1"/>
  <c r="Q1480" i="1"/>
  <c r="R1480" i="1"/>
  <c r="Q560" i="1"/>
  <c r="R560" i="1"/>
  <c r="Q2065" i="1"/>
  <c r="R2065" i="1"/>
  <c r="Q2452" i="1"/>
  <c r="R2452" i="1"/>
  <c r="Q1150" i="1"/>
  <c r="R1150" i="1"/>
  <c r="Q1337" i="1"/>
  <c r="R1337" i="1"/>
  <c r="Q1454" i="1"/>
  <c r="R1454" i="1"/>
  <c r="Q921" i="1"/>
  <c r="R921" i="1"/>
  <c r="Q1898" i="1"/>
  <c r="R1898" i="1"/>
  <c r="Q678" i="1"/>
  <c r="R678" i="1"/>
  <c r="Q1228" i="1"/>
  <c r="R1228" i="1"/>
  <c r="Q1390" i="1"/>
  <c r="R1390" i="1"/>
  <c r="Q1061" i="1"/>
  <c r="R1061" i="1"/>
  <c r="Q575" i="1"/>
  <c r="R575" i="1"/>
  <c r="Q1845" i="1"/>
  <c r="R1845" i="1"/>
  <c r="Q1682" i="1"/>
  <c r="R1682" i="1"/>
  <c r="Q2446" i="1"/>
  <c r="R2446" i="1"/>
  <c r="Q2603" i="1"/>
  <c r="R2603" i="1"/>
  <c r="Q1680" i="1"/>
  <c r="R1680" i="1"/>
  <c r="Q1155" i="1"/>
  <c r="R1155" i="1"/>
  <c r="Q3806" i="1"/>
  <c r="R3806" i="1"/>
  <c r="Q2927" i="1"/>
  <c r="R2927" i="1"/>
  <c r="Q3807" i="1"/>
  <c r="R3807" i="1"/>
  <c r="Q3577" i="1"/>
  <c r="R3577" i="1"/>
  <c r="Q3808" i="1"/>
  <c r="R3808" i="1"/>
  <c r="Q1692" i="1"/>
  <c r="R1692" i="1"/>
  <c r="Q3809" i="1"/>
  <c r="R3809" i="1"/>
  <c r="Q3002" i="1"/>
  <c r="R3002" i="1"/>
  <c r="Q3810" i="1"/>
  <c r="R3810" i="1"/>
  <c r="Q2019" i="1"/>
  <c r="R2019" i="1"/>
  <c r="Q3811" i="1"/>
  <c r="R3811" i="1"/>
  <c r="Q3524" i="1"/>
  <c r="R3524" i="1"/>
  <c r="Q3289" i="1"/>
  <c r="R3289" i="1"/>
  <c r="Q3372" i="1"/>
  <c r="R3372" i="1"/>
  <c r="Q2800" i="1"/>
  <c r="R2800" i="1"/>
  <c r="Q3007" i="1"/>
  <c r="R3007" i="1"/>
  <c r="Q1385" i="1"/>
  <c r="R1385" i="1"/>
  <c r="Q3445" i="1"/>
  <c r="R3445" i="1"/>
  <c r="Q3631" i="1"/>
  <c r="R3631" i="1"/>
  <c r="Q2765" i="1"/>
  <c r="R2765" i="1"/>
  <c r="Q2320" i="1"/>
  <c r="R2320" i="1"/>
  <c r="Q2301" i="1"/>
  <c r="R2301" i="1"/>
  <c r="Q2521" i="1"/>
  <c r="R2521" i="1"/>
  <c r="Q1779" i="1"/>
  <c r="R1779" i="1"/>
  <c r="Q2336" i="1"/>
  <c r="R2336" i="1"/>
  <c r="Q2403" i="1"/>
  <c r="R2403" i="1"/>
  <c r="Q913" i="1"/>
  <c r="R913" i="1"/>
  <c r="Q2146" i="1"/>
  <c r="R2146" i="1"/>
  <c r="Q1869" i="1"/>
  <c r="R1869" i="1"/>
  <c r="Q1953" i="1"/>
  <c r="R1953" i="1"/>
  <c r="Q535" i="1"/>
  <c r="R535" i="1"/>
  <c r="Q866" i="1"/>
  <c r="R866" i="1"/>
  <c r="Q1697" i="1"/>
  <c r="R1697" i="1"/>
  <c r="Q1602" i="1"/>
  <c r="R1602" i="1"/>
  <c r="Q800" i="1"/>
  <c r="R800" i="1"/>
  <c r="Q500" i="1"/>
  <c r="R500" i="1"/>
  <c r="Q708" i="1"/>
  <c r="R708" i="1"/>
  <c r="Q1477" i="1"/>
  <c r="R1477" i="1"/>
  <c r="Q1322" i="1"/>
  <c r="R1322" i="1"/>
  <c r="Q1181" i="1"/>
  <c r="R1181" i="1"/>
  <c r="Q1768" i="1"/>
  <c r="R1768" i="1"/>
  <c r="Q1776" i="1"/>
  <c r="R1776" i="1"/>
  <c r="Q993" i="1"/>
  <c r="R993" i="1"/>
  <c r="Q1599" i="1"/>
  <c r="R1599" i="1"/>
  <c r="Q1077" i="1"/>
  <c r="R1077" i="1"/>
  <c r="Q1501" i="1"/>
  <c r="R1501" i="1"/>
  <c r="Q803" i="1"/>
  <c r="R803" i="1"/>
  <c r="Q1280" i="1"/>
  <c r="R1280" i="1"/>
  <c r="Q1240" i="1"/>
  <c r="R1240" i="1"/>
  <c r="Q1289" i="1"/>
  <c r="R1289" i="1"/>
  <c r="Q2049" i="1"/>
  <c r="R2049" i="1"/>
  <c r="Q2322" i="1"/>
  <c r="R2322" i="1"/>
  <c r="Q2395" i="1"/>
  <c r="R2395" i="1"/>
  <c r="Q1731" i="1"/>
  <c r="R1731" i="1"/>
  <c r="Q2195" i="1"/>
  <c r="R2195" i="1"/>
  <c r="Q1270" i="1"/>
  <c r="R1270" i="1"/>
  <c r="Q841" i="1"/>
  <c r="R841" i="1"/>
  <c r="Q1856" i="1"/>
  <c r="R1856" i="1"/>
  <c r="Q2642" i="1"/>
  <c r="R2642" i="1"/>
  <c r="Q2725" i="1"/>
  <c r="R2725" i="1"/>
  <c r="Q1632" i="1"/>
  <c r="R1632" i="1"/>
  <c r="Q455" i="1"/>
  <c r="R455" i="1"/>
  <c r="Q1387" i="1"/>
  <c r="R1387" i="1"/>
  <c r="Q2122" i="1"/>
  <c r="R2122" i="1"/>
  <c r="Q1805" i="1"/>
  <c r="R1805" i="1"/>
  <c r="Q583" i="1"/>
  <c r="R583" i="1"/>
  <c r="Q1062" i="1"/>
  <c r="R1062" i="1"/>
  <c r="Q2831" i="1"/>
  <c r="R2831" i="1"/>
  <c r="Q2137" i="1"/>
  <c r="R2137" i="1"/>
  <c r="Q2659" i="1"/>
  <c r="R2659" i="1"/>
  <c r="Q1928" i="1"/>
  <c r="R1928" i="1"/>
  <c r="Q1406" i="1"/>
  <c r="R1406" i="1"/>
  <c r="Q527" i="1"/>
  <c r="R527" i="1"/>
  <c r="Q991" i="1"/>
  <c r="R991" i="1"/>
  <c r="Q907" i="1"/>
  <c r="R907" i="1"/>
  <c r="Q1746" i="1"/>
  <c r="R1746" i="1"/>
  <c r="Q1170" i="1"/>
  <c r="R1170" i="1"/>
  <c r="Q1532" i="1"/>
  <c r="R1532" i="1"/>
  <c r="Q1583" i="1"/>
  <c r="R1583" i="1"/>
  <c r="Q1034" i="1"/>
  <c r="R1034" i="1"/>
  <c r="Q603" i="1"/>
  <c r="R603" i="1"/>
  <c r="Q1162" i="1"/>
  <c r="R1162" i="1"/>
  <c r="Q1652" i="1"/>
  <c r="R1652" i="1"/>
  <c r="Q845" i="1"/>
  <c r="R845" i="1"/>
  <c r="Q1035" i="1"/>
  <c r="R1035" i="1"/>
  <c r="Q1011" i="1"/>
  <c r="R1011" i="1"/>
  <c r="Q2161" i="1"/>
  <c r="R2161" i="1"/>
  <c r="Q3525" i="1"/>
  <c r="R3525" i="1"/>
  <c r="Q2841" i="1"/>
  <c r="R2841" i="1"/>
  <c r="Q1203" i="1"/>
  <c r="R1203" i="1"/>
  <c r="Q980" i="1"/>
  <c r="R980" i="1"/>
  <c r="Q1650" i="1"/>
  <c r="R1650" i="1"/>
  <c r="Q1375" i="1"/>
  <c r="R1375" i="1"/>
  <c r="Q2845" i="1"/>
  <c r="R2845" i="1"/>
  <c r="Q250" i="1"/>
  <c r="R250" i="1"/>
  <c r="Q2099" i="1"/>
  <c r="R2099" i="1"/>
  <c r="Q2641" i="1"/>
  <c r="R2641" i="1"/>
  <c r="Q2228" i="1"/>
  <c r="R2228" i="1"/>
  <c r="Q1993" i="1"/>
  <c r="R1993" i="1"/>
  <c r="Q1282" i="1"/>
  <c r="R1282" i="1"/>
  <c r="Q1684" i="1"/>
  <c r="R1684" i="1"/>
  <c r="Q3125" i="1"/>
  <c r="R3125" i="1"/>
  <c r="Q3009" i="1"/>
  <c r="R3009" i="1"/>
  <c r="Q3162" i="1"/>
  <c r="R3162" i="1"/>
  <c r="Q1626" i="1"/>
  <c r="R1626" i="1"/>
  <c r="Q3324" i="1"/>
  <c r="R3324" i="1"/>
  <c r="Q2559" i="1"/>
  <c r="R2559" i="1"/>
  <c r="Q2224" i="1"/>
  <c r="R2224" i="1"/>
  <c r="Q3290" i="1"/>
  <c r="R3290" i="1"/>
  <c r="Q2323" i="1"/>
  <c r="R2323" i="1"/>
  <c r="Q3234" i="1"/>
  <c r="R3234" i="1"/>
  <c r="Q2819" i="1"/>
  <c r="R2819" i="1"/>
  <c r="Q3230" i="1"/>
  <c r="R3230" i="1"/>
  <c r="Q3313" i="1"/>
  <c r="R3313" i="1"/>
  <c r="Q2501" i="1"/>
  <c r="R2501" i="1"/>
  <c r="Q3812" i="1"/>
  <c r="R3812" i="1"/>
  <c r="Q2187" i="1"/>
  <c r="R2187" i="1"/>
  <c r="Q2157" i="1"/>
  <c r="R2157" i="1"/>
  <c r="Q3231" i="1"/>
  <c r="R3231" i="1"/>
  <c r="Q2553" i="1"/>
  <c r="R2553" i="1"/>
  <c r="Q3096" i="1"/>
  <c r="R3096" i="1"/>
  <c r="Q3383" i="1"/>
  <c r="R3383" i="1"/>
  <c r="Q2835" i="1"/>
  <c r="R2835" i="1"/>
  <c r="Q1906" i="1"/>
  <c r="R1906" i="1"/>
  <c r="Q3454" i="1"/>
  <c r="R3454" i="1"/>
  <c r="Q2494" i="1"/>
  <c r="R2494" i="1"/>
  <c r="Q2960" i="1"/>
  <c r="R2960" i="1"/>
  <c r="Q3813" i="1"/>
  <c r="R3813" i="1"/>
  <c r="Q3208" i="1"/>
  <c r="R3208" i="1"/>
  <c r="Q1741" i="1"/>
  <c r="R1741" i="1"/>
  <c r="Q3068" i="1"/>
  <c r="R3068" i="1"/>
  <c r="Q2892" i="1"/>
  <c r="R2892" i="1"/>
  <c r="Q1722" i="1"/>
  <c r="R1722" i="1"/>
  <c r="Q2972" i="1"/>
  <c r="R2972" i="1"/>
  <c r="Q861" i="1"/>
  <c r="R861" i="1"/>
  <c r="Q2983" i="1"/>
  <c r="R2983" i="1"/>
  <c r="Q1487" i="1"/>
  <c r="R1487" i="1"/>
  <c r="Q3814" i="1"/>
  <c r="R3814" i="1"/>
  <c r="Q3218" i="1"/>
  <c r="R3218" i="1"/>
  <c r="Q2865" i="1"/>
  <c r="R2865" i="1"/>
  <c r="Q3448" i="1"/>
  <c r="R3448" i="1"/>
  <c r="Q3815" i="1"/>
  <c r="R3815" i="1"/>
  <c r="Q3165" i="1"/>
  <c r="R3165" i="1"/>
  <c r="Q3015" i="1"/>
  <c r="R3015" i="1"/>
  <c r="Q3024" i="1"/>
  <c r="R3024" i="1"/>
  <c r="Q2981" i="1"/>
  <c r="R2981" i="1"/>
  <c r="Q3816" i="1"/>
  <c r="R3816" i="1"/>
  <c r="Q3817" i="1"/>
  <c r="R3817" i="1"/>
  <c r="Q3818" i="1"/>
  <c r="R3818" i="1"/>
  <c r="Q2663" i="1"/>
  <c r="R2663" i="1"/>
  <c r="Q3079" i="1"/>
  <c r="R3079" i="1"/>
  <c r="Q3819" i="1"/>
  <c r="R3819" i="1"/>
  <c r="Q3378" i="1"/>
  <c r="R3378" i="1"/>
  <c r="Q1923" i="1"/>
  <c r="R1923" i="1"/>
  <c r="Q3820" i="1"/>
  <c r="R3820" i="1"/>
  <c r="Q2782" i="1"/>
  <c r="R2782" i="1"/>
  <c r="Q3821" i="1"/>
  <c r="R3821" i="1"/>
  <c r="Q3384" i="1"/>
  <c r="R3384" i="1"/>
  <c r="Q2980" i="1"/>
  <c r="R2980" i="1"/>
  <c r="Q3138" i="1"/>
  <c r="R3138" i="1"/>
  <c r="Q3822" i="1"/>
  <c r="R3822" i="1"/>
  <c r="Q1219" i="1"/>
  <c r="R1219" i="1"/>
  <c r="Q1044" i="1"/>
  <c r="R1044" i="1"/>
  <c r="Q2816" i="1"/>
  <c r="R2816" i="1"/>
  <c r="Q2817" i="1"/>
  <c r="R2817" i="1"/>
  <c r="Q3014" i="1"/>
  <c r="R3014" i="1"/>
  <c r="Q3823" i="1"/>
  <c r="R3823" i="1"/>
  <c r="Q3824" i="1"/>
  <c r="R3824" i="1"/>
  <c r="Q2048" i="1"/>
  <c r="R2048" i="1"/>
  <c r="Q3825" i="1"/>
  <c r="R3825" i="1"/>
  <c r="Q2807" i="1"/>
  <c r="R2807" i="1"/>
  <c r="Q3055" i="1"/>
  <c r="R3055" i="1"/>
  <c r="Q2143" i="1"/>
  <c r="R2143" i="1"/>
  <c r="Q3083" i="1"/>
  <c r="R3083" i="1"/>
  <c r="Q2083" i="1"/>
  <c r="R2083" i="1"/>
  <c r="Q3280" i="1"/>
  <c r="R3280" i="1"/>
  <c r="Q3826" i="1"/>
  <c r="R3826" i="1"/>
  <c r="Q3342" i="1"/>
  <c r="R3342" i="1"/>
  <c r="Q3419" i="1"/>
  <c r="R3419" i="1"/>
  <c r="Q3343" i="1"/>
  <c r="R3343" i="1"/>
  <c r="Q2068" i="1"/>
  <c r="R2068" i="1"/>
  <c r="Q2245" i="1"/>
  <c r="R2245" i="1"/>
  <c r="Q2536" i="1"/>
  <c r="R2536" i="1"/>
  <c r="Q2857" i="1"/>
  <c r="R2857" i="1"/>
  <c r="Q937" i="1"/>
  <c r="R937" i="1"/>
  <c r="Q1717" i="1"/>
  <c r="R1717" i="1"/>
  <c r="Q2859" i="1"/>
  <c r="R2859" i="1"/>
  <c r="Q3827" i="1"/>
  <c r="R3827" i="1"/>
  <c r="Q2699" i="1"/>
  <c r="R2699" i="1"/>
  <c r="Q2877" i="1"/>
  <c r="R2877" i="1"/>
  <c r="Q2132" i="1"/>
  <c r="R2132" i="1"/>
  <c r="Q430" i="1"/>
  <c r="R430" i="1"/>
  <c r="Q423" i="1"/>
  <c r="R423" i="1"/>
  <c r="Q3065" i="1"/>
  <c r="R3065" i="1"/>
  <c r="Q951" i="1"/>
  <c r="R951" i="1"/>
  <c r="Q468" i="1"/>
  <c r="R468" i="1"/>
  <c r="Q2427" i="1"/>
  <c r="R2427" i="1"/>
  <c r="Q2932" i="1"/>
  <c r="R2932" i="1"/>
  <c r="Q2417" i="1"/>
  <c r="R2417" i="1"/>
  <c r="Q427" i="1"/>
  <c r="R427" i="1"/>
  <c r="Q332" i="1"/>
  <c r="R332" i="1"/>
  <c r="Q206" i="1"/>
  <c r="R206" i="1"/>
  <c r="Q2517" i="1"/>
  <c r="R2517" i="1"/>
  <c r="Q2779" i="1"/>
  <c r="R2779" i="1"/>
  <c r="Q2420" i="1"/>
  <c r="R2420" i="1"/>
  <c r="Q2852" i="1"/>
  <c r="R2852" i="1"/>
  <c r="Q1979" i="1"/>
  <c r="R1979" i="1"/>
  <c r="Q1389" i="1"/>
  <c r="R1389" i="1"/>
  <c r="Q3110" i="1"/>
  <c r="R3110" i="1"/>
  <c r="Q543" i="1"/>
  <c r="R543" i="1"/>
  <c r="Q1763" i="1"/>
  <c r="R1763" i="1"/>
  <c r="Q2935" i="1"/>
  <c r="R2935" i="1"/>
  <c r="Q924" i="1"/>
  <c r="R924" i="1"/>
  <c r="Q2750" i="1"/>
  <c r="R2750" i="1"/>
  <c r="Q2868" i="1"/>
  <c r="R2868" i="1"/>
  <c r="Q1653" i="1"/>
  <c r="R1653" i="1"/>
  <c r="Q1584" i="1"/>
  <c r="R1584" i="1"/>
  <c r="Q2399" i="1"/>
  <c r="R2399" i="1"/>
  <c r="Q88" i="1"/>
  <c r="R88" i="1"/>
  <c r="Q294" i="1"/>
  <c r="R294" i="1"/>
  <c r="Q2108" i="1"/>
  <c r="R2108" i="1"/>
  <c r="Q3494" i="1"/>
  <c r="R3494" i="1"/>
  <c r="Q3607" i="1"/>
  <c r="R3607" i="1"/>
  <c r="Q271" i="1"/>
  <c r="R271" i="1"/>
  <c r="Q3112" i="1"/>
  <c r="R3112" i="1"/>
  <c r="Q1938" i="1"/>
  <c r="R1938" i="1"/>
  <c r="Q1679" i="1"/>
  <c r="R1679" i="1"/>
  <c r="Q944" i="1"/>
  <c r="R944" i="1"/>
  <c r="Q3828" i="1"/>
  <c r="R3828" i="1"/>
  <c r="Q2010" i="1"/>
  <c r="R2010" i="1"/>
  <c r="Q3399" i="1"/>
  <c r="R3399" i="1"/>
  <c r="Q2952" i="1"/>
  <c r="R2952" i="1"/>
  <c r="Q2704" i="1"/>
  <c r="R2704" i="1"/>
  <c r="Q453" i="1"/>
  <c r="R453" i="1"/>
  <c r="Q1211" i="1"/>
  <c r="R1211" i="1"/>
  <c r="Q2505" i="1"/>
  <c r="R2505" i="1"/>
  <c r="Q3226" i="1"/>
  <c r="R3226" i="1"/>
  <c r="Q3225" i="1"/>
  <c r="R3225" i="1"/>
  <c r="Q233" i="1"/>
  <c r="R233" i="1"/>
  <c r="Q622" i="1"/>
  <c r="R622" i="1"/>
  <c r="Q421" i="1"/>
  <c r="R421" i="1"/>
  <c r="Q1140" i="1"/>
  <c r="R1140" i="1"/>
  <c r="Q1572" i="1"/>
  <c r="R1572" i="1"/>
  <c r="Q1483" i="1"/>
  <c r="R1483" i="1"/>
  <c r="Q403" i="1"/>
  <c r="R403" i="1"/>
  <c r="Q53" i="1"/>
  <c r="R53" i="1"/>
  <c r="Q2929" i="1"/>
  <c r="R2929" i="1"/>
  <c r="Q559" i="1"/>
  <c r="R559" i="1"/>
  <c r="Q2915" i="1"/>
  <c r="R2915" i="1"/>
  <c r="Q946" i="1"/>
  <c r="R946" i="1"/>
  <c r="Q2943" i="1"/>
  <c r="R2943" i="1"/>
  <c r="Q3204" i="1"/>
  <c r="R3204" i="1"/>
  <c r="Q3" i="1"/>
  <c r="R3" i="1"/>
  <c r="Q788" i="1"/>
  <c r="R788" i="1"/>
  <c r="Q1526" i="1"/>
  <c r="R1526" i="1"/>
  <c r="Q2923" i="1"/>
  <c r="R2923" i="1"/>
  <c r="Q1596" i="1"/>
  <c r="R1596" i="1"/>
  <c r="Q138" i="1"/>
  <c r="R138" i="1"/>
  <c r="Q2578" i="1"/>
  <c r="R2578" i="1"/>
  <c r="Q393" i="1"/>
  <c r="R393" i="1"/>
  <c r="Q1491" i="1"/>
  <c r="R1491" i="1"/>
  <c r="Q681" i="1"/>
  <c r="R681" i="1"/>
  <c r="Q1762" i="1"/>
  <c r="R1762" i="1"/>
  <c r="Q1206" i="1"/>
  <c r="R1206" i="1"/>
  <c r="Q356" i="1"/>
  <c r="R356" i="1"/>
  <c r="Q106" i="1"/>
  <c r="R106" i="1"/>
  <c r="Q922" i="1"/>
  <c r="R922" i="1"/>
  <c r="Q870" i="1"/>
  <c r="R870" i="1"/>
  <c r="Q621" i="1"/>
  <c r="R621" i="1"/>
  <c r="Q650" i="1"/>
  <c r="R650" i="1"/>
  <c r="Q928" i="1"/>
  <c r="R928" i="1"/>
  <c r="Q668" i="1"/>
  <c r="R668" i="1"/>
  <c r="Q1030" i="1"/>
  <c r="R1030" i="1"/>
  <c r="Q2148" i="1"/>
  <c r="R2148" i="1"/>
  <c r="Q954" i="1"/>
  <c r="R954" i="1"/>
  <c r="Q1188" i="1"/>
  <c r="R1188" i="1"/>
  <c r="Q1163" i="1"/>
  <c r="R1163" i="1"/>
  <c r="Q2338" i="1"/>
  <c r="R2338" i="1"/>
  <c r="Q1794" i="1"/>
  <c r="R1794" i="1"/>
  <c r="Q2554" i="1"/>
  <c r="R2554" i="1"/>
  <c r="Q2916" i="1"/>
  <c r="R2916" i="1"/>
  <c r="Q3829" i="1"/>
  <c r="R3829" i="1"/>
  <c r="Q3526" i="1"/>
  <c r="R3526" i="1"/>
  <c r="Q794" i="1"/>
  <c r="R794" i="1"/>
  <c r="Q3566" i="1"/>
  <c r="R3566" i="1"/>
  <c r="Q2885" i="1"/>
  <c r="R2885" i="1"/>
  <c r="Q3830" i="1"/>
  <c r="R3830" i="1"/>
  <c r="Q3654" i="1"/>
  <c r="R3654" i="1"/>
  <c r="Q2953" i="1"/>
  <c r="R2953" i="1"/>
  <c r="Q3831" i="1"/>
  <c r="R3831" i="1"/>
  <c r="Q3832" i="1"/>
  <c r="R3832" i="1"/>
  <c r="Q3833" i="1"/>
  <c r="R3833" i="1"/>
  <c r="Q3834" i="1"/>
  <c r="R3834" i="1"/>
  <c r="Q3481" i="1"/>
  <c r="R3481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291" i="1"/>
  <c r="R3291" i="1"/>
  <c r="Q3841" i="1"/>
  <c r="R3841" i="1"/>
  <c r="Q2987" i="1"/>
  <c r="R2987" i="1"/>
  <c r="Q3842" i="1"/>
  <c r="R3842" i="1"/>
  <c r="Q837" i="1"/>
  <c r="R837" i="1"/>
  <c r="Q3182" i="1"/>
  <c r="R3182" i="1"/>
  <c r="Q1166" i="1"/>
  <c r="R1166" i="1"/>
  <c r="Q3057" i="1"/>
  <c r="R3057" i="1"/>
  <c r="Q3315" i="1"/>
  <c r="R3315" i="1"/>
  <c r="Q2435" i="1"/>
  <c r="R2435" i="1"/>
  <c r="Q3219" i="1"/>
  <c r="R3219" i="1"/>
  <c r="Q3843" i="1"/>
  <c r="R3843" i="1"/>
  <c r="Q3269" i="1"/>
  <c r="R3269" i="1"/>
  <c r="Q3527" i="1"/>
  <c r="R3527" i="1"/>
  <c r="Q1425" i="1"/>
  <c r="R1425" i="1"/>
  <c r="Q3318" i="1"/>
  <c r="R3318" i="1"/>
  <c r="Q175" i="1"/>
  <c r="R175" i="1"/>
  <c r="Q899" i="1"/>
  <c r="R899" i="1"/>
  <c r="Q3314" i="1"/>
  <c r="R3314" i="1"/>
  <c r="Q2530" i="1"/>
  <c r="R2530" i="1"/>
  <c r="Q1964" i="1"/>
  <c r="R1964" i="1"/>
  <c r="Q3491" i="1"/>
  <c r="R3491" i="1"/>
  <c r="Q3250" i="1"/>
  <c r="R3250" i="1"/>
  <c r="Q2753" i="1"/>
  <c r="R2753" i="1"/>
  <c r="Q3844" i="1"/>
  <c r="R3844" i="1"/>
  <c r="Q2333" i="1"/>
  <c r="R2333" i="1"/>
  <c r="Q3476" i="1"/>
  <c r="R3476" i="1"/>
  <c r="Q3845" i="1"/>
  <c r="R3845" i="1"/>
  <c r="Q961" i="1"/>
  <c r="R961" i="1"/>
  <c r="Q2241" i="1"/>
  <c r="R2241" i="1"/>
  <c r="Q3578" i="1"/>
  <c r="R3578" i="1"/>
  <c r="Q3412" i="1"/>
  <c r="R3412" i="1"/>
  <c r="Q3444" i="1"/>
  <c r="R3444" i="1"/>
  <c r="Q3328" i="1"/>
  <c r="R3328" i="1"/>
  <c r="Q1460" i="1"/>
  <c r="R1460" i="1"/>
  <c r="Q341" i="1"/>
  <c r="R341" i="1"/>
  <c r="Q1803" i="1"/>
  <c r="R1803" i="1"/>
  <c r="Q3310" i="1"/>
  <c r="R3310" i="1"/>
  <c r="Q1968" i="1"/>
  <c r="R1968" i="1"/>
  <c r="Q3420" i="1"/>
  <c r="R3420" i="1"/>
  <c r="Q3127" i="1"/>
  <c r="R3127" i="1"/>
  <c r="Q3331" i="1"/>
  <c r="R3331" i="1"/>
  <c r="Q2738" i="1"/>
  <c r="R2738" i="1"/>
  <c r="Q2918" i="1"/>
  <c r="R2918" i="1"/>
  <c r="Q1570" i="1"/>
  <c r="R1570" i="1"/>
  <c r="Q2124" i="1"/>
  <c r="R2124" i="1"/>
  <c r="Q3011" i="1"/>
  <c r="R3011" i="1"/>
  <c r="Q3846" i="1"/>
  <c r="R3846" i="1"/>
  <c r="Q2499" i="1"/>
  <c r="R2499" i="1"/>
  <c r="Q3319" i="1"/>
  <c r="R3319" i="1"/>
  <c r="Q2898" i="1"/>
  <c r="R2898" i="1"/>
  <c r="Q3655" i="1"/>
  <c r="R3655" i="1"/>
  <c r="Q267" i="1"/>
  <c r="R267" i="1"/>
  <c r="Q3579" i="1"/>
  <c r="R3579" i="1"/>
  <c r="Q3504" i="1"/>
  <c r="R3504" i="1"/>
  <c r="Q3261" i="1"/>
  <c r="R3261" i="1"/>
  <c r="Q2999" i="1"/>
  <c r="R2999" i="1"/>
  <c r="Q3178" i="1"/>
  <c r="R3178" i="1"/>
  <c r="Q3104" i="1"/>
  <c r="R3104" i="1"/>
  <c r="Q3580" i="1"/>
  <c r="R3580" i="1"/>
  <c r="Q3847" i="1"/>
  <c r="R3847" i="1"/>
  <c r="Q3388" i="1"/>
  <c r="R3388" i="1"/>
  <c r="Q3848" i="1"/>
  <c r="R3848" i="1"/>
  <c r="Q3495" i="1"/>
  <c r="R3495" i="1"/>
  <c r="Q2742" i="1"/>
  <c r="R2742" i="1"/>
  <c r="Q3849" i="1"/>
  <c r="R3849" i="1"/>
  <c r="Q3507" i="1"/>
  <c r="R3507" i="1"/>
  <c r="Q2612" i="1"/>
  <c r="R2612" i="1"/>
  <c r="Q3656" i="1"/>
  <c r="R3656" i="1"/>
  <c r="Q3449" i="1"/>
  <c r="R3449" i="1"/>
  <c r="Q3496" i="1"/>
  <c r="R3496" i="1"/>
  <c r="Q3850" i="1"/>
  <c r="R3850" i="1"/>
  <c r="Q2120" i="1"/>
  <c r="R2120" i="1"/>
  <c r="Q3459" i="1"/>
  <c r="R3459" i="1"/>
  <c r="Q3657" i="1"/>
  <c r="R3657" i="1"/>
  <c r="Q3292" i="1"/>
  <c r="R3292" i="1"/>
  <c r="Q2881" i="1"/>
  <c r="R2881" i="1"/>
  <c r="Q733" i="1"/>
  <c r="R733" i="1"/>
  <c r="Q3069" i="1"/>
  <c r="R3069" i="1"/>
  <c r="Q3581" i="1"/>
  <c r="R3581" i="1"/>
  <c r="Q3851" i="1"/>
  <c r="R3851" i="1"/>
  <c r="Q3852" i="1"/>
  <c r="R3852" i="1"/>
  <c r="Q3853" i="1"/>
  <c r="R3853" i="1"/>
  <c r="Q2991" i="1"/>
  <c r="R2991" i="1"/>
  <c r="Q3854" i="1"/>
  <c r="R3854" i="1"/>
  <c r="Q3139" i="1"/>
  <c r="R3139" i="1"/>
  <c r="Q2650" i="1"/>
  <c r="R2650" i="1"/>
  <c r="Q3855" i="1"/>
  <c r="R3855" i="1"/>
  <c r="Q3206" i="1"/>
  <c r="R3206" i="1"/>
  <c r="Q3199" i="1"/>
  <c r="R3199" i="1"/>
  <c r="Q2899" i="1"/>
  <c r="R2899" i="1"/>
  <c r="Q3856" i="1"/>
  <c r="R3856" i="1"/>
  <c r="Q2396" i="1"/>
  <c r="R2396" i="1"/>
  <c r="Q3293" i="1"/>
  <c r="R3293" i="1"/>
  <c r="Q2822" i="1"/>
  <c r="R2822" i="1"/>
  <c r="Q2989" i="1"/>
  <c r="R2989" i="1"/>
  <c r="Q3857" i="1"/>
  <c r="R3857" i="1"/>
  <c r="Q3025" i="1"/>
  <c r="R3025" i="1"/>
  <c r="Q3358" i="1"/>
  <c r="R3358" i="1"/>
  <c r="Q3858" i="1"/>
  <c r="R3858" i="1"/>
  <c r="Q2247" i="1"/>
  <c r="R2247" i="1"/>
  <c r="Q3859" i="1"/>
  <c r="R3859" i="1"/>
  <c r="Q3361" i="1"/>
  <c r="R3361" i="1"/>
  <c r="Q3860" i="1"/>
  <c r="R3860" i="1"/>
  <c r="Q3861" i="1"/>
  <c r="R3861" i="1"/>
  <c r="Q1847" i="1"/>
  <c r="R1847" i="1"/>
  <c r="Q1589" i="1"/>
  <c r="R1589" i="1"/>
  <c r="Q2381" i="1"/>
  <c r="R2381" i="1"/>
  <c r="Q2340" i="1"/>
  <c r="R2340" i="1"/>
  <c r="Q3470" i="1"/>
  <c r="R3470" i="1"/>
  <c r="Q3134" i="1"/>
  <c r="R3134" i="1"/>
  <c r="Q3421" i="1"/>
  <c r="R3421" i="1"/>
  <c r="Q3862" i="1"/>
  <c r="R3862" i="1"/>
  <c r="Q3385" i="1"/>
  <c r="R3385" i="1"/>
  <c r="Q2413" i="1"/>
  <c r="R2413" i="1"/>
  <c r="Q2613" i="1"/>
  <c r="R2613" i="1"/>
  <c r="Q3528" i="1"/>
  <c r="R3528" i="1"/>
  <c r="Q3863" i="1"/>
  <c r="R3863" i="1"/>
  <c r="Q3582" i="1"/>
  <c r="R3582" i="1"/>
  <c r="Q1488" i="1"/>
  <c r="R1488" i="1"/>
  <c r="Q1029" i="1"/>
  <c r="R1029" i="1"/>
  <c r="Q3601" i="1"/>
  <c r="R3601" i="1"/>
  <c r="Q3329" i="1"/>
  <c r="R3329" i="1"/>
  <c r="Q3132" i="1"/>
  <c r="R3132" i="1"/>
  <c r="Q362" i="1"/>
  <c r="R362" i="1"/>
  <c r="Q563" i="1"/>
  <c r="R563" i="1"/>
  <c r="Q847" i="1"/>
  <c r="R847" i="1"/>
  <c r="Q763" i="1"/>
  <c r="R763" i="1"/>
  <c r="Q1482" i="1"/>
  <c r="R1482" i="1"/>
  <c r="Q738" i="1"/>
  <c r="R738" i="1"/>
  <c r="Q2533" i="1"/>
  <c r="R2533" i="1"/>
  <c r="Q1575" i="1"/>
  <c r="R1575" i="1"/>
  <c r="Q2855" i="1"/>
  <c r="R2855" i="1"/>
  <c r="Q380" i="1"/>
  <c r="R380" i="1"/>
  <c r="Q203" i="1"/>
  <c r="R203" i="1"/>
  <c r="Q554" i="1"/>
  <c r="R554" i="1"/>
  <c r="Q215" i="1"/>
  <c r="R215" i="1"/>
  <c r="Q221" i="1"/>
  <c r="R221" i="1"/>
  <c r="Q762" i="1"/>
  <c r="R762" i="1"/>
  <c r="Q1629" i="1"/>
  <c r="R1629" i="1"/>
  <c r="Q1006" i="1"/>
  <c r="R1006" i="1"/>
  <c r="Q983" i="1"/>
  <c r="R983" i="1"/>
  <c r="Q166" i="1"/>
  <c r="R166" i="1"/>
  <c r="Q471" i="1"/>
  <c r="R471" i="1"/>
  <c r="Q557" i="1"/>
  <c r="R557" i="1"/>
  <c r="Q567" i="1"/>
  <c r="R567" i="1"/>
  <c r="Q2325" i="1"/>
  <c r="R2325" i="1"/>
  <c r="Q458" i="1"/>
  <c r="R458" i="1"/>
  <c r="Q507" i="1"/>
  <c r="R507" i="1"/>
  <c r="Q965" i="1"/>
  <c r="R965" i="1"/>
  <c r="Q160" i="1"/>
  <c r="R160" i="1"/>
  <c r="Q2345" i="1"/>
  <c r="R2345" i="1"/>
  <c r="Q1476" i="1"/>
  <c r="R1476" i="1"/>
  <c r="Q940" i="1"/>
  <c r="R940" i="1"/>
  <c r="Q1641" i="1"/>
  <c r="R1641" i="1"/>
  <c r="Q213" i="1"/>
  <c r="R213" i="1"/>
  <c r="Q407" i="1"/>
  <c r="R407" i="1"/>
  <c r="Q312" i="1"/>
  <c r="R312" i="1"/>
  <c r="Q508" i="1"/>
  <c r="R508" i="1"/>
  <c r="Q329" i="1"/>
  <c r="R329" i="1"/>
  <c r="Q505" i="1"/>
  <c r="R505" i="1"/>
  <c r="Q1721" i="1"/>
  <c r="R1721" i="1"/>
  <c r="Q649" i="1"/>
  <c r="R649" i="1"/>
  <c r="Q373" i="1"/>
  <c r="R373" i="1"/>
  <c r="Q2305" i="1"/>
  <c r="R2305" i="1"/>
  <c r="Q3052" i="1"/>
  <c r="R3052" i="1"/>
  <c r="Q1930" i="1"/>
  <c r="R1930" i="1"/>
  <c r="Q3864" i="1"/>
  <c r="R3864" i="1"/>
  <c r="Q2113" i="1"/>
  <c r="R2113" i="1"/>
  <c r="Q3422" i="1"/>
  <c r="R3422" i="1"/>
  <c r="Q3865" i="1"/>
  <c r="R3865" i="1"/>
  <c r="Q3866" i="1"/>
  <c r="R3866" i="1"/>
  <c r="Q3346" i="1"/>
  <c r="R3346" i="1"/>
  <c r="Q3088" i="1"/>
  <c r="R3088" i="1"/>
  <c r="Q3867" i="1"/>
  <c r="R3867" i="1"/>
  <c r="Q2956" i="1"/>
  <c r="R2956" i="1"/>
  <c r="Q3868" i="1"/>
  <c r="R3868" i="1"/>
  <c r="Q3869" i="1"/>
  <c r="R3869" i="1"/>
  <c r="Q3000" i="1"/>
  <c r="R3000" i="1"/>
  <c r="Q3870" i="1"/>
  <c r="R3870" i="1"/>
  <c r="Q2920" i="1"/>
  <c r="R2920" i="1"/>
  <c r="Q1685" i="1"/>
  <c r="R1685" i="1"/>
  <c r="Q3583" i="1"/>
  <c r="R3583" i="1"/>
  <c r="Q2005" i="1"/>
  <c r="R2005" i="1"/>
  <c r="Q1843" i="1"/>
  <c r="R1843" i="1"/>
  <c r="Q1728" i="1"/>
  <c r="R1728" i="1"/>
  <c r="Q1748" i="1"/>
  <c r="R1748" i="1"/>
  <c r="Q1271" i="1"/>
  <c r="R1271" i="1"/>
  <c r="Q1357" i="1"/>
  <c r="R1357" i="1"/>
  <c r="Q1134" i="1"/>
  <c r="R1134" i="1"/>
  <c r="Q133" i="1"/>
  <c r="R133" i="1"/>
  <c r="Q989" i="1"/>
  <c r="R989" i="1"/>
  <c r="Q1200" i="1"/>
  <c r="R1200" i="1"/>
  <c r="Q276" i="1"/>
  <c r="R276" i="1"/>
  <c r="Q558" i="1"/>
  <c r="R558" i="1"/>
  <c r="Q996" i="1"/>
  <c r="R996" i="1"/>
  <c r="Q228" i="1"/>
  <c r="R228" i="1"/>
  <c r="Q480" i="1"/>
  <c r="R480" i="1"/>
  <c r="Q334" i="1"/>
  <c r="R334" i="1"/>
  <c r="Q1654" i="1"/>
  <c r="R1654" i="1"/>
  <c r="Q1363" i="1"/>
  <c r="R1363" i="1"/>
  <c r="Q1879" i="1"/>
  <c r="R1879" i="1"/>
  <c r="Q825" i="1"/>
  <c r="R825" i="1"/>
  <c r="Q1974" i="1"/>
  <c r="R1974" i="1"/>
  <c r="Q2289" i="1"/>
  <c r="R2289" i="1"/>
  <c r="Q1287" i="1"/>
  <c r="R1287" i="1"/>
  <c r="Q739" i="1"/>
  <c r="R739" i="1"/>
  <c r="Q369" i="1"/>
  <c r="R369" i="1"/>
  <c r="Q542" i="1"/>
  <c r="R542" i="1"/>
  <c r="Q406" i="1"/>
  <c r="R406" i="1"/>
  <c r="Q633" i="1"/>
  <c r="R633" i="1"/>
  <c r="Q877" i="1"/>
  <c r="R877" i="1"/>
  <c r="Q1114" i="1"/>
  <c r="R1114" i="1"/>
  <c r="Q1292" i="1"/>
  <c r="R1292" i="1"/>
  <c r="Q218" i="1"/>
  <c r="R218" i="1"/>
  <c r="Q350" i="1"/>
  <c r="R350" i="1"/>
  <c r="Q1506" i="1"/>
  <c r="R1506" i="1"/>
  <c r="Q487" i="1"/>
  <c r="R487" i="1"/>
  <c r="Q718" i="1"/>
  <c r="R718" i="1"/>
  <c r="Q544" i="1"/>
  <c r="R544" i="1"/>
  <c r="Q472" i="1"/>
  <c r="R472" i="1"/>
  <c r="Q869" i="1"/>
  <c r="R869" i="1"/>
  <c r="Q439" i="1"/>
  <c r="R439" i="1"/>
  <c r="Q1825" i="1"/>
  <c r="R1825" i="1"/>
  <c r="Q1886" i="1"/>
  <c r="R1886" i="1"/>
  <c r="Q1872" i="1"/>
  <c r="R1872" i="1"/>
  <c r="Q2029" i="1"/>
  <c r="R2029" i="1"/>
  <c r="Q2593" i="1"/>
  <c r="R2593" i="1"/>
  <c r="Q1323" i="1"/>
  <c r="R1323" i="1"/>
  <c r="Q1943" i="1"/>
  <c r="R1943" i="1"/>
  <c r="Q1355" i="1"/>
  <c r="R1355" i="1"/>
  <c r="Q1255" i="1"/>
  <c r="R1255" i="1"/>
  <c r="Q1947" i="1"/>
  <c r="R1947" i="1"/>
  <c r="Q513" i="1"/>
  <c r="R513" i="1"/>
  <c r="Q2586" i="1"/>
  <c r="R2586" i="1"/>
  <c r="Q1681" i="1"/>
  <c r="R1681" i="1"/>
  <c r="Q2229" i="1"/>
  <c r="R2229" i="1"/>
  <c r="Q376" i="1"/>
  <c r="R376" i="1"/>
  <c r="Q1838" i="1"/>
  <c r="R1838" i="1"/>
  <c r="Q1259" i="1"/>
  <c r="R1259" i="1"/>
  <c r="Q1312" i="1"/>
  <c r="R1312" i="1"/>
  <c r="Q1858" i="1"/>
  <c r="R1858" i="1"/>
  <c r="Q1707" i="1"/>
  <c r="R1707" i="1"/>
  <c r="Q1227" i="1"/>
  <c r="R1227" i="1"/>
  <c r="Q489" i="1"/>
  <c r="R489" i="1"/>
  <c r="Q865" i="1"/>
  <c r="R865" i="1"/>
  <c r="Q117" i="1"/>
  <c r="R117" i="1"/>
  <c r="Q1039" i="1"/>
  <c r="R1039" i="1"/>
  <c r="Q2259" i="1"/>
  <c r="R2259" i="1"/>
  <c r="Q571" i="1"/>
  <c r="R571" i="1"/>
  <c r="Q1516" i="1"/>
  <c r="R1516" i="1"/>
  <c r="Q101" i="1"/>
  <c r="R101" i="1"/>
  <c r="Q3393" i="1"/>
  <c r="R3393" i="1"/>
  <c r="Q585" i="1"/>
  <c r="R585" i="1"/>
  <c r="Q1876" i="1"/>
  <c r="R1876" i="1"/>
  <c r="Q201" i="1"/>
  <c r="R201" i="1"/>
  <c r="Q3658" i="1"/>
  <c r="R3658" i="1"/>
  <c r="Q634" i="1"/>
  <c r="R634" i="1"/>
  <c r="Q985" i="1"/>
  <c r="R985" i="1"/>
  <c r="Q2421" i="1"/>
  <c r="R2421" i="1"/>
  <c r="Q2673" i="1"/>
  <c r="R2673" i="1"/>
  <c r="Q1012" i="1"/>
  <c r="R1012" i="1"/>
  <c r="Q3111" i="1"/>
  <c r="R3111" i="1"/>
  <c r="Q2165" i="1"/>
  <c r="R2165" i="1"/>
  <c r="Q1192" i="1"/>
  <c r="R1192" i="1"/>
  <c r="Q2693" i="1"/>
  <c r="R2693" i="1"/>
  <c r="Q2263" i="1"/>
  <c r="R2263" i="1"/>
  <c r="Q1999" i="1"/>
  <c r="R1999" i="1"/>
  <c r="Q1990" i="1"/>
  <c r="R1990" i="1"/>
  <c r="Q2755" i="1"/>
  <c r="R2755" i="1"/>
  <c r="Q858" i="1"/>
  <c r="R858" i="1"/>
  <c r="Q1422" i="1"/>
  <c r="R1422" i="1"/>
  <c r="Q3871" i="1"/>
  <c r="R3871" i="1"/>
  <c r="Q3872" i="1"/>
  <c r="R3872" i="1"/>
  <c r="Q536" i="1"/>
  <c r="R536" i="1"/>
  <c r="Q1189" i="1"/>
  <c r="R1189" i="1"/>
  <c r="Q98" i="1"/>
  <c r="R98" i="1"/>
  <c r="Q345" i="1"/>
  <c r="R345" i="1"/>
  <c r="Q2377" i="1"/>
  <c r="R2377" i="1"/>
  <c r="Q1455" i="1"/>
  <c r="R1455" i="1"/>
  <c r="Q3873" i="1"/>
  <c r="R3873" i="1"/>
  <c r="Q452" i="1"/>
  <c r="R452" i="1"/>
  <c r="Q3140" i="1"/>
  <c r="R3140" i="1"/>
  <c r="Q159" i="1"/>
  <c r="R159" i="1"/>
  <c r="Q1047" i="1"/>
  <c r="R1047" i="1"/>
  <c r="Q2784" i="1"/>
  <c r="R2784" i="1"/>
  <c r="Q906" i="1"/>
  <c r="R906" i="1"/>
  <c r="Q1677" i="1"/>
  <c r="R1677" i="1"/>
  <c r="Q1021" i="1"/>
  <c r="R1021" i="1"/>
  <c r="Q702" i="1"/>
  <c r="R702" i="1"/>
  <c r="Q1138" i="1"/>
  <c r="R1138" i="1"/>
  <c r="Q410" i="1"/>
  <c r="R410" i="1"/>
  <c r="Q551" i="1"/>
  <c r="R551" i="1"/>
  <c r="Q2162" i="1"/>
  <c r="R2162" i="1"/>
  <c r="Q2058" i="1"/>
  <c r="R2058" i="1"/>
  <c r="Q1522" i="1"/>
  <c r="R1522" i="1"/>
  <c r="Q976" i="1"/>
  <c r="R976" i="1"/>
  <c r="Q1698" i="1"/>
  <c r="R1698" i="1"/>
  <c r="Q1445" i="1"/>
  <c r="R1445" i="1"/>
  <c r="Q2484" i="1"/>
  <c r="R2484" i="1"/>
  <c r="Q1659" i="1"/>
  <c r="R1659" i="1"/>
  <c r="Q882" i="1"/>
  <c r="R882" i="1"/>
  <c r="Q2285" i="1"/>
  <c r="R2285" i="1"/>
  <c r="Q2973" i="1"/>
  <c r="R2973" i="1"/>
  <c r="Q165" i="1"/>
  <c r="R165" i="1"/>
  <c r="Q888" i="1"/>
  <c r="R888" i="1"/>
  <c r="Q743" i="1"/>
  <c r="R743" i="1"/>
  <c r="Q1041" i="1"/>
  <c r="R1041" i="1"/>
  <c r="Q1069" i="1"/>
  <c r="R1069" i="1"/>
  <c r="Q239" i="1"/>
  <c r="R239" i="1"/>
  <c r="Q2063" i="1"/>
  <c r="R2063" i="1"/>
  <c r="Q891" i="1"/>
  <c r="R891" i="1"/>
  <c r="Q2579" i="1"/>
  <c r="R2579" i="1"/>
  <c r="Q684" i="1"/>
  <c r="R684" i="1"/>
  <c r="Q1595" i="1"/>
  <c r="R1595" i="1"/>
  <c r="Q927" i="1"/>
  <c r="R927" i="1"/>
  <c r="Q752" i="1"/>
  <c r="R752" i="1"/>
  <c r="Q2089" i="1"/>
  <c r="R2089" i="1"/>
  <c r="Q1306" i="1"/>
  <c r="R1306" i="1"/>
  <c r="Q651" i="1"/>
  <c r="R651" i="1"/>
  <c r="Q3109" i="1"/>
  <c r="R3109" i="1"/>
  <c r="Q1106" i="1"/>
  <c r="R1106" i="1"/>
  <c r="Q804" i="1"/>
  <c r="R804" i="1"/>
  <c r="Q1210" i="1"/>
  <c r="R1210" i="1"/>
  <c r="Q1257" i="1"/>
  <c r="R1257" i="1"/>
  <c r="Q770" i="1"/>
  <c r="R770" i="1"/>
  <c r="Q2423" i="1"/>
  <c r="R2423" i="1"/>
  <c r="Q1082" i="1"/>
  <c r="R1082" i="1"/>
  <c r="Q931" i="1"/>
  <c r="R931" i="1"/>
  <c r="Q2504" i="1"/>
  <c r="R2504" i="1"/>
  <c r="Q1529" i="1"/>
  <c r="R1529" i="1"/>
  <c r="Q2634" i="1"/>
  <c r="R2634" i="1"/>
  <c r="Q1597" i="1"/>
  <c r="R1597" i="1"/>
  <c r="Q701" i="1"/>
  <c r="R701" i="1"/>
  <c r="Q2394" i="1"/>
  <c r="R2394" i="1"/>
  <c r="Q1342" i="1"/>
  <c r="R1342" i="1"/>
  <c r="Q957" i="1"/>
  <c r="R957" i="1"/>
  <c r="Q638" i="1"/>
  <c r="R638" i="1"/>
  <c r="Q1199" i="1"/>
  <c r="R1199" i="1"/>
  <c r="Q641" i="1"/>
  <c r="R641" i="1"/>
  <c r="Q2611" i="1"/>
  <c r="R2611" i="1"/>
  <c r="Q586" i="1"/>
  <c r="R586" i="1"/>
  <c r="Q1617" i="1"/>
  <c r="R1617" i="1"/>
  <c r="Q1298" i="1"/>
  <c r="R1298" i="1"/>
  <c r="Q2921" i="1"/>
  <c r="R2921" i="1"/>
  <c r="Q3114" i="1"/>
  <c r="R3114" i="1"/>
  <c r="Q3473" i="1"/>
  <c r="R3473" i="1"/>
  <c r="Q3477" i="1"/>
  <c r="R3477" i="1"/>
  <c r="Q3207" i="1"/>
  <c r="R3207" i="1"/>
  <c r="Q3874" i="1"/>
  <c r="R3874" i="1"/>
  <c r="Q3659" i="1"/>
  <c r="R3659" i="1"/>
  <c r="Q3560" i="1"/>
  <c r="R3560" i="1"/>
  <c r="Q2823" i="1"/>
  <c r="R2823" i="1"/>
  <c r="Q3141" i="1"/>
  <c r="R3141" i="1"/>
  <c r="Q3660" i="1"/>
  <c r="R3660" i="1"/>
  <c r="Q2465" i="1"/>
  <c r="R2465" i="1"/>
  <c r="Q3875" i="1"/>
  <c r="R3875" i="1"/>
  <c r="Q3256" i="1"/>
  <c r="R3256" i="1"/>
  <c r="Q3570" i="1"/>
  <c r="R3570" i="1"/>
  <c r="Q2721" i="1"/>
  <c r="R2721" i="1"/>
  <c r="Q3608" i="1"/>
  <c r="R3608" i="1"/>
  <c r="Q2975" i="1"/>
  <c r="R2975" i="1"/>
  <c r="Q3400" i="1"/>
  <c r="R3400" i="1"/>
  <c r="Q3142" i="1"/>
  <c r="R3142" i="1"/>
  <c r="Q2079" i="1"/>
  <c r="R2079" i="1"/>
  <c r="Q3876" i="1"/>
  <c r="R3876" i="1"/>
  <c r="Q3877" i="1"/>
  <c r="R3877" i="1"/>
  <c r="Q2745" i="1"/>
  <c r="R2745" i="1"/>
  <c r="Q3320" i="1"/>
  <c r="R3320" i="1"/>
  <c r="Q3878" i="1"/>
  <c r="R3878" i="1"/>
  <c r="Q2759" i="1"/>
  <c r="R2759" i="1"/>
  <c r="Q1089" i="1"/>
  <c r="R1089" i="1"/>
  <c r="Q3879" i="1"/>
  <c r="R3879" i="1"/>
  <c r="Q2459" i="1"/>
  <c r="R2459" i="1"/>
  <c r="Q821" i="1"/>
  <c r="R821" i="1"/>
  <c r="Q3478" i="1"/>
  <c r="R3478" i="1"/>
  <c r="Q3190" i="1"/>
  <c r="R3190" i="1"/>
  <c r="Q2457" i="1"/>
  <c r="R2457" i="1"/>
  <c r="Q2601" i="1"/>
  <c r="R2601" i="1"/>
  <c r="Q2997" i="1"/>
  <c r="R2997" i="1"/>
  <c r="Q3661" i="1"/>
  <c r="R3661" i="1"/>
  <c r="Q1888" i="1"/>
  <c r="R1888" i="1"/>
  <c r="Q3880" i="1"/>
  <c r="R3880" i="1"/>
  <c r="Q3881" i="1"/>
  <c r="R3881" i="1"/>
  <c r="Q3882" i="1"/>
  <c r="R3882" i="1"/>
  <c r="Q3883" i="1"/>
  <c r="R3883" i="1"/>
  <c r="Q3884" i="1"/>
  <c r="R3884" i="1"/>
  <c r="Q3194" i="1"/>
  <c r="R3194" i="1"/>
  <c r="Q3885" i="1"/>
  <c r="R3885" i="1"/>
  <c r="Q3886" i="1"/>
  <c r="R3886" i="1"/>
  <c r="Q3662" i="1"/>
  <c r="R3662" i="1"/>
  <c r="Q3618" i="1"/>
  <c r="R3618" i="1"/>
  <c r="Q3887" i="1"/>
  <c r="R3887" i="1"/>
  <c r="Q3888" i="1"/>
  <c r="R3888" i="1"/>
  <c r="Q3482" i="1"/>
  <c r="R3482" i="1"/>
  <c r="Q2050" i="1"/>
  <c r="R2050" i="1"/>
  <c r="Q3035" i="1"/>
  <c r="R3035" i="1"/>
  <c r="Q3889" i="1"/>
  <c r="R3889" i="1"/>
  <c r="Q3890" i="1"/>
  <c r="R3890" i="1"/>
  <c r="Q3891" i="1"/>
  <c r="R3891" i="1"/>
  <c r="Q3892" i="1"/>
  <c r="R3892" i="1"/>
  <c r="Q523" i="1"/>
  <c r="R523" i="1"/>
  <c r="Q1258" i="1"/>
  <c r="R1258" i="1"/>
  <c r="Q2412" i="1"/>
  <c r="R2412" i="1"/>
  <c r="Q824" i="1"/>
  <c r="R824" i="1"/>
  <c r="Q57" i="1"/>
  <c r="R57" i="1"/>
  <c r="Q462" i="1"/>
  <c r="R462" i="1"/>
  <c r="Q178" i="1"/>
  <c r="R178" i="1"/>
  <c r="Q737" i="1"/>
  <c r="R737" i="1"/>
  <c r="Q171" i="1"/>
  <c r="R171" i="1"/>
  <c r="Q1941" i="1"/>
  <c r="R1941" i="1"/>
  <c r="Q247" i="1"/>
  <c r="R247" i="1"/>
  <c r="Q236" i="1"/>
  <c r="R236" i="1"/>
  <c r="Q1966" i="1"/>
  <c r="R1966" i="1"/>
  <c r="Q1440" i="1"/>
  <c r="R1440" i="1"/>
  <c r="Q301" i="1"/>
  <c r="R301" i="1"/>
  <c r="Q210" i="1"/>
  <c r="R210" i="1"/>
  <c r="Q245" i="1"/>
  <c r="R245" i="1"/>
  <c r="Q8" i="1"/>
  <c r="R8" i="1"/>
  <c r="Q1786" i="1"/>
  <c r="R1786" i="1"/>
  <c r="Q134" i="1"/>
  <c r="R134" i="1"/>
  <c r="Q3115" i="1"/>
  <c r="R3115" i="1"/>
  <c r="Q3584" i="1"/>
  <c r="R3584" i="1"/>
  <c r="Q3281" i="1"/>
  <c r="R3281" i="1"/>
  <c r="Q3893" i="1"/>
  <c r="R3893" i="1"/>
  <c r="Q3029" i="1"/>
  <c r="R3029" i="1"/>
  <c r="Q3308" i="1"/>
  <c r="R3308" i="1"/>
  <c r="Q3894" i="1"/>
  <c r="R3894" i="1"/>
  <c r="Q2792" i="1"/>
  <c r="R2792" i="1"/>
  <c r="Q3895" i="1"/>
  <c r="R3895" i="1"/>
  <c r="Q2408" i="1"/>
  <c r="R2408" i="1"/>
  <c r="Q3143" i="1"/>
  <c r="R3143" i="1"/>
  <c r="Q3379" i="1"/>
  <c r="R3379" i="1"/>
  <c r="Q3896" i="1"/>
  <c r="R3896" i="1"/>
  <c r="Q2720" i="1"/>
  <c r="R2720" i="1"/>
  <c r="Q3897" i="1"/>
  <c r="R3897" i="1"/>
  <c r="Q3898" i="1"/>
  <c r="R3898" i="1"/>
  <c r="Q3663" i="1"/>
  <c r="R3663" i="1"/>
  <c r="Q3248" i="1"/>
  <c r="R3248" i="1"/>
  <c r="Q3585" i="1"/>
  <c r="R3585" i="1"/>
  <c r="Q2520" i="1"/>
  <c r="R2520" i="1"/>
  <c r="Q95" i="1"/>
  <c r="R95" i="1"/>
  <c r="Q371" i="1"/>
  <c r="R371" i="1"/>
  <c r="Q1314" i="1"/>
  <c r="R1314" i="1"/>
  <c r="Q445" i="1"/>
  <c r="R445" i="1"/>
  <c r="Q473" i="1"/>
  <c r="R473" i="1"/>
  <c r="Q2011" i="1"/>
  <c r="R2011" i="1"/>
  <c r="Q1664" i="1"/>
  <c r="R1664" i="1"/>
  <c r="Q404" i="1"/>
  <c r="R404" i="1"/>
  <c r="Q384" i="1"/>
  <c r="R384" i="1"/>
  <c r="Q482" i="1"/>
  <c r="R482" i="1"/>
  <c r="Q499" i="1"/>
  <c r="R499" i="1"/>
  <c r="Q424" i="1"/>
  <c r="R424" i="1"/>
  <c r="Q606" i="1"/>
  <c r="R606" i="1"/>
  <c r="Q315" i="1"/>
  <c r="R315" i="1"/>
  <c r="Q12" i="1"/>
  <c r="R12" i="1"/>
  <c r="Q440" i="1"/>
  <c r="R440" i="1"/>
  <c r="Q352" i="1"/>
  <c r="R352" i="1"/>
  <c r="Q270" i="1"/>
  <c r="R270" i="1"/>
  <c r="Q753" i="1"/>
  <c r="R753" i="1"/>
  <c r="Q438" i="1"/>
  <c r="R438" i="1"/>
  <c r="Q207" i="1"/>
  <c r="R207" i="1"/>
  <c r="Q129" i="1"/>
  <c r="R129" i="1"/>
  <c r="Q361" i="1"/>
  <c r="R361" i="1"/>
  <c r="Q978" i="1"/>
  <c r="R978" i="1"/>
  <c r="Q1233" i="1"/>
  <c r="R1233" i="1"/>
  <c r="Q307" i="1"/>
  <c r="R307" i="1"/>
  <c r="Q1351" i="1"/>
  <c r="R1351" i="1"/>
  <c r="Q799" i="1"/>
  <c r="R799" i="1"/>
  <c r="Q431" i="1"/>
  <c r="R431" i="1"/>
  <c r="Q174" i="1"/>
  <c r="R174" i="1"/>
  <c r="Q1294" i="1"/>
  <c r="R1294" i="1"/>
  <c r="Q353" i="1"/>
  <c r="R353" i="1"/>
  <c r="Q124" i="1"/>
  <c r="R124" i="1"/>
  <c r="Q264" i="1"/>
  <c r="R264" i="1"/>
  <c r="Q1115" i="1"/>
  <c r="R1115" i="1"/>
  <c r="Q286" i="1"/>
  <c r="R286" i="1"/>
  <c r="Q385" i="1"/>
  <c r="R385" i="1"/>
  <c r="Q908" i="1"/>
  <c r="R908" i="1"/>
  <c r="Q310" i="1"/>
  <c r="R310" i="1"/>
  <c r="Q451" i="1"/>
  <c r="R451" i="1"/>
  <c r="Q3567" i="1"/>
  <c r="R3567" i="1"/>
  <c r="Q3460" i="1"/>
  <c r="R3460" i="1"/>
  <c r="Q3529" i="1"/>
  <c r="R3529" i="1"/>
  <c r="Q3899" i="1"/>
  <c r="R3899" i="1"/>
  <c r="Q3664" i="1"/>
  <c r="R3664" i="1"/>
  <c r="Q2858" i="1"/>
  <c r="R2858" i="1"/>
  <c r="Q3900" i="1"/>
  <c r="R3900" i="1"/>
  <c r="Q3245" i="1"/>
  <c r="R3245" i="1"/>
  <c r="Q3006" i="1"/>
  <c r="R3006" i="1"/>
  <c r="Q3123" i="1"/>
  <c r="R3123" i="1"/>
  <c r="Q3901" i="1"/>
  <c r="R3901" i="1"/>
  <c r="Q1822" i="1"/>
  <c r="R1822" i="1"/>
  <c r="Q3902" i="1"/>
  <c r="R3902" i="1"/>
  <c r="Q3903" i="1"/>
  <c r="R3903" i="1"/>
  <c r="Q3904" i="1"/>
  <c r="R3904" i="1"/>
  <c r="Q2531" i="1"/>
  <c r="R2531" i="1"/>
  <c r="Q3144" i="1"/>
  <c r="R3144" i="1"/>
  <c r="Q3359" i="1"/>
  <c r="R3359" i="1"/>
  <c r="Q3294" i="1"/>
  <c r="R3294" i="1"/>
  <c r="Q3158" i="1"/>
  <c r="R3158" i="1"/>
  <c r="Q3224" i="1"/>
  <c r="R3224" i="1"/>
  <c r="Q3905" i="1"/>
  <c r="R3905" i="1"/>
  <c r="Q3177" i="1"/>
  <c r="R3177" i="1"/>
  <c r="Q3530" i="1"/>
  <c r="R3530" i="1"/>
  <c r="Q3145" i="1"/>
  <c r="R3145" i="1"/>
  <c r="Q962" i="1"/>
  <c r="R962" i="1"/>
  <c r="Q2801" i="1"/>
  <c r="R2801" i="1"/>
  <c r="Q1424" i="1"/>
  <c r="R1424" i="1"/>
  <c r="Q3906" i="1"/>
  <c r="R3906" i="1"/>
  <c r="Q1716" i="1"/>
  <c r="R1716" i="1"/>
  <c r="Q3186" i="1"/>
  <c r="R3186" i="1"/>
  <c r="Q3070" i="1"/>
  <c r="R3070" i="1"/>
  <c r="Q2942" i="1"/>
  <c r="R2942" i="1"/>
  <c r="Q2668" i="1"/>
  <c r="R2668" i="1"/>
  <c r="Q1764" i="1"/>
  <c r="R1764" i="1"/>
  <c r="Q2548" i="1"/>
  <c r="R2548" i="1"/>
  <c r="Q3257" i="1"/>
  <c r="R3257" i="1"/>
  <c r="Q2961" i="1"/>
  <c r="R2961" i="1"/>
  <c r="Q3392" i="1"/>
  <c r="R3392" i="1"/>
  <c r="Q3907" i="1"/>
  <c r="R3907" i="1"/>
  <c r="Q3586" i="1"/>
  <c r="R3586" i="1"/>
  <c r="Q3159" i="1"/>
  <c r="R3159" i="1"/>
  <c r="Q3483" i="1"/>
  <c r="R3483" i="1"/>
  <c r="Q3908" i="1"/>
  <c r="R3908" i="1"/>
  <c r="Q2044" i="1"/>
  <c r="R2044" i="1"/>
  <c r="Q3909" i="1"/>
  <c r="R3909" i="1"/>
  <c r="Q3665" i="1"/>
  <c r="R3665" i="1"/>
  <c r="Q3910" i="1"/>
  <c r="R3910" i="1"/>
  <c r="Q3911" i="1"/>
  <c r="R3911" i="1"/>
  <c r="Q2341" i="1"/>
  <c r="R2341" i="1"/>
  <c r="Q1299" i="1"/>
  <c r="R1299" i="1"/>
  <c r="Q3912" i="1"/>
  <c r="R3912" i="1"/>
  <c r="Q3609" i="1"/>
  <c r="R3609" i="1"/>
  <c r="Q2959" i="1"/>
  <c r="R2959" i="1"/>
  <c r="Q2867" i="1"/>
  <c r="R2867" i="1"/>
  <c r="Q3195" i="1"/>
  <c r="R3195" i="1"/>
  <c r="Q3913" i="1"/>
  <c r="R3913" i="1"/>
  <c r="Q3666" i="1"/>
  <c r="R3666" i="1"/>
  <c r="Q3914" i="1"/>
  <c r="R3914" i="1"/>
  <c r="Q2788" i="1"/>
  <c r="R2788" i="1"/>
  <c r="Q1624" i="1"/>
  <c r="R1624" i="1"/>
  <c r="Q2095" i="1"/>
  <c r="R2095" i="1"/>
  <c r="Q1907" i="1"/>
  <c r="R1907" i="1"/>
  <c r="Q1421" i="1"/>
  <c r="R1421" i="1"/>
  <c r="Q1002" i="1"/>
  <c r="R1002" i="1"/>
  <c r="Q836" i="1"/>
  <c r="R836" i="1"/>
  <c r="Q533" i="1"/>
  <c r="R533" i="1"/>
  <c r="Q2222" i="1"/>
  <c r="R2222" i="1"/>
  <c r="Q1980" i="1"/>
  <c r="R1980" i="1"/>
  <c r="Q1087" i="1"/>
  <c r="R1087" i="1"/>
  <c r="Q2356" i="1"/>
  <c r="R2356" i="1"/>
  <c r="Q2637" i="1"/>
  <c r="R2637" i="1"/>
  <c r="Q2343" i="1"/>
  <c r="R2343" i="1"/>
  <c r="Q1148" i="1"/>
  <c r="R1148" i="1"/>
  <c r="Q760" i="1"/>
  <c r="R760" i="1"/>
  <c r="Q688" i="1"/>
  <c r="R688" i="1"/>
  <c r="Q703" i="1"/>
  <c r="R703" i="1"/>
  <c r="Q2046" i="1"/>
  <c r="R2046" i="1"/>
  <c r="Q1912" i="1"/>
  <c r="R1912" i="1"/>
  <c r="Q2261" i="1"/>
  <c r="R2261" i="1"/>
  <c r="Q998" i="1"/>
  <c r="R998" i="1"/>
  <c r="Q918" i="1"/>
  <c r="R918" i="1"/>
  <c r="Q2490" i="1"/>
  <c r="R2490" i="1"/>
  <c r="Q2238" i="1"/>
  <c r="R2238" i="1"/>
  <c r="Q624" i="1"/>
  <c r="R624" i="1"/>
  <c r="Q833" i="1"/>
  <c r="R833" i="1"/>
  <c r="Q1747" i="1"/>
  <c r="R1747" i="1"/>
  <c r="Q1317" i="1"/>
  <c r="R1317" i="1"/>
  <c r="Q975" i="1"/>
  <c r="R975" i="1"/>
  <c r="Q676" i="1"/>
  <c r="R676" i="1"/>
  <c r="Q504" i="1"/>
  <c r="R504" i="1"/>
  <c r="Q1308" i="1"/>
  <c r="R1308" i="1"/>
  <c r="Q731" i="1"/>
  <c r="R731" i="1"/>
  <c r="Q1896" i="1"/>
  <c r="R1896" i="1"/>
  <c r="Q1699" i="1"/>
  <c r="R1699" i="1"/>
  <c r="Q1213" i="1"/>
  <c r="R1213" i="1"/>
  <c r="Q2664" i="1"/>
  <c r="R2664" i="1"/>
  <c r="Q2312" i="1"/>
  <c r="R2312" i="1"/>
  <c r="Q1970" i="1"/>
  <c r="R1970" i="1"/>
  <c r="Q2529" i="1"/>
  <c r="R2529" i="1"/>
  <c r="Q1687" i="1"/>
  <c r="R1687" i="1"/>
  <c r="Q2227" i="1"/>
  <c r="R2227" i="1"/>
  <c r="Q974" i="1"/>
  <c r="R974" i="1"/>
  <c r="Q660" i="1"/>
  <c r="R660" i="1"/>
  <c r="Q1067" i="1"/>
  <c r="R1067" i="1"/>
  <c r="Q1783" i="1"/>
  <c r="R1783" i="1"/>
  <c r="Q1127" i="1"/>
  <c r="R1127" i="1"/>
  <c r="Q1586" i="1"/>
  <c r="R1586" i="1"/>
  <c r="Q1353" i="1"/>
  <c r="R1353" i="1"/>
  <c r="Q1601" i="1"/>
  <c r="R1601" i="1"/>
  <c r="Q1893" i="1"/>
  <c r="R1893" i="1"/>
  <c r="Q1232" i="1"/>
  <c r="R1232" i="1"/>
  <c r="Q783" i="1"/>
  <c r="R783" i="1"/>
  <c r="Q2172" i="1"/>
  <c r="R2172" i="1"/>
  <c r="Q1810" i="1"/>
  <c r="R1810" i="1"/>
  <c r="Q887" i="1"/>
  <c r="R887" i="1"/>
  <c r="Q326" i="1"/>
  <c r="R326" i="1"/>
  <c r="Q852" i="1"/>
  <c r="R852" i="1"/>
  <c r="Q2624" i="1"/>
  <c r="R2624" i="1"/>
  <c r="Q2352" i="1"/>
  <c r="R2352" i="1"/>
  <c r="Q832" i="1"/>
  <c r="R832" i="1"/>
  <c r="Q818" i="1"/>
  <c r="R818" i="1"/>
  <c r="Q2292" i="1"/>
  <c r="R2292" i="1"/>
  <c r="Q1525" i="1"/>
  <c r="R1525" i="1"/>
  <c r="Q1283" i="1"/>
  <c r="R1283" i="1"/>
  <c r="Q1321" i="1"/>
  <c r="R1321" i="1"/>
  <c r="Q1262" i="1"/>
  <c r="R1262" i="1"/>
  <c r="Q817" i="1"/>
  <c r="R817" i="1"/>
  <c r="Q1608" i="1"/>
  <c r="R1608" i="1"/>
  <c r="Q2332" i="1"/>
  <c r="R2332" i="1"/>
  <c r="Q1894" i="1"/>
  <c r="R1894" i="1"/>
  <c r="Q1931" i="1"/>
  <c r="R1931" i="1"/>
  <c r="Q1630" i="1"/>
  <c r="R1630" i="1"/>
  <c r="Q716" i="1"/>
  <c r="R716" i="1"/>
  <c r="Q2144" i="1"/>
  <c r="R2144" i="1"/>
  <c r="Q1415" i="1"/>
  <c r="R1415" i="1"/>
  <c r="Q933" i="1"/>
  <c r="R933" i="1"/>
  <c r="Q1978" i="1"/>
  <c r="R1978" i="1"/>
  <c r="Q1404" i="1"/>
  <c r="R1404" i="1"/>
  <c r="Q2239" i="1"/>
  <c r="R2239" i="1"/>
  <c r="Q123" i="1"/>
  <c r="R123" i="1"/>
  <c r="Q3915" i="1"/>
  <c r="R3915" i="1"/>
  <c r="Q2488" i="1"/>
  <c r="R2488" i="1"/>
  <c r="Q780" i="1"/>
  <c r="R780" i="1"/>
  <c r="Q2791" i="1"/>
  <c r="R2791" i="1"/>
  <c r="Q3468" i="1"/>
  <c r="R3468" i="1"/>
  <c r="Q1507" i="1"/>
  <c r="R1507" i="1"/>
  <c r="Q1982" i="1"/>
  <c r="R1982" i="1"/>
  <c r="Q1729" i="1"/>
  <c r="R1729" i="1"/>
  <c r="Q2567" i="1"/>
  <c r="R2567" i="1"/>
  <c r="Q723" i="1"/>
  <c r="R723" i="1"/>
  <c r="Q1732" i="1"/>
  <c r="R1732" i="1"/>
  <c r="Q2866" i="1"/>
  <c r="R2866" i="1"/>
  <c r="Q3587" i="1"/>
  <c r="R3587" i="1"/>
  <c r="Q2130" i="1"/>
  <c r="R2130" i="1"/>
  <c r="Q3916" i="1"/>
  <c r="R3916" i="1"/>
  <c r="Q1689" i="1"/>
  <c r="R1689" i="1"/>
  <c r="Q3917" i="1"/>
  <c r="R3917" i="1"/>
  <c r="Q2944" i="1"/>
  <c r="R2944" i="1"/>
  <c r="Q1137" i="1"/>
  <c r="R1137" i="1"/>
  <c r="Q3508" i="1"/>
  <c r="R3508" i="1"/>
  <c r="Q3667" i="1"/>
  <c r="R3667" i="1"/>
  <c r="Q3274" i="1"/>
  <c r="R3274" i="1"/>
  <c r="Q2178" i="1"/>
  <c r="R2178" i="1"/>
  <c r="Q3918" i="1"/>
  <c r="R3918" i="1"/>
  <c r="Q3919" i="1"/>
  <c r="R3919" i="1"/>
  <c r="Q2692" i="1"/>
  <c r="R2692" i="1"/>
  <c r="Q3920" i="1"/>
  <c r="R3920" i="1"/>
  <c r="Q3173" i="1"/>
  <c r="R3173" i="1"/>
  <c r="Q3369" i="1"/>
  <c r="R3369" i="1"/>
  <c r="Q2314" i="1"/>
  <c r="R2314" i="1"/>
  <c r="Q3921" i="1"/>
  <c r="R3921" i="1"/>
  <c r="Q3295" i="1"/>
  <c r="R3295" i="1"/>
  <c r="Q1925" i="1"/>
  <c r="R1925" i="1"/>
  <c r="Q3499" i="1"/>
  <c r="R3499" i="1"/>
  <c r="Q3030" i="1"/>
  <c r="R3030" i="1"/>
  <c r="Q2135" i="1"/>
  <c r="R2135" i="1"/>
  <c r="Q3200" i="1"/>
  <c r="R3200" i="1"/>
  <c r="Q3360" i="1"/>
  <c r="R3360" i="1"/>
  <c r="Q2937" i="1"/>
  <c r="R2937" i="1"/>
  <c r="Q3922" i="1"/>
  <c r="R3922" i="1"/>
  <c r="Q3668" i="1"/>
  <c r="R3668" i="1"/>
  <c r="Q2550" i="1"/>
  <c r="R2550" i="1"/>
  <c r="Q3356" i="1"/>
  <c r="R3356" i="1"/>
  <c r="Q2628" i="1"/>
  <c r="R2628" i="1"/>
  <c r="Q1787" i="1"/>
  <c r="R1787" i="1"/>
  <c r="Q3669" i="1"/>
  <c r="R3669" i="1"/>
  <c r="Q2431" i="1"/>
  <c r="R2431" i="1"/>
  <c r="Q3923" i="1"/>
  <c r="R3923" i="1"/>
  <c r="Q3924" i="1"/>
  <c r="R3924" i="1"/>
  <c r="Q3925" i="1"/>
  <c r="R3925" i="1"/>
  <c r="Q3926" i="1"/>
  <c r="R3926" i="1"/>
  <c r="Q3927" i="1"/>
  <c r="R3927" i="1"/>
  <c r="Q3670" i="1"/>
  <c r="R3670" i="1"/>
  <c r="Q3101" i="1"/>
  <c r="R3101" i="1"/>
  <c r="Q3443" i="1"/>
  <c r="R3443" i="1"/>
  <c r="Q2437" i="1"/>
  <c r="R2437" i="1"/>
  <c r="Q3461" i="1"/>
  <c r="R3461" i="1"/>
  <c r="Q3671" i="1"/>
  <c r="R3671" i="1"/>
  <c r="Q3928" i="1"/>
  <c r="R3928" i="1"/>
  <c r="Q2166" i="1"/>
  <c r="R2166" i="1"/>
  <c r="Q1795" i="1"/>
  <c r="R1795" i="1"/>
  <c r="Q1009" i="1"/>
  <c r="R1009" i="1"/>
  <c r="Q950" i="1"/>
  <c r="R950" i="1"/>
  <c r="Q850" i="1"/>
  <c r="R850" i="1"/>
  <c r="Q372" i="1"/>
  <c r="R372" i="1"/>
  <c r="Q746" i="1"/>
  <c r="R746" i="1"/>
  <c r="Q125" i="1"/>
  <c r="R125" i="1"/>
  <c r="Q587" i="1"/>
  <c r="R587" i="1"/>
  <c r="Q717" i="1"/>
  <c r="R717" i="1"/>
  <c r="Q698" i="1"/>
  <c r="R698" i="1"/>
  <c r="Q1508" i="1"/>
  <c r="R1508" i="1"/>
  <c r="Q481" i="1"/>
  <c r="R481" i="1"/>
  <c r="Q749" i="1"/>
  <c r="R749" i="1"/>
  <c r="Q3375" i="1"/>
  <c r="R3375" i="1"/>
  <c r="Q1050" i="1"/>
  <c r="R1050" i="1"/>
  <c r="Q1037" i="1"/>
  <c r="R1037" i="1"/>
  <c r="Q2251" i="1"/>
  <c r="R2251" i="1"/>
  <c r="Q1109" i="1"/>
  <c r="R1109" i="1"/>
  <c r="Q811" i="1"/>
  <c r="R811" i="1"/>
  <c r="Q3017" i="1"/>
  <c r="R3017" i="1"/>
  <c r="Q2414" i="1"/>
  <c r="R2414" i="1"/>
  <c r="Q595" i="1"/>
  <c r="R595" i="1"/>
  <c r="Q1800" i="1"/>
  <c r="R1800" i="1"/>
  <c r="Q893" i="1"/>
  <c r="R893" i="1"/>
  <c r="Q3929" i="1"/>
  <c r="R3929" i="1"/>
  <c r="Q1767" i="1"/>
  <c r="R1767" i="1"/>
  <c r="Q2990" i="1"/>
  <c r="R2990" i="1"/>
  <c r="Q2291" i="1"/>
  <c r="R2291" i="1"/>
  <c r="Q546" i="1"/>
  <c r="R546" i="1"/>
  <c r="Q2407" i="1"/>
  <c r="R2407" i="1"/>
  <c r="Q2430" i="1"/>
  <c r="R2430" i="1"/>
  <c r="Q1942" i="1"/>
  <c r="R1942" i="1"/>
  <c r="Q2250" i="1"/>
  <c r="R2250" i="1"/>
  <c r="Q394" i="1"/>
  <c r="R394" i="1"/>
  <c r="Q2814" i="1"/>
  <c r="R2814" i="1"/>
  <c r="Q2543" i="1"/>
  <c r="R2543" i="1"/>
  <c r="Q2376" i="1"/>
  <c r="R2376" i="1"/>
  <c r="Q1334" i="1"/>
  <c r="R1334" i="1"/>
  <c r="Q613" i="1"/>
  <c r="R613" i="1"/>
  <c r="Q2127" i="1"/>
  <c r="R2127" i="1"/>
  <c r="Q1091" i="1"/>
  <c r="R1091" i="1"/>
  <c r="Q744" i="1"/>
  <c r="R744" i="1"/>
  <c r="Q1922" i="1"/>
  <c r="R1922" i="1"/>
  <c r="Q1198" i="1"/>
  <c r="R1198" i="1"/>
  <c r="Q2400" i="1"/>
  <c r="R2400" i="1"/>
  <c r="Q2075" i="1"/>
  <c r="R2075" i="1"/>
  <c r="Q3192" i="1"/>
  <c r="R3192" i="1"/>
  <c r="Q3335" i="1"/>
  <c r="R3335" i="1"/>
  <c r="Q2026" i="1"/>
  <c r="R2026" i="1"/>
  <c r="Q3107" i="1"/>
  <c r="R3107" i="1"/>
  <c r="Q518" i="1"/>
  <c r="R518" i="1"/>
  <c r="Q3344" i="1"/>
  <c r="R3344" i="1"/>
  <c r="Q2375" i="1"/>
  <c r="R2375" i="1"/>
  <c r="Q661" i="1"/>
  <c r="R661" i="1"/>
  <c r="Q1281" i="1"/>
  <c r="R1281" i="1"/>
  <c r="Q930" i="1"/>
  <c r="R930" i="1"/>
  <c r="Q1793" i="1"/>
  <c r="R1793" i="1"/>
  <c r="Q3220" i="1"/>
  <c r="R3220" i="1"/>
  <c r="Q745" i="1"/>
  <c r="R745" i="1"/>
  <c r="Q1744" i="1"/>
  <c r="R1744" i="1"/>
  <c r="Q2003" i="1"/>
  <c r="R2003" i="1"/>
  <c r="Q1097" i="1"/>
  <c r="R1097" i="1"/>
  <c r="Q1085" i="1"/>
  <c r="R1085" i="1"/>
  <c r="Q820" i="1"/>
  <c r="R820" i="1"/>
  <c r="Q2606" i="1"/>
  <c r="R2606" i="1"/>
  <c r="Q2633" i="1"/>
  <c r="R2633" i="1"/>
  <c r="Q627" i="1"/>
  <c r="R627" i="1"/>
  <c r="Q2776" i="1"/>
  <c r="R2776" i="1"/>
  <c r="Q3479" i="1"/>
  <c r="R3479" i="1"/>
  <c r="Q3334" i="1"/>
  <c r="R3334" i="1"/>
  <c r="Q2426" i="1"/>
  <c r="R2426" i="1"/>
  <c r="Q3930" i="1"/>
  <c r="R3930" i="1"/>
  <c r="Q1027" i="1"/>
  <c r="R1027" i="1"/>
  <c r="Q3931" i="1"/>
  <c r="R3931" i="1"/>
  <c r="Q2666" i="1"/>
  <c r="R2666" i="1"/>
  <c r="Q748" i="1"/>
  <c r="R748" i="1"/>
  <c r="Q3932" i="1"/>
  <c r="R3932" i="1"/>
  <c r="Q3408" i="1"/>
  <c r="R3408" i="1"/>
  <c r="Q1998" i="1"/>
  <c r="R1998" i="1"/>
  <c r="Q1439" i="1"/>
  <c r="R1439" i="1"/>
  <c r="Q2843" i="1"/>
  <c r="R2843" i="1"/>
  <c r="Q2454" i="1"/>
  <c r="R2454" i="1"/>
  <c r="Q1556" i="1"/>
  <c r="R1556" i="1"/>
  <c r="Q1831" i="1"/>
  <c r="R1831" i="1"/>
  <c r="Q1885" i="1"/>
  <c r="R1885" i="1"/>
  <c r="Q842" i="1"/>
  <c r="R842" i="1"/>
  <c r="Q416" i="1"/>
  <c r="R416" i="1"/>
  <c r="Q1705" i="1"/>
  <c r="R1705" i="1"/>
  <c r="Q522" i="1"/>
  <c r="R522" i="1"/>
  <c r="Q2331" i="1"/>
  <c r="R2331" i="1"/>
  <c r="Q2676" i="1"/>
  <c r="R2676" i="1"/>
  <c r="Q2313" i="1"/>
  <c r="R2313" i="1"/>
  <c r="Q616" i="1"/>
  <c r="R616" i="1"/>
  <c r="Q2660" i="1"/>
  <c r="R2660" i="1"/>
  <c r="Q729" i="1"/>
  <c r="R729" i="1"/>
  <c r="Q1955" i="1"/>
  <c r="R1955" i="1"/>
  <c r="Q2355" i="1"/>
  <c r="R2355" i="1"/>
  <c r="Q1860" i="1"/>
  <c r="R1860" i="1"/>
  <c r="Q2380" i="1"/>
  <c r="R2380" i="1"/>
  <c r="Q1870" i="1"/>
  <c r="R1870" i="1"/>
  <c r="Q1700" i="1"/>
  <c r="R1700" i="1"/>
  <c r="Q588" i="1"/>
  <c r="R588" i="1"/>
  <c r="Q2082" i="1"/>
  <c r="R2082" i="1"/>
  <c r="Q2369" i="1"/>
  <c r="R2369" i="1"/>
  <c r="Q400" i="1"/>
  <c r="R400" i="1"/>
  <c r="Q1545" i="1"/>
  <c r="R1545" i="1"/>
  <c r="Q1481" i="1"/>
  <c r="R1481" i="1"/>
  <c r="Q2837" i="1"/>
  <c r="R2837" i="1"/>
  <c r="Q759" i="1"/>
  <c r="R759" i="1"/>
  <c r="Q2179" i="1"/>
  <c r="R2179" i="1"/>
  <c r="Q454" i="1"/>
  <c r="R454" i="1"/>
  <c r="Q2450" i="1"/>
  <c r="R2450" i="1"/>
  <c r="Q515" i="1"/>
  <c r="R515" i="1"/>
  <c r="Q555" i="1"/>
  <c r="R555" i="1"/>
  <c r="Q1880" i="1"/>
  <c r="R1880" i="1"/>
  <c r="Q1563" i="1"/>
  <c r="R1563" i="1"/>
  <c r="Q1003" i="1"/>
  <c r="R1003" i="1"/>
  <c r="Q1339" i="1"/>
  <c r="R1339" i="1"/>
  <c r="Q2359" i="1"/>
  <c r="R2359" i="1"/>
  <c r="Q3933" i="1"/>
  <c r="R3933" i="1"/>
  <c r="Q2118" i="1"/>
  <c r="R2118" i="1"/>
  <c r="Q3509" i="1"/>
  <c r="R3509" i="1"/>
  <c r="Q1609" i="1"/>
  <c r="R1609" i="1"/>
  <c r="Q3602" i="1"/>
  <c r="R3602" i="1"/>
  <c r="Q3072" i="1"/>
  <c r="R3072" i="1"/>
  <c r="Q3531" i="1"/>
  <c r="R3531" i="1"/>
  <c r="Q2219" i="1"/>
  <c r="R2219" i="1"/>
  <c r="Q3934" i="1"/>
  <c r="R3934" i="1"/>
  <c r="Q2790" i="1"/>
  <c r="R2790" i="1"/>
  <c r="Q1212" i="1"/>
  <c r="R1212" i="1"/>
  <c r="Q2951" i="1"/>
  <c r="R2951" i="1"/>
  <c r="Q3354" i="1"/>
  <c r="R3354" i="1"/>
  <c r="Q3401" i="1"/>
  <c r="R3401" i="1"/>
  <c r="Q3271" i="1"/>
  <c r="R3271" i="1"/>
  <c r="Q3935" i="1"/>
  <c r="R3935" i="1"/>
  <c r="Q3936" i="1"/>
  <c r="R3936" i="1"/>
  <c r="Q3937" i="1"/>
  <c r="R3937" i="1"/>
  <c r="Q3568" i="1"/>
  <c r="R3568" i="1"/>
  <c r="Q2351" i="1"/>
  <c r="R2351" i="1"/>
  <c r="Q1416" i="1"/>
  <c r="R1416" i="1"/>
  <c r="Q1438" i="1"/>
  <c r="R1438" i="1"/>
  <c r="Q2316" i="1"/>
  <c r="R2316" i="1"/>
  <c r="Q2158" i="1"/>
  <c r="R2158" i="1"/>
  <c r="Q1112" i="1"/>
  <c r="R1112" i="1"/>
  <c r="Q2212" i="1"/>
  <c r="R2212" i="1"/>
  <c r="Q1448" i="1"/>
  <c r="R1448" i="1"/>
  <c r="Q1288" i="1"/>
  <c r="R1288" i="1"/>
  <c r="Q1816" i="1"/>
  <c r="R1816" i="1"/>
  <c r="Q460" i="1"/>
  <c r="R460" i="1"/>
  <c r="Q680" i="1"/>
  <c r="R680" i="1"/>
  <c r="Q2527" i="1"/>
  <c r="R2527" i="1"/>
  <c r="Q1657" i="1"/>
  <c r="R1657" i="1"/>
  <c r="Q2253" i="1"/>
  <c r="R2253" i="1"/>
  <c r="Q756" i="1"/>
  <c r="R756" i="1"/>
  <c r="Q2629" i="1"/>
  <c r="R2629" i="1"/>
  <c r="Q952" i="1"/>
  <c r="R952" i="1"/>
  <c r="Q2119" i="1"/>
  <c r="R2119" i="1"/>
  <c r="Q2225" i="1"/>
  <c r="R2225" i="1"/>
  <c r="Q1616" i="1"/>
  <c r="R1616" i="1"/>
  <c r="Q1635" i="1"/>
  <c r="R1635" i="1"/>
  <c r="Q3493" i="1"/>
  <c r="R3493" i="1"/>
  <c r="Q2134" i="1"/>
  <c r="R2134" i="1"/>
  <c r="Q3282" i="1"/>
  <c r="R3282" i="1"/>
  <c r="Q3330" i="1"/>
  <c r="R3330" i="1"/>
  <c r="Q389" i="1"/>
  <c r="R389" i="1"/>
  <c r="Q3174" i="1"/>
  <c r="R3174" i="1"/>
  <c r="Q2728" i="1"/>
  <c r="R2728" i="1"/>
  <c r="Q1190" i="1"/>
  <c r="R1190" i="1"/>
  <c r="Q243" i="1"/>
  <c r="R243" i="1"/>
  <c r="Q3532" i="1"/>
  <c r="R3532" i="1"/>
  <c r="Q1571" i="1"/>
  <c r="R1571" i="1"/>
  <c r="Q2563" i="1"/>
  <c r="R2563" i="1"/>
  <c r="Q3244" i="1"/>
  <c r="R3244" i="1"/>
  <c r="Q3557" i="1"/>
  <c r="R3557" i="1"/>
  <c r="Q3122" i="1"/>
  <c r="R3122" i="1"/>
  <c r="Q29" i="1"/>
  <c r="R29" i="1"/>
  <c r="Q2893" i="1"/>
  <c r="R2893" i="1"/>
  <c r="Q2924" i="1"/>
  <c r="R2924" i="1"/>
  <c r="Q1266" i="1"/>
  <c r="R1266" i="1"/>
  <c r="Q1861" i="1"/>
  <c r="R1861" i="1"/>
  <c r="Q1757" i="1"/>
  <c r="R1757" i="1"/>
  <c r="Q2836" i="1"/>
  <c r="R2836" i="1"/>
  <c r="Q1420" i="1"/>
  <c r="R1420" i="1"/>
  <c r="Q2020" i="1"/>
  <c r="R2020" i="1"/>
  <c r="Q1578" i="1"/>
  <c r="R1578" i="1"/>
  <c r="Q2581" i="1"/>
  <c r="R2581" i="1"/>
  <c r="Q1644" i="1"/>
  <c r="R1644" i="1"/>
  <c r="Q1484" i="1"/>
  <c r="R1484" i="1"/>
  <c r="Q2197" i="1"/>
  <c r="R2197" i="1"/>
  <c r="Q1724" i="1"/>
  <c r="R1724" i="1"/>
  <c r="Q1057" i="1"/>
  <c r="R1057" i="1"/>
  <c r="Q691" i="1"/>
  <c r="R691" i="1"/>
  <c r="Q981" i="1"/>
  <c r="R981" i="1"/>
  <c r="Q1623" i="1"/>
  <c r="R1623" i="1"/>
  <c r="Q778" i="1"/>
  <c r="R778" i="1"/>
  <c r="Q2267" i="1"/>
  <c r="R2267" i="1"/>
  <c r="Q459" i="1"/>
  <c r="R459" i="1"/>
  <c r="Q655" i="1"/>
  <c r="R655" i="1"/>
  <c r="Q2272" i="1"/>
  <c r="R2272" i="1"/>
  <c r="Q18" i="1"/>
  <c r="R18" i="1"/>
  <c r="Q808" i="1"/>
  <c r="R808" i="1"/>
  <c r="Q40" i="1"/>
  <c r="R40" i="1"/>
  <c r="Q19" i="1"/>
  <c r="R19" i="1"/>
  <c r="Q16" i="1"/>
  <c r="R16" i="1"/>
  <c r="Q646" i="1"/>
  <c r="R646" i="1"/>
  <c r="Q2458" i="1"/>
  <c r="R2458" i="1"/>
  <c r="Q6" i="1"/>
  <c r="R6" i="1"/>
  <c r="Q151" i="1"/>
  <c r="R151" i="1"/>
  <c r="Q89" i="1"/>
  <c r="R89" i="1"/>
  <c r="Q78" i="1"/>
  <c r="R78" i="1"/>
  <c r="Q119" i="1"/>
  <c r="R119" i="1"/>
  <c r="Q240" i="1"/>
  <c r="R240" i="1"/>
  <c r="Q15" i="1"/>
  <c r="R15" i="1"/>
  <c r="Q46" i="1"/>
  <c r="R46" i="1"/>
  <c r="Q38" i="1"/>
  <c r="R38" i="1"/>
  <c r="Q163" i="1"/>
  <c r="R163" i="1"/>
  <c r="Q85" i="1"/>
  <c r="R85" i="1"/>
  <c r="Q498" i="1"/>
  <c r="R498" i="1"/>
  <c r="Q99" i="1"/>
  <c r="R99" i="1"/>
  <c r="Q72" i="1"/>
  <c r="R72" i="1"/>
  <c r="Q429" i="1"/>
  <c r="R429" i="1"/>
  <c r="Q354" i="1"/>
  <c r="R354" i="1"/>
  <c r="Q25" i="1"/>
  <c r="R25" i="1"/>
  <c r="Q566" i="1"/>
  <c r="R566" i="1"/>
  <c r="Q28" i="1"/>
  <c r="R28" i="1"/>
  <c r="Q114" i="1"/>
  <c r="R114" i="1"/>
  <c r="Q55" i="1"/>
  <c r="R55" i="1"/>
  <c r="Q67" i="1"/>
  <c r="R67" i="1"/>
  <c r="Q140" i="1"/>
  <c r="R140" i="1"/>
  <c r="Q4" i="1"/>
  <c r="R4" i="1"/>
  <c r="Q469" i="1"/>
  <c r="R469" i="1"/>
  <c r="Q10" i="1"/>
  <c r="R10" i="1"/>
  <c r="Q111" i="1"/>
  <c r="R111" i="1"/>
  <c r="Q244" i="1"/>
  <c r="R244" i="1"/>
  <c r="Q545" i="1"/>
  <c r="R545" i="1"/>
  <c r="Q31" i="1"/>
  <c r="R31" i="1"/>
  <c r="Q9" i="1"/>
  <c r="R9" i="1"/>
  <c r="Q26" i="1"/>
  <c r="R26" i="1"/>
  <c r="Q36" i="1"/>
  <c r="R36" i="1"/>
  <c r="Q2775" i="1"/>
  <c r="R2775" i="1"/>
  <c r="Q3938" i="1"/>
  <c r="R3938" i="1"/>
  <c r="Q2126" i="1"/>
  <c r="R2126" i="1"/>
  <c r="Q1495" i="1"/>
  <c r="R1495" i="1"/>
  <c r="Q3270" i="1"/>
  <c r="R3270" i="1"/>
  <c r="Q3672" i="1"/>
  <c r="R3672" i="1"/>
  <c r="Q1749" i="1"/>
  <c r="R1749" i="1"/>
  <c r="Q3423" i="1"/>
  <c r="R3423" i="1"/>
  <c r="Q3296" i="1"/>
  <c r="R3296" i="1"/>
  <c r="Q2667" i="1"/>
  <c r="R2667" i="1"/>
  <c r="Q3043" i="1"/>
  <c r="R3043" i="1"/>
  <c r="Q3619" i="1"/>
  <c r="R3619" i="1"/>
  <c r="Q3939" i="1"/>
  <c r="R3939" i="1"/>
  <c r="Q3940" i="1"/>
  <c r="R3940" i="1"/>
  <c r="Q3189" i="1"/>
  <c r="R3189" i="1"/>
  <c r="Q3941" i="1"/>
  <c r="R3941" i="1"/>
  <c r="Q3942" i="1"/>
  <c r="R3942" i="1"/>
  <c r="Q2542" i="1"/>
  <c r="R2542" i="1"/>
  <c r="Q2926" i="1"/>
  <c r="R2926" i="1"/>
  <c r="Q2575" i="1"/>
  <c r="R2575" i="1"/>
  <c r="Q27" i="1"/>
  <c r="R27" i="1"/>
  <c r="Q74" i="1"/>
  <c r="R74" i="1"/>
  <c r="Q2060" i="1"/>
  <c r="R2060" i="1"/>
  <c r="Q65" i="1"/>
  <c r="R65" i="1"/>
  <c r="Q223" i="1"/>
  <c r="R223" i="1"/>
  <c r="Q62" i="1"/>
  <c r="R62" i="1"/>
  <c r="Q628" i="1"/>
  <c r="R628" i="1"/>
  <c r="Q1956" i="1"/>
  <c r="R1956" i="1"/>
  <c r="Q51" i="1"/>
  <c r="R51" i="1"/>
  <c r="Q90" i="1"/>
  <c r="R90" i="1"/>
  <c r="Q13" i="1"/>
  <c r="R13" i="1"/>
  <c r="Q619" i="1"/>
  <c r="R619" i="1"/>
  <c r="Q7" i="1"/>
  <c r="R7" i="1"/>
  <c r="Q2" i="1"/>
  <c r="R2" i="1"/>
  <c r="Q826" i="1"/>
  <c r="R826" i="1"/>
  <c r="Q94" i="1"/>
  <c r="R94" i="1"/>
  <c r="Q266" i="1"/>
  <c r="R266" i="1"/>
  <c r="Q122" i="1"/>
  <c r="R122" i="1"/>
  <c r="Q33" i="1"/>
  <c r="R33" i="1"/>
  <c r="Q1585" i="1"/>
  <c r="R1585" i="1"/>
  <c r="Q541" i="1"/>
  <c r="R541" i="1"/>
  <c r="Q61" i="1"/>
  <c r="R61" i="1"/>
  <c r="Q47" i="1"/>
  <c r="R47" i="1"/>
  <c r="Q359" i="1"/>
  <c r="R359" i="1"/>
  <c r="Q48" i="1"/>
  <c r="R48" i="1"/>
  <c r="Q246" i="1"/>
  <c r="R246" i="1"/>
  <c r="Q64" i="1"/>
  <c r="R64" i="1"/>
  <c r="Q1358" i="1"/>
  <c r="R1358" i="1"/>
  <c r="Q766" i="1"/>
  <c r="R766" i="1"/>
  <c r="Q113" i="1"/>
  <c r="R113" i="1"/>
  <c r="Q131" i="1"/>
  <c r="R131" i="1"/>
  <c r="Q110" i="1"/>
  <c r="R110" i="1"/>
  <c r="Q183" i="1"/>
  <c r="R183" i="1"/>
  <c r="Q21" i="1"/>
  <c r="R21" i="1"/>
  <c r="Q44" i="1"/>
  <c r="R44" i="1"/>
  <c r="Q212" i="1"/>
  <c r="R212" i="1"/>
  <c r="Q285" i="1"/>
  <c r="R285" i="1"/>
  <c r="Q242" i="1"/>
  <c r="R242" i="1"/>
  <c r="Q41" i="1"/>
  <c r="R41" i="1"/>
  <c r="Q892" i="1"/>
  <c r="R892" i="1"/>
  <c r="Q461" i="1"/>
  <c r="R461" i="1"/>
  <c r="Q589" i="1"/>
  <c r="R589" i="1"/>
  <c r="Q920" i="1"/>
  <c r="R920" i="1"/>
  <c r="Q479" i="1"/>
  <c r="R479" i="1"/>
  <c r="Q205" i="1"/>
  <c r="R205" i="1"/>
  <c r="Q599" i="1"/>
  <c r="R599" i="1"/>
  <c r="Q83" i="1"/>
  <c r="R83" i="1"/>
  <c r="Q60" i="1"/>
  <c r="R60" i="1"/>
  <c r="Q132" i="1"/>
  <c r="R132" i="1"/>
  <c r="Q173" i="1"/>
  <c r="R173" i="1"/>
  <c r="Q687" i="1"/>
  <c r="R687" i="1"/>
  <c r="Q37" i="1"/>
  <c r="R37" i="1"/>
  <c r="Q1167" i="1"/>
  <c r="R1167" i="1"/>
  <c r="Q209" i="1"/>
  <c r="R209" i="1"/>
  <c r="Q722" i="1"/>
  <c r="R722" i="1"/>
  <c r="Q107" i="1"/>
  <c r="R107" i="1"/>
  <c r="Q277" i="1"/>
  <c r="R277" i="1"/>
  <c r="Q1264" i="1"/>
  <c r="R1264" i="1"/>
  <c r="Q188" i="1"/>
  <c r="R188" i="1"/>
  <c r="Q169" i="1"/>
  <c r="R169" i="1"/>
  <c r="Q1096" i="1"/>
  <c r="R1096" i="1"/>
  <c r="Q69" i="1"/>
  <c r="R69" i="1"/>
  <c r="Q1023" i="1"/>
  <c r="R1023" i="1"/>
  <c r="Q11" i="1"/>
  <c r="R11" i="1"/>
  <c r="Q102" i="1"/>
  <c r="R102" i="1"/>
  <c r="Q1254" i="1"/>
  <c r="R1254" i="1"/>
  <c r="Q2574" i="1"/>
  <c r="R2574" i="1"/>
  <c r="Q324" i="1"/>
  <c r="R324" i="1"/>
  <c r="Q126" i="1"/>
  <c r="R126" i="1"/>
  <c r="Q14" i="1"/>
  <c r="R14" i="1"/>
  <c r="Q141" i="1"/>
  <c r="R141" i="1"/>
  <c r="Q104" i="1"/>
  <c r="R104" i="1"/>
  <c r="Q50" i="1"/>
  <c r="R50" i="1"/>
  <c r="Q2584" i="1"/>
  <c r="R2584" i="1"/>
  <c r="Q45" i="1"/>
  <c r="R45" i="1"/>
  <c r="Q5" i="1"/>
  <c r="R5" i="1"/>
  <c r="Q136" i="1"/>
  <c r="R136" i="1"/>
  <c r="Q325" i="1"/>
  <c r="R325" i="1"/>
  <c r="Q295" i="1"/>
  <c r="R295" i="1"/>
  <c r="Q1159" i="1"/>
  <c r="R1159" i="1"/>
  <c r="Q1325" i="1"/>
  <c r="R1325" i="1"/>
  <c r="Q2015" i="1"/>
  <c r="R2015" i="1"/>
  <c r="Q2434" i="1"/>
  <c r="R2434" i="1"/>
  <c r="Q1473" i="1"/>
  <c r="R1473" i="1"/>
  <c r="Q895" i="1"/>
  <c r="R895" i="1"/>
  <c r="Q1320" i="1"/>
  <c r="R1320" i="1"/>
  <c r="Q2064" i="1"/>
  <c r="R2064" i="1"/>
  <c r="Q1413" i="1"/>
  <c r="R1413" i="1"/>
  <c r="Q1553" i="1"/>
  <c r="R1553" i="1"/>
  <c r="Q757" i="1"/>
  <c r="R757" i="1"/>
  <c r="Q382" i="1"/>
  <c r="R382" i="1"/>
  <c r="Q995" i="1"/>
  <c r="R995" i="1"/>
  <c r="Q2070" i="1"/>
  <c r="R2070" i="1"/>
  <c r="Q1278" i="1"/>
  <c r="R1278" i="1"/>
  <c r="Q1711" i="1"/>
  <c r="R1711" i="1"/>
  <c r="Q2587" i="1"/>
  <c r="R2587" i="1"/>
  <c r="Q1558" i="1"/>
  <c r="R1558" i="1"/>
  <c r="Q1010" i="1"/>
  <c r="R1010" i="1"/>
  <c r="Q1338" i="1"/>
  <c r="R1338" i="1"/>
  <c r="Q2449" i="1"/>
  <c r="R2449" i="1"/>
  <c r="Q1771" i="1"/>
  <c r="R1771" i="1"/>
  <c r="Q2154" i="1"/>
  <c r="R2154" i="1"/>
  <c r="Q639" i="1"/>
  <c r="R639" i="1"/>
  <c r="Q2324" i="1"/>
  <c r="R2324" i="1"/>
  <c r="Q1158" i="1"/>
  <c r="R1158" i="1"/>
  <c r="Q1743" i="1"/>
  <c r="R1743" i="1"/>
  <c r="Q1802" i="1"/>
  <c r="R1802" i="1"/>
  <c r="Q464" i="1"/>
  <c r="R464" i="1"/>
  <c r="Q1272" i="1"/>
  <c r="R1272" i="1"/>
  <c r="Q1897" i="1"/>
  <c r="R1897" i="1"/>
  <c r="Q1817" i="1"/>
  <c r="R1817" i="1"/>
  <c r="Q2844" i="1"/>
  <c r="R2844" i="1"/>
  <c r="Q900" i="1"/>
  <c r="R900" i="1"/>
  <c r="Q1128" i="1"/>
  <c r="R1128" i="1"/>
  <c r="Q1436" i="1"/>
  <c r="R1436" i="1"/>
  <c r="Q170" i="1"/>
  <c r="R170" i="1"/>
  <c r="Q1981" i="1"/>
  <c r="R1981" i="1"/>
  <c r="Q2159" i="1"/>
  <c r="R2159" i="1"/>
  <c r="Q1891" i="1"/>
  <c r="R1891" i="1"/>
  <c r="Q839" i="1"/>
  <c r="R839" i="1"/>
  <c r="Q2862" i="1"/>
  <c r="R2862" i="1"/>
  <c r="Q2833" i="1"/>
  <c r="R2833" i="1"/>
  <c r="Q3276" i="1"/>
  <c r="R3276" i="1"/>
  <c r="Q3092" i="1"/>
  <c r="R3092" i="1"/>
  <c r="Q2432" i="1"/>
  <c r="R2432" i="1"/>
  <c r="Q3510" i="1"/>
  <c r="R3510" i="1"/>
  <c r="Q838" i="1"/>
  <c r="R838" i="1"/>
  <c r="Q3424" i="1"/>
  <c r="R3424" i="1"/>
  <c r="Q2925" i="1"/>
  <c r="R2925" i="1"/>
  <c r="Q3175" i="1"/>
  <c r="R3175" i="1"/>
  <c r="Q3409" i="1"/>
  <c r="R3409" i="1"/>
  <c r="Q1824" i="1"/>
  <c r="R1824" i="1"/>
  <c r="Q3471" i="1"/>
  <c r="R3471" i="1"/>
  <c r="Q3120" i="1"/>
  <c r="R3120" i="1"/>
  <c r="Q2700" i="1"/>
  <c r="R2700" i="1"/>
  <c r="Q3309" i="1"/>
  <c r="R3309" i="1"/>
  <c r="Q537" i="1"/>
  <c r="R537" i="1"/>
  <c r="Q3063" i="1"/>
  <c r="R3063" i="1"/>
  <c r="Q2028" i="1"/>
  <c r="R2028" i="1"/>
  <c r="Q2626" i="1"/>
  <c r="R2626" i="1"/>
  <c r="Q3943" i="1"/>
  <c r="R3943" i="1"/>
  <c r="Q2597" i="1"/>
  <c r="R2597" i="1"/>
  <c r="Q2938" i="1"/>
  <c r="R2938" i="1"/>
  <c r="Q2590" i="1"/>
  <c r="R2590" i="1"/>
  <c r="Q1225" i="1"/>
  <c r="R1225" i="1"/>
  <c r="Q3673" i="1"/>
  <c r="R3673" i="1"/>
  <c r="Q1621" i="1"/>
  <c r="R1621" i="1"/>
  <c r="Q3620" i="1"/>
  <c r="R3620" i="1"/>
  <c r="Q3944" i="1"/>
  <c r="R3944" i="1"/>
  <c r="Q2756" i="1"/>
  <c r="R2756" i="1"/>
  <c r="Q3087" i="1"/>
  <c r="R3087" i="1"/>
  <c r="Q3277" i="1"/>
  <c r="R3277" i="1"/>
  <c r="Q3367" i="1"/>
  <c r="R3367" i="1"/>
  <c r="Q3621" i="1"/>
  <c r="R3621" i="1"/>
  <c r="Q3093" i="1"/>
  <c r="R3093" i="1"/>
  <c r="Q2107" i="1"/>
  <c r="R2107" i="1"/>
  <c r="Q395" i="1"/>
  <c r="R395" i="1"/>
  <c r="Q422" i="1"/>
  <c r="R422" i="1"/>
  <c r="Q3402" i="1"/>
  <c r="R3402" i="1"/>
  <c r="Q3171" i="1"/>
  <c r="R3171" i="1"/>
  <c r="Q2705" i="1"/>
  <c r="R2705" i="1"/>
  <c r="Q1165" i="1"/>
  <c r="R1165" i="1"/>
  <c r="Q1459" i="1"/>
  <c r="R1459" i="1"/>
  <c r="Q1052" i="1"/>
  <c r="R1052" i="1"/>
  <c r="Q1411" i="1"/>
  <c r="R1411" i="1"/>
  <c r="Q1577" i="1"/>
  <c r="R1577" i="1"/>
  <c r="Q2995" i="1"/>
  <c r="R2995" i="1"/>
  <c r="Q378" i="1"/>
  <c r="R378" i="1"/>
  <c r="Q3019" i="1"/>
  <c r="R3019" i="1"/>
  <c r="Q2569" i="1"/>
  <c r="R2569" i="1"/>
  <c r="Q1275" i="1"/>
  <c r="R1275" i="1"/>
  <c r="Q2372" i="1"/>
  <c r="R2372" i="1"/>
  <c r="Q1108" i="1"/>
  <c r="R1108" i="1"/>
  <c r="Q1297" i="1"/>
  <c r="R1297" i="1"/>
  <c r="Q1989" i="1"/>
  <c r="R1989" i="1"/>
  <c r="Q968" i="1"/>
  <c r="R968" i="1"/>
  <c r="Q1702" i="1"/>
  <c r="R1702" i="1"/>
  <c r="Q237" i="1"/>
  <c r="R237" i="1"/>
  <c r="Q2035" i="1"/>
  <c r="R2035" i="1"/>
  <c r="Q1104" i="1"/>
  <c r="R1104" i="1"/>
  <c r="Q1523" i="1"/>
  <c r="R1523" i="1"/>
  <c r="Q492" i="1"/>
  <c r="R492" i="1"/>
  <c r="Q773" i="1"/>
  <c r="R773" i="1"/>
  <c r="Q300" i="1"/>
  <c r="R300" i="1"/>
  <c r="Q92" i="1"/>
  <c r="R92" i="1"/>
  <c r="Q375" i="1"/>
  <c r="R375" i="1"/>
  <c r="Q30" i="1"/>
  <c r="R30" i="1"/>
  <c r="Q365" i="1"/>
  <c r="R365" i="1"/>
  <c r="Q1004" i="1"/>
  <c r="R1004" i="1"/>
  <c r="Q235" i="1"/>
  <c r="R235" i="1"/>
  <c r="Q2406" i="1"/>
  <c r="R2406" i="1"/>
  <c r="Q59" i="1"/>
  <c r="R59" i="1"/>
  <c r="Q120" i="1"/>
  <c r="R120" i="1"/>
  <c r="Q148" i="1"/>
  <c r="R148" i="1"/>
  <c r="Q1068" i="1"/>
  <c r="R1068" i="1"/>
  <c r="Q485" i="1"/>
  <c r="R485" i="1"/>
  <c r="Q23" i="1"/>
  <c r="R23" i="1"/>
  <c r="Q150" i="1"/>
  <c r="R150" i="1"/>
  <c r="Q562" i="1"/>
  <c r="R562" i="1"/>
  <c r="Q662" i="1"/>
  <c r="R662" i="1"/>
  <c r="Q2743" i="1"/>
  <c r="R2743" i="1"/>
  <c r="Q303" i="1"/>
  <c r="R303" i="1"/>
  <c r="Q1790" i="1"/>
  <c r="R1790" i="1"/>
  <c r="Q1921" i="1"/>
  <c r="R1921" i="1"/>
  <c r="Q2258" i="1"/>
  <c r="R2258" i="1"/>
  <c r="Q2260" i="1"/>
  <c r="R2260" i="1"/>
  <c r="Q1920" i="1"/>
  <c r="R1920" i="1"/>
  <c r="Q2342" i="1"/>
  <c r="R2342" i="1"/>
  <c r="Q2491" i="1"/>
  <c r="R2491" i="1"/>
  <c r="Q1243" i="1"/>
  <c r="R1243" i="1"/>
  <c r="Q1195" i="1"/>
  <c r="R1195" i="1"/>
  <c r="Q926" i="1"/>
  <c r="R926" i="1"/>
  <c r="Q3533" i="1"/>
  <c r="R3533" i="1"/>
  <c r="Q1987" i="1"/>
  <c r="R1987" i="1"/>
  <c r="Q2429" i="1"/>
  <c r="R2429" i="1"/>
  <c r="Q2826" i="1"/>
  <c r="R2826" i="1"/>
  <c r="Q2739" i="1"/>
  <c r="R2739" i="1"/>
  <c r="Q1720" i="1"/>
  <c r="R1720" i="1"/>
  <c r="Q2344" i="1"/>
  <c r="R2344" i="1"/>
  <c r="Q1393" i="1"/>
  <c r="R1393" i="1"/>
  <c r="Q830" i="1"/>
  <c r="R830" i="1"/>
  <c r="Q2453" i="1"/>
  <c r="R2453" i="1"/>
  <c r="Q401" i="1"/>
  <c r="R401" i="1"/>
  <c r="Q351" i="1"/>
  <c r="R351" i="1"/>
  <c r="Q32" i="1"/>
  <c r="R32" i="1"/>
  <c r="Q425" i="1"/>
  <c r="R425" i="1"/>
  <c r="Q405" i="1"/>
  <c r="R405" i="1"/>
  <c r="Q620" i="1"/>
  <c r="R620" i="1"/>
  <c r="Q548" i="1"/>
  <c r="R548" i="1"/>
  <c r="Q670" i="1"/>
  <c r="R670" i="1"/>
  <c r="Q279" i="1"/>
  <c r="R279" i="1"/>
  <c r="Q344" i="1"/>
  <c r="R344" i="1"/>
  <c r="Q809" i="1"/>
  <c r="R809" i="1"/>
  <c r="Q2244" i="1"/>
  <c r="R2244" i="1"/>
  <c r="Q419" i="1"/>
  <c r="R419" i="1"/>
  <c r="Q529" i="1"/>
  <c r="R529" i="1"/>
  <c r="Q127" i="1"/>
  <c r="R127" i="1"/>
  <c r="Q1078" i="1"/>
  <c r="R1078" i="1"/>
  <c r="Q256" i="1"/>
  <c r="R256" i="1"/>
  <c r="Q553" i="1"/>
  <c r="R553" i="1"/>
  <c r="Q840" i="1"/>
  <c r="R840" i="1"/>
  <c r="Q58" i="1"/>
  <c r="R58" i="1"/>
  <c r="Q754" i="1"/>
  <c r="R754" i="1"/>
  <c r="Q434" i="1"/>
  <c r="R434" i="1"/>
  <c r="Q80" i="1"/>
  <c r="R80" i="1"/>
  <c r="Q1701" i="1"/>
  <c r="R1701" i="1"/>
  <c r="Q428" i="1"/>
  <c r="R428" i="1"/>
  <c r="Q889" i="1"/>
  <c r="R889" i="1"/>
  <c r="Q1025" i="1"/>
  <c r="R1025" i="1"/>
  <c r="Q24" i="1"/>
  <c r="R24" i="1"/>
  <c r="Q637" i="1"/>
  <c r="R637" i="1"/>
  <c r="Q347" i="1"/>
  <c r="R347" i="1"/>
  <c r="Q767" i="1"/>
  <c r="R767" i="1"/>
  <c r="Q1761" i="1"/>
  <c r="R1761" i="1"/>
  <c r="Q644" i="1"/>
  <c r="R644" i="1"/>
  <c r="Q2297" i="1"/>
  <c r="R2297" i="1"/>
  <c r="Q488" i="1"/>
  <c r="R488" i="1"/>
  <c r="Q1479" i="1"/>
  <c r="R1479" i="1"/>
  <c r="Q435" i="1"/>
  <c r="R435" i="1"/>
  <c r="Q822" i="1"/>
  <c r="R822" i="1"/>
  <c r="Q864" i="1"/>
  <c r="R864" i="1"/>
  <c r="Q1156" i="1"/>
  <c r="R1156" i="1"/>
  <c r="Q785" i="1"/>
  <c r="R785" i="1"/>
  <c r="Q665" i="1"/>
  <c r="R665" i="1"/>
  <c r="Q2602" i="1"/>
  <c r="R2602" i="1"/>
  <c r="Q1201" i="1"/>
  <c r="R1201" i="1"/>
  <c r="Q109" i="1"/>
  <c r="R109" i="1"/>
  <c r="Q296" i="1"/>
  <c r="R296" i="1"/>
  <c r="Q182" i="1"/>
  <c r="R182" i="1"/>
  <c r="Q35" i="1"/>
  <c r="R35" i="1"/>
  <c r="Q139" i="1"/>
  <c r="R139" i="1"/>
  <c r="Q552" i="1"/>
  <c r="R552" i="1"/>
  <c r="Q1073" i="1"/>
  <c r="R1073" i="1"/>
  <c r="Q1569" i="1"/>
  <c r="R1569" i="1"/>
  <c r="Q1638" i="1"/>
  <c r="R1638" i="1"/>
  <c r="Q1197" i="1"/>
  <c r="R1197" i="1"/>
  <c r="Q611" i="1"/>
  <c r="R611" i="1"/>
  <c r="Q1092" i="1"/>
  <c r="R1092" i="1"/>
  <c r="Q2069" i="1"/>
  <c r="R2069" i="1"/>
  <c r="Q211" i="1"/>
  <c r="R211" i="1"/>
  <c r="Q2631" i="1"/>
  <c r="R2631" i="1"/>
  <c r="Q2138" i="1"/>
  <c r="R2138" i="1"/>
  <c r="Q1544" i="1"/>
  <c r="R1544" i="1"/>
  <c r="Q963" i="1"/>
  <c r="R963" i="1"/>
  <c r="Q1380" i="1"/>
  <c r="R1380" i="1"/>
  <c r="Q2096" i="1"/>
  <c r="R2096" i="1"/>
  <c r="Q1095" i="1"/>
  <c r="R1095" i="1"/>
  <c r="Q2357" i="1"/>
  <c r="R2357" i="1"/>
  <c r="Q2036" i="1"/>
  <c r="R2036" i="1"/>
  <c r="Q2059" i="1"/>
  <c r="R2059" i="1"/>
  <c r="Q1260" i="1"/>
  <c r="R1260" i="1"/>
  <c r="Q1807" i="1"/>
  <c r="R1807" i="1"/>
  <c r="Q2393" i="1"/>
  <c r="R2393" i="1"/>
  <c r="Q903" i="1"/>
  <c r="R903" i="1"/>
  <c r="Q2094" i="1"/>
  <c r="R2094" i="1"/>
  <c r="Q686" i="1"/>
  <c r="R686" i="1"/>
  <c r="Q2348" i="1"/>
  <c r="R2348" i="1"/>
  <c r="Q262" i="1"/>
  <c r="R262" i="1"/>
  <c r="Q2311" i="1"/>
  <c r="R2311" i="1"/>
  <c r="Q2456" i="1"/>
  <c r="R2456" i="1"/>
  <c r="Q936" i="1"/>
  <c r="R936" i="1"/>
  <c r="Q1341" i="1"/>
  <c r="R1341" i="1"/>
  <c r="Q915" i="1"/>
  <c r="R915" i="1"/>
  <c r="Q1001" i="1"/>
  <c r="R1001" i="1"/>
  <c r="Q441" i="1"/>
  <c r="R441" i="1"/>
  <c r="Q1366" i="1"/>
  <c r="R1366" i="1"/>
  <c r="Q1836" i="1"/>
  <c r="R1836" i="1"/>
  <c r="Q162" i="1"/>
  <c r="R162" i="1"/>
  <c r="Q958" i="1"/>
  <c r="R958" i="1"/>
  <c r="Q103" i="1"/>
  <c r="R103" i="1"/>
  <c r="Q751" i="1"/>
  <c r="R751" i="1"/>
  <c r="Q1474" i="1"/>
  <c r="R1474" i="1"/>
  <c r="Q774" i="1"/>
  <c r="R774" i="1"/>
  <c r="Q1940" i="1"/>
  <c r="R1940" i="1"/>
  <c r="Q1669" i="1"/>
  <c r="R1669" i="1"/>
  <c r="Q501" i="1"/>
  <c r="R501" i="1"/>
  <c r="Q2747" i="1"/>
  <c r="R2747" i="1"/>
  <c r="Q1000" i="1"/>
  <c r="R1000" i="1"/>
  <c r="Q1475" i="1"/>
  <c r="R1475" i="1"/>
  <c r="Q1088" i="1"/>
  <c r="R1088" i="1"/>
  <c r="Q1295" i="1"/>
  <c r="R1295" i="1"/>
  <c r="Q3176" i="1"/>
  <c r="R3176" i="1"/>
  <c r="Q3081" i="1"/>
  <c r="R3081" i="1"/>
  <c r="Q2062" i="1"/>
  <c r="R2062" i="1"/>
  <c r="Q3184" i="1"/>
  <c r="R3184" i="1"/>
  <c r="Q3106" i="1"/>
  <c r="R3106" i="1"/>
  <c r="Q34" i="1"/>
  <c r="R34" i="1"/>
  <c r="Q336" i="1"/>
  <c r="R336" i="1"/>
  <c r="Q318" i="1"/>
  <c r="R318" i="1"/>
  <c r="Q226" i="1"/>
  <c r="R226" i="1"/>
  <c r="Q629" i="1"/>
  <c r="R629" i="1"/>
  <c r="Q316" i="1"/>
  <c r="R316" i="1"/>
  <c r="Q2194" i="1"/>
  <c r="R2194" i="1"/>
  <c r="Q1304" i="1"/>
  <c r="R1304" i="1"/>
  <c r="Q335" i="1"/>
  <c r="R335" i="1"/>
  <c r="Q82" i="1"/>
  <c r="R82" i="1"/>
  <c r="Q561" i="1"/>
  <c r="R561" i="1"/>
  <c r="Q524" i="1"/>
  <c r="R524" i="1"/>
  <c r="Q116" i="1"/>
  <c r="R116" i="1"/>
  <c r="Q191" i="1"/>
  <c r="R191" i="1"/>
  <c r="Q3945" i="1"/>
  <c r="R3945" i="1"/>
  <c r="Q3946" i="1"/>
  <c r="R3946" i="1"/>
  <c r="Q2850" i="1"/>
  <c r="R2850" i="1"/>
  <c r="Q3674" i="1"/>
  <c r="R3674" i="1"/>
  <c r="Q3947" i="1"/>
  <c r="R3947" i="1"/>
  <c r="Q3348" i="1"/>
  <c r="R3348" i="1"/>
  <c r="Q3484" i="1"/>
  <c r="R3484" i="1"/>
  <c r="Q2883" i="1"/>
  <c r="R2883" i="1"/>
  <c r="Q3948" i="1"/>
  <c r="R3948" i="1"/>
  <c r="Q3949" i="1"/>
  <c r="R3949" i="1"/>
  <c r="Q3105" i="1"/>
  <c r="R3105" i="1"/>
  <c r="Q3950" i="1"/>
  <c r="R3950" i="1"/>
  <c r="Q3951" i="1"/>
  <c r="R3951" i="1"/>
  <c r="Q3425" i="1"/>
  <c r="R3425" i="1"/>
  <c r="Q3258" i="1"/>
  <c r="R3258" i="1"/>
  <c r="Q3952" i="1"/>
  <c r="R3952" i="1"/>
  <c r="Q3953" i="1"/>
  <c r="R3953" i="1"/>
  <c r="Q3954" i="1"/>
  <c r="R3954" i="1"/>
  <c r="Q2279" i="1"/>
  <c r="R2279" i="1"/>
  <c r="Q3632" i="1"/>
  <c r="R3632" i="1"/>
  <c r="Q3955" i="1"/>
  <c r="R3955" i="1"/>
  <c r="Q3084" i="1"/>
  <c r="R3084" i="1"/>
  <c r="Q3956" i="1"/>
  <c r="R3956" i="1"/>
  <c r="Q3957" i="1"/>
  <c r="R3957" i="1"/>
  <c r="Q3958" i="1"/>
  <c r="R3958" i="1"/>
  <c r="Q1645" i="1"/>
  <c r="R1645" i="1"/>
  <c r="Q2535" i="1"/>
  <c r="R2535" i="1"/>
  <c r="Q3135" i="1"/>
  <c r="R3135" i="1"/>
  <c r="Q3959" i="1"/>
  <c r="R3959" i="1"/>
  <c r="Q3181" i="1"/>
  <c r="R3181" i="1"/>
  <c r="Q3960" i="1"/>
  <c r="R3960" i="1"/>
  <c r="Q2998" i="1"/>
  <c r="R2998" i="1"/>
  <c r="Q3297" i="1"/>
  <c r="R3297" i="1"/>
  <c r="Q3534" i="1"/>
  <c r="R3534" i="1"/>
  <c r="Q3961" i="1"/>
  <c r="R3961" i="1"/>
  <c r="Q2818" i="1"/>
  <c r="R2818" i="1"/>
  <c r="Q3962" i="1"/>
  <c r="R3962" i="1"/>
  <c r="Q3963" i="1"/>
  <c r="R3963" i="1"/>
  <c r="Q3964" i="1"/>
  <c r="R3964" i="1"/>
  <c r="Q3252" i="1"/>
  <c r="R3252" i="1"/>
  <c r="Q2052" i="1"/>
  <c r="R2052" i="1"/>
  <c r="Q3201" i="1"/>
  <c r="R3201" i="1"/>
  <c r="Q2727" i="1"/>
  <c r="R2727" i="1"/>
  <c r="Q3555" i="1"/>
  <c r="R3555" i="1"/>
  <c r="Q2475" i="1"/>
  <c r="R2475" i="1"/>
  <c r="Q3965" i="1"/>
  <c r="R3965" i="1"/>
  <c r="Q2334" i="1"/>
  <c r="R2334" i="1"/>
  <c r="Q2706" i="1"/>
  <c r="R2706" i="1"/>
  <c r="Q3386" i="1"/>
  <c r="R3386" i="1"/>
  <c r="Q3966" i="1"/>
  <c r="R3966" i="1"/>
  <c r="Q3426" i="1"/>
  <c r="R3426" i="1"/>
  <c r="Q3967" i="1"/>
  <c r="R3967" i="1"/>
  <c r="Q3298" i="1"/>
  <c r="R3298" i="1"/>
  <c r="Q3612" i="1"/>
  <c r="R3612" i="1"/>
  <c r="Q3968" i="1"/>
  <c r="R3968" i="1"/>
  <c r="Q3535" i="1"/>
  <c r="R3535" i="1"/>
  <c r="Q3969" i="1"/>
  <c r="R3969" i="1"/>
  <c r="Q3970" i="1"/>
  <c r="R3970" i="1"/>
  <c r="Q3971" i="1"/>
  <c r="R3971" i="1"/>
  <c r="Q3972" i="1"/>
  <c r="R3972" i="1"/>
  <c r="Q2969" i="1"/>
  <c r="R2969" i="1"/>
  <c r="Q3266" i="1"/>
  <c r="R3266" i="1"/>
  <c r="Q2966" i="1"/>
  <c r="R2966" i="1"/>
  <c r="Q3973" i="1"/>
  <c r="R3973" i="1"/>
  <c r="Q2264" i="1"/>
  <c r="R2264" i="1"/>
  <c r="Q2160" i="1"/>
  <c r="R2160" i="1"/>
  <c r="Q1065" i="1"/>
  <c r="R1065" i="1"/>
  <c r="Q3380" i="1"/>
  <c r="R3380" i="1"/>
  <c r="Q2712" i="1"/>
  <c r="R2712" i="1"/>
  <c r="Q3974" i="1"/>
  <c r="R3974" i="1"/>
  <c r="Q3026" i="1"/>
  <c r="R3026" i="1"/>
  <c r="Q3975" i="1"/>
  <c r="R3975" i="1"/>
  <c r="Q3410" i="1"/>
  <c r="R3410" i="1"/>
  <c r="Q2710" i="1"/>
  <c r="R2710" i="1"/>
  <c r="Q2811" i="1"/>
  <c r="R2811" i="1"/>
  <c r="Q3588" i="1"/>
  <c r="R3588" i="1"/>
  <c r="Q3976" i="1"/>
  <c r="R3976" i="1"/>
  <c r="Q3571" i="1"/>
  <c r="R3571" i="1"/>
  <c r="Q3977" i="1"/>
  <c r="R3977" i="1"/>
  <c r="Q1704" i="1"/>
  <c r="R1704" i="1"/>
  <c r="Q3675" i="1"/>
  <c r="R3675" i="1"/>
  <c r="Q3676" i="1"/>
  <c r="R3676" i="1"/>
  <c r="Q3559" i="1"/>
  <c r="R3559" i="1"/>
  <c r="Q2832" i="1"/>
  <c r="R2832" i="1"/>
  <c r="Q3677" i="1"/>
  <c r="R3677" i="1"/>
  <c r="Q3978" i="1"/>
  <c r="R3978" i="1"/>
  <c r="Q3678" i="1"/>
  <c r="R3678" i="1"/>
  <c r="Q3679" i="1"/>
  <c r="R3679" i="1"/>
  <c r="Q1901" i="1"/>
  <c r="R1901" i="1"/>
  <c r="Q3450" i="1"/>
  <c r="R3450" i="1"/>
  <c r="Q3622" i="1"/>
  <c r="R3622" i="1"/>
  <c r="Q3623" i="1"/>
  <c r="R3623" i="1"/>
  <c r="Q3979" i="1"/>
  <c r="R3979" i="1"/>
  <c r="Q3403" i="1"/>
  <c r="R3403" i="1"/>
  <c r="Q2215" i="1"/>
  <c r="R2215" i="1"/>
  <c r="Q3325" i="1"/>
  <c r="R3325" i="1"/>
  <c r="Q3980" i="1"/>
  <c r="R3980" i="1"/>
  <c r="Q3299" i="1"/>
  <c r="R3299" i="1"/>
  <c r="Q3981" i="1"/>
  <c r="R3981" i="1"/>
  <c r="Q3511" i="1"/>
  <c r="R3511" i="1"/>
  <c r="Q834" i="1"/>
  <c r="R834" i="1"/>
  <c r="Q282" i="1"/>
  <c r="R282" i="1"/>
  <c r="Q200" i="1"/>
  <c r="R200" i="1"/>
  <c r="Q1469" i="1"/>
  <c r="R1469" i="1"/>
  <c r="Q786" i="1"/>
  <c r="R786" i="1"/>
  <c r="Q802" i="1"/>
  <c r="R802" i="1"/>
  <c r="Q672" i="1"/>
  <c r="R672" i="1"/>
  <c r="Q2734" i="1"/>
  <c r="R2734" i="1"/>
  <c r="Q666" i="1"/>
  <c r="R666" i="1"/>
  <c r="Q521" i="1"/>
  <c r="R521" i="1"/>
  <c r="Q630" i="1"/>
  <c r="R630" i="1"/>
  <c r="Q2462" i="1"/>
  <c r="R2462" i="1"/>
  <c r="Q1217" i="1"/>
  <c r="R1217" i="1"/>
  <c r="Q231" i="1"/>
  <c r="R231" i="1"/>
  <c r="Q2640" i="1"/>
  <c r="R2640" i="1"/>
  <c r="Q1622" i="1"/>
  <c r="R1622" i="1"/>
  <c r="Q357" i="1"/>
  <c r="R357" i="1"/>
  <c r="Q1074" i="1"/>
  <c r="R1074" i="1"/>
  <c r="Q272" i="1"/>
  <c r="R272" i="1"/>
  <c r="Q792" i="1"/>
  <c r="R792" i="1"/>
  <c r="Q867" i="1"/>
  <c r="R867" i="1"/>
  <c r="Q1450" i="1"/>
  <c r="R1450" i="1"/>
  <c r="Q1753" i="1"/>
  <c r="R1753" i="1"/>
  <c r="Q1778" i="1"/>
  <c r="R1778" i="1"/>
  <c r="Q2198" i="1"/>
  <c r="R2198" i="1"/>
  <c r="Q1706" i="1"/>
  <c r="R1706" i="1"/>
  <c r="Q2234" i="1"/>
  <c r="R2234" i="1"/>
  <c r="Q1809" i="1"/>
  <c r="R1809" i="1"/>
  <c r="Q2151" i="1"/>
  <c r="R2151" i="1"/>
  <c r="Q2329" i="1"/>
  <c r="R2329" i="1"/>
  <c r="Q2558" i="1"/>
  <c r="R2558" i="1"/>
  <c r="Q705" i="1"/>
  <c r="R705" i="1"/>
  <c r="Q1909" i="1"/>
  <c r="R1909" i="1"/>
  <c r="Q1182" i="1"/>
  <c r="R1182" i="1"/>
  <c r="Q1647" i="1"/>
  <c r="R1647" i="1"/>
  <c r="Q1443" i="1"/>
  <c r="R1443" i="1"/>
  <c r="Q2188" i="1"/>
  <c r="R2188" i="1"/>
  <c r="Q704" i="1"/>
  <c r="R704" i="1"/>
  <c r="Q2763" i="1"/>
  <c r="R2763" i="1"/>
  <c r="Q1919" i="1"/>
  <c r="R1919" i="1"/>
  <c r="Q1237" i="1"/>
  <c r="R1237" i="1"/>
  <c r="Q2358" i="1"/>
  <c r="R2358" i="1"/>
  <c r="Q2203" i="1"/>
  <c r="R2203" i="1"/>
  <c r="Q1284" i="1"/>
  <c r="R1284" i="1"/>
  <c r="Q1851" i="1"/>
  <c r="R1851" i="1"/>
  <c r="Q2469" i="1"/>
  <c r="R2469" i="1"/>
  <c r="Q2097" i="1"/>
  <c r="R2097" i="1"/>
  <c r="Q1486" i="1"/>
  <c r="R1486" i="1"/>
  <c r="Q1209" i="1"/>
  <c r="R1209" i="1"/>
  <c r="Q2591" i="1"/>
  <c r="R2591" i="1"/>
  <c r="Q2665" i="1"/>
  <c r="R2665" i="1"/>
  <c r="Q2493" i="1"/>
  <c r="R2493" i="1"/>
  <c r="Q331" i="1"/>
  <c r="R331" i="1"/>
  <c r="Q2085" i="1"/>
  <c r="R2085" i="1"/>
  <c r="Q1934" i="1"/>
  <c r="R1934" i="1"/>
  <c r="Q1020" i="1"/>
  <c r="R1020" i="1"/>
  <c r="Q1239" i="1"/>
  <c r="R1239" i="1"/>
  <c r="Q2308" i="1"/>
  <c r="R2308" i="1"/>
  <c r="Q831" i="1"/>
  <c r="R831" i="1"/>
  <c r="Q2528" i="1"/>
  <c r="R2528" i="1"/>
  <c r="Q2863" i="1"/>
  <c r="R2863" i="1"/>
  <c r="Q3170" i="1"/>
  <c r="R3170" i="1"/>
  <c r="Q3982" i="1"/>
  <c r="R3982" i="1"/>
  <c r="Q3983" i="1"/>
  <c r="R3983" i="1"/>
  <c r="Q3984" i="1"/>
  <c r="R3984" i="1"/>
  <c r="Q3381" i="1"/>
  <c r="R3381" i="1"/>
  <c r="Q3985" i="1"/>
  <c r="R3985" i="1"/>
  <c r="Q3986" i="1"/>
  <c r="R3986" i="1"/>
  <c r="Q2364" i="1"/>
  <c r="R2364" i="1"/>
  <c r="Q3202" i="1"/>
  <c r="R3202" i="1"/>
  <c r="Q3987" i="1"/>
  <c r="R3987" i="1"/>
  <c r="Q3988" i="1"/>
  <c r="R3988" i="1"/>
  <c r="Q3989" i="1"/>
  <c r="R3989" i="1"/>
  <c r="Q2957" i="1"/>
  <c r="R2957" i="1"/>
  <c r="Q2388" i="1"/>
  <c r="R2388" i="1"/>
  <c r="Q3990" i="1"/>
  <c r="R3990" i="1"/>
  <c r="Q1983" i="1"/>
  <c r="R1983" i="1"/>
  <c r="Q3991" i="1"/>
  <c r="R3991" i="1"/>
  <c r="Q3227" i="1"/>
  <c r="R3227" i="1"/>
  <c r="Q3992" i="1"/>
  <c r="R3992" i="1"/>
  <c r="Q550" i="1"/>
  <c r="R550" i="1"/>
  <c r="Q1186" i="1"/>
  <c r="R1186" i="1"/>
  <c r="Q2129" i="1"/>
  <c r="R2129" i="1"/>
  <c r="Q878" i="1"/>
  <c r="R878" i="1"/>
  <c r="Q844" i="1"/>
  <c r="R844" i="1"/>
  <c r="Q1236" i="1"/>
  <c r="R1236" i="1"/>
  <c r="Q1302" i="1"/>
  <c r="R1302" i="1"/>
  <c r="Q1268" i="1"/>
  <c r="R1268" i="1"/>
  <c r="Q972" i="1"/>
  <c r="R972" i="1"/>
  <c r="Q955" i="1"/>
  <c r="R955" i="1"/>
  <c r="Q1235" i="1"/>
  <c r="R1235" i="1"/>
  <c r="Q1171" i="1"/>
  <c r="R1171" i="1"/>
  <c r="Q810" i="1"/>
  <c r="R810" i="1"/>
  <c r="Q1835" i="1"/>
  <c r="R1835" i="1"/>
  <c r="Q399" i="1"/>
  <c r="R399" i="1"/>
  <c r="Q3389" i="1"/>
  <c r="R3389" i="1"/>
  <c r="Q2281" i="1"/>
  <c r="R2281" i="1"/>
  <c r="Q409" i="1"/>
  <c r="R409" i="1"/>
  <c r="Q728" i="1"/>
  <c r="R728" i="1"/>
  <c r="Q1663" i="1"/>
  <c r="R1663" i="1"/>
  <c r="Q1365" i="1"/>
  <c r="R1365" i="1"/>
  <c r="Q2506" i="1"/>
  <c r="R2506" i="1"/>
  <c r="Q2771" i="1"/>
  <c r="R2771" i="1"/>
  <c r="Q1172" i="1"/>
  <c r="R1172" i="1"/>
  <c r="Q1345" i="1"/>
  <c r="R1345" i="1"/>
  <c r="Q1343" i="1"/>
  <c r="R1343" i="1"/>
  <c r="Q945" i="1"/>
  <c r="R945" i="1"/>
  <c r="Q988" i="1"/>
  <c r="R988" i="1"/>
  <c r="Q2034" i="1"/>
  <c r="R2034" i="1"/>
  <c r="Q947" i="1"/>
  <c r="R947" i="1"/>
  <c r="Q1360" i="1"/>
  <c r="R1360" i="1"/>
  <c r="Q1489" i="1"/>
  <c r="R1489" i="1"/>
  <c r="Q1751" i="1"/>
  <c r="R1751" i="1"/>
  <c r="Q1374" i="1"/>
  <c r="R1374" i="1"/>
  <c r="Q1806" i="1"/>
  <c r="R1806" i="1"/>
  <c r="Q2476" i="1"/>
  <c r="R2476" i="1"/>
  <c r="Q2299" i="1"/>
  <c r="R2299" i="1"/>
  <c r="Q2153" i="1"/>
  <c r="R2153" i="1"/>
  <c r="Q2411" i="1"/>
  <c r="R2411" i="1"/>
  <c r="Q1555" i="1"/>
  <c r="R1555" i="1"/>
  <c r="Q3993" i="1"/>
  <c r="R3993" i="1"/>
  <c r="Q3196" i="1"/>
  <c r="R3196" i="1"/>
  <c r="Q3994" i="1"/>
  <c r="R3994" i="1"/>
  <c r="Q3995" i="1"/>
  <c r="R3995" i="1"/>
  <c r="Q3146" i="1"/>
  <c r="R3146" i="1"/>
  <c r="Q3996" i="1"/>
  <c r="R3996" i="1"/>
  <c r="Q3085" i="1"/>
  <c r="R3085" i="1"/>
  <c r="Q3300" i="1"/>
  <c r="R3300" i="1"/>
  <c r="Q3036" i="1"/>
  <c r="R3036" i="1"/>
  <c r="Q3246" i="1"/>
  <c r="R3246" i="1"/>
  <c r="Q2909" i="1"/>
  <c r="R2909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2872" i="1"/>
  <c r="R2872" i="1"/>
  <c r="Q3275" i="1"/>
  <c r="R3275" i="1"/>
  <c r="Q2651" i="1"/>
  <c r="R2651" i="1"/>
  <c r="Q3680" i="1"/>
  <c r="R3680" i="1"/>
  <c r="Q3572" i="1"/>
  <c r="R3572" i="1"/>
  <c r="Q4004" i="1"/>
  <c r="R4004" i="1"/>
  <c r="Q3301" i="1"/>
  <c r="R3301" i="1"/>
  <c r="Q3589" i="1"/>
  <c r="R3589" i="1"/>
  <c r="Q2220" i="1"/>
  <c r="R2220" i="1"/>
  <c r="Q2931" i="1"/>
  <c r="R2931" i="1"/>
  <c r="Q3590" i="1"/>
  <c r="R3590" i="1"/>
  <c r="Q4005" i="1"/>
  <c r="R4005" i="1"/>
  <c r="Q3404" i="1"/>
  <c r="R3404" i="1"/>
  <c r="Q3302" i="1"/>
  <c r="R3302" i="1"/>
  <c r="Q4006" i="1"/>
  <c r="R4006" i="1"/>
  <c r="Q3681" i="1"/>
  <c r="R3681" i="1"/>
  <c r="Q1963" i="1"/>
  <c r="R1963" i="1"/>
  <c r="Q812" i="1"/>
  <c r="R812" i="1"/>
  <c r="Q3172" i="1"/>
  <c r="R3172" i="1"/>
  <c r="Q2242" i="1"/>
  <c r="R2242" i="1"/>
  <c r="Q3163" i="1"/>
  <c r="R3163" i="1"/>
  <c r="Q1412" i="1"/>
  <c r="R1412" i="1"/>
  <c r="Q1458" i="1"/>
  <c r="R1458" i="1"/>
  <c r="Q216" i="1"/>
  <c r="R216" i="1"/>
  <c r="Q1977" i="1"/>
  <c r="R1977" i="1"/>
  <c r="Q397" i="1"/>
  <c r="R397" i="1"/>
  <c r="Q75" i="1"/>
  <c r="R75" i="1"/>
  <c r="Q600" i="1"/>
  <c r="R600" i="1"/>
  <c r="Q252" i="1"/>
  <c r="R252" i="1"/>
  <c r="Q446" i="1"/>
  <c r="R446" i="1"/>
  <c r="Q77" i="1"/>
  <c r="R77" i="1"/>
  <c r="Q253" i="1"/>
  <c r="R253" i="1"/>
  <c r="Q20" i="1"/>
  <c r="R20" i="1"/>
  <c r="Q463" i="1"/>
  <c r="R463" i="1"/>
  <c r="Q881" i="1"/>
  <c r="R881" i="1"/>
  <c r="Q669" i="1"/>
  <c r="R669" i="1"/>
  <c r="Q1431" i="1"/>
  <c r="R1431" i="1"/>
  <c r="Q298" i="1"/>
  <c r="R298" i="1"/>
  <c r="Q1253" i="1"/>
  <c r="R1253" i="1"/>
  <c r="Q490" i="1"/>
  <c r="R490" i="1"/>
  <c r="Q1939" i="1"/>
  <c r="R1939" i="1"/>
  <c r="Q91" i="1"/>
  <c r="R91" i="1"/>
  <c r="Q379" i="1"/>
  <c r="R379" i="1"/>
  <c r="Q1924" i="1"/>
  <c r="R1924" i="1"/>
  <c r="Q1769" i="1"/>
  <c r="R1769" i="1"/>
  <c r="Q73" i="1"/>
  <c r="R73" i="1"/>
  <c r="Q2123" i="1"/>
  <c r="R2123" i="1"/>
  <c r="Q1606" i="1"/>
  <c r="R1606" i="1"/>
  <c r="Q2384" i="1"/>
  <c r="R2384" i="1"/>
  <c r="Q2389" i="1"/>
  <c r="R2389" i="1"/>
  <c r="Q960" i="1"/>
  <c r="R960" i="1"/>
  <c r="Q1499" i="1"/>
  <c r="R1499" i="1"/>
  <c r="Q364" i="1"/>
  <c r="R364" i="1"/>
  <c r="Q2111" i="1"/>
  <c r="R2111" i="1"/>
  <c r="Q450" i="1"/>
  <c r="R450" i="1"/>
  <c r="Q2378" i="1"/>
  <c r="R2378" i="1"/>
  <c r="Q632" i="1"/>
  <c r="R632" i="1"/>
  <c r="Q1945" i="1"/>
  <c r="R1945" i="1"/>
  <c r="Q2443" i="1"/>
  <c r="R2443" i="1"/>
  <c r="Q2798" i="1"/>
  <c r="R2798" i="1"/>
  <c r="Q2689" i="1"/>
  <c r="R2689" i="1"/>
  <c r="Q1497" i="1"/>
  <c r="R1497" i="1"/>
  <c r="Q3485" i="1"/>
  <c r="R3485" i="1"/>
  <c r="Q4007" i="1"/>
  <c r="R4007" i="1"/>
  <c r="Q17" i="1"/>
  <c r="R17" i="1"/>
  <c r="Q1859" i="1"/>
  <c r="R1859" i="1"/>
  <c r="Q1834" i="1"/>
  <c r="R1834" i="1"/>
  <c r="Q192" i="1"/>
  <c r="R192" i="1"/>
  <c r="Q3352" i="1"/>
  <c r="R3352" i="1"/>
  <c r="Q3108" i="1"/>
  <c r="R3108" i="1"/>
  <c r="Q3077" i="1"/>
  <c r="R3077" i="1"/>
  <c r="Q2796" i="1"/>
  <c r="R2796" i="1"/>
  <c r="Q1130" i="1"/>
  <c r="R1130" i="1"/>
  <c r="Q2415" i="1"/>
  <c r="R2415" i="1"/>
  <c r="Q1028" i="1"/>
  <c r="R1028" i="1"/>
  <c r="Q3267" i="1"/>
  <c r="R3267" i="1"/>
  <c r="Q1500" i="1"/>
  <c r="R1500" i="1"/>
  <c r="Q465" i="1"/>
  <c r="R465" i="1"/>
  <c r="Q1056" i="1"/>
  <c r="R1056" i="1"/>
  <c r="Q3161" i="1"/>
  <c r="R3161" i="1"/>
  <c r="Q2164" i="1"/>
  <c r="R2164" i="1"/>
  <c r="Q3465" i="1"/>
  <c r="R3465" i="1"/>
  <c r="Q1147" i="1"/>
  <c r="R1147" i="1"/>
  <c r="Q391" i="1"/>
  <c r="R391" i="1"/>
  <c r="Q396" i="1"/>
  <c r="R396" i="1"/>
  <c r="Q443" i="1"/>
  <c r="R443" i="1"/>
  <c r="Q1263" i="1"/>
  <c r="R1263" i="1"/>
  <c r="Q486" i="1"/>
  <c r="R486" i="1"/>
  <c r="Q2018" i="1"/>
  <c r="R2018" i="1"/>
  <c r="Q1997" i="1"/>
  <c r="R1997" i="1"/>
  <c r="Q2360" i="1"/>
  <c r="R2360" i="1"/>
  <c r="Q1714" i="1"/>
  <c r="R1714" i="1"/>
  <c r="Q1598" i="1"/>
  <c r="R1598" i="1"/>
  <c r="Q1452" i="1"/>
  <c r="R1452" i="1"/>
  <c r="Q658" i="1"/>
  <c r="R658" i="1"/>
  <c r="Q374" i="1"/>
  <c r="R374" i="1"/>
  <c r="Q1937" i="1"/>
  <c r="R1937" i="1"/>
  <c r="Q2307" i="1"/>
  <c r="R2307" i="1"/>
  <c r="Q1423" i="1"/>
  <c r="R1423" i="1"/>
  <c r="Q2282" i="1"/>
  <c r="R2282" i="1"/>
  <c r="Q3053" i="1"/>
  <c r="R3053" i="1"/>
  <c r="Q2874" i="1"/>
  <c r="R2874" i="1"/>
  <c r="Q3259" i="1"/>
  <c r="R3259" i="1"/>
  <c r="Q2002" i="1"/>
  <c r="R2002" i="1"/>
  <c r="Q3353" i="1"/>
  <c r="R3353" i="1"/>
  <c r="Q2467" i="1"/>
  <c r="R2467" i="1"/>
  <c r="Q3536" i="1"/>
  <c r="R3536" i="1"/>
  <c r="Q4008" i="1"/>
  <c r="R4008" i="1"/>
  <c r="Q4009" i="1"/>
  <c r="R4009" i="1"/>
  <c r="Q3205" i="1"/>
  <c r="R3205" i="1"/>
  <c r="Q3682" i="1"/>
  <c r="R3682" i="1"/>
  <c r="Q790" i="1"/>
  <c r="R790" i="1"/>
  <c r="Q3362" i="1"/>
  <c r="R3362" i="1"/>
  <c r="Q3427" i="1"/>
  <c r="R3427" i="1"/>
  <c r="Q3337" i="1"/>
  <c r="R3337" i="1"/>
  <c r="Q3683" i="1"/>
  <c r="R3683" i="1"/>
  <c r="Q3209" i="1"/>
  <c r="R3209" i="1"/>
  <c r="Q1434" i="1"/>
  <c r="R1434" i="1"/>
  <c r="Q997" i="1"/>
  <c r="R997" i="1"/>
  <c r="Q3395" i="1"/>
  <c r="R3395" i="1"/>
  <c r="Q4010" i="1"/>
  <c r="R4010" i="1"/>
  <c r="Q3213" i="1"/>
  <c r="R3213" i="1"/>
  <c r="Q2053" i="1"/>
  <c r="R2053" i="1"/>
  <c r="Q1418" i="1"/>
  <c r="R1418" i="1"/>
  <c r="Q195" i="1"/>
  <c r="R195" i="1"/>
  <c r="Q2254" i="1"/>
  <c r="R2254" i="1"/>
  <c r="Q1992" i="1"/>
  <c r="R1992" i="1"/>
  <c r="Q214" i="1"/>
  <c r="R214" i="1"/>
  <c r="Q304" i="1"/>
  <c r="R304" i="1"/>
  <c r="Q176" i="1"/>
  <c r="R176" i="1"/>
  <c r="Q161" i="1"/>
  <c r="R161" i="1"/>
  <c r="Q93" i="1"/>
  <c r="R93" i="1"/>
  <c r="Q1340" i="1"/>
  <c r="R1340" i="1"/>
  <c r="Q904" i="1"/>
  <c r="R904" i="1"/>
  <c r="Q49" i="1"/>
  <c r="R49" i="1"/>
  <c r="Q293" i="1"/>
  <c r="R293" i="1"/>
  <c r="Q259" i="1"/>
  <c r="R259" i="1"/>
  <c r="Q610" i="1"/>
  <c r="R610" i="1"/>
  <c r="Q287" i="1"/>
  <c r="R287" i="1"/>
  <c r="Q437" i="1"/>
  <c r="R437" i="1"/>
  <c r="Q949" i="1"/>
  <c r="R949" i="1"/>
  <c r="Q290" i="1"/>
  <c r="R290" i="1"/>
  <c r="Q659" i="1"/>
  <c r="R659" i="1"/>
  <c r="Q581" i="1"/>
  <c r="R581" i="1"/>
  <c r="Q470" i="1"/>
  <c r="R470" i="1"/>
  <c r="Q902" i="1"/>
  <c r="R902" i="1"/>
  <c r="Q135" i="1"/>
  <c r="R135" i="1"/>
  <c r="Q81" i="1"/>
  <c r="R81" i="1"/>
  <c r="Q168" i="1"/>
  <c r="R168" i="1"/>
  <c r="Q280" i="1"/>
  <c r="R280" i="1"/>
  <c r="Q862" i="1"/>
  <c r="R862" i="1"/>
  <c r="Q179" i="1"/>
  <c r="R179" i="1"/>
  <c r="Q265" i="1"/>
  <c r="R265" i="1"/>
  <c r="Q538" i="1"/>
  <c r="R538" i="1"/>
  <c r="Q147" i="1"/>
  <c r="R147" i="1"/>
  <c r="Q366" i="1"/>
  <c r="R366" i="1"/>
  <c r="Q901" i="1"/>
  <c r="R901" i="1"/>
  <c r="Q734" i="1"/>
  <c r="R734" i="1"/>
  <c r="Q115" i="1"/>
  <c r="R115" i="1"/>
  <c r="Q896" i="1"/>
  <c r="R896" i="1"/>
  <c r="Q1277" i="1"/>
  <c r="R1277" i="1"/>
  <c r="Q2830" i="1"/>
  <c r="R2830" i="1"/>
  <c r="Q3357" i="1"/>
  <c r="R3357" i="1"/>
  <c r="Q2500" i="1"/>
  <c r="R2500" i="1"/>
  <c r="Q4011" i="1"/>
  <c r="R4011" i="1"/>
  <c r="Q2442" i="1"/>
  <c r="R2442" i="1"/>
  <c r="Q1988" i="1"/>
  <c r="R1988" i="1"/>
  <c r="Q2461" i="1"/>
  <c r="R2461" i="1"/>
  <c r="Q3042" i="1"/>
  <c r="R3042" i="1"/>
  <c r="Q3262" i="1"/>
  <c r="R3262" i="1"/>
  <c r="Q3102" i="1"/>
  <c r="R3102" i="1"/>
  <c r="Q4012" i="1"/>
  <c r="R4012" i="1"/>
  <c r="Q4013" i="1"/>
  <c r="R4013" i="1"/>
  <c r="Q2635" i="1"/>
  <c r="R2635" i="1"/>
  <c r="Q2777" i="1"/>
  <c r="R2777" i="1"/>
  <c r="Q4014" i="1"/>
  <c r="R4014" i="1"/>
  <c r="Q2889" i="1"/>
  <c r="R2889" i="1"/>
  <c r="Q2315" i="1"/>
  <c r="R2315" i="1"/>
  <c r="Q3512" i="1"/>
  <c r="R3512" i="1"/>
  <c r="Q2930" i="1"/>
  <c r="R2930" i="1"/>
  <c r="Q3117" i="1"/>
  <c r="R3117" i="1"/>
  <c r="Q4015" i="1"/>
  <c r="R4015" i="1"/>
  <c r="Q3351" i="1"/>
  <c r="R3351" i="1"/>
  <c r="Q3428" i="1"/>
  <c r="R3428" i="1"/>
  <c r="Q3166" i="1"/>
  <c r="R3166" i="1"/>
  <c r="Q3316" i="1"/>
  <c r="R3316" i="1"/>
  <c r="Q4016" i="1"/>
  <c r="R4016" i="1"/>
  <c r="Q3130" i="1"/>
  <c r="R3130" i="1"/>
  <c r="Q3368" i="1"/>
  <c r="R3368" i="1"/>
  <c r="Q2354" i="1"/>
  <c r="R2354" i="1"/>
  <c r="Q3624" i="1"/>
  <c r="R3624" i="1"/>
  <c r="Q1841" i="1"/>
  <c r="R1841" i="1"/>
  <c r="Q4017" i="1"/>
  <c r="R4017" i="1"/>
  <c r="Q4018" i="1"/>
  <c r="R4018" i="1"/>
  <c r="Q3684" i="1"/>
  <c r="R3684" i="1"/>
  <c r="Q2618" i="1"/>
  <c r="R2618" i="1"/>
  <c r="Q3031" i="1"/>
  <c r="R3031" i="1"/>
  <c r="Q2021" i="1"/>
  <c r="R2021" i="1"/>
  <c r="Q3537" i="1"/>
  <c r="R3537" i="1"/>
  <c r="Q2131" i="1"/>
  <c r="R2131" i="1"/>
  <c r="Q3263" i="1"/>
  <c r="R3263" i="1"/>
  <c r="Q4019" i="1"/>
  <c r="R4019" i="1"/>
  <c r="Q2173" i="1"/>
  <c r="R2173" i="1"/>
  <c r="Q2231" i="1"/>
  <c r="R2231" i="1"/>
  <c r="Q2252" i="1"/>
  <c r="R2252" i="1"/>
  <c r="Q912" i="1"/>
  <c r="R912" i="1"/>
  <c r="Q1129" i="1"/>
  <c r="R1129" i="1"/>
  <c r="Q1574" i="1"/>
  <c r="R1574" i="1"/>
  <c r="Q2233" i="1"/>
  <c r="R2233" i="1"/>
  <c r="Q1865" i="1"/>
  <c r="R1865" i="1"/>
  <c r="Q1538" i="1"/>
  <c r="R1538" i="1"/>
  <c r="Q1498" i="1"/>
  <c r="R1498" i="1"/>
  <c r="Q1864" i="1"/>
  <c r="R1864" i="1"/>
  <c r="Q1804" i="1"/>
  <c r="R1804" i="1"/>
  <c r="Q656" i="1"/>
  <c r="R656" i="1"/>
  <c r="Q3197" i="1"/>
  <c r="R3197" i="1"/>
  <c r="Q2502" i="1"/>
  <c r="R2502" i="1"/>
  <c r="Q2391" i="1"/>
  <c r="R2391" i="1"/>
  <c r="Q816" i="1"/>
  <c r="R816" i="1"/>
  <c r="Q1160" i="1"/>
  <c r="R1160" i="1"/>
  <c r="Q1033" i="1"/>
  <c r="R1033" i="1"/>
  <c r="Q2167" i="1"/>
  <c r="R2167" i="1"/>
  <c r="Q2537" i="1"/>
  <c r="R2537" i="1"/>
  <c r="Q1528" i="1"/>
  <c r="R1528" i="1"/>
  <c r="Q576" i="1"/>
  <c r="R576" i="1"/>
  <c r="Q2248" i="1"/>
  <c r="R2248" i="1"/>
  <c r="Q2722" i="1"/>
  <c r="R2722" i="1"/>
  <c r="Q1442" i="1"/>
  <c r="R1442" i="1"/>
  <c r="Q969" i="1"/>
  <c r="R969" i="1"/>
  <c r="Q1238" i="1"/>
  <c r="R1238" i="1"/>
  <c r="Q1675" i="1"/>
  <c r="R1675" i="1"/>
  <c r="Q1625" i="1"/>
  <c r="R1625" i="1"/>
  <c r="Q726" i="1"/>
  <c r="R726" i="1"/>
  <c r="Q1048" i="1"/>
  <c r="R1048" i="1"/>
  <c r="Q1388" i="1"/>
  <c r="R1388" i="1"/>
  <c r="Q2033" i="1"/>
  <c r="R2033" i="1"/>
  <c r="Q2594" i="1"/>
  <c r="R2594" i="1"/>
  <c r="Q1274" i="1"/>
  <c r="R1274" i="1"/>
  <c r="Q2478" i="1"/>
  <c r="R2478" i="1"/>
  <c r="Q677" i="1"/>
  <c r="R677" i="1"/>
  <c r="Q1126" i="1"/>
  <c r="R1126" i="1"/>
  <c r="Q2878" i="1"/>
  <c r="R2878" i="1"/>
  <c r="Q2363" i="1"/>
  <c r="R2363" i="1"/>
  <c r="Q1017" i="1"/>
  <c r="R1017" i="1"/>
  <c r="Q3076" i="1"/>
  <c r="R3076" i="1"/>
  <c r="Q2487" i="1"/>
  <c r="R2487" i="1"/>
  <c r="Q1514" i="1"/>
  <c r="R1514" i="1"/>
  <c r="Q1801" i="1"/>
  <c r="R1801" i="1"/>
  <c r="Q1727" i="1"/>
  <c r="R1727" i="1"/>
  <c r="Q740" i="1"/>
  <c r="R740" i="1"/>
  <c r="Q1637" i="1"/>
  <c r="R1637" i="1"/>
  <c r="Q1565" i="1"/>
  <c r="R1565" i="1"/>
  <c r="Q1451" i="1"/>
  <c r="R1451" i="1"/>
  <c r="Q1591" i="1"/>
  <c r="R1591" i="1"/>
  <c r="Q1582" i="1"/>
  <c r="R1582" i="1"/>
  <c r="Q2155" i="1"/>
  <c r="R2155" i="1"/>
  <c r="Q1946" i="1"/>
  <c r="R1946" i="1"/>
  <c r="Q2694" i="1"/>
  <c r="R2694" i="1"/>
  <c r="Q2436" i="1"/>
  <c r="R2436" i="1"/>
  <c r="Q1726" i="1"/>
  <c r="R1726" i="1"/>
  <c r="Q1348" i="1"/>
  <c r="R1348" i="1"/>
  <c r="Q1656" i="1"/>
  <c r="R1656" i="1"/>
  <c r="Q3538" i="1"/>
  <c r="R3538" i="1"/>
  <c r="Q4020" i="1"/>
  <c r="R4020" i="1"/>
  <c r="Q4021" i="1"/>
  <c r="R4021" i="1"/>
  <c r="Q3387" i="1"/>
  <c r="R3387" i="1"/>
  <c r="Q1738" i="1"/>
  <c r="R1738" i="1"/>
  <c r="Q4022" i="1"/>
  <c r="R4022" i="1"/>
  <c r="Q4023" i="1"/>
  <c r="R4023" i="1"/>
  <c r="Q3215" i="1"/>
  <c r="R3215" i="1"/>
  <c r="Q3591" i="1"/>
  <c r="R3591" i="1"/>
  <c r="Q2829" i="1"/>
  <c r="R2829" i="1"/>
  <c r="Q4024" i="1"/>
  <c r="R4024" i="1"/>
  <c r="Q3155" i="1"/>
  <c r="R3155" i="1"/>
  <c r="Q4025" i="1"/>
  <c r="R4025" i="1"/>
  <c r="Q2746" i="1"/>
  <c r="R2746" i="1"/>
  <c r="Q2847" i="1"/>
  <c r="R2847" i="1"/>
  <c r="Q3033" i="1"/>
  <c r="R3033" i="1"/>
  <c r="Q890" i="1"/>
  <c r="R890" i="1"/>
  <c r="Q4026" i="1"/>
  <c r="R4026" i="1"/>
  <c r="Q3365" i="1"/>
  <c r="R3365" i="1"/>
  <c r="Q2884" i="1"/>
  <c r="R2884" i="1"/>
  <c r="Q3187" i="1"/>
  <c r="R3187" i="1"/>
  <c r="Q3253" i="1"/>
  <c r="R3253" i="1"/>
  <c r="Q3462" i="1"/>
  <c r="R3462" i="1"/>
  <c r="Q3338" i="1"/>
  <c r="R3338" i="1"/>
  <c r="Q4027" i="1"/>
  <c r="R4027" i="1"/>
  <c r="Q3326" i="1"/>
  <c r="R3326" i="1"/>
  <c r="Q2671" i="1"/>
  <c r="R2671" i="1"/>
  <c r="Q967" i="1"/>
  <c r="R967" i="1"/>
  <c r="Q3001" i="1"/>
  <c r="R3001" i="1"/>
  <c r="Q2495" i="1"/>
  <c r="R2495" i="1"/>
  <c r="Q2703" i="1"/>
  <c r="R2703" i="1"/>
  <c r="Q4028" i="1"/>
  <c r="R4028" i="1"/>
  <c r="Q2386" i="1"/>
  <c r="R2386" i="1"/>
  <c r="Q2879" i="1"/>
  <c r="R2879" i="1"/>
  <c r="Q3561" i="1"/>
  <c r="R3561" i="1"/>
  <c r="Q4029" i="1"/>
  <c r="R4029" i="1"/>
  <c r="Q2549" i="1"/>
  <c r="R2549" i="1"/>
  <c r="Q3233" i="1"/>
  <c r="R3233" i="1"/>
  <c r="Q3391" i="1"/>
  <c r="R3391" i="1"/>
  <c r="Q1607" i="1"/>
  <c r="R1607" i="1"/>
  <c r="Q4030" i="1"/>
  <c r="R4030" i="1"/>
  <c r="Q2900" i="1"/>
  <c r="R2900" i="1"/>
  <c r="Q1936" i="1"/>
  <c r="R1936" i="1"/>
  <c r="Q2992" i="1"/>
  <c r="R2992" i="1"/>
  <c r="Q3059" i="1"/>
  <c r="R3059" i="1"/>
  <c r="Q3539" i="1"/>
  <c r="R3539" i="1"/>
  <c r="Q3592" i="1"/>
  <c r="R3592" i="1"/>
  <c r="Q4031" i="1"/>
  <c r="R4031" i="1"/>
  <c r="Q2257" i="1"/>
  <c r="R2257" i="1"/>
  <c r="Q3446" i="1"/>
  <c r="R3446" i="1"/>
  <c r="Q2876" i="1"/>
  <c r="R2876" i="1"/>
  <c r="Q2677" i="1"/>
  <c r="R2677" i="1"/>
  <c r="Q3413" i="1"/>
  <c r="R3413" i="1"/>
  <c r="Q4032" i="1"/>
  <c r="R4032" i="1"/>
  <c r="Q3440" i="1"/>
  <c r="R3440" i="1"/>
  <c r="Q2576" i="1"/>
  <c r="R2576" i="1"/>
  <c r="Q2639" i="1"/>
  <c r="R2639" i="1"/>
  <c r="Q2827" i="1"/>
  <c r="R2827" i="1"/>
  <c r="Q4033" i="1"/>
  <c r="R4033" i="1"/>
  <c r="Q1427" i="1"/>
  <c r="R1427" i="1"/>
  <c r="Q3569" i="1"/>
  <c r="R3569" i="1"/>
  <c r="Q3429" i="1"/>
  <c r="R3429" i="1"/>
  <c r="Q3347" i="1"/>
  <c r="R3347" i="1"/>
  <c r="Q3193" i="1"/>
  <c r="R3193" i="1"/>
  <c r="Q2577" i="1"/>
  <c r="R2577" i="1"/>
  <c r="Q2622" i="1"/>
  <c r="R2622" i="1"/>
  <c r="Q3625" i="1"/>
  <c r="R3625" i="1"/>
  <c r="Q2886" i="1"/>
  <c r="R2886" i="1"/>
  <c r="Q3463" i="1"/>
  <c r="R3463" i="1"/>
  <c r="Q3685" i="1"/>
  <c r="R3685" i="1"/>
  <c r="Q2541" i="1"/>
  <c r="R2541" i="1"/>
  <c r="Q1874" i="1"/>
  <c r="R1874" i="1"/>
  <c r="Q3626" i="1"/>
  <c r="R3626" i="1"/>
  <c r="Q3686" i="1"/>
  <c r="R3686" i="1"/>
  <c r="Q2585" i="1"/>
  <c r="R2585" i="1"/>
  <c r="Q3034" i="1"/>
  <c r="R3034" i="1"/>
  <c r="Q2724" i="1"/>
  <c r="R2724" i="1"/>
  <c r="Q2152" i="1"/>
  <c r="R2152" i="1"/>
  <c r="Q3268" i="1"/>
  <c r="R3268" i="1"/>
  <c r="Q2534" i="1"/>
  <c r="R2534" i="1"/>
  <c r="Q3062" i="1"/>
  <c r="R3062" i="1"/>
  <c r="Q2684" i="1"/>
  <c r="R2684" i="1"/>
  <c r="Q2846" i="1"/>
  <c r="R2846" i="1"/>
  <c r="Q330" i="1"/>
  <c r="R330" i="1"/>
  <c r="Q177" i="1"/>
  <c r="R177" i="1"/>
  <c r="Q1364" i="1"/>
  <c r="R1364" i="1"/>
  <c r="Q1745" i="1"/>
  <c r="R1745" i="1"/>
  <c r="Q2366" i="1"/>
  <c r="R2366" i="1"/>
  <c r="Q823" i="1"/>
  <c r="R823" i="1"/>
  <c r="Q713" i="1"/>
  <c r="R713" i="1"/>
  <c r="Q2472" i="1"/>
  <c r="R2472" i="1"/>
  <c r="Q1470" i="1"/>
  <c r="R1470" i="1"/>
  <c r="Q1668" i="1"/>
  <c r="R1668" i="1"/>
  <c r="Q1627" i="1"/>
  <c r="R1627" i="1"/>
  <c r="Q1395" i="1"/>
  <c r="R1395" i="1"/>
  <c r="Q2190" i="1"/>
  <c r="R2190" i="1"/>
  <c r="Q1908" i="1"/>
  <c r="R1908" i="1"/>
  <c r="Q1310" i="1"/>
  <c r="R1310" i="1"/>
  <c r="Q814" i="1"/>
  <c r="R814" i="1"/>
  <c r="Q1633" i="1"/>
  <c r="R1633" i="1"/>
  <c r="Q3687" i="1"/>
  <c r="R3687" i="1"/>
  <c r="Q197" i="1"/>
  <c r="R197" i="1"/>
  <c r="Q4034" i="1"/>
  <c r="R4034" i="1"/>
  <c r="Q3147" i="1"/>
  <c r="R3147" i="1"/>
  <c r="Q4035" i="1"/>
  <c r="R4035" i="1"/>
  <c r="Q3627" i="1"/>
  <c r="R3627" i="1"/>
  <c r="Q2296" i="1"/>
  <c r="R2296" i="1"/>
  <c r="Q3438" i="1"/>
  <c r="R3438" i="1"/>
  <c r="Q3414" i="1"/>
  <c r="R3414" i="1"/>
  <c r="Q4036" i="1"/>
  <c r="R4036" i="1"/>
  <c r="Q2284" i="1"/>
  <c r="R2284" i="1"/>
  <c r="Q2039" i="1"/>
  <c r="R2039" i="1"/>
  <c r="Q2595" i="1"/>
  <c r="R2595" i="1"/>
  <c r="Q4037" i="1"/>
  <c r="R4037" i="1"/>
  <c r="Q2514" i="1"/>
  <c r="R2514" i="1"/>
  <c r="Q2171" i="1"/>
  <c r="R2171" i="1"/>
  <c r="Q2869" i="1"/>
  <c r="R2869" i="1"/>
  <c r="Q4038" i="1"/>
  <c r="R4038" i="1"/>
  <c r="Q4039" i="1"/>
  <c r="R4039" i="1"/>
  <c r="Q4040" i="1"/>
  <c r="R4040" i="1"/>
  <c r="Q1079" i="1"/>
  <c r="R1079" i="1"/>
  <c r="Q2218" i="1"/>
  <c r="R2218" i="1"/>
  <c r="Q671" i="1"/>
  <c r="R671" i="1"/>
  <c r="Q1174" i="1"/>
  <c r="R1174" i="1"/>
  <c r="Q2027" i="1"/>
  <c r="R2027" i="1"/>
  <c r="Q640" i="1"/>
  <c r="R640" i="1"/>
  <c r="Q1043" i="1"/>
  <c r="R1043" i="1"/>
  <c r="Q1370" i="1"/>
  <c r="R1370" i="1"/>
  <c r="Q2030" i="1"/>
  <c r="R2030" i="1"/>
  <c r="Q964" i="1"/>
  <c r="R964" i="1"/>
  <c r="Q1485" i="1"/>
  <c r="R1485" i="1"/>
  <c r="Q1827" i="1"/>
  <c r="R1827" i="1"/>
  <c r="Q777" i="1"/>
  <c r="R777" i="1"/>
  <c r="Q1153" i="1"/>
  <c r="R1153" i="1"/>
  <c r="Q846" i="1"/>
  <c r="R846" i="1"/>
  <c r="Q3080" i="1"/>
  <c r="R3080" i="1"/>
  <c r="Q1426" i="1"/>
  <c r="R1426" i="1"/>
  <c r="Q2383" i="1"/>
  <c r="R2383" i="1"/>
  <c r="Q1161" i="1"/>
  <c r="R1161" i="1"/>
  <c r="Q1464" i="1"/>
  <c r="R1464" i="1"/>
  <c r="Q1146" i="1"/>
  <c r="R1146" i="1"/>
  <c r="Q1152" i="1"/>
  <c r="R1152" i="1"/>
  <c r="Q42" i="1"/>
  <c r="R42" i="1"/>
  <c r="Q343" i="1"/>
  <c r="R343" i="1"/>
  <c r="Q597" i="1"/>
  <c r="R597" i="1"/>
  <c r="Q1688" i="1"/>
  <c r="R1688" i="1"/>
  <c r="Q308" i="1"/>
  <c r="R308" i="1"/>
  <c r="Q2365" i="1"/>
  <c r="R2365" i="1"/>
  <c r="Q230" i="1"/>
  <c r="R230" i="1"/>
  <c r="Q732" i="1"/>
  <c r="R732" i="1"/>
  <c r="Q775" i="1"/>
  <c r="R775" i="1"/>
  <c r="Q1504" i="1"/>
  <c r="R1504" i="1"/>
  <c r="Q2353" i="1"/>
  <c r="R2353" i="1"/>
  <c r="Q2145" i="1"/>
  <c r="R2145" i="1"/>
  <c r="Q491" i="1"/>
  <c r="R491" i="1"/>
  <c r="Q130" i="1"/>
  <c r="R130" i="1"/>
  <c r="Q690" i="1"/>
  <c r="R690" i="1"/>
  <c r="Q157" i="1"/>
  <c r="R157" i="1"/>
  <c r="Q2038" i="1"/>
  <c r="R2038" i="1"/>
  <c r="Q2682" i="1"/>
  <c r="R2682" i="1"/>
  <c r="Q363" i="1"/>
  <c r="R363" i="1"/>
  <c r="Q880" i="1"/>
  <c r="R880" i="1"/>
  <c r="Q1539" i="1"/>
  <c r="R1539" i="1"/>
  <c r="Q181" i="1"/>
  <c r="R181" i="1"/>
  <c r="Q578" i="1"/>
  <c r="R578" i="1"/>
  <c r="Q789" i="1"/>
  <c r="R789" i="1"/>
  <c r="Q2293" i="1"/>
  <c r="R2293" i="1"/>
  <c r="Q1537" i="1"/>
  <c r="R1537" i="1"/>
  <c r="Q288" i="1"/>
  <c r="R288" i="1"/>
  <c r="Q1737" i="1"/>
  <c r="R1737" i="1"/>
  <c r="Q2786" i="1"/>
  <c r="R2786" i="1"/>
  <c r="Q1208" i="1"/>
  <c r="R1208" i="1"/>
  <c r="Q496" i="1"/>
  <c r="R496" i="1"/>
  <c r="Q302" i="1"/>
  <c r="R302" i="1"/>
  <c r="Q1401" i="1"/>
  <c r="R1401" i="1"/>
  <c r="Q782" i="1"/>
  <c r="R782" i="1"/>
  <c r="Q360" i="1"/>
  <c r="R360" i="1"/>
  <c r="Q1276" i="1"/>
  <c r="R1276" i="1"/>
  <c r="Q442" i="1"/>
  <c r="R442" i="1"/>
  <c r="Q917" i="1"/>
  <c r="R917" i="1"/>
  <c r="Q1136" i="1"/>
  <c r="R1136" i="1"/>
  <c r="Q714" i="1"/>
  <c r="R714" i="1"/>
  <c r="Q2508" i="1"/>
  <c r="R2508" i="1"/>
  <c r="Q592" i="1"/>
  <c r="R592" i="1"/>
  <c r="Q883" i="1"/>
  <c r="R883" i="1"/>
  <c r="Q2186" i="1"/>
  <c r="R2186" i="1"/>
  <c r="Q152" i="1"/>
  <c r="R152" i="1"/>
  <c r="Q801" i="1"/>
  <c r="R801" i="1"/>
  <c r="Q249" i="1"/>
  <c r="R249" i="1"/>
  <c r="Q1948" i="1"/>
  <c r="R1948" i="1"/>
  <c r="Q2102" i="1"/>
  <c r="R2102" i="1"/>
  <c r="Q2196" i="1"/>
  <c r="R2196" i="1"/>
  <c r="Q1250" i="1"/>
  <c r="R1250" i="1"/>
  <c r="Q71" i="1"/>
  <c r="R71" i="1"/>
  <c r="Q311" i="1"/>
  <c r="R311" i="1"/>
  <c r="Q260" i="1"/>
  <c r="R260" i="1"/>
  <c r="Q2300" i="1"/>
  <c r="R2300" i="1"/>
  <c r="Q2349" i="1"/>
  <c r="R2349" i="1"/>
  <c r="Q381" i="1"/>
  <c r="R381" i="1"/>
  <c r="Q1478" i="1"/>
  <c r="R1478" i="1"/>
  <c r="Q758" i="1"/>
  <c r="R758" i="1"/>
  <c r="Q1932" i="1"/>
  <c r="R1932" i="1"/>
  <c r="Q475" i="1"/>
  <c r="R475" i="1"/>
  <c r="Q565" i="1"/>
  <c r="R565" i="1"/>
  <c r="Q1113" i="1"/>
  <c r="R1113" i="1"/>
  <c r="Q528" i="1"/>
  <c r="R528" i="1"/>
  <c r="Q2497" i="1"/>
  <c r="R2497" i="1"/>
  <c r="Q806" i="1"/>
  <c r="R806" i="1"/>
  <c r="Q1331" i="1"/>
  <c r="R1331" i="1"/>
  <c r="Q2565" i="1"/>
  <c r="R2565" i="1"/>
  <c r="Q2444" i="1"/>
  <c r="R2444" i="1"/>
  <c r="Q3203" i="1"/>
  <c r="R3203" i="1"/>
  <c r="Q3339" i="1"/>
  <c r="R3339" i="1"/>
  <c r="Q4041" i="1"/>
  <c r="R4041" i="1"/>
  <c r="Q3688" i="1"/>
  <c r="R3688" i="1"/>
  <c r="Q4042" i="1"/>
  <c r="R4042" i="1"/>
  <c r="Q4043" i="1"/>
  <c r="R4043" i="1"/>
  <c r="Q3610" i="1"/>
  <c r="R3610" i="1"/>
  <c r="Q2717" i="1"/>
  <c r="R2717" i="1"/>
  <c r="Q2812" i="1"/>
  <c r="R2812" i="1"/>
  <c r="Q4044" i="1"/>
  <c r="R4044" i="1"/>
  <c r="Q935" i="1"/>
  <c r="R935" i="1"/>
  <c r="Q2610" i="1"/>
  <c r="R2610" i="1"/>
  <c r="Q798" i="1"/>
  <c r="R798" i="1"/>
  <c r="Q3513" i="1"/>
  <c r="R3513" i="1"/>
  <c r="Q193" i="1"/>
  <c r="R193" i="1"/>
  <c r="Q2978" i="1"/>
  <c r="R2978" i="1"/>
  <c r="Q3004" i="1"/>
  <c r="R3004" i="1"/>
  <c r="Q3038" i="1"/>
  <c r="R3038" i="1"/>
  <c r="Q2815" i="1"/>
  <c r="R2815" i="1"/>
  <c r="Q909" i="1"/>
  <c r="R909" i="1"/>
  <c r="Q3628" i="1"/>
  <c r="R3628" i="1"/>
  <c r="Q2552" i="1"/>
  <c r="R2552" i="1"/>
  <c r="Q3442" i="1"/>
  <c r="R3442" i="1"/>
  <c r="Q2184" i="1"/>
  <c r="R2184" i="1"/>
  <c r="Q2091" i="1"/>
  <c r="R2091" i="1"/>
  <c r="Q3118" i="1"/>
  <c r="R3118" i="1"/>
  <c r="Q3210" i="1"/>
  <c r="R3210" i="1"/>
  <c r="Q648" i="1"/>
  <c r="R648" i="1"/>
  <c r="Q2781" i="1"/>
  <c r="R2781" i="1"/>
  <c r="Q1828" i="1"/>
  <c r="R1828" i="1"/>
  <c r="Q4045" i="1"/>
  <c r="R4045" i="1"/>
  <c r="Q3251" i="1"/>
  <c r="R3251" i="1"/>
  <c r="Q2701" i="1"/>
  <c r="R2701" i="1"/>
  <c r="Q2588" i="1"/>
  <c r="R2588" i="1"/>
  <c r="Q3279" i="1"/>
  <c r="R3279" i="1"/>
  <c r="Q3073" i="1"/>
  <c r="R3073" i="1"/>
  <c r="Q3066" i="1"/>
  <c r="R3066" i="1"/>
  <c r="Q1031" i="1"/>
  <c r="R1031" i="1"/>
  <c r="Q636" i="1"/>
  <c r="R636" i="1"/>
  <c r="Q2470" i="1"/>
  <c r="R2470" i="1"/>
  <c r="Q2237" i="1"/>
  <c r="R2237" i="1"/>
  <c r="Q2397" i="1"/>
  <c r="R2397" i="1"/>
  <c r="Q3430" i="1"/>
  <c r="R3430" i="1"/>
  <c r="Q3303" i="1"/>
  <c r="R3303" i="1"/>
  <c r="Q2471" i="1"/>
  <c r="R2471" i="1"/>
  <c r="Q1995" i="1"/>
  <c r="R1995" i="1"/>
  <c r="Q1986" i="1"/>
  <c r="R1986" i="1"/>
  <c r="Q2871" i="1"/>
  <c r="R2871" i="1"/>
  <c r="Q1961" i="1"/>
  <c r="R1961" i="1"/>
  <c r="Q2842" i="1"/>
  <c r="R2842" i="1"/>
  <c r="Q971" i="1"/>
  <c r="R971" i="1"/>
  <c r="Q3500" i="1"/>
  <c r="R3500" i="1"/>
  <c r="Q2236" i="1"/>
  <c r="R2236" i="1"/>
  <c r="Q1718" i="1"/>
  <c r="R1718" i="1"/>
  <c r="Q3332" i="1"/>
  <c r="R3332" i="1"/>
  <c r="Q855" i="1"/>
  <c r="R855" i="1"/>
  <c r="Q3405" i="1"/>
  <c r="R3405" i="1"/>
  <c r="Q941" i="1"/>
  <c r="R941" i="1"/>
  <c r="Q3540" i="1"/>
  <c r="R3540" i="1"/>
  <c r="Q1110" i="1"/>
  <c r="R1110" i="1"/>
  <c r="Q2658" i="1"/>
  <c r="R2658" i="1"/>
  <c r="Q1218" i="1"/>
  <c r="R1218" i="1"/>
  <c r="Q4046" i="1"/>
  <c r="R4046" i="1"/>
  <c r="Q2851" i="1"/>
  <c r="R2851" i="1"/>
  <c r="Q2733" i="1"/>
  <c r="R2733" i="1"/>
  <c r="Q3689" i="1"/>
  <c r="R3689" i="1"/>
  <c r="Q2066" i="1"/>
  <c r="R2066" i="1"/>
  <c r="Q3593" i="1"/>
  <c r="R3593" i="1"/>
  <c r="Q3064" i="1"/>
  <c r="R3064" i="1"/>
  <c r="Q3541" i="1"/>
  <c r="R3541" i="1"/>
  <c r="Q3090" i="1"/>
  <c r="R3090" i="1"/>
  <c r="Q97" i="1"/>
  <c r="R97" i="1"/>
  <c r="Q3396" i="1"/>
  <c r="R3396" i="1"/>
  <c r="Q4047" i="1"/>
  <c r="R4047" i="1"/>
  <c r="Q2321" i="1"/>
  <c r="R2321" i="1"/>
  <c r="Q4048" i="1"/>
  <c r="R4048" i="1"/>
  <c r="Q478" i="1"/>
  <c r="R478" i="1"/>
  <c r="Q3542" i="1"/>
  <c r="R3542" i="1"/>
  <c r="Q2785" i="1"/>
  <c r="R2785" i="1"/>
  <c r="Q2551" i="1"/>
  <c r="R2551" i="1"/>
  <c r="Q3543" i="1"/>
  <c r="R3543" i="1"/>
  <c r="Q2646" i="1"/>
  <c r="R2646" i="1"/>
  <c r="Q2936" i="1"/>
  <c r="R2936" i="1"/>
  <c r="Q3013" i="1"/>
  <c r="R3013" i="1"/>
  <c r="Q2562" i="1"/>
  <c r="R2562" i="1"/>
  <c r="Q3304" i="1"/>
  <c r="R3304" i="1"/>
  <c r="Q4049" i="1"/>
  <c r="R4049" i="1"/>
  <c r="Q1628" i="1"/>
  <c r="R1628" i="1"/>
  <c r="Q3152" i="1"/>
  <c r="R3152" i="1"/>
  <c r="Q2897" i="1"/>
  <c r="R2897" i="1"/>
  <c r="Q3321" i="1"/>
  <c r="R3321" i="1"/>
  <c r="Q4050" i="1"/>
  <c r="R4050" i="1"/>
  <c r="Q884" i="1"/>
  <c r="R884" i="1"/>
  <c r="Q4051" i="1"/>
  <c r="R4051" i="1"/>
  <c r="Q1125" i="1"/>
  <c r="R1125" i="1"/>
  <c r="Q358" i="1"/>
  <c r="R358" i="1"/>
  <c r="Q1740" i="1"/>
  <c r="R1740" i="1"/>
  <c r="Q2180" i="1"/>
  <c r="R2180" i="1"/>
  <c r="Q1394" i="1"/>
  <c r="R1394" i="1"/>
  <c r="Q1399" i="1"/>
  <c r="R1399" i="1"/>
  <c r="Q1752" i="1"/>
  <c r="R1752" i="1"/>
  <c r="Q719" i="1"/>
  <c r="R719" i="1"/>
  <c r="Q854" i="1"/>
  <c r="R854" i="1"/>
  <c r="Q747" i="1"/>
  <c r="R747" i="1"/>
  <c r="Q1059" i="1"/>
  <c r="R1059" i="1"/>
  <c r="Q1316" i="1"/>
  <c r="R1316" i="1"/>
  <c r="Q1042" i="1"/>
  <c r="R1042" i="1"/>
  <c r="Q1904" i="1"/>
  <c r="R1904" i="1"/>
  <c r="Q1224" i="1"/>
  <c r="R1224" i="1"/>
  <c r="Q1829" i="1"/>
  <c r="R1829" i="1"/>
  <c r="Q1157" i="1"/>
  <c r="R1157" i="1"/>
  <c r="Q534" i="1"/>
  <c r="R534" i="1"/>
  <c r="Q1636" i="1"/>
  <c r="R1636" i="1"/>
  <c r="Q2216" i="1"/>
  <c r="R2216" i="1"/>
  <c r="Q142" i="1"/>
  <c r="R142" i="1"/>
  <c r="Q1409" i="1"/>
  <c r="R1409" i="1"/>
  <c r="Q1511" i="1"/>
  <c r="R1511" i="1"/>
  <c r="Q813" i="1"/>
  <c r="R813" i="1"/>
  <c r="Q1774" i="1"/>
  <c r="R1774" i="1"/>
  <c r="Q879" i="1"/>
  <c r="R879" i="1"/>
  <c r="Q1759" i="1"/>
  <c r="R1759" i="1"/>
  <c r="Q695" i="1"/>
  <c r="R695" i="1"/>
  <c r="Q1540" i="1"/>
  <c r="R1540" i="1"/>
  <c r="Q1080" i="1"/>
  <c r="R1080" i="1"/>
  <c r="Q1792" i="1"/>
  <c r="R1792" i="1"/>
  <c r="Q1576" i="1"/>
  <c r="R1576" i="1"/>
  <c r="Q1665" i="1"/>
  <c r="R1665" i="1"/>
  <c r="Q1204" i="1"/>
  <c r="R1204" i="1"/>
  <c r="Q2121" i="1"/>
  <c r="R2121" i="1"/>
  <c r="Q2643" i="1"/>
  <c r="R2643" i="1"/>
  <c r="Q914" i="1"/>
  <c r="R914" i="1"/>
  <c r="Q1619" i="1"/>
  <c r="R1619" i="1"/>
  <c r="Q1221" i="1"/>
  <c r="R1221" i="1"/>
  <c r="Q2367" i="1"/>
  <c r="R2367" i="1"/>
  <c r="Q1468" i="1"/>
  <c r="R1468" i="1"/>
  <c r="Q456" i="1"/>
  <c r="R456" i="1"/>
  <c r="Q3058" i="1"/>
  <c r="R3058" i="1"/>
  <c r="Q929" i="1"/>
  <c r="R929" i="1"/>
  <c r="Q4052" i="1"/>
  <c r="R4052" i="1"/>
  <c r="Q3023" i="1"/>
  <c r="R3023" i="1"/>
  <c r="Q3121" i="1"/>
  <c r="R3121" i="1"/>
  <c r="Q2609" i="1"/>
  <c r="R2609" i="1"/>
  <c r="Q4053" i="1"/>
  <c r="R4053" i="1"/>
  <c r="Q1848" i="1"/>
  <c r="R1848" i="1"/>
  <c r="Q1971" i="1"/>
  <c r="R1971" i="1"/>
  <c r="Q2255" i="1"/>
  <c r="R2255" i="1"/>
  <c r="Q3100" i="1"/>
  <c r="R3100" i="1"/>
  <c r="Q1651" i="1"/>
  <c r="R1651" i="1"/>
  <c r="Q3690" i="1"/>
  <c r="R3690" i="1"/>
  <c r="Q3415" i="1"/>
  <c r="R3415" i="1"/>
  <c r="Q1618" i="1"/>
  <c r="R1618" i="1"/>
  <c r="Q2907" i="1"/>
  <c r="R2907" i="1"/>
  <c r="Q4054" i="1"/>
  <c r="R4054" i="1"/>
  <c r="Q2875" i="1"/>
  <c r="R2875" i="1"/>
  <c r="Q4055" i="1"/>
  <c r="R4055" i="1"/>
  <c r="Q1678" i="1"/>
  <c r="R1678" i="1"/>
  <c r="Q1144" i="1"/>
  <c r="R1144" i="1"/>
  <c r="Q643" i="1"/>
  <c r="R643" i="1"/>
  <c r="Q1361" i="1"/>
  <c r="R1361" i="1"/>
  <c r="Q309" i="1"/>
  <c r="R309" i="1"/>
  <c r="Q1169" i="1"/>
  <c r="R1169" i="1"/>
  <c r="Q1013" i="1"/>
  <c r="R1013" i="1"/>
  <c r="Q593" i="1"/>
  <c r="R593" i="1"/>
  <c r="Q234" i="1"/>
  <c r="R234" i="1"/>
  <c r="Q1905" i="1"/>
  <c r="R1905" i="1"/>
  <c r="Q1135" i="1"/>
  <c r="R1135" i="1"/>
  <c r="Q594" i="1"/>
  <c r="R594" i="1"/>
  <c r="Q418" i="1"/>
  <c r="R418" i="1"/>
  <c r="Q525" i="1"/>
  <c r="R525" i="1"/>
  <c r="Q1293" i="1"/>
  <c r="R1293" i="1"/>
  <c r="Q1509" i="1"/>
  <c r="R1509" i="1"/>
  <c r="Q1432" i="1"/>
  <c r="R1432" i="1"/>
  <c r="Q273" i="1"/>
  <c r="R273" i="1"/>
  <c r="Q1866" i="1"/>
  <c r="R1866" i="1"/>
  <c r="Q2204" i="1"/>
  <c r="R2204" i="1"/>
  <c r="Q2101" i="1"/>
  <c r="R2101" i="1"/>
  <c r="Q910" i="1"/>
  <c r="R910" i="1"/>
  <c r="Q386" i="1"/>
  <c r="R386" i="1"/>
  <c r="Q1593" i="1"/>
  <c r="R1593" i="1"/>
  <c r="Q2037" i="1"/>
  <c r="R2037" i="1"/>
  <c r="Q2175" i="1"/>
  <c r="R2175" i="1"/>
  <c r="Q1022" i="1"/>
  <c r="R1022" i="1"/>
  <c r="Q1324" i="1"/>
  <c r="R1324" i="1"/>
  <c r="Q509" i="1"/>
  <c r="R509" i="1"/>
  <c r="Q414" i="1"/>
  <c r="R414" i="1"/>
  <c r="Q232" i="1"/>
  <c r="R232" i="1"/>
  <c r="Q1503" i="1"/>
  <c r="R1503" i="1"/>
  <c r="Q979" i="1"/>
  <c r="R979" i="1"/>
  <c r="Q1546" i="1"/>
  <c r="R1546" i="1"/>
  <c r="Q735" i="1"/>
  <c r="R735" i="1"/>
  <c r="Q579" i="1"/>
  <c r="R579" i="1"/>
  <c r="Q815" i="1"/>
  <c r="R815" i="1"/>
  <c r="Q2025" i="1"/>
  <c r="R2025" i="1"/>
  <c r="Q377" i="1"/>
  <c r="R377" i="1"/>
  <c r="Q652" i="1"/>
  <c r="R652" i="1"/>
  <c r="Q1640" i="1"/>
  <c r="R1640" i="1"/>
  <c r="Q601" i="1"/>
  <c r="R601" i="1"/>
  <c r="Q1038" i="1"/>
  <c r="R1038" i="1"/>
  <c r="Q338" i="1"/>
  <c r="R338" i="1"/>
  <c r="Q2016" i="1"/>
  <c r="R2016" i="1"/>
  <c r="Q1588" i="1"/>
  <c r="R1588" i="1"/>
  <c r="Q408" i="1"/>
  <c r="R408" i="1"/>
  <c r="Q564" i="1"/>
  <c r="R564" i="1"/>
  <c r="Q2656" i="1"/>
  <c r="R2656" i="1"/>
  <c r="Q574" i="1"/>
  <c r="R574" i="1"/>
  <c r="Q1820" i="1"/>
  <c r="R1820" i="1"/>
  <c r="Q898" i="1"/>
  <c r="R898" i="1"/>
  <c r="Q349" i="1"/>
  <c r="R349" i="1"/>
  <c r="Q1083" i="1"/>
  <c r="R1083" i="1"/>
  <c r="Q1456" i="1"/>
  <c r="R1456" i="1"/>
  <c r="Q582" i="1"/>
  <c r="R582" i="1"/>
  <c r="Q1604" i="1"/>
  <c r="R1604" i="1"/>
  <c r="Q1666" i="1"/>
  <c r="R1666" i="1"/>
  <c r="Q1246" i="1"/>
  <c r="R1246" i="1"/>
  <c r="Q856" i="1"/>
  <c r="R856" i="1"/>
  <c r="Q516" i="1"/>
  <c r="R516" i="1"/>
  <c r="Q1674" i="1"/>
  <c r="R1674" i="1"/>
  <c r="Q827" i="1"/>
  <c r="R827" i="1"/>
  <c r="Q1959" i="1"/>
  <c r="R1959" i="1"/>
  <c r="Q1927" i="1"/>
  <c r="R1927" i="1"/>
  <c r="Q510" i="1"/>
  <c r="R510" i="1"/>
  <c r="Q1267" i="1"/>
  <c r="R1267" i="1"/>
  <c r="Q494" i="1"/>
  <c r="R494" i="1"/>
  <c r="Q1967" i="1"/>
  <c r="R1967" i="1"/>
  <c r="Q1124" i="1"/>
  <c r="R1124" i="1"/>
  <c r="Q1090" i="1"/>
  <c r="R1090" i="1"/>
  <c r="Q1662" i="1"/>
  <c r="R1662" i="1"/>
  <c r="Q943" i="1"/>
  <c r="R943" i="1"/>
  <c r="Q1854" i="1"/>
  <c r="R1854" i="1"/>
  <c r="Q994" i="1"/>
  <c r="R994" i="1"/>
  <c r="Q258" i="1"/>
  <c r="R258" i="1"/>
  <c r="Q2440" i="1"/>
  <c r="R2440" i="1"/>
  <c r="Q1530" i="1"/>
  <c r="R1530" i="1"/>
  <c r="Q1058" i="1"/>
  <c r="R1058" i="1"/>
  <c r="Q520" i="1"/>
  <c r="R520" i="1"/>
  <c r="Q1708" i="1"/>
  <c r="R1708" i="1"/>
  <c r="Q727" i="1"/>
  <c r="R727" i="1"/>
  <c r="Q2538" i="1"/>
  <c r="R2538" i="1"/>
  <c r="Q1723" i="1"/>
  <c r="R1723" i="1"/>
  <c r="Q2617" i="1"/>
  <c r="R2617" i="1"/>
  <c r="Q2856" i="1"/>
  <c r="R2856" i="1"/>
  <c r="Q874" i="1"/>
  <c r="R874" i="1"/>
  <c r="Q2518" i="1"/>
  <c r="R2518" i="1"/>
  <c r="Q2509" i="1"/>
  <c r="R2509" i="1"/>
  <c r="Q1797" i="1"/>
  <c r="R1797" i="1"/>
  <c r="Q1075" i="1"/>
  <c r="R1075" i="1"/>
  <c r="Q706" i="1"/>
  <c r="R706" i="1"/>
  <c r="Q1408" i="1"/>
  <c r="R1408" i="1"/>
  <c r="Q1301" i="1"/>
  <c r="R1301" i="1"/>
  <c r="Q1327" i="1"/>
  <c r="R1327" i="1"/>
  <c r="Q784" i="1"/>
  <c r="R784" i="1"/>
  <c r="Q1840" i="1"/>
  <c r="R1840" i="1"/>
  <c r="Q497" i="1"/>
  <c r="R497" i="1"/>
  <c r="Q1303" i="1"/>
  <c r="R1303" i="1"/>
  <c r="Q1643" i="1"/>
  <c r="R1643" i="1"/>
  <c r="Q2298" i="1"/>
  <c r="R2298" i="1"/>
  <c r="Q1269" i="1"/>
  <c r="R1269" i="1"/>
  <c r="Q2630" i="1"/>
  <c r="R2630" i="1"/>
  <c r="Q953" i="1"/>
  <c r="R953" i="1"/>
  <c r="Q1614" i="1"/>
  <c r="R1614" i="1"/>
  <c r="Q1703" i="1"/>
  <c r="R1703" i="1"/>
  <c r="Q1755" i="1"/>
  <c r="R1755" i="1"/>
  <c r="Q2007" i="1"/>
  <c r="R2007" i="1"/>
  <c r="Q1249" i="1"/>
  <c r="R1249" i="1"/>
  <c r="Q618" i="1"/>
  <c r="R618" i="1"/>
  <c r="Q2270" i="1"/>
  <c r="R2270" i="1"/>
  <c r="Q1696" i="1"/>
  <c r="R1696" i="1"/>
  <c r="Q2647" i="1"/>
  <c r="R2647" i="1"/>
  <c r="Q1690" i="1"/>
  <c r="R1690" i="1"/>
  <c r="Q2648" i="1"/>
  <c r="R2648" i="1"/>
  <c r="Q1447" i="1"/>
  <c r="R1447" i="1"/>
  <c r="Q2201" i="1"/>
  <c r="R2201" i="1"/>
  <c r="Q2080" i="1"/>
  <c r="R2080" i="1"/>
  <c r="Q2718" i="1"/>
  <c r="R2718" i="1"/>
  <c r="Q829" i="1"/>
  <c r="R829" i="1"/>
  <c r="Q2455" i="1"/>
  <c r="R2455" i="1"/>
  <c r="Q1642" i="1"/>
  <c r="R1642" i="1"/>
  <c r="Q2243" i="1"/>
  <c r="R2243" i="1"/>
  <c r="Q2041" i="1"/>
  <c r="R2041" i="1"/>
  <c r="Q1133" i="1"/>
  <c r="R1133" i="1"/>
  <c r="Q1018" i="1"/>
  <c r="R1018" i="1"/>
  <c r="Q1377" i="1"/>
  <c r="R1377" i="1"/>
  <c r="Q1102" i="1"/>
  <c r="R1102" i="1"/>
  <c r="Q1177" i="1"/>
  <c r="R1177" i="1"/>
  <c r="Q2904" i="1"/>
  <c r="R2904" i="1"/>
  <c r="Q1610" i="1"/>
  <c r="R1610" i="1"/>
  <c r="Q514" i="1"/>
  <c r="R514" i="1"/>
  <c r="Q805" i="1"/>
  <c r="R805" i="1"/>
  <c r="Q1291" i="1"/>
  <c r="R1291" i="1"/>
  <c r="Q1446" i="1"/>
  <c r="R1446" i="1"/>
  <c r="Q990" i="1"/>
  <c r="R990" i="1"/>
  <c r="Q2230" i="1"/>
  <c r="R2230" i="1"/>
  <c r="Q1226" i="1"/>
  <c r="R1226" i="1"/>
  <c r="Q2547" i="1"/>
  <c r="R2547" i="1"/>
  <c r="Q2024" i="1"/>
  <c r="R2024" i="1"/>
  <c r="Q1733" i="1"/>
  <c r="R1733" i="1"/>
  <c r="Q1071" i="1"/>
  <c r="R1071" i="1"/>
  <c r="Q2074" i="1"/>
  <c r="R2074" i="1"/>
  <c r="Q1379" i="1"/>
  <c r="R1379" i="1"/>
  <c r="Q1164" i="1"/>
  <c r="R1164" i="1"/>
  <c r="Q1101" i="1"/>
  <c r="R1101" i="1"/>
  <c r="Q2047" i="1"/>
  <c r="R2047" i="1"/>
  <c r="Q1527" i="1"/>
  <c r="R1527" i="1"/>
  <c r="Q1782" i="1"/>
  <c r="R1782" i="1"/>
  <c r="Q2081" i="1"/>
  <c r="R2081" i="1"/>
  <c r="Q1887" i="1"/>
  <c r="R1887" i="1"/>
  <c r="Q696" i="1"/>
  <c r="R696" i="1"/>
  <c r="Q1273" i="1"/>
  <c r="R1273" i="1"/>
  <c r="Q761" i="1"/>
  <c r="R761" i="1"/>
  <c r="Q1045" i="1"/>
  <c r="R1045" i="1"/>
  <c r="Q2286" i="1"/>
  <c r="R2286" i="1"/>
  <c r="Q859" i="1"/>
  <c r="R859" i="1"/>
  <c r="Q1493" i="1"/>
  <c r="R1493" i="1"/>
  <c r="Q1658" i="1"/>
  <c r="R1658" i="1"/>
  <c r="Q2276" i="1"/>
  <c r="R2276" i="1"/>
  <c r="Q2410" i="1"/>
  <c r="R2410" i="1"/>
  <c r="Q2317" i="1"/>
  <c r="R2317" i="1"/>
  <c r="Q1141" i="1"/>
  <c r="R1141" i="1"/>
  <c r="Q1984" i="1"/>
  <c r="R1984" i="1"/>
  <c r="Q2873" i="1"/>
  <c r="R2873" i="1"/>
  <c r="Q2327" i="1"/>
  <c r="R2327" i="1"/>
  <c r="Q1899" i="1"/>
  <c r="R1899" i="1"/>
  <c r="Q1369" i="1"/>
  <c r="R1369" i="1"/>
  <c r="Q1564" i="1"/>
  <c r="R1564" i="1"/>
  <c r="Q848" i="1"/>
  <c r="R848" i="1"/>
  <c r="Q835" i="1"/>
  <c r="R835" i="1"/>
  <c r="Q2605" i="1"/>
  <c r="R2605" i="1"/>
  <c r="Q1846" i="1"/>
  <c r="R1846" i="1"/>
  <c r="Q1505" i="1"/>
  <c r="R1505" i="1"/>
  <c r="Q1300" i="1"/>
  <c r="R1300" i="1"/>
  <c r="Q1398" i="1"/>
  <c r="R1398" i="1"/>
  <c r="Q1926" i="1"/>
  <c r="R1926" i="1"/>
  <c r="Q1015" i="1"/>
  <c r="R1015" i="1"/>
  <c r="Q1918" i="1"/>
  <c r="R1918" i="1"/>
  <c r="Q1832" i="1"/>
  <c r="R1832" i="1"/>
  <c r="Q1402" i="1"/>
  <c r="R1402" i="1"/>
  <c r="Q2061" i="1"/>
  <c r="R2061" i="1"/>
  <c r="Q635" i="1"/>
  <c r="R635" i="1"/>
  <c r="Q2071" i="1"/>
  <c r="R2071" i="1"/>
  <c r="Q2271" i="1"/>
  <c r="R2271" i="1"/>
  <c r="Q2680" i="1"/>
  <c r="R2680" i="1"/>
  <c r="Q2043" i="1"/>
  <c r="R2043" i="1"/>
  <c r="Q2477" i="1"/>
  <c r="R2477" i="1"/>
  <c r="Q2392" i="1"/>
  <c r="R2392" i="1"/>
  <c r="Q2056" i="1"/>
  <c r="R2056" i="1"/>
  <c r="Q2864" i="1"/>
  <c r="R2864" i="1"/>
  <c r="Q1245" i="1"/>
  <c r="R1245" i="1"/>
  <c r="Q2208" i="1"/>
  <c r="R2208" i="1"/>
  <c r="Q724" i="1"/>
  <c r="R724" i="1"/>
  <c r="Q1573" i="1"/>
  <c r="R1573" i="1"/>
  <c r="Q476" i="1"/>
  <c r="R476" i="1"/>
  <c r="Q1916" i="1"/>
  <c r="R1916" i="1"/>
  <c r="Q2589" i="1"/>
  <c r="R2589" i="1"/>
  <c r="Q2695" i="1"/>
  <c r="R2695" i="1"/>
  <c r="Q725" i="1"/>
  <c r="R725" i="1"/>
  <c r="Q1811" i="1"/>
  <c r="R1811" i="1"/>
  <c r="Q2310" i="1"/>
  <c r="R2310" i="1"/>
  <c r="Q2583" i="1"/>
  <c r="R2583" i="1"/>
  <c r="Q1471" i="1"/>
  <c r="R1471" i="1"/>
  <c r="Q506" i="1"/>
  <c r="R506" i="1"/>
  <c r="Q1562" i="1"/>
  <c r="R1562" i="1"/>
  <c r="Q2545" i="1"/>
  <c r="R2545" i="1"/>
  <c r="Q1512" i="1"/>
  <c r="R1512" i="1"/>
  <c r="Q2971" i="1"/>
  <c r="R2971" i="1"/>
  <c r="Q1205" i="1"/>
  <c r="R1205" i="1"/>
  <c r="Q2000" i="1"/>
  <c r="R2000" i="1"/>
  <c r="Q1318" i="1"/>
  <c r="R1318" i="1"/>
  <c r="Q1579" i="1"/>
  <c r="R1579" i="1"/>
  <c r="Q2385" i="1"/>
  <c r="R2385" i="1"/>
  <c r="Q711" i="1"/>
  <c r="R711" i="1"/>
  <c r="Q1466" i="1"/>
  <c r="R1466" i="1"/>
  <c r="Q2803" i="1"/>
  <c r="R2803" i="1"/>
  <c r="Q977" i="1"/>
  <c r="R977" i="1"/>
  <c r="Q268" i="1"/>
  <c r="R268" i="1"/>
  <c r="Q1309" i="1"/>
  <c r="R1309" i="1"/>
  <c r="Q2103" i="1"/>
  <c r="R2103" i="1"/>
  <c r="Q1857" i="1"/>
  <c r="R1857" i="1"/>
  <c r="Q2982" i="1"/>
  <c r="R2982" i="1"/>
  <c r="Q1796" i="1"/>
  <c r="R1796" i="1"/>
  <c r="Q1913" i="1"/>
  <c r="R1913" i="1"/>
  <c r="Q1789" i="1"/>
  <c r="R1789" i="1"/>
  <c r="Q741" i="1"/>
  <c r="R741" i="1"/>
  <c r="Q679" i="1"/>
  <c r="R679" i="1"/>
  <c r="Q2268" i="1"/>
  <c r="R2268" i="1"/>
  <c r="Q1116" i="1"/>
  <c r="R1116" i="1"/>
  <c r="Q1542" i="1"/>
  <c r="R1542" i="1"/>
  <c r="Q1655" i="1"/>
  <c r="R1655" i="1"/>
  <c r="Q2032" i="1"/>
  <c r="R2032" i="1"/>
  <c r="Q1121" i="1"/>
  <c r="R1121" i="1"/>
  <c r="Q1670" i="1"/>
  <c r="R1670" i="1"/>
  <c r="Q2905" i="1"/>
  <c r="R2905" i="1"/>
  <c r="Q1954" i="1"/>
  <c r="R1954" i="1"/>
  <c r="Q2425" i="1"/>
  <c r="R2425" i="1"/>
  <c r="Q1910" i="1"/>
  <c r="R1910" i="1"/>
  <c r="Q2290" i="1"/>
  <c r="R2290" i="1"/>
  <c r="Q2294" i="1"/>
  <c r="R2294" i="1"/>
  <c r="Q1758" i="1"/>
  <c r="R1758" i="1"/>
  <c r="Q2150" i="1"/>
  <c r="R2150" i="1"/>
  <c r="Q2486" i="1"/>
  <c r="R2486" i="1"/>
  <c r="Q2540" i="1"/>
  <c r="R2540" i="1"/>
  <c r="Q2076" i="1"/>
  <c r="R2076" i="1"/>
  <c r="Q2772" i="1"/>
  <c r="R2772" i="1"/>
  <c r="Q2519" i="1"/>
  <c r="R2519" i="1"/>
  <c r="Q720" i="1"/>
  <c r="R720" i="1"/>
  <c r="Q1040" i="1"/>
  <c r="R1040" i="1"/>
  <c r="Q1605" i="1"/>
  <c r="R1605" i="1"/>
  <c r="Q2221" i="1"/>
  <c r="R2221" i="1"/>
  <c r="Q2571" i="1"/>
  <c r="R2571" i="1"/>
  <c r="Q2387" i="1"/>
  <c r="R2387" i="1"/>
  <c r="Q2523" i="1"/>
  <c r="R2523" i="1"/>
  <c r="Q2669" i="1"/>
  <c r="R2669" i="1"/>
  <c r="Q692" i="1"/>
  <c r="R692" i="1"/>
  <c r="Q1149" i="1"/>
  <c r="R1149" i="1"/>
  <c r="Q1853" i="1"/>
  <c r="R1853" i="1"/>
  <c r="Q1244" i="1"/>
  <c r="R1244" i="1"/>
  <c r="Q1541" i="1"/>
  <c r="R1541" i="1"/>
  <c r="Q596" i="1"/>
  <c r="R596" i="1"/>
  <c r="Q1494" i="1"/>
  <c r="R1494" i="1"/>
  <c r="Q2783" i="1"/>
  <c r="R2783" i="1"/>
  <c r="Q2295" i="1"/>
  <c r="R2295" i="1"/>
  <c r="Q1868" i="1"/>
  <c r="R1868" i="1"/>
  <c r="Q1194" i="1"/>
  <c r="R1194" i="1"/>
  <c r="Q1884" i="1"/>
  <c r="R1884" i="1"/>
  <c r="Q2809" i="1"/>
  <c r="R2809" i="1"/>
  <c r="Q2828" i="1"/>
  <c r="R2828" i="1"/>
  <c r="Q1844" i="1"/>
  <c r="R1844" i="1"/>
  <c r="Q1772" i="1"/>
  <c r="R1772" i="1"/>
  <c r="Q1933" i="1"/>
  <c r="R1933" i="1"/>
  <c r="Q1813" i="1"/>
  <c r="R1813" i="1"/>
  <c r="Q614" i="1"/>
  <c r="R614" i="1"/>
  <c r="Q1290" i="1"/>
  <c r="R1290" i="1"/>
  <c r="Q1105" i="1"/>
  <c r="R1105" i="1"/>
  <c r="Q1594" i="1"/>
  <c r="R1594" i="1"/>
  <c r="Q2017" i="1"/>
  <c r="R2017" i="1"/>
  <c r="Q1214" i="1"/>
  <c r="R1214" i="1"/>
  <c r="Q1676" i="1"/>
  <c r="R1676" i="1"/>
  <c r="Q1382" i="1"/>
  <c r="R1382" i="1"/>
  <c r="Q1053" i="1"/>
  <c r="R1053" i="1"/>
  <c r="Q2193" i="1"/>
  <c r="R2193" i="1"/>
  <c r="Q2474" i="1"/>
  <c r="R2474" i="1"/>
  <c r="Q1330" i="1"/>
  <c r="R1330" i="1"/>
  <c r="Q2104" i="1"/>
  <c r="R2104" i="1"/>
  <c r="Q2764" i="1"/>
  <c r="R2764" i="1"/>
  <c r="Q1107" i="1"/>
  <c r="R1107" i="1"/>
  <c r="Q1368" i="1"/>
  <c r="R1368" i="1"/>
  <c r="Q2008" i="1"/>
  <c r="R2008" i="1"/>
  <c r="Q2006" i="1"/>
  <c r="R2006" i="1"/>
  <c r="Q1826" i="1"/>
  <c r="R1826" i="1"/>
  <c r="Q2304" i="1"/>
  <c r="R2304" i="1"/>
  <c r="Q2087" i="1"/>
  <c r="R2087" i="1"/>
  <c r="Q1279" i="1"/>
  <c r="R1279" i="1"/>
  <c r="Q1631" i="1"/>
  <c r="R1631" i="1"/>
  <c r="Q2373" i="1"/>
  <c r="R2373" i="1"/>
  <c r="Q1661" i="1"/>
  <c r="R1661" i="1"/>
  <c r="Q1533" i="1"/>
  <c r="R1533" i="1"/>
  <c r="Q685" i="1"/>
  <c r="R685" i="1"/>
  <c r="Q2994" i="1"/>
  <c r="R2994" i="1"/>
  <c r="Q1490" i="1"/>
  <c r="R1490" i="1"/>
  <c r="Q2401" i="1"/>
  <c r="R2401" i="1"/>
  <c r="Q2084" i="1"/>
  <c r="R2084" i="1"/>
  <c r="Q2370" i="1"/>
  <c r="R2370" i="1"/>
  <c r="Q1457" i="1"/>
  <c r="R1457" i="1"/>
  <c r="Q2638" i="1"/>
  <c r="R2638" i="1"/>
  <c r="Q1521" i="1"/>
  <c r="R1521" i="1"/>
  <c r="Q1712" i="1"/>
  <c r="R1712" i="1"/>
  <c r="Q1333" i="1"/>
  <c r="R1333" i="1"/>
  <c r="Q2023" i="1"/>
  <c r="R2023" i="1"/>
  <c r="Q1877" i="1"/>
  <c r="R1877" i="1"/>
  <c r="Q1892" i="1"/>
  <c r="R1892" i="1"/>
  <c r="Q2604" i="1"/>
  <c r="R2604" i="1"/>
  <c r="Q2136" i="1"/>
  <c r="R2136" i="1"/>
  <c r="Q1230" i="1"/>
  <c r="R1230" i="1"/>
  <c r="Q707" i="1"/>
  <c r="R707" i="1"/>
  <c r="Q2652" i="1"/>
  <c r="R2652" i="1"/>
  <c r="Q1441" i="1"/>
  <c r="R1441" i="1"/>
  <c r="Q919" i="1"/>
  <c r="R919" i="1"/>
  <c r="Q2012" i="1"/>
  <c r="R2012" i="1"/>
  <c r="Q2539" i="1"/>
  <c r="R2539" i="1"/>
  <c r="Q1612" i="1"/>
  <c r="R1612" i="1"/>
  <c r="Q2191" i="1"/>
  <c r="R2191" i="1"/>
  <c r="Q2256" i="1"/>
  <c r="R2256" i="1"/>
  <c r="Q2572" i="1"/>
  <c r="R2572" i="1"/>
  <c r="Q863" i="1"/>
  <c r="R863" i="1"/>
  <c r="Q1852" i="1"/>
  <c r="R1852" i="1"/>
  <c r="Q2933" i="1"/>
  <c r="R2933" i="1"/>
  <c r="Q2217" i="1"/>
  <c r="R2217" i="1"/>
  <c r="Q1667" i="1"/>
  <c r="R1667" i="1"/>
  <c r="Q2510" i="1"/>
  <c r="R2510" i="1"/>
  <c r="Q2787" i="1"/>
  <c r="R2787" i="1"/>
  <c r="Q2199" i="1"/>
  <c r="R2199" i="1"/>
  <c r="Q1055" i="1"/>
  <c r="R1055" i="1"/>
  <c r="Q2054" i="1"/>
  <c r="R2054" i="1"/>
  <c r="Q1710" i="1"/>
  <c r="R1710" i="1"/>
  <c r="Q2901" i="1"/>
  <c r="R2901" i="1"/>
  <c r="Q2266" i="1"/>
  <c r="R2266" i="1"/>
  <c r="Q208" i="1"/>
  <c r="R208" i="1"/>
  <c r="Q1814" i="1"/>
  <c r="R1814" i="1"/>
  <c r="Q2339" i="1"/>
  <c r="R2339" i="1"/>
  <c r="Q1646" i="1"/>
  <c r="R1646" i="1"/>
  <c r="Q2078" i="1"/>
  <c r="R2078" i="1"/>
  <c r="Q2482" i="1"/>
  <c r="R2482" i="1"/>
  <c r="Q1032" i="1"/>
  <c r="R1032" i="1"/>
  <c r="Q1046" i="1"/>
  <c r="R1046" i="1"/>
  <c r="Q1730" i="1"/>
  <c r="R1730" i="1"/>
  <c r="Q1781" i="1"/>
  <c r="R1781" i="1"/>
  <c r="Q86" i="1"/>
  <c r="R86" i="1"/>
  <c r="Q2670" i="1"/>
  <c r="R2670" i="1"/>
  <c r="Q2328" i="1"/>
  <c r="R2328" i="1"/>
  <c r="Q1410" i="1"/>
  <c r="R1410" i="1"/>
  <c r="Q1673" i="1"/>
  <c r="R1673" i="1"/>
  <c r="Q2702" i="1"/>
  <c r="R2702" i="1"/>
  <c r="Q2653" i="1"/>
  <c r="R2653" i="1"/>
  <c r="Q2350" i="1"/>
  <c r="R2350" i="1"/>
  <c r="Q2240" i="1"/>
  <c r="R2240" i="1"/>
  <c r="Q1837" i="1"/>
  <c r="R1837" i="1"/>
  <c r="Q2287" i="1"/>
  <c r="R2287" i="1"/>
  <c r="Q2273" i="1"/>
  <c r="R2273" i="1"/>
  <c r="Q1176" i="1"/>
  <c r="R1176" i="1"/>
  <c r="Q1766" i="1"/>
  <c r="R1766" i="1"/>
  <c r="Q1958" i="1"/>
  <c r="R1958" i="1"/>
  <c r="Q2681" i="1"/>
  <c r="R2681" i="1"/>
  <c r="Q1518" i="1"/>
  <c r="R1518" i="1"/>
  <c r="Q982" i="1"/>
  <c r="R982" i="1"/>
  <c r="Q709" i="1"/>
  <c r="R709" i="1"/>
  <c r="Q3129" i="1"/>
  <c r="R3129" i="1"/>
  <c r="Q2479" i="1"/>
  <c r="R2479" i="1"/>
  <c r="Q2098" i="1"/>
  <c r="R2098" i="1"/>
  <c r="Q2679" i="1"/>
  <c r="R2679" i="1"/>
  <c r="Q2335" i="1"/>
  <c r="R2335" i="1"/>
  <c r="Q2100" i="1"/>
  <c r="R2100" i="1"/>
  <c r="Q1590" i="1"/>
  <c r="R1590" i="1"/>
  <c r="Q1472" i="1"/>
  <c r="R1472" i="1"/>
  <c r="Q1414" i="1"/>
  <c r="R1414" i="1"/>
  <c r="Q1313" i="1"/>
  <c r="R1313" i="1"/>
  <c r="Q819" i="1"/>
  <c r="R819" i="1"/>
  <c r="Q2568" i="1"/>
  <c r="R2568" i="1"/>
  <c r="Q2968" i="1"/>
  <c r="R2968" i="1"/>
  <c r="Q1154" i="1"/>
  <c r="R1154" i="1"/>
  <c r="Q1180" i="1"/>
  <c r="R1180" i="1"/>
  <c r="Q2213" i="1"/>
  <c r="R2213" i="1"/>
  <c r="Q1683" i="1"/>
  <c r="R1683" i="1"/>
  <c r="Q1453" i="1"/>
  <c r="R1453" i="1"/>
  <c r="Q1889" i="1"/>
  <c r="R1889" i="1"/>
  <c r="Q1519" i="1"/>
  <c r="R1519" i="1"/>
  <c r="Q2235" i="1"/>
  <c r="R2235" i="1"/>
  <c r="Q1671" i="1"/>
  <c r="R1671" i="1"/>
  <c r="Q2278" i="1"/>
  <c r="R2278" i="1"/>
  <c r="Q2346" i="1"/>
  <c r="R2346" i="1"/>
  <c r="Q3489" i="1"/>
  <c r="R3489" i="1"/>
  <c r="Q1839" i="1"/>
  <c r="R1839" i="1"/>
  <c r="Q1328" i="1"/>
  <c r="R1328" i="1"/>
  <c r="Q1672" i="1"/>
  <c r="R1672" i="1"/>
  <c r="Q1435" i="1"/>
  <c r="R1435" i="1"/>
  <c r="Q2709" i="1"/>
  <c r="R2709" i="1"/>
  <c r="Q1344" i="1"/>
  <c r="R1344" i="1"/>
  <c r="Q2614" i="1"/>
  <c r="R2614" i="1"/>
  <c r="Q2463" i="1"/>
  <c r="R2463" i="1"/>
  <c r="Q1554" i="1"/>
  <c r="R1554" i="1"/>
  <c r="Q2031" i="1"/>
  <c r="R2031" i="1"/>
  <c r="Q1429" i="1"/>
  <c r="R1429" i="1"/>
  <c r="Q905" i="1"/>
  <c r="R905" i="1"/>
  <c r="Q2205" i="1"/>
  <c r="R2205" i="1"/>
  <c r="Q1694" i="1"/>
  <c r="R1694" i="1"/>
  <c r="Q1634" i="1"/>
  <c r="R1634" i="1"/>
  <c r="Q1510" i="1"/>
  <c r="R1510" i="1"/>
  <c r="Q2419" i="1"/>
  <c r="R2419" i="1"/>
  <c r="Q1883" i="1"/>
  <c r="R1883" i="1"/>
  <c r="Q2262" i="1"/>
  <c r="R2262" i="1"/>
  <c r="Q657" i="1"/>
  <c r="R657" i="1"/>
  <c r="Q1461" i="1"/>
  <c r="R1461" i="1"/>
  <c r="Q2361" i="1"/>
  <c r="R2361" i="1"/>
  <c r="Q1559" i="1"/>
  <c r="R1559" i="1"/>
  <c r="Q1502" i="1"/>
  <c r="R1502" i="1"/>
  <c r="Q1520" i="1"/>
  <c r="R1520" i="1"/>
  <c r="Q1305" i="1"/>
  <c r="R1305" i="1"/>
  <c r="Q1911" i="1"/>
  <c r="R1911" i="1"/>
  <c r="Q4056" i="1"/>
  <c r="R4056" i="1"/>
  <c r="Q3629" i="1"/>
  <c r="R3629" i="1"/>
  <c r="Q3691" i="1"/>
  <c r="R3691" i="1"/>
  <c r="Q781" i="1"/>
  <c r="R781" i="1"/>
  <c r="Q3148" i="1"/>
  <c r="R3148" i="1"/>
  <c r="Q1985" i="1"/>
  <c r="R1985" i="1"/>
  <c r="Q1492" i="1"/>
  <c r="R1492" i="1"/>
  <c r="Q2192" i="1"/>
  <c r="R2192" i="1"/>
  <c r="Q4057" i="1"/>
  <c r="R4057" i="1"/>
  <c r="Q2390" i="1"/>
  <c r="R2390" i="1"/>
  <c r="Q2946" i="1"/>
  <c r="R2946" i="1"/>
  <c r="Q3692" i="1"/>
  <c r="R3692" i="1"/>
  <c r="Q3254" i="1"/>
  <c r="R3254" i="1"/>
  <c r="Q4058" i="1"/>
  <c r="R4058" i="1"/>
  <c r="Q3480" i="1"/>
  <c r="R3480" i="1"/>
  <c r="Q4059" i="1"/>
  <c r="R4059" i="1"/>
  <c r="Q2448" i="1"/>
  <c r="R2448" i="1"/>
  <c r="Q3693" i="1"/>
  <c r="R3693" i="1"/>
  <c r="Q2696" i="1"/>
  <c r="R2696" i="1"/>
  <c r="Q3382" i="1"/>
  <c r="R3382" i="1"/>
  <c r="Q204" i="1"/>
  <c r="R204" i="1"/>
  <c r="Q2480" i="1"/>
  <c r="R2480" i="1"/>
  <c r="Q2678" i="1"/>
  <c r="R2678" i="1"/>
  <c r="Q2662" i="1"/>
  <c r="R2662" i="1"/>
  <c r="Q2492" i="1"/>
  <c r="R2492" i="1"/>
  <c r="Q1895" i="1"/>
  <c r="R1895" i="1"/>
  <c r="Q1648" i="1"/>
  <c r="R1648" i="1"/>
  <c r="Q1036" i="1"/>
  <c r="R1036" i="1"/>
  <c r="Q1117" i="1"/>
  <c r="R1117" i="1"/>
  <c r="Q1780" i="1"/>
  <c r="R1780" i="1"/>
  <c r="Q2090" i="1"/>
  <c r="R2090" i="1"/>
  <c r="Q1524" i="1"/>
  <c r="R1524" i="1"/>
  <c r="Q2903" i="1"/>
  <c r="R2903" i="1"/>
  <c r="Q1449" i="1"/>
  <c r="R1449" i="1"/>
  <c r="Q828" i="1"/>
  <c r="R828" i="1"/>
  <c r="Q2928" i="1"/>
  <c r="R2928" i="1"/>
  <c r="Q2422" i="1"/>
  <c r="R2422" i="1"/>
  <c r="Q2515" i="1"/>
  <c r="R2515" i="1"/>
  <c r="Q2226" i="1"/>
  <c r="R2226" i="1"/>
  <c r="Q1517" i="1"/>
  <c r="R1517" i="1"/>
  <c r="Q2326" i="1"/>
  <c r="R2326" i="1"/>
  <c r="Q2142" i="1"/>
  <c r="R2142" i="1"/>
  <c r="Q2919" i="1"/>
  <c r="R2919" i="1"/>
  <c r="Q1396" i="1"/>
  <c r="R1396" i="1"/>
  <c r="Q1531" i="1"/>
  <c r="R1531" i="1"/>
  <c r="Q1231" i="1"/>
  <c r="R1231" i="1"/>
  <c r="Q1241" i="1"/>
  <c r="R1241" i="1"/>
  <c r="Q3216" i="1"/>
  <c r="R3216" i="1"/>
  <c r="Q2330" i="1"/>
  <c r="R2330" i="1"/>
  <c r="Q590" i="1"/>
  <c r="R590" i="1"/>
  <c r="Q1863" i="1"/>
  <c r="R1863" i="1"/>
  <c r="Q1784" i="1"/>
  <c r="R1784" i="1"/>
  <c r="Q1437" i="1"/>
  <c r="R1437" i="1"/>
  <c r="Q2269" i="1"/>
  <c r="R2269" i="1"/>
  <c r="Q1285" i="1"/>
  <c r="R1285" i="1"/>
  <c r="Q1349" i="1"/>
  <c r="R1349" i="1"/>
  <c r="Q2318" i="1"/>
  <c r="R2318" i="1"/>
  <c r="Q1118" i="1"/>
  <c r="R1118" i="1"/>
  <c r="Q2797" i="1"/>
  <c r="R2797" i="1"/>
  <c r="Q1178" i="1"/>
  <c r="R1178" i="1"/>
  <c r="Q1463" i="1"/>
  <c r="R1463" i="1"/>
  <c r="Q1391" i="1"/>
  <c r="R1391" i="1"/>
  <c r="Q1969" i="1"/>
  <c r="R1969" i="1"/>
  <c r="Q158" i="1"/>
  <c r="R158" i="1"/>
  <c r="Q2200" i="1"/>
  <c r="R2200" i="1"/>
  <c r="Q2730" i="1"/>
  <c r="R2730" i="1"/>
  <c r="Q1362" i="1"/>
  <c r="R1362" i="1"/>
  <c r="Q1326" i="1"/>
  <c r="R1326" i="1"/>
  <c r="Q1513" i="1"/>
  <c r="R1513" i="1"/>
  <c r="Q1798" i="1"/>
  <c r="R1798" i="1"/>
  <c r="Q1070" i="1"/>
  <c r="R1070" i="1"/>
  <c r="Q1695" i="1"/>
  <c r="R1695" i="1"/>
  <c r="Q2592" i="1"/>
  <c r="R2592" i="1"/>
  <c r="Q2093" i="1"/>
  <c r="R2093" i="1"/>
  <c r="Q1465" i="1"/>
  <c r="R1465" i="1"/>
  <c r="Q2183" i="1"/>
  <c r="R2183" i="1"/>
  <c r="Q2754" i="1"/>
  <c r="R2754" i="1"/>
  <c r="Q1581" i="1"/>
  <c r="R1581" i="1"/>
  <c r="Q1965" i="1"/>
  <c r="R1965" i="1"/>
  <c r="Q1952" i="1"/>
  <c r="R1952" i="1"/>
  <c r="Q1833" i="1"/>
  <c r="R1833" i="1"/>
  <c r="Q2288" i="1"/>
  <c r="R2288" i="1"/>
  <c r="Q1957" i="1"/>
  <c r="R1957" i="1"/>
  <c r="Q2616" i="1"/>
  <c r="R2616" i="1"/>
  <c r="Q631" i="1"/>
  <c r="R631" i="1"/>
  <c r="Q1875" i="1"/>
  <c r="R1875" i="1"/>
  <c r="Q700" i="1"/>
  <c r="R700" i="1"/>
  <c r="Q1386" i="1"/>
  <c r="R1386" i="1"/>
  <c r="Q2207" i="1"/>
  <c r="R2207" i="1"/>
  <c r="Q1319" i="1"/>
  <c r="R1319" i="1"/>
  <c r="Q2232" i="1"/>
  <c r="R2232" i="1"/>
  <c r="Q2744" i="1"/>
  <c r="R2744" i="1"/>
  <c r="Q1417" i="1"/>
  <c r="R1417" i="1"/>
  <c r="Q1173" i="1"/>
  <c r="R1173" i="1"/>
  <c r="Q2013" i="1"/>
  <c r="R2013" i="1"/>
  <c r="Q1222" i="1"/>
  <c r="R1222" i="1"/>
  <c r="Q1248" i="1"/>
  <c r="R1248" i="1"/>
  <c r="Q2774" i="1"/>
  <c r="R2774" i="1"/>
  <c r="Q1587" i="1"/>
  <c r="R1587" i="1"/>
  <c r="Q1890" i="1"/>
  <c r="R1890" i="1"/>
  <c r="Q1951" i="1"/>
  <c r="R1951" i="1"/>
  <c r="Q2789" i="1"/>
  <c r="R2789" i="1"/>
  <c r="Q3149" i="1"/>
  <c r="R3149" i="1"/>
  <c r="Q2580" i="1"/>
  <c r="R2580" i="1"/>
  <c r="Q3056" i="1"/>
  <c r="R3056" i="1"/>
  <c r="Q4060" i="1"/>
  <c r="R4060" i="1"/>
  <c r="Q2735" i="1"/>
  <c r="R2735" i="1"/>
  <c r="Q3455" i="1"/>
  <c r="R3455" i="1"/>
  <c r="Q3544" i="1"/>
  <c r="R3544" i="1"/>
  <c r="Q3028" i="1"/>
  <c r="R3028" i="1"/>
  <c r="Q2882" i="1"/>
  <c r="R2882" i="1"/>
  <c r="Q2460" i="1"/>
  <c r="R2460" i="1"/>
  <c r="Q2795" i="1"/>
  <c r="R2795" i="1"/>
  <c r="Q4061" i="1"/>
  <c r="R4061" i="1"/>
  <c r="Q3131" i="1"/>
  <c r="R3131" i="1"/>
  <c r="Q4062" i="1"/>
  <c r="R4062" i="1"/>
  <c r="Q4063" i="1"/>
  <c r="R4063" i="1"/>
  <c r="Q3545" i="1"/>
  <c r="R3545" i="1"/>
  <c r="Q2967" i="1"/>
  <c r="R2967" i="1"/>
  <c r="Q3431" i="1"/>
  <c r="R3431" i="1"/>
  <c r="Q1143" i="1"/>
  <c r="R1143" i="1"/>
  <c r="Q2657" i="1"/>
  <c r="R2657" i="1"/>
  <c r="Q1007" i="1"/>
  <c r="R1007" i="1"/>
  <c r="Q2170" i="1"/>
  <c r="R2170" i="1"/>
  <c r="Q2621" i="1"/>
  <c r="R2621" i="1"/>
  <c r="Q1145" i="1"/>
  <c r="R1145" i="1"/>
  <c r="Q1561" i="1"/>
  <c r="R1561" i="1"/>
  <c r="Q2516" i="1"/>
  <c r="R2516" i="1"/>
  <c r="Q1229" i="1"/>
  <c r="R1229" i="1"/>
  <c r="Q1356" i="1"/>
  <c r="R1356" i="1"/>
  <c r="Q2072" i="1"/>
  <c r="R2072" i="1"/>
  <c r="Q1247" i="1"/>
  <c r="R1247" i="1"/>
  <c r="Q1168" i="1"/>
  <c r="R1168" i="1"/>
  <c r="Q2685" i="1"/>
  <c r="R2685" i="1"/>
  <c r="Q2169" i="1"/>
  <c r="R2169" i="1"/>
  <c r="Q1183" i="1"/>
  <c r="R1183" i="1"/>
  <c r="Q2105" i="1"/>
  <c r="R2105" i="1"/>
  <c r="Q851" i="1"/>
  <c r="R851" i="1"/>
  <c r="Q699" i="1"/>
  <c r="R699" i="1"/>
  <c r="Q1750" i="1"/>
  <c r="R1750" i="1"/>
  <c r="Q1265" i="1"/>
  <c r="R1265" i="1"/>
  <c r="Q2280" i="1"/>
  <c r="R2280" i="1"/>
  <c r="Q1914" i="1"/>
  <c r="R1914" i="1"/>
  <c r="Q2116" i="1"/>
  <c r="R2116" i="1"/>
  <c r="Q1072" i="1"/>
  <c r="R1072" i="1"/>
  <c r="Q1093" i="1"/>
  <c r="R1093" i="1"/>
  <c r="Q1709" i="1"/>
  <c r="R1709" i="1"/>
  <c r="Q1900" i="1"/>
  <c r="R1900" i="1"/>
  <c r="Q795" i="1"/>
  <c r="R795" i="1"/>
  <c r="Q1592" i="1"/>
  <c r="R1592" i="1"/>
  <c r="Q1693" i="1"/>
  <c r="R1693" i="1"/>
  <c r="Q502" i="1"/>
  <c r="R502" i="1"/>
  <c r="Q1560" i="1"/>
  <c r="R1560" i="1"/>
  <c r="Q1191" i="1"/>
  <c r="R1191" i="1"/>
  <c r="Q1871" i="1"/>
  <c r="R1871" i="1"/>
  <c r="Q2067" i="1"/>
  <c r="R2067" i="1"/>
  <c r="Q2249" i="1"/>
  <c r="R2249" i="1"/>
  <c r="Q1549" i="1"/>
  <c r="R1549" i="1"/>
  <c r="Q938" i="1"/>
  <c r="R938" i="1"/>
  <c r="Q2799" i="1"/>
  <c r="R2799" i="1"/>
  <c r="Q2687" i="1"/>
  <c r="R2687" i="1"/>
  <c r="Q3089" i="1"/>
  <c r="R3089" i="1"/>
  <c r="Q4064" i="1"/>
  <c r="R4064" i="1"/>
  <c r="Q4065" i="1"/>
  <c r="R4065" i="1"/>
  <c r="Q3363" i="1"/>
  <c r="R3363" i="1"/>
  <c r="Q1286" i="1"/>
  <c r="R1286" i="1"/>
  <c r="Q3305" i="1"/>
  <c r="R3305" i="1"/>
  <c r="Q3514" i="1"/>
  <c r="R3514" i="1"/>
  <c r="Q3694" i="1"/>
  <c r="R3694" i="1"/>
  <c r="Q1100" i="1"/>
  <c r="R1100" i="1"/>
  <c r="Q2337" i="1"/>
  <c r="R2337" i="1"/>
  <c r="Q2760" i="1"/>
  <c r="R2760" i="1"/>
  <c r="Q2418" i="1"/>
  <c r="R2418" i="1"/>
  <c r="Q2736" i="1"/>
  <c r="R2736" i="1"/>
  <c r="Q4066" i="1"/>
  <c r="R4066" i="1"/>
  <c r="Q1742" i="1"/>
  <c r="R1742" i="1"/>
  <c r="Q4067" i="1"/>
  <c r="R4067" i="1"/>
  <c r="Q3613" i="1"/>
  <c r="R3613" i="1"/>
  <c r="Q3594" i="1"/>
  <c r="R3594" i="1"/>
  <c r="Q2713" i="1"/>
  <c r="R2713" i="1"/>
  <c r="Q2368" i="1"/>
  <c r="R2368" i="1"/>
  <c r="Q1881" i="1"/>
  <c r="R1881" i="1"/>
  <c r="Q1962" i="1"/>
  <c r="R1962" i="1"/>
  <c r="Q2445" i="1"/>
  <c r="R2445" i="1"/>
  <c r="Q1791" i="1"/>
  <c r="R1791" i="1"/>
  <c r="Q1821" i="1"/>
  <c r="R1821" i="1"/>
  <c r="Q1830" i="1"/>
  <c r="R1830" i="1"/>
  <c r="Q2362" i="1"/>
  <c r="R2362" i="1"/>
  <c r="Q1972" i="1"/>
  <c r="R1972" i="1"/>
  <c r="Q1808" i="1"/>
  <c r="R1808" i="1"/>
  <c r="Q2619" i="1"/>
  <c r="R2619" i="1"/>
  <c r="Q2303" i="1"/>
  <c r="R2303" i="1"/>
  <c r="Q2729" i="1"/>
  <c r="R2729" i="1"/>
  <c r="Q1378" i="1"/>
  <c r="R1378" i="1"/>
  <c r="Q1076" i="1"/>
  <c r="R1076" i="1"/>
  <c r="Q1639" i="1"/>
  <c r="R1639" i="1"/>
  <c r="Q2880" i="1"/>
  <c r="R2880" i="1"/>
  <c r="Q1119" i="1"/>
  <c r="R1119" i="1"/>
  <c r="Q2511" i="1"/>
  <c r="R2511" i="1"/>
  <c r="Q1223" i="1"/>
  <c r="R1223" i="1"/>
  <c r="Q1185" i="1"/>
  <c r="R1185" i="1"/>
  <c r="Q2675" i="1"/>
  <c r="R2675" i="1"/>
  <c r="Q2940" i="1"/>
  <c r="R2940" i="1"/>
  <c r="Q2649" i="1"/>
  <c r="R2649" i="1"/>
  <c r="Q2202" i="1"/>
  <c r="R2202" i="1"/>
  <c r="Q2133" i="1"/>
  <c r="R2133" i="1"/>
  <c r="Q1467" i="1"/>
  <c r="R1467" i="1"/>
  <c r="Q2825" i="1"/>
  <c r="R2825" i="1"/>
  <c r="Q2405" i="1"/>
  <c r="R2405" i="1"/>
  <c r="Q1867" i="1"/>
  <c r="R1867" i="1"/>
  <c r="Q84" i="1"/>
  <c r="R84" i="1"/>
  <c r="Q1882" i="1"/>
  <c r="R1882" i="1"/>
  <c r="Q3229" i="1"/>
  <c r="R3229" i="1"/>
  <c r="Q2424" i="1"/>
  <c r="R2424" i="1"/>
  <c r="Q2283" i="1"/>
  <c r="R2283" i="1"/>
  <c r="Q2302" i="1"/>
  <c r="R2302" i="1"/>
  <c r="Q1307" i="1"/>
  <c r="R1307" i="1"/>
  <c r="Q2439" i="1"/>
  <c r="R2439" i="1"/>
  <c r="Q2988" i="1"/>
  <c r="R2988" i="1"/>
  <c r="Q2004" i="1"/>
  <c r="R2004" i="1"/>
  <c r="Q1819" i="1"/>
  <c r="R1819" i="1"/>
  <c r="Q1823" i="1"/>
  <c r="R1823" i="1"/>
  <c r="Q3349" i="1"/>
  <c r="R3349" i="1"/>
  <c r="Q2433" i="1"/>
  <c r="R2433" i="1"/>
  <c r="Q3456" i="1"/>
  <c r="R3456" i="1"/>
  <c r="Q3406" i="1"/>
  <c r="R3406" i="1"/>
  <c r="Q1973" i="1"/>
  <c r="R1973" i="1"/>
  <c r="Q3432" i="1"/>
  <c r="R3432" i="1"/>
  <c r="Q3695" i="1"/>
  <c r="R3695" i="1"/>
  <c r="Q2895" i="1"/>
  <c r="R2895" i="1"/>
  <c r="Q3546" i="1"/>
  <c r="R3546" i="1"/>
  <c r="Q3696" i="1"/>
  <c r="R3696" i="1"/>
  <c r="Q2306" i="1"/>
  <c r="R2306" i="1"/>
  <c r="Q3150" i="1"/>
  <c r="R3150" i="1"/>
  <c r="Q3697" i="1"/>
  <c r="R3697" i="1"/>
  <c r="Q4068" i="1"/>
  <c r="R4068" i="1"/>
  <c r="Q3242" i="1"/>
  <c r="R3242" i="1"/>
  <c r="Q2546" i="1"/>
  <c r="R2546" i="1"/>
  <c r="Q3501" i="1"/>
  <c r="R3501" i="1"/>
  <c r="Q2902" i="1"/>
  <c r="R2902" i="1"/>
  <c r="Q3547" i="1"/>
  <c r="R3547" i="1"/>
  <c r="Q2716" i="1"/>
  <c r="R2716" i="1"/>
  <c r="Q2106" i="1"/>
  <c r="R2106" i="1"/>
  <c r="Q3340" i="1"/>
  <c r="R3340" i="1"/>
  <c r="Q4069" i="1"/>
  <c r="R4069" i="1"/>
  <c r="Q4070" i="1"/>
  <c r="R4070" i="1"/>
  <c r="Q4071" i="1"/>
  <c r="R4071" i="1"/>
  <c r="Q4072" i="1"/>
  <c r="R4072" i="1"/>
  <c r="Q1855" i="1"/>
  <c r="R1855" i="1"/>
  <c r="Q2210" i="1"/>
  <c r="R2210" i="1"/>
  <c r="Q3548" i="1"/>
  <c r="R3548" i="1"/>
  <c r="Q4073" i="1"/>
  <c r="R4073" i="1"/>
  <c r="Q2379" i="1"/>
  <c r="R2379" i="1"/>
  <c r="Q3433" i="1"/>
  <c r="R3433" i="1"/>
  <c r="Q4074" i="1"/>
  <c r="R4074" i="1"/>
  <c r="Q4075" i="1"/>
  <c r="R4075" i="1"/>
  <c r="Q4076" i="1"/>
  <c r="R4076" i="1"/>
  <c r="Q4077" i="1"/>
  <c r="R4077" i="1"/>
  <c r="Q4078" i="1"/>
  <c r="R4078" i="1"/>
  <c r="Q3364" i="1"/>
  <c r="R3364" i="1"/>
  <c r="Q2644" i="1"/>
  <c r="R2644" i="1"/>
  <c r="Q3086" i="1"/>
  <c r="R3086" i="1"/>
  <c r="Q1691" i="1"/>
  <c r="R1691" i="1"/>
  <c r="Q2894" i="1"/>
  <c r="R2894" i="1"/>
  <c r="Q4079" i="1"/>
  <c r="R4079" i="1"/>
  <c r="Q667" i="1"/>
  <c r="R667" i="1"/>
  <c r="Q2661" i="1"/>
  <c r="R2661" i="1"/>
  <c r="Q3306" i="1"/>
  <c r="R3306" i="1"/>
  <c r="Q3010" i="1"/>
  <c r="R3010" i="1"/>
  <c r="Q2723" i="1"/>
  <c r="R2723" i="1"/>
  <c r="Q2451" i="1"/>
  <c r="R2451" i="1"/>
  <c r="Q3074" i="1"/>
  <c r="R3074" i="1"/>
  <c r="Q3048" i="1"/>
  <c r="R3048" i="1"/>
  <c r="Q3434" i="1"/>
  <c r="R3434" i="1"/>
  <c r="Q2112" i="1"/>
  <c r="R2112" i="1"/>
  <c r="Q4080" i="1"/>
  <c r="R4080" i="1"/>
  <c r="Q3614" i="1"/>
  <c r="R3614" i="1"/>
  <c r="Q3005" i="1"/>
  <c r="R3005" i="1"/>
  <c r="Q2347" i="1"/>
  <c r="R2347" i="1"/>
  <c r="Q3020" i="1"/>
  <c r="R3020" i="1"/>
  <c r="Q3228" i="1"/>
  <c r="R3228" i="1"/>
  <c r="Q3049" i="1"/>
  <c r="R3049" i="1"/>
  <c r="Q2993" i="1"/>
  <c r="R2993" i="1"/>
  <c r="Q1568" i="1"/>
  <c r="R1568" i="1"/>
  <c r="Q3698" i="1"/>
  <c r="R3698" i="1"/>
  <c r="Q2374" i="1"/>
  <c r="R2374" i="1"/>
  <c r="Q2398" i="1"/>
  <c r="R2398" i="1"/>
  <c r="Q3595" i="1"/>
  <c r="R3595" i="1"/>
  <c r="Q4081" i="1"/>
  <c r="R4081" i="1"/>
  <c r="Q3549" i="1"/>
  <c r="R3549" i="1"/>
  <c r="Q3082" i="1"/>
  <c r="R3082" i="1"/>
  <c r="Q3167" i="1"/>
  <c r="R3167" i="1"/>
  <c r="Q3050" i="1"/>
  <c r="R3050" i="1"/>
  <c r="Q4082" i="1"/>
  <c r="R4082" i="1"/>
  <c r="Q3235" i="1"/>
  <c r="R3235" i="1"/>
  <c r="Q2141" i="1"/>
  <c r="R2141" i="1"/>
  <c r="Q1765" i="1"/>
  <c r="R1765" i="1"/>
  <c r="Q3474" i="1"/>
  <c r="R3474" i="1"/>
  <c r="Q3486" i="1"/>
  <c r="R3486" i="1"/>
  <c r="Q3416" i="1"/>
  <c r="R3416" i="1"/>
  <c r="Q2544" i="1"/>
  <c r="R2544" i="1"/>
  <c r="Q2714" i="1"/>
  <c r="R2714" i="1"/>
  <c r="Q4083" i="1"/>
  <c r="R4083" i="1"/>
  <c r="Q4084" i="1"/>
  <c r="R4084" i="1"/>
  <c r="Q3699" i="1"/>
  <c r="R3699" i="1"/>
  <c r="Q2277" i="1"/>
  <c r="R2277" i="1"/>
  <c r="Q2636" i="1"/>
  <c r="R2636" i="1"/>
  <c r="Q2174" i="1"/>
  <c r="R2174" i="1"/>
  <c r="Q4085" i="1"/>
  <c r="R4085" i="1"/>
  <c r="Q1715" i="1"/>
  <c r="R1715" i="1"/>
  <c r="Q2769" i="1"/>
  <c r="R2769" i="1"/>
  <c r="Q3596" i="1"/>
  <c r="R3596" i="1"/>
  <c r="Q3502" i="1"/>
  <c r="R3502" i="1"/>
  <c r="Q3283" i="1"/>
  <c r="R3283" i="1"/>
  <c r="Q4086" i="1"/>
  <c r="R4086" i="1"/>
  <c r="Q1976" i="1"/>
  <c r="R1976" i="1"/>
  <c r="Q4087" i="1"/>
  <c r="R4087" i="1"/>
  <c r="Q3597" i="1"/>
  <c r="R3597" i="1"/>
  <c r="Q2984" i="1"/>
  <c r="R2984" i="1"/>
  <c r="Q3126" i="1"/>
  <c r="R3126" i="1"/>
  <c r="Q4088" i="1"/>
  <c r="R4088" i="1"/>
  <c r="Q2045" i="1"/>
  <c r="R2045" i="1"/>
  <c r="Q3435" i="1"/>
  <c r="R3435" i="1"/>
  <c r="Q3700" i="1"/>
  <c r="R3700" i="1"/>
  <c r="Q3436" i="1"/>
  <c r="R3436" i="1"/>
  <c r="Q4089" i="1"/>
  <c r="R4089" i="1"/>
  <c r="Q4090" i="1"/>
  <c r="R4090" i="1"/>
  <c r="Q2741" i="1"/>
  <c r="R2741" i="1"/>
  <c r="Q4091" i="1"/>
  <c r="R4091" i="1"/>
  <c r="Q3562" i="1"/>
  <c r="R3562" i="1"/>
  <c r="Q2556" i="1"/>
  <c r="R2556" i="1"/>
  <c r="Q2854" i="1"/>
  <c r="R2854" i="1"/>
  <c r="Q3317" i="1"/>
  <c r="R3317" i="1"/>
  <c r="Q3451" i="1"/>
  <c r="R3451" i="1"/>
  <c r="Q3322" i="1"/>
  <c r="R3322" i="1"/>
  <c r="Q4092" i="1"/>
  <c r="R4092" i="1"/>
  <c r="Q3067" i="1"/>
  <c r="R3067" i="1"/>
  <c r="Q2861" i="1"/>
  <c r="R2861" i="1"/>
  <c r="Q3327" i="1"/>
  <c r="R3327" i="1"/>
  <c r="Q2751" i="1"/>
  <c r="R2751" i="1"/>
  <c r="Q2654" i="1"/>
  <c r="R2654" i="1"/>
  <c r="Q2955" i="1"/>
  <c r="R2955" i="1"/>
  <c r="Q3503" i="1"/>
  <c r="R3503" i="1"/>
  <c r="Q3046" i="1"/>
  <c r="R3046" i="1"/>
  <c r="Q2954" i="1"/>
  <c r="R2954" i="1"/>
  <c r="Q1346" i="1"/>
  <c r="R1346" i="1"/>
  <c r="Q2824" i="1"/>
  <c r="R2824" i="1"/>
  <c r="Q4093" i="1"/>
  <c r="R4093" i="1"/>
  <c r="Q2582" i="1"/>
  <c r="R2582" i="1"/>
  <c r="Q2177" i="1"/>
  <c r="R2177" i="1"/>
  <c r="Q2950" i="1"/>
  <c r="R2950" i="1"/>
  <c r="Q3098" i="1"/>
  <c r="R3098" i="1"/>
  <c r="Q2719" i="1"/>
  <c r="R2719" i="1"/>
  <c r="Q2214" i="1"/>
  <c r="R2214" i="1"/>
  <c r="Q3008" i="1"/>
  <c r="R3008" i="1"/>
  <c r="Q1350" i="1"/>
  <c r="R1350" i="1"/>
  <c r="Q3153" i="1"/>
  <c r="R3153" i="1"/>
  <c r="Q2555" i="1"/>
  <c r="R2555" i="1"/>
  <c r="Q2691" i="1"/>
  <c r="R2691" i="1"/>
  <c r="Q3021" i="1"/>
  <c r="R3021" i="1"/>
  <c r="Q3370" i="1"/>
  <c r="R3370" i="1"/>
  <c r="Q4094" i="1"/>
  <c r="R4094" i="1"/>
  <c r="Q3221" i="1"/>
  <c r="R3221" i="1"/>
  <c r="Q3151" i="1"/>
  <c r="R3151" i="1"/>
  <c r="Q2645" i="1"/>
  <c r="R2645" i="1"/>
  <c r="Q3616" i="1"/>
  <c r="R3616" i="1"/>
  <c r="Q3598" i="1"/>
  <c r="R3598" i="1"/>
  <c r="Q3214" i="1"/>
  <c r="R3214" i="1"/>
  <c r="Q2688" i="1"/>
  <c r="R2688" i="1"/>
  <c r="Q4095" i="1"/>
  <c r="R4095" i="1"/>
  <c r="Q2513" i="1"/>
  <c r="R2513" i="1"/>
  <c r="Q2246" i="1"/>
  <c r="R2246" i="1"/>
  <c r="Q3550" i="1"/>
  <c r="R3550" i="1"/>
  <c r="Q2715" i="1"/>
  <c r="R2715" i="1"/>
  <c r="Q3441" i="1"/>
  <c r="R3441" i="1"/>
  <c r="Q2970" i="1"/>
  <c r="R2970" i="1"/>
  <c r="Q3701" i="1"/>
  <c r="R3701" i="1"/>
  <c r="Q3345" i="1"/>
  <c r="R3345" i="1"/>
  <c r="Q3633" i="1"/>
  <c r="R3633" i="1"/>
  <c r="Q3599" i="1"/>
  <c r="R3599" i="1"/>
  <c r="Q3239" i="1"/>
  <c r="R3239" i="1"/>
  <c r="Q3198" i="1"/>
  <c r="R3198" i="1"/>
  <c r="Q1991" i="1"/>
  <c r="R1991" i="1"/>
  <c r="Q3466" i="1"/>
  <c r="R3466" i="1"/>
  <c r="Q4096" i="1"/>
  <c r="R4096" i="1"/>
  <c r="Q3407" i="1"/>
  <c r="R3407" i="1"/>
  <c r="Q4097" i="1"/>
  <c r="R4097" i="1"/>
  <c r="Q3702" i="1"/>
  <c r="R3702" i="1"/>
  <c r="Q3211" i="1"/>
  <c r="R3211" i="1"/>
  <c r="Q3119" i="1"/>
  <c r="R3119" i="1"/>
  <c r="Q3060" i="1"/>
  <c r="R3060" i="1"/>
  <c r="Q3390" i="1"/>
  <c r="R3390" i="1"/>
  <c r="Q3133" i="1"/>
  <c r="R3133" i="1"/>
  <c r="Q3075" i="1"/>
  <c r="R3075" i="1"/>
  <c r="Q584" i="1"/>
  <c r="R584" i="1"/>
  <c r="Q4098" i="1"/>
  <c r="R4098" i="1"/>
  <c r="Q3551" i="1"/>
  <c r="R3551" i="1"/>
  <c r="Q2910" i="1"/>
  <c r="R2910" i="1"/>
  <c r="Q4099" i="1"/>
  <c r="R4099" i="1"/>
  <c r="Q2947" i="1"/>
  <c r="R2947" i="1"/>
  <c r="Q2625" i="1"/>
  <c r="R2625" i="1"/>
  <c r="Q4100" i="1"/>
  <c r="R4100" i="1"/>
  <c r="Q2766" i="1"/>
  <c r="R2766" i="1"/>
  <c r="Q4101" i="1"/>
  <c r="R4101" i="1"/>
  <c r="Q2749" i="1"/>
  <c r="R2749" i="1"/>
  <c r="Q984" i="1"/>
  <c r="R984" i="1"/>
  <c r="Q2976" i="1"/>
  <c r="R2976" i="1"/>
  <c r="Q1373" i="1"/>
  <c r="R1373" i="1"/>
  <c r="Q1603" i="1"/>
  <c r="R1603" i="1"/>
  <c r="Q3188" i="1"/>
  <c r="R3188" i="1"/>
  <c r="Q2839" i="1"/>
  <c r="R2839" i="1"/>
  <c r="Q2848" i="1"/>
  <c r="R2848" i="1"/>
  <c r="Q1713" i="1"/>
  <c r="R1713" i="1"/>
  <c r="Q3452" i="1"/>
  <c r="R3452" i="1"/>
  <c r="Q3447" i="1"/>
  <c r="R3447" i="1"/>
  <c r="Q4102" i="1"/>
  <c r="R4102" i="1"/>
  <c r="Q2939" i="1"/>
  <c r="R2939" i="1"/>
  <c r="Q3703" i="1"/>
  <c r="R3703" i="1"/>
  <c r="Q2711" i="1"/>
  <c r="R2711" i="1"/>
  <c r="Q3099" i="1"/>
  <c r="R3099" i="1"/>
  <c r="Q1557" i="1"/>
  <c r="R1557" i="1"/>
  <c r="Q3472" i="1"/>
  <c r="R3472" i="1"/>
  <c r="Q3704" i="1"/>
  <c r="R3704" i="1"/>
  <c r="Q4103" i="1"/>
  <c r="R4103" i="1"/>
  <c r="Q2265" i="1"/>
  <c r="R2265" i="1"/>
  <c r="Q3103" i="1"/>
  <c r="R3103" i="1"/>
  <c r="Q4104" i="1"/>
  <c r="R4104" i="1"/>
  <c r="Q2416" i="1"/>
  <c r="R2416" i="1"/>
  <c r="Q2473" i="1"/>
  <c r="R2473" i="1"/>
  <c r="Q2481" i="1"/>
  <c r="R2481" i="1"/>
  <c r="Q3156" i="1"/>
  <c r="R3156" i="1"/>
  <c r="Q2906" i="1"/>
  <c r="R2906" i="1"/>
  <c r="Q2860" i="1"/>
  <c r="R2860" i="1"/>
  <c r="Q4105" i="1"/>
  <c r="R4105" i="1"/>
  <c r="Q2690" i="1"/>
  <c r="R2690" i="1"/>
  <c r="Q3047" i="1"/>
  <c r="R3047" i="1"/>
  <c r="Q2773" i="1"/>
  <c r="R2773" i="1"/>
  <c r="Q3394" i="1"/>
  <c r="R3394" i="1"/>
  <c r="Q3437" i="1"/>
  <c r="R3437" i="1"/>
  <c r="Q1534" i="1"/>
  <c r="R1534" i="1"/>
  <c r="Q3366" i="1"/>
  <c r="R3366" i="1"/>
  <c r="Q2731" i="1"/>
  <c r="R2731" i="1"/>
  <c r="Q3012" i="1"/>
  <c r="R3012" i="1"/>
  <c r="Q4106" i="1"/>
  <c r="R4106" i="1"/>
  <c r="Q3603" i="1"/>
  <c r="R3603" i="1"/>
  <c r="Q3350" i="1"/>
  <c r="R3350" i="1"/>
  <c r="Q2498" i="1"/>
  <c r="R2498" i="1"/>
  <c r="Q2615" i="1"/>
  <c r="R2615" i="1"/>
  <c r="Q4107" i="1"/>
  <c r="R4107" i="1"/>
  <c r="Q2163" i="1"/>
  <c r="R2163" i="1"/>
  <c r="Q4108" i="1"/>
  <c r="R4108" i="1"/>
  <c r="Q3600" i="1"/>
  <c r="R3600" i="1"/>
  <c r="Q4109" i="1"/>
  <c r="R4109" i="1"/>
  <c r="Q2802" i="1"/>
  <c r="R2802" i="1"/>
  <c r="Q3615" i="1"/>
  <c r="R3615" i="1"/>
  <c r="Q2489" i="1"/>
  <c r="R2489" i="1"/>
  <c r="Q3552" i="1"/>
  <c r="R3552" i="1"/>
  <c r="Q3553" i="1"/>
  <c r="R3553" i="1"/>
  <c r="Q3311" i="1"/>
  <c r="R3311" i="1"/>
  <c r="Q4110" i="1"/>
  <c r="R4110" i="1"/>
  <c r="Q2945" i="1"/>
  <c r="R2945" i="1"/>
  <c r="Q2922" i="1"/>
  <c r="R2922" i="1"/>
  <c r="Q3371" i="1"/>
  <c r="R3371" i="1"/>
  <c r="Q2964" i="1"/>
  <c r="R2964" i="1"/>
  <c r="Q3464" i="1"/>
  <c r="R3464" i="1"/>
  <c r="Q3240" i="1"/>
  <c r="R3240" i="1"/>
  <c r="Q2503" i="1"/>
  <c r="R2503" i="1"/>
  <c r="Q2468" i="1"/>
  <c r="R2468" i="1"/>
  <c r="Q2767" i="1"/>
  <c r="R2767" i="1"/>
  <c r="Q4111" i="1"/>
  <c r="R4111" i="1"/>
  <c r="Q4112" i="1"/>
  <c r="R4112" i="1"/>
  <c r="Q3307" i="1"/>
  <c r="R3307" i="1"/>
  <c r="Q4113" i="1"/>
  <c r="R4113" i="1"/>
  <c r="Q4114" i="1"/>
  <c r="R4114" i="1"/>
  <c r="Q3045" i="1"/>
  <c r="R3045" i="1"/>
  <c r="Q3128" i="1"/>
  <c r="R3128" i="1"/>
  <c r="Q2557" i="1"/>
  <c r="R2557" i="1"/>
  <c r="Q1760" i="1"/>
  <c r="R1760" i="1"/>
  <c r="Q1397" i="1"/>
  <c r="R1397" i="1"/>
  <c r="Q3333" i="1"/>
  <c r="R3333" i="1"/>
  <c r="Q3247" i="1"/>
  <c r="R3247" i="1"/>
  <c r="Q4115" i="1"/>
  <c r="R4115" i="1"/>
  <c r="Q3169" i="1"/>
  <c r="R3169" i="1"/>
  <c r="Q3157" i="1"/>
  <c r="R3157" i="1"/>
  <c r="Q3705" i="1"/>
  <c r="R3705" i="1"/>
  <c r="Q3611" i="1"/>
  <c r="R3611" i="1"/>
  <c r="R625" i="1"/>
  <c r="Q625" i="1"/>
  <c r="P531" i="1"/>
  <c r="U531" i="1" s="1"/>
  <c r="P2655" i="1"/>
  <c r="U2655" i="1" s="1"/>
  <c r="P689" i="1"/>
  <c r="U689" i="1" s="1"/>
  <c r="P145" i="1"/>
  <c r="U145" i="1" s="1"/>
  <c r="P1252" i="1"/>
  <c r="U1252" i="1" s="1"/>
  <c r="P797" i="1"/>
  <c r="U797" i="1" s="1"/>
  <c r="P764" i="1"/>
  <c r="U764" i="1" s="1"/>
  <c r="P1403" i="1"/>
  <c r="U1403" i="1" s="1"/>
  <c r="P2573" i="1"/>
  <c r="U2573" i="1" s="1"/>
  <c r="P1550" i="1"/>
  <c r="U1550" i="1" s="1"/>
  <c r="P1008" i="1"/>
  <c r="U1008" i="1" s="1"/>
  <c r="P167" i="1"/>
  <c r="U167" i="1" s="1"/>
  <c r="P1060" i="1"/>
  <c r="U1060" i="1" s="1"/>
  <c r="P999" i="1"/>
  <c r="U999" i="1" s="1"/>
  <c r="P1815" i="1"/>
  <c r="U1815" i="1" s="1"/>
  <c r="P604" i="1"/>
  <c r="U604" i="1" s="1"/>
  <c r="P2088" i="1"/>
  <c r="U2088" i="1" s="1"/>
  <c r="P257" i="1"/>
  <c r="U257" i="1" s="1"/>
  <c r="P2211" i="1"/>
  <c r="U2211" i="1" s="1"/>
  <c r="P1902" i="1"/>
  <c r="U1902" i="1" s="1"/>
  <c r="P411" i="1"/>
  <c r="U411" i="1" s="1"/>
  <c r="P2752" i="1"/>
  <c r="U2752" i="1" s="1"/>
  <c r="P1736" i="1"/>
  <c r="U1736" i="1" s="1"/>
  <c r="P220" i="1"/>
  <c r="U220" i="1" s="1"/>
  <c r="P2464" i="1"/>
  <c r="U2464" i="1" s="1"/>
  <c r="P1929" i="1"/>
  <c r="U1929" i="1" s="1"/>
  <c r="P370" i="1"/>
  <c r="U370" i="1" s="1"/>
  <c r="P602" i="1"/>
  <c r="U602" i="1" s="1"/>
  <c r="P1371" i="1"/>
  <c r="U1371" i="1" s="1"/>
  <c r="P1311" i="1"/>
  <c r="U1311" i="1" s="1"/>
  <c r="P3490" i="1"/>
  <c r="U3490" i="1" s="1"/>
  <c r="P299" i="1"/>
  <c r="U299" i="1" s="1"/>
  <c r="P1103" i="1"/>
  <c r="U1103" i="1" s="1"/>
  <c r="P1433" i="1"/>
  <c r="U1433" i="1" s="1"/>
  <c r="P2014" i="1"/>
  <c r="U2014" i="1" s="1"/>
  <c r="P796" i="1"/>
  <c r="U796" i="1" s="1"/>
  <c r="P202" i="1"/>
  <c r="U202" i="1" s="1"/>
  <c r="P1611" i="1"/>
  <c r="U1611" i="1" s="1"/>
  <c r="P251" i="1"/>
  <c r="U251" i="1" s="1"/>
  <c r="P1878" i="1"/>
  <c r="U1878" i="1" s="1"/>
  <c r="P1915" i="1"/>
  <c r="U1915" i="1" s="1"/>
  <c r="P420" i="1"/>
  <c r="U420" i="1" s="1"/>
  <c r="P269" i="1"/>
  <c r="U269" i="1" s="1"/>
  <c r="P1917" i="1"/>
  <c r="U1917" i="1" s="1"/>
  <c r="P1019" i="1"/>
  <c r="U1019" i="1" s="1"/>
  <c r="P776" i="1"/>
  <c r="U776" i="1" s="1"/>
  <c r="P1099" i="1"/>
  <c r="U1099" i="1" s="1"/>
  <c r="P1799" i="1"/>
  <c r="U1799" i="1" s="1"/>
  <c r="P607" i="1"/>
  <c r="U607" i="1" s="1"/>
  <c r="P2598" i="1"/>
  <c r="U2598" i="1" s="1"/>
  <c r="P540" i="1"/>
  <c r="U540" i="1" s="1"/>
  <c r="P626" i="1"/>
  <c r="U626" i="1" s="1"/>
  <c r="P1462" i="1"/>
  <c r="U1462" i="1" s="1"/>
  <c r="P712" i="1"/>
  <c r="U712" i="1" s="1"/>
  <c r="P654" i="1"/>
  <c r="U654" i="1" s="1"/>
  <c r="P791" i="1"/>
  <c r="U791" i="1" s="1"/>
  <c r="P517" i="1"/>
  <c r="U517" i="1" s="1"/>
  <c r="P697" i="1"/>
  <c r="U697" i="1" s="1"/>
  <c r="P417" i="1"/>
  <c r="U417" i="1" s="1"/>
  <c r="P1215" i="1"/>
  <c r="U1215" i="1" s="1"/>
  <c r="P894" i="1"/>
  <c r="U894" i="1" s="1"/>
  <c r="P1216" i="1"/>
  <c r="U1216" i="1" s="1"/>
  <c r="P1770" i="1"/>
  <c r="U1770" i="1" s="1"/>
  <c r="P1842" i="1"/>
  <c r="U1842" i="1" s="1"/>
  <c r="P886" i="1"/>
  <c r="U886" i="1" s="1"/>
  <c r="P1735" i="1"/>
  <c r="U1735" i="1" s="1"/>
  <c r="P1754" i="1"/>
  <c r="U1754" i="1" s="1"/>
  <c r="P2485" i="1"/>
  <c r="U2485" i="1" s="1"/>
  <c r="P653" i="1"/>
  <c r="U653" i="1" s="1"/>
  <c r="P2564" i="1"/>
  <c r="U2564" i="1" s="1"/>
  <c r="P1775" i="1"/>
  <c r="U1775" i="1" s="1"/>
  <c r="P1734" i="1"/>
  <c r="U1734" i="1" s="1"/>
  <c r="P2404" i="1"/>
  <c r="U2404" i="1" s="1"/>
  <c r="P2623" i="1"/>
  <c r="U2623" i="1" s="1"/>
  <c r="P1315" i="1"/>
  <c r="U1315" i="1" s="1"/>
  <c r="P2708" i="1"/>
  <c r="U2708" i="1" s="1"/>
  <c r="P2055" i="1"/>
  <c r="U2055" i="1" s="1"/>
  <c r="P2156" i="1"/>
  <c r="U2156" i="1" s="1"/>
  <c r="P2022" i="1"/>
  <c r="U2022" i="1" s="1"/>
  <c r="P572" i="1"/>
  <c r="U572" i="1" s="1"/>
  <c r="P2109" i="1"/>
  <c r="U2109" i="1" s="1"/>
  <c r="P1329" i="1"/>
  <c r="U1329" i="1" s="1"/>
  <c r="P2958" i="1"/>
  <c r="U2958" i="1" s="1"/>
  <c r="P2683" i="1"/>
  <c r="U2683" i="1" s="1"/>
  <c r="P2092" i="1"/>
  <c r="U2092" i="1" s="1"/>
  <c r="P959" i="1"/>
  <c r="U959" i="1" s="1"/>
  <c r="P1649" i="1"/>
  <c r="U1649" i="1" s="1"/>
  <c r="P1383" i="1"/>
  <c r="U1383" i="1" s="1"/>
  <c r="P925" i="1"/>
  <c r="U925" i="1" s="1"/>
  <c r="P2674" i="1"/>
  <c r="U2674" i="1" s="1"/>
  <c r="P1384" i="1"/>
  <c r="U1384" i="1" s="1"/>
  <c r="P1122" i="1"/>
  <c r="U1122" i="1" s="1"/>
  <c r="P2275" i="1"/>
  <c r="U2275" i="1" s="1"/>
  <c r="P2890" i="1"/>
  <c r="U2890" i="1" s="1"/>
  <c r="P2707" i="1"/>
  <c r="U2707" i="1" s="1"/>
  <c r="P1994" i="1"/>
  <c r="U1994" i="1" s="1"/>
  <c r="P2740" i="1"/>
  <c r="U2740" i="1" s="1"/>
  <c r="P1428" i="1"/>
  <c r="U1428" i="1" s="1"/>
  <c r="P2042" i="1"/>
  <c r="U2042" i="1" s="1"/>
  <c r="P1187" i="1"/>
  <c r="U1187" i="1" s="1"/>
  <c r="P1405" i="1"/>
  <c r="U1405" i="1" s="1"/>
  <c r="P875" i="1"/>
  <c r="U875" i="1" s="1"/>
  <c r="P2147" i="1"/>
  <c r="U2147" i="1" s="1"/>
  <c r="P2600" i="1"/>
  <c r="U2600" i="1" s="1"/>
  <c r="P1739" i="1"/>
  <c r="U1739" i="1" s="1"/>
  <c r="P1175" i="1"/>
  <c r="U1175" i="1" s="1"/>
  <c r="P873" i="1"/>
  <c r="U873" i="1" s="1"/>
  <c r="P1372" i="1"/>
  <c r="U1372" i="1" s="1"/>
  <c r="P1788" i="1"/>
  <c r="U1788" i="1" s="1"/>
  <c r="P2001" i="1"/>
  <c r="U2001" i="1" s="1"/>
  <c r="P1094" i="1"/>
  <c r="U1094" i="1" s="1"/>
  <c r="P1139" i="1"/>
  <c r="U1139" i="1" s="1"/>
  <c r="P916" i="1"/>
  <c r="U916" i="1" s="1"/>
  <c r="P1515" i="1"/>
  <c r="U1515" i="1" s="1"/>
  <c r="P2570" i="1"/>
  <c r="U2570" i="1" s="1"/>
  <c r="P1336" i="1"/>
  <c r="U1336" i="1" s="1"/>
  <c r="P1234" i="1"/>
  <c r="U1234" i="1" s="1"/>
  <c r="P1051" i="1"/>
  <c r="U1051" i="1" s="1"/>
  <c r="P1430" i="1"/>
  <c r="U1430" i="1" s="1"/>
  <c r="P3515" i="1"/>
  <c r="U3515" i="1" s="1"/>
  <c r="P3634" i="1"/>
  <c r="U3634" i="1" s="1"/>
  <c r="P3706" i="1"/>
  <c r="U3706" i="1" s="1"/>
  <c r="P3022" i="1"/>
  <c r="U3022" i="1" s="1"/>
  <c r="P3707" i="1"/>
  <c r="U3707" i="1" s="1"/>
  <c r="P3212" i="1"/>
  <c r="U3212" i="1" s="1"/>
  <c r="P2140" i="1"/>
  <c r="U2140" i="1" s="1"/>
  <c r="P2986" i="1"/>
  <c r="U2986" i="1" s="1"/>
  <c r="P1949" i="1"/>
  <c r="U1949" i="1" s="1"/>
  <c r="P3708" i="1"/>
  <c r="U3708" i="1" s="1"/>
  <c r="P3709" i="1"/>
  <c r="U3709" i="1" s="1"/>
  <c r="P3710" i="1"/>
  <c r="U3710" i="1" s="1"/>
  <c r="P876" i="1"/>
  <c r="U876" i="1" s="1"/>
  <c r="P3711" i="1"/>
  <c r="U3711" i="1" s="1"/>
  <c r="P3712" i="1"/>
  <c r="U3712" i="1" s="1"/>
  <c r="P2758" i="1"/>
  <c r="U2758" i="1" s="1"/>
  <c r="P3713" i="1"/>
  <c r="U3713" i="1" s="1"/>
  <c r="P3714" i="1"/>
  <c r="U3714" i="1" s="1"/>
  <c r="P1207" i="1"/>
  <c r="U1207" i="1" s="1"/>
  <c r="P2686" i="1"/>
  <c r="U2686" i="1" s="1"/>
  <c r="P3715" i="1"/>
  <c r="U3715" i="1" s="1"/>
  <c r="P2185" i="1"/>
  <c r="U2185" i="1" s="1"/>
  <c r="P3516" i="1"/>
  <c r="U3516" i="1" s="1"/>
  <c r="P3716" i="1"/>
  <c r="U3716" i="1" s="1"/>
  <c r="P1849" i="1"/>
  <c r="U1849" i="1" s="1"/>
  <c r="P2810" i="1"/>
  <c r="U2810" i="1" s="1"/>
  <c r="P3094" i="1"/>
  <c r="U3094" i="1" s="1"/>
  <c r="P3717" i="1"/>
  <c r="U3717" i="1" s="1"/>
  <c r="P3341" i="1"/>
  <c r="U3341" i="1" s="1"/>
  <c r="P3160" i="1"/>
  <c r="U3160" i="1" s="1"/>
  <c r="P284" i="1"/>
  <c r="U284" i="1" s="1"/>
  <c r="P3041" i="1"/>
  <c r="U3041" i="1" s="1"/>
  <c r="P3377" i="1"/>
  <c r="U3377" i="1" s="1"/>
  <c r="P2794" i="1"/>
  <c r="U2794" i="1" s="1"/>
  <c r="P3336" i="1"/>
  <c r="U3336" i="1" s="1"/>
  <c r="P3183" i="1"/>
  <c r="U3183" i="1" s="1"/>
  <c r="P1975" i="1"/>
  <c r="U1975" i="1" s="1"/>
  <c r="P3558" i="1"/>
  <c r="U3558" i="1" s="1"/>
  <c r="P3718" i="1"/>
  <c r="U3718" i="1" s="1"/>
  <c r="P3517" i="1"/>
  <c r="U3517" i="1" s="1"/>
  <c r="P3719" i="1"/>
  <c r="U3719" i="1" s="1"/>
  <c r="P3573" i="1"/>
  <c r="U3573" i="1" s="1"/>
  <c r="P2726" i="1"/>
  <c r="U2726" i="1" s="1"/>
  <c r="P3720" i="1"/>
  <c r="U3720" i="1" s="1"/>
  <c r="P2561" i="1"/>
  <c r="U2561" i="1" s="1"/>
  <c r="P3721" i="1"/>
  <c r="U3721" i="1" s="1"/>
  <c r="P1566" i="1"/>
  <c r="U1566" i="1" s="1"/>
  <c r="P3497" i="1"/>
  <c r="U3497" i="1" s="1"/>
  <c r="P2821" i="1"/>
  <c r="U2821" i="1" s="1"/>
  <c r="P2627" i="1"/>
  <c r="U2627" i="1" s="1"/>
  <c r="P2820" i="1"/>
  <c r="U2820" i="1" s="1"/>
  <c r="P3635" i="1"/>
  <c r="U3635" i="1" s="1"/>
  <c r="P3722" i="1"/>
  <c r="U3722" i="1" s="1"/>
  <c r="P3723" i="1"/>
  <c r="U3723" i="1" s="1"/>
  <c r="P3724" i="1"/>
  <c r="U3724" i="1" s="1"/>
  <c r="P2182" i="1"/>
  <c r="U2182" i="1" s="1"/>
  <c r="P3725" i="1"/>
  <c r="U3725" i="1" s="1"/>
  <c r="P2996" i="1"/>
  <c r="U2996" i="1" s="1"/>
  <c r="P3726" i="1"/>
  <c r="U3726" i="1" s="1"/>
  <c r="P2974" i="1"/>
  <c r="U2974" i="1" s="1"/>
  <c r="P2761" i="1"/>
  <c r="U2761" i="1" s="1"/>
  <c r="P2507" i="1"/>
  <c r="U2507" i="1" s="1"/>
  <c r="P3727" i="1"/>
  <c r="U3727" i="1" s="1"/>
  <c r="P1242" i="1"/>
  <c r="U1242" i="1" s="1"/>
  <c r="P3272" i="1"/>
  <c r="U3272" i="1" s="1"/>
  <c r="P1785" i="1"/>
  <c r="U1785" i="1" s="1"/>
  <c r="P3728" i="1"/>
  <c r="U3728" i="1" s="1"/>
  <c r="P2466" i="1"/>
  <c r="U2466" i="1" s="1"/>
  <c r="P3729" i="1"/>
  <c r="U3729" i="1" s="1"/>
  <c r="P2806" i="1"/>
  <c r="U2806" i="1" s="1"/>
  <c r="P3284" i="1"/>
  <c r="U3284" i="1" s="1"/>
  <c r="P2911" i="1"/>
  <c r="U2911" i="1" s="1"/>
  <c r="P3469" i="1"/>
  <c r="U3469" i="1" s="1"/>
  <c r="P3730" i="1"/>
  <c r="U3730" i="1" s="1"/>
  <c r="P3605" i="1"/>
  <c r="U3605" i="1" s="1"/>
  <c r="P3731" i="1"/>
  <c r="U3731" i="1" s="1"/>
  <c r="P2114" i="1"/>
  <c r="U2114" i="1" s="1"/>
  <c r="P2887" i="1"/>
  <c r="U2887" i="1" s="1"/>
  <c r="P2870" i="1"/>
  <c r="U2870" i="1" s="1"/>
  <c r="P3732" i="1"/>
  <c r="U3732" i="1" s="1"/>
  <c r="P2051" i="1"/>
  <c r="U2051" i="1" s="1"/>
  <c r="P2778" i="1"/>
  <c r="U2778" i="1" s="1"/>
  <c r="P3733" i="1"/>
  <c r="U3733" i="1" s="1"/>
  <c r="P2496" i="1"/>
  <c r="U2496" i="1" s="1"/>
  <c r="P52" i="1"/>
  <c r="U52" i="1" s="1"/>
  <c r="P2181" i="1"/>
  <c r="U2181" i="1" s="1"/>
  <c r="P3734" i="1"/>
  <c r="U3734" i="1" s="1"/>
  <c r="P1818" i="1"/>
  <c r="U1818" i="1" s="1"/>
  <c r="P3735" i="1"/>
  <c r="U3735" i="1" s="1"/>
  <c r="P3736" i="1"/>
  <c r="U3736" i="1" s="1"/>
  <c r="P1543" i="1"/>
  <c r="U1543" i="1" s="1"/>
  <c r="P1777" i="1"/>
  <c r="U1777" i="1" s="1"/>
  <c r="P3636" i="1"/>
  <c r="U3636" i="1" s="1"/>
  <c r="P3457" i="1"/>
  <c r="U3457" i="1" s="1"/>
  <c r="P3637" i="1"/>
  <c r="U3637" i="1" s="1"/>
  <c r="P3518" i="1"/>
  <c r="U3518" i="1" s="1"/>
  <c r="P306" i="1"/>
  <c r="U306" i="1" s="1"/>
  <c r="P612" i="1"/>
  <c r="U612" i="1" s="1"/>
  <c r="P3136" i="1"/>
  <c r="U3136" i="1" s="1"/>
  <c r="P772" i="1"/>
  <c r="U772" i="1" s="1"/>
  <c r="P2793" i="1"/>
  <c r="U2793" i="1" s="1"/>
  <c r="P3737" i="1"/>
  <c r="U3737" i="1" s="1"/>
  <c r="P3061" i="1"/>
  <c r="U3061" i="1" s="1"/>
  <c r="P3738" i="1"/>
  <c r="U3738" i="1" s="1"/>
  <c r="P3739" i="1"/>
  <c r="U3739" i="1" s="1"/>
  <c r="P3740" i="1"/>
  <c r="U3740" i="1" s="1"/>
  <c r="P2912" i="1"/>
  <c r="U2912" i="1" s="1"/>
  <c r="P3741" i="1"/>
  <c r="U3741" i="1" s="1"/>
  <c r="P3742" i="1"/>
  <c r="U3742" i="1" s="1"/>
  <c r="P3743" i="1"/>
  <c r="U3743" i="1" s="1"/>
  <c r="P3243" i="1"/>
  <c r="U3243" i="1" s="1"/>
  <c r="P3744" i="1"/>
  <c r="U3744" i="1" s="1"/>
  <c r="P3097" i="1"/>
  <c r="U3097" i="1" s="1"/>
  <c r="P3745" i="1"/>
  <c r="U3745" i="1" s="1"/>
  <c r="P2762" i="1"/>
  <c r="U2762" i="1" s="1"/>
  <c r="P3746" i="1"/>
  <c r="U3746" i="1" s="1"/>
  <c r="P3747" i="1"/>
  <c r="U3747" i="1" s="1"/>
  <c r="P3285" i="1"/>
  <c r="U3285" i="1" s="1"/>
  <c r="P3748" i="1"/>
  <c r="U3748" i="1" s="1"/>
  <c r="P2908" i="1"/>
  <c r="U2908" i="1" s="1"/>
  <c r="P483" i="1"/>
  <c r="U483" i="1" s="1"/>
  <c r="P196" i="1"/>
  <c r="U196" i="1" s="1"/>
  <c r="P530" i="1"/>
  <c r="U530" i="1" s="1"/>
  <c r="P333" i="1"/>
  <c r="U333" i="1" s="1"/>
  <c r="P1335" i="1"/>
  <c r="U1335" i="1" s="1"/>
  <c r="P1142" i="1"/>
  <c r="U1142" i="1" s="1"/>
  <c r="P519" i="1"/>
  <c r="U519" i="1" s="1"/>
  <c r="P932" i="1"/>
  <c r="U932" i="1" s="1"/>
  <c r="P96" i="1"/>
  <c r="U96" i="1" s="1"/>
  <c r="P645" i="1"/>
  <c r="U645" i="1" s="1"/>
  <c r="P261" i="1"/>
  <c r="U261" i="1" s="1"/>
  <c r="P1251" i="1"/>
  <c r="U1251" i="1" s="1"/>
  <c r="P755" i="1"/>
  <c r="U755" i="1" s="1"/>
  <c r="P2086" i="1"/>
  <c r="U2086" i="1" s="1"/>
  <c r="P305" i="1"/>
  <c r="U305" i="1" s="1"/>
  <c r="P793" i="1"/>
  <c r="U793" i="1" s="1"/>
  <c r="P444" i="1"/>
  <c r="U444" i="1" s="1"/>
  <c r="P222" i="1"/>
  <c r="U222" i="1" s="1"/>
  <c r="P137" i="1"/>
  <c r="U137" i="1" s="1"/>
  <c r="P87" i="1"/>
  <c r="U87" i="1" s="1"/>
  <c r="P675" i="1"/>
  <c r="U675" i="1" s="1"/>
  <c r="P387" i="1"/>
  <c r="U387" i="1" s="1"/>
  <c r="P1016" i="1"/>
  <c r="U1016" i="1" s="1"/>
  <c r="P291" i="1"/>
  <c r="U291" i="1" s="1"/>
  <c r="P1024" i="1"/>
  <c r="U1024" i="1" s="1"/>
  <c r="P1066" i="1"/>
  <c r="U1066" i="1" s="1"/>
  <c r="P2117" i="1"/>
  <c r="U2117" i="1" s="1"/>
  <c r="P569" i="1"/>
  <c r="U569" i="1" s="1"/>
  <c r="P1064" i="1"/>
  <c r="U1064" i="1" s="1"/>
  <c r="P54" i="1"/>
  <c r="U54" i="1" s="1"/>
  <c r="P1400" i="1"/>
  <c r="U1400" i="1" s="1"/>
  <c r="P263" i="1"/>
  <c r="U263" i="1" s="1"/>
  <c r="P1111" i="1"/>
  <c r="U1111" i="1" s="1"/>
  <c r="P1098" i="1"/>
  <c r="U1098" i="1" s="1"/>
  <c r="P973" i="1"/>
  <c r="U973" i="1" s="1"/>
  <c r="P383" i="1"/>
  <c r="U383" i="1" s="1"/>
  <c r="P1026" i="1"/>
  <c r="U1026" i="1" s="1"/>
  <c r="P118" i="1"/>
  <c r="U118" i="1" s="1"/>
  <c r="P199" i="1"/>
  <c r="U199" i="1" s="1"/>
  <c r="P314" i="1"/>
  <c r="U314" i="1" s="1"/>
  <c r="P66" i="1"/>
  <c r="U66" i="1" s="1"/>
  <c r="P942" i="1"/>
  <c r="U942" i="1" s="1"/>
  <c r="P180" i="1"/>
  <c r="U180" i="1" s="1"/>
  <c r="P402" i="1"/>
  <c r="U402" i="1" s="1"/>
  <c r="P194" i="1"/>
  <c r="U194" i="1" s="1"/>
  <c r="P255" i="1"/>
  <c r="U255" i="1" s="1"/>
  <c r="P477" i="1"/>
  <c r="U477" i="1" s="1"/>
  <c r="P320" i="1"/>
  <c r="U320" i="1" s="1"/>
  <c r="P155" i="1"/>
  <c r="U155" i="1" s="1"/>
  <c r="P493" i="1"/>
  <c r="U493" i="1" s="1"/>
  <c r="P1202" i="1"/>
  <c r="U1202" i="1" s="1"/>
  <c r="P1014" i="1"/>
  <c r="U1014" i="1" s="1"/>
  <c r="P108" i="1"/>
  <c r="U108" i="1" s="1"/>
  <c r="P322" i="1"/>
  <c r="U322" i="1" s="1"/>
  <c r="P1184" i="1"/>
  <c r="U1184" i="1" s="1"/>
  <c r="P121" i="1"/>
  <c r="U121" i="1" s="1"/>
  <c r="P289" i="1"/>
  <c r="U289" i="1" s="1"/>
  <c r="P412" i="1"/>
  <c r="U412" i="1" s="1"/>
  <c r="P56" i="1"/>
  <c r="U56" i="1" s="1"/>
  <c r="P447" i="1"/>
  <c r="U447" i="1" s="1"/>
  <c r="P337" i="1"/>
  <c r="U337" i="1" s="1"/>
  <c r="P511" i="1"/>
  <c r="U511" i="1" s="1"/>
  <c r="P721" i="1"/>
  <c r="U721" i="1" s="1"/>
  <c r="P1296" i="1"/>
  <c r="U1296" i="1" s="1"/>
  <c r="P857" i="1"/>
  <c r="U857" i="1" s="1"/>
  <c r="P736" i="1"/>
  <c r="U736" i="1" s="1"/>
  <c r="P1580" i="1"/>
  <c r="U1580" i="1" s="1"/>
  <c r="P348" i="1"/>
  <c r="U348" i="1" s="1"/>
  <c r="P580" i="1"/>
  <c r="U580" i="1" s="1"/>
  <c r="P388" i="1"/>
  <c r="U388" i="1" s="1"/>
  <c r="P2319" i="1"/>
  <c r="U2319" i="1" s="1"/>
  <c r="P398" i="1"/>
  <c r="U398" i="1" s="1"/>
  <c r="P768" i="1"/>
  <c r="U768" i="1" s="1"/>
  <c r="P449" i="1"/>
  <c r="U449" i="1" s="1"/>
  <c r="P1352" i="1"/>
  <c r="U1352" i="1" s="1"/>
  <c r="P340" i="1"/>
  <c r="U340" i="1" s="1"/>
  <c r="P466" i="1"/>
  <c r="U466" i="1" s="1"/>
  <c r="P281" i="1"/>
  <c r="U281" i="1" s="1"/>
  <c r="P539" i="1"/>
  <c r="U539" i="1" s="1"/>
  <c r="P1054" i="1"/>
  <c r="U1054" i="1" s="1"/>
  <c r="P392" i="1"/>
  <c r="U392" i="1" s="1"/>
  <c r="P225" i="1"/>
  <c r="U225" i="1" s="1"/>
  <c r="P313" i="1"/>
  <c r="U313" i="1" s="1"/>
  <c r="P939" i="1"/>
  <c r="U939" i="1" s="1"/>
  <c r="P787" i="1"/>
  <c r="U787" i="1" s="1"/>
  <c r="P153" i="1"/>
  <c r="U153" i="1" s="1"/>
  <c r="P43" i="1"/>
  <c r="U43" i="1" s="1"/>
  <c r="P1084" i="1"/>
  <c r="U1084" i="1" s="1"/>
  <c r="P105" i="1"/>
  <c r="U105" i="1" s="1"/>
  <c r="P682" i="1"/>
  <c r="U682" i="1" s="1"/>
  <c r="P227" i="1"/>
  <c r="U227" i="1" s="1"/>
  <c r="P190" i="1"/>
  <c r="U190" i="1" s="1"/>
  <c r="P70" i="1"/>
  <c r="U70" i="1" s="1"/>
  <c r="P164" i="1"/>
  <c r="U164" i="1" s="1"/>
  <c r="P710" i="1"/>
  <c r="U710" i="1" s="1"/>
  <c r="P779" i="1"/>
  <c r="U779" i="1" s="1"/>
  <c r="P292" i="1"/>
  <c r="U292" i="1" s="1"/>
  <c r="P1536" i="1"/>
  <c r="U1536" i="1" s="1"/>
  <c r="P474" i="1"/>
  <c r="U474" i="1" s="1"/>
  <c r="P956" i="1"/>
  <c r="U956" i="1" s="1"/>
  <c r="P186" i="1"/>
  <c r="U186" i="1" s="1"/>
  <c r="P1367" i="1"/>
  <c r="U1367" i="1" s="1"/>
  <c r="P144" i="1"/>
  <c r="U144" i="1" s="1"/>
  <c r="P274" i="1"/>
  <c r="U274" i="1" s="1"/>
  <c r="P238" i="1"/>
  <c r="U238" i="1" s="1"/>
  <c r="P448" i="1"/>
  <c r="U448" i="1" s="1"/>
  <c r="P467" i="1"/>
  <c r="U467" i="1" s="1"/>
  <c r="P184" i="1"/>
  <c r="U184" i="1" s="1"/>
  <c r="P694" i="1"/>
  <c r="U694" i="1" s="1"/>
  <c r="P605" i="1"/>
  <c r="U605" i="1" s="1"/>
  <c r="P297" i="1"/>
  <c r="U297" i="1" s="1"/>
  <c r="P187" i="1"/>
  <c r="U187" i="1" s="1"/>
  <c r="P623" i="1"/>
  <c r="U623" i="1" s="1"/>
  <c r="P128" i="1"/>
  <c r="U128" i="1" s="1"/>
  <c r="P1381" i="1"/>
  <c r="U1381" i="1" s="1"/>
  <c r="P198" i="1"/>
  <c r="U198" i="1" s="1"/>
  <c r="P872" i="1"/>
  <c r="U872" i="1" s="1"/>
  <c r="P328" i="1"/>
  <c r="U328" i="1" s="1"/>
  <c r="P156" i="1"/>
  <c r="U156" i="1" s="1"/>
  <c r="P339" i="1"/>
  <c r="U339" i="1" s="1"/>
  <c r="P598" i="1"/>
  <c r="U598" i="1" s="1"/>
  <c r="P217" i="1"/>
  <c r="U217" i="1" s="1"/>
  <c r="P608" i="1"/>
  <c r="U608" i="1" s="1"/>
  <c r="P765" i="1"/>
  <c r="U765" i="1" s="1"/>
  <c r="P871" i="1"/>
  <c r="U871" i="1" s="1"/>
  <c r="P503" i="1"/>
  <c r="U503" i="1" s="1"/>
  <c r="P219" i="1"/>
  <c r="U219" i="1" s="1"/>
  <c r="P693" i="1"/>
  <c r="U693" i="1" s="1"/>
  <c r="P568" i="1"/>
  <c r="U568" i="1" s="1"/>
  <c r="P911" i="1"/>
  <c r="U911" i="1" s="1"/>
  <c r="P275" i="1"/>
  <c r="U275" i="1" s="1"/>
  <c r="P39" i="1"/>
  <c r="U39" i="1" s="1"/>
  <c r="P2780" i="1"/>
  <c r="U2780" i="1" s="1"/>
  <c r="P849" i="1"/>
  <c r="U849" i="1" s="1"/>
  <c r="P860" i="1"/>
  <c r="U860" i="1" s="1"/>
  <c r="P2599" i="1"/>
  <c r="U2599" i="1" s="1"/>
  <c r="P1660" i="1"/>
  <c r="U1660" i="1" s="1"/>
  <c r="P547" i="1"/>
  <c r="U547" i="1" s="1"/>
  <c r="P1444" i="1"/>
  <c r="U1444" i="1" s="1"/>
  <c r="P457" i="1"/>
  <c r="U457" i="1" s="1"/>
  <c r="P1049" i="1"/>
  <c r="U1049" i="1" s="1"/>
  <c r="P327" i="1"/>
  <c r="U327" i="1" s="1"/>
  <c r="P2073" i="1"/>
  <c r="U2073" i="1" s="1"/>
  <c r="P1850" i="1"/>
  <c r="U1850" i="1" s="1"/>
  <c r="P368" i="1"/>
  <c r="U368" i="1" s="1"/>
  <c r="P317" i="1"/>
  <c r="U317" i="1" s="1"/>
  <c r="P2596" i="1"/>
  <c r="U2596" i="1" s="1"/>
  <c r="P100" i="1"/>
  <c r="U100" i="1" s="1"/>
  <c r="P966" i="1"/>
  <c r="U966" i="1" s="1"/>
  <c r="P63" i="1"/>
  <c r="U63" i="1" s="1"/>
  <c r="P2371" i="1"/>
  <c r="U2371" i="1" s="1"/>
  <c r="P413" i="1"/>
  <c r="U413" i="1" s="1"/>
  <c r="P436" i="1"/>
  <c r="U436" i="1" s="1"/>
  <c r="P143" i="1"/>
  <c r="U143" i="1" s="1"/>
  <c r="P1123" i="1"/>
  <c r="U1123" i="1" s="1"/>
  <c r="P664" i="1"/>
  <c r="U664" i="1" s="1"/>
  <c r="P484" i="1"/>
  <c r="U484" i="1" s="1"/>
  <c r="P570" i="1"/>
  <c r="U570" i="1" s="1"/>
  <c r="P750" i="1"/>
  <c r="U750" i="1" s="1"/>
  <c r="P390" i="1"/>
  <c r="U390" i="1" s="1"/>
  <c r="P647" i="1"/>
  <c r="U647" i="1" s="1"/>
  <c r="P154" i="1"/>
  <c r="U154" i="1" s="1"/>
  <c r="P1600" i="1"/>
  <c r="U1600" i="1" s="1"/>
  <c r="P1120" i="1"/>
  <c r="U1120" i="1" s="1"/>
  <c r="P224" i="1"/>
  <c r="U224" i="1" s="1"/>
  <c r="P1535" i="1"/>
  <c r="U1535" i="1" s="1"/>
  <c r="P1548" i="1"/>
  <c r="U1548" i="1" s="1"/>
  <c r="P1873" i="1"/>
  <c r="U1873" i="1" s="1"/>
  <c r="P992" i="1"/>
  <c r="U992" i="1" s="1"/>
  <c r="P2526" i="1"/>
  <c r="U2526" i="1" s="1"/>
  <c r="P2189" i="1"/>
  <c r="U2189" i="1" s="1"/>
  <c r="P278" i="1"/>
  <c r="U278" i="1" s="1"/>
  <c r="P1496" i="1"/>
  <c r="U1496" i="1" s="1"/>
  <c r="P556" i="1"/>
  <c r="U556" i="1" s="1"/>
  <c r="P432" i="1"/>
  <c r="U432" i="1" s="1"/>
  <c r="P2125" i="1"/>
  <c r="U2125" i="1" s="1"/>
  <c r="P2223" i="1"/>
  <c r="U2223" i="1" s="1"/>
  <c r="P683" i="1"/>
  <c r="U683" i="1" s="1"/>
  <c r="P367" i="1"/>
  <c r="U367" i="1" s="1"/>
  <c r="P843" i="1"/>
  <c r="U843" i="1" s="1"/>
  <c r="P3487" i="1"/>
  <c r="U3487" i="1" s="1"/>
  <c r="P2838" i="1"/>
  <c r="U2838" i="1" s="1"/>
  <c r="P2732" i="1"/>
  <c r="U2732" i="1" s="1"/>
  <c r="P3018" i="1"/>
  <c r="U3018" i="1" s="1"/>
  <c r="P2965" i="1"/>
  <c r="U2965" i="1" s="1"/>
  <c r="P3563" i="1"/>
  <c r="U3563" i="1" s="1"/>
  <c r="P3051" i="1"/>
  <c r="U3051" i="1" s="1"/>
  <c r="P3749" i="1"/>
  <c r="U3749" i="1" s="1"/>
  <c r="P2532" i="1"/>
  <c r="U2532" i="1" s="1"/>
  <c r="P3750" i="1"/>
  <c r="U3750" i="1" s="1"/>
  <c r="P3439" i="1"/>
  <c r="U3439" i="1" s="1"/>
  <c r="P2748" i="1"/>
  <c r="U2748" i="1" s="1"/>
  <c r="P2620" i="1"/>
  <c r="U2620" i="1" s="1"/>
  <c r="P3751" i="1"/>
  <c r="U3751" i="1" s="1"/>
  <c r="P3071" i="1"/>
  <c r="U3071" i="1" s="1"/>
  <c r="P3606" i="1"/>
  <c r="U3606" i="1" s="1"/>
  <c r="P3752" i="1"/>
  <c r="U3752" i="1" s="1"/>
  <c r="P3753" i="1"/>
  <c r="U3753" i="1" s="1"/>
  <c r="P1944" i="1"/>
  <c r="U1944" i="1" s="1"/>
  <c r="P3754" i="1"/>
  <c r="U3754" i="1" s="1"/>
  <c r="P3574" i="1"/>
  <c r="U3574" i="1" s="1"/>
  <c r="P3755" i="1"/>
  <c r="U3755" i="1" s="1"/>
  <c r="P934" i="1"/>
  <c r="U934" i="1" s="1"/>
  <c r="P3505" i="1"/>
  <c r="U3505" i="1" s="1"/>
  <c r="P3286" i="1"/>
  <c r="U3286" i="1" s="1"/>
  <c r="P3617" i="1"/>
  <c r="U3617" i="1" s="1"/>
  <c r="P2483" i="1"/>
  <c r="U2483" i="1" s="1"/>
  <c r="P3575" i="1"/>
  <c r="U3575" i="1" s="1"/>
  <c r="P3179" i="1"/>
  <c r="U3179" i="1" s="1"/>
  <c r="P3312" i="1"/>
  <c r="U3312" i="1" s="1"/>
  <c r="P2770" i="1"/>
  <c r="U2770" i="1" s="1"/>
  <c r="P3756" i="1"/>
  <c r="U3756" i="1" s="1"/>
  <c r="P2698" i="1"/>
  <c r="U2698" i="1" s="1"/>
  <c r="P3397" i="1"/>
  <c r="U3397" i="1" s="1"/>
  <c r="P3180" i="1"/>
  <c r="U3180" i="1" s="1"/>
  <c r="P3323" i="1"/>
  <c r="U3323" i="1" s="1"/>
  <c r="P3236" i="1"/>
  <c r="U3236" i="1" s="1"/>
  <c r="P3757" i="1"/>
  <c r="U3757" i="1" s="1"/>
  <c r="P2447" i="1"/>
  <c r="U2447" i="1" s="1"/>
  <c r="P3417" i="1"/>
  <c r="U3417" i="1" s="1"/>
  <c r="P3411" i="1"/>
  <c r="U3411" i="1" s="1"/>
  <c r="P3758" i="1"/>
  <c r="U3758" i="1" s="1"/>
  <c r="P3759" i="1"/>
  <c r="U3759" i="1" s="1"/>
  <c r="P2206" i="1"/>
  <c r="U2206" i="1" s="1"/>
  <c r="P3638" i="1"/>
  <c r="U3638" i="1" s="1"/>
  <c r="P3044" i="1"/>
  <c r="U3044" i="1" s="1"/>
  <c r="P3191" i="1"/>
  <c r="U3191" i="1" s="1"/>
  <c r="P1261" i="1"/>
  <c r="U1261" i="1" s="1"/>
  <c r="P3760" i="1"/>
  <c r="U3760" i="1" s="1"/>
  <c r="P3761" i="1"/>
  <c r="U3761" i="1" s="1"/>
  <c r="P3273" i="1"/>
  <c r="U3273" i="1" s="1"/>
  <c r="P948" i="1"/>
  <c r="U948" i="1" s="1"/>
  <c r="P3039" i="1"/>
  <c r="U3039" i="1" s="1"/>
  <c r="P2428" i="1"/>
  <c r="U2428" i="1" s="1"/>
  <c r="P3639" i="1"/>
  <c r="U3639" i="1" s="1"/>
  <c r="P3762" i="1"/>
  <c r="U3762" i="1" s="1"/>
  <c r="P1193" i="1"/>
  <c r="U1193" i="1" s="1"/>
  <c r="P3763" i="1"/>
  <c r="U3763" i="1" s="1"/>
  <c r="P3764" i="1"/>
  <c r="U3764" i="1" s="1"/>
  <c r="P1196" i="1"/>
  <c r="U1196" i="1" s="1"/>
  <c r="P868" i="1"/>
  <c r="U868" i="1" s="1"/>
  <c r="P1960" i="1"/>
  <c r="U1960" i="1" s="1"/>
  <c r="P3519" i="1"/>
  <c r="U3519" i="1" s="1"/>
  <c r="P885" i="1"/>
  <c r="U885" i="1" s="1"/>
  <c r="P3032" i="1"/>
  <c r="U3032" i="1" s="1"/>
  <c r="P807" i="1"/>
  <c r="U807" i="1" s="1"/>
  <c r="P3287" i="1"/>
  <c r="U3287" i="1" s="1"/>
  <c r="P3765" i="1"/>
  <c r="U3765" i="1" s="1"/>
  <c r="P3766" i="1"/>
  <c r="U3766" i="1" s="1"/>
  <c r="P2949" i="1"/>
  <c r="U2949" i="1" s="1"/>
  <c r="P3767" i="1"/>
  <c r="U3767" i="1" s="1"/>
  <c r="P3768" i="1"/>
  <c r="U3768" i="1" s="1"/>
  <c r="P3769" i="1"/>
  <c r="U3769" i="1" s="1"/>
  <c r="P3770" i="1"/>
  <c r="U3770" i="1" s="1"/>
  <c r="P3373" i="1"/>
  <c r="U3373" i="1" s="1"/>
  <c r="P3771" i="1"/>
  <c r="U3771" i="1" s="1"/>
  <c r="P3640" i="1"/>
  <c r="U3640" i="1" s="1"/>
  <c r="P3376" i="1"/>
  <c r="U3376" i="1" s="1"/>
  <c r="P1567" i="1"/>
  <c r="U1567" i="1" s="1"/>
  <c r="P1935" i="1"/>
  <c r="U1935" i="1" s="1"/>
  <c r="P2948" i="1"/>
  <c r="U2948" i="1" s="1"/>
  <c r="P3772" i="1"/>
  <c r="U3772" i="1" s="1"/>
  <c r="P2934" i="1"/>
  <c r="U2934" i="1" s="1"/>
  <c r="P3095" i="1"/>
  <c r="U3095" i="1" s="1"/>
  <c r="P2813" i="1"/>
  <c r="U2813" i="1" s="1"/>
  <c r="P3264" i="1"/>
  <c r="U3264" i="1" s="1"/>
  <c r="P2913" i="1"/>
  <c r="U2913" i="1" s="1"/>
  <c r="P2560" i="1"/>
  <c r="U2560" i="1" s="1"/>
  <c r="P2768" i="1"/>
  <c r="U2768" i="1" s="1"/>
  <c r="P3520" i="1"/>
  <c r="U3520" i="1" s="1"/>
  <c r="P3773" i="1"/>
  <c r="U3773" i="1" s="1"/>
  <c r="P3027" i="1"/>
  <c r="U3027" i="1" s="1"/>
  <c r="P3498" i="1"/>
  <c r="U3498" i="1" s="1"/>
  <c r="P923" i="1"/>
  <c r="U923" i="1" s="1"/>
  <c r="P3278" i="1"/>
  <c r="U3278" i="1" s="1"/>
  <c r="P346" i="1"/>
  <c r="U346" i="1" s="1"/>
  <c r="P3774" i="1"/>
  <c r="U3774" i="1" s="1"/>
  <c r="P2962" i="1"/>
  <c r="U2962" i="1" s="1"/>
  <c r="P3775" i="1"/>
  <c r="U3775" i="1" s="1"/>
  <c r="P1613" i="1"/>
  <c r="U1613" i="1" s="1"/>
  <c r="P1151" i="1"/>
  <c r="U1151" i="1" s="1"/>
  <c r="P1131" i="1"/>
  <c r="U1131" i="1" s="1"/>
  <c r="P1419" i="1"/>
  <c r="U1419" i="1" s="1"/>
  <c r="P1005" i="1"/>
  <c r="U1005" i="1" s="1"/>
  <c r="P1354" i="1"/>
  <c r="U1354" i="1" s="1"/>
  <c r="P609" i="1"/>
  <c r="U609" i="1" s="1"/>
  <c r="P1996" i="1"/>
  <c r="U1996" i="1" s="1"/>
  <c r="P715" i="1"/>
  <c r="U715" i="1" s="1"/>
  <c r="P2168" i="1"/>
  <c r="U2168" i="1" s="1"/>
  <c r="P2057" i="1"/>
  <c r="U2057" i="1" s="1"/>
  <c r="P1376" i="1"/>
  <c r="U1376" i="1" s="1"/>
  <c r="P1332" i="1"/>
  <c r="U1332" i="1" s="1"/>
  <c r="P591" i="1"/>
  <c r="U591" i="1" s="1"/>
  <c r="P1903" i="1"/>
  <c r="U1903" i="1" s="1"/>
  <c r="P495" i="1"/>
  <c r="U495" i="1" s="1"/>
  <c r="P1862" i="1"/>
  <c r="U1862" i="1" s="1"/>
  <c r="P1347" i="1"/>
  <c r="U1347" i="1" s="1"/>
  <c r="P1725" i="1"/>
  <c r="U1725" i="1" s="1"/>
  <c r="P526" i="1"/>
  <c r="U526" i="1" s="1"/>
  <c r="P2672" i="1"/>
  <c r="U2672" i="1" s="1"/>
  <c r="P3641" i="1"/>
  <c r="U3641" i="1" s="1"/>
  <c r="P3418" i="1"/>
  <c r="U3418" i="1" s="1"/>
  <c r="P3642" i="1"/>
  <c r="U3642" i="1" s="1"/>
  <c r="P3217" i="1"/>
  <c r="U3217" i="1" s="1"/>
  <c r="P3564" i="1"/>
  <c r="U3564" i="1" s="1"/>
  <c r="P549" i="1"/>
  <c r="U549" i="1" s="1"/>
  <c r="P3265" i="1"/>
  <c r="U3265" i="1" s="1"/>
  <c r="P3776" i="1"/>
  <c r="U3776" i="1" s="1"/>
  <c r="P3554" i="1"/>
  <c r="U3554" i="1" s="1"/>
  <c r="P3222" i="1"/>
  <c r="U3222" i="1" s="1"/>
  <c r="P3355" i="1"/>
  <c r="U3355" i="1" s="1"/>
  <c r="P1359" i="1"/>
  <c r="U1359" i="1" s="1"/>
  <c r="P3777" i="1"/>
  <c r="U3777" i="1" s="1"/>
  <c r="P3078" i="1"/>
  <c r="U3078" i="1" s="1"/>
  <c r="P2128" i="1"/>
  <c r="U2128" i="1" s="1"/>
  <c r="P3778" i="1"/>
  <c r="U3778" i="1" s="1"/>
  <c r="P2977" i="1"/>
  <c r="U2977" i="1" s="1"/>
  <c r="P2149" i="1"/>
  <c r="U2149" i="1" s="1"/>
  <c r="P3779" i="1"/>
  <c r="U3779" i="1" s="1"/>
  <c r="P3288" i="1"/>
  <c r="U3288" i="1" s="1"/>
  <c r="P3492" i="1"/>
  <c r="U3492" i="1" s="1"/>
  <c r="P3255" i="1"/>
  <c r="U3255" i="1" s="1"/>
  <c r="P3780" i="1"/>
  <c r="U3780" i="1" s="1"/>
  <c r="P3223" i="1"/>
  <c r="U3223" i="1" s="1"/>
  <c r="P3643" i="1"/>
  <c r="U3643" i="1" s="1"/>
  <c r="P3781" i="1"/>
  <c r="U3781" i="1" s="1"/>
  <c r="P3644" i="1"/>
  <c r="U3644" i="1" s="1"/>
  <c r="P3782" i="1"/>
  <c r="U3782" i="1" s="1"/>
  <c r="P2917" i="1"/>
  <c r="U2917" i="1" s="1"/>
  <c r="P3458" i="1"/>
  <c r="U3458" i="1" s="1"/>
  <c r="P3037" i="1"/>
  <c r="U3037" i="1" s="1"/>
  <c r="P3113" i="1"/>
  <c r="U3113" i="1" s="1"/>
  <c r="P3783" i="1"/>
  <c r="U3783" i="1" s="1"/>
  <c r="P2805" i="1"/>
  <c r="U2805" i="1" s="1"/>
  <c r="P3185" i="1"/>
  <c r="U3185" i="1" s="1"/>
  <c r="P2896" i="1"/>
  <c r="U2896" i="1" s="1"/>
  <c r="P3645" i="1"/>
  <c r="U3645" i="1" s="1"/>
  <c r="P3521" i="1"/>
  <c r="U3521" i="1" s="1"/>
  <c r="P3488" i="1"/>
  <c r="U3488" i="1" s="1"/>
  <c r="P3003" i="1"/>
  <c r="U3003" i="1" s="1"/>
  <c r="P3646" i="1"/>
  <c r="U3646" i="1" s="1"/>
  <c r="P3784" i="1"/>
  <c r="U3784" i="1" s="1"/>
  <c r="P3785" i="1"/>
  <c r="U3785" i="1" s="1"/>
  <c r="P3647" i="1"/>
  <c r="U3647" i="1" s="1"/>
  <c r="P3506" i="1"/>
  <c r="U3506" i="1" s="1"/>
  <c r="P3786" i="1"/>
  <c r="U3786" i="1" s="1"/>
  <c r="P3249" i="1"/>
  <c r="U3249" i="1" s="1"/>
  <c r="P1620" i="1"/>
  <c r="U1620" i="1" s="1"/>
  <c r="P2840" i="1"/>
  <c r="U2840" i="1" s="1"/>
  <c r="P3648" i="1"/>
  <c r="U3648" i="1" s="1"/>
  <c r="P2941" i="1"/>
  <c r="U2941" i="1" s="1"/>
  <c r="P3237" i="1"/>
  <c r="U3237" i="1" s="1"/>
  <c r="P2914" i="1"/>
  <c r="U2914" i="1" s="1"/>
  <c r="P3091" i="1"/>
  <c r="U3091" i="1" s="1"/>
  <c r="P3398" i="1"/>
  <c r="U3398" i="1" s="1"/>
  <c r="P2737" i="1"/>
  <c r="U2737" i="1" s="1"/>
  <c r="P3565" i="1"/>
  <c r="U3565" i="1" s="1"/>
  <c r="P3453" i="1"/>
  <c r="U3453" i="1" s="1"/>
  <c r="P2438" i="1"/>
  <c r="U2438" i="1" s="1"/>
  <c r="P3374" i="1"/>
  <c r="U3374" i="1" s="1"/>
  <c r="P3137" i="1"/>
  <c r="U3137" i="1" s="1"/>
  <c r="P3040" i="1"/>
  <c r="U3040" i="1" s="1"/>
  <c r="P3787" i="1"/>
  <c r="U3787" i="1" s="1"/>
  <c r="P2607" i="1"/>
  <c r="U2607" i="1" s="1"/>
  <c r="P3788" i="1"/>
  <c r="U3788" i="1" s="1"/>
  <c r="P3054" i="1"/>
  <c r="U3054" i="1" s="1"/>
  <c r="P3522" i="1"/>
  <c r="U3522" i="1" s="1"/>
  <c r="P3789" i="1"/>
  <c r="U3789" i="1" s="1"/>
  <c r="P2115" i="1"/>
  <c r="U2115" i="1" s="1"/>
  <c r="P3576" i="1"/>
  <c r="U3576" i="1" s="1"/>
  <c r="P3790" i="1"/>
  <c r="U3790" i="1" s="1"/>
  <c r="P3791" i="1"/>
  <c r="U3791" i="1" s="1"/>
  <c r="P3792" i="1"/>
  <c r="U3792" i="1" s="1"/>
  <c r="P573" i="1"/>
  <c r="U573" i="1" s="1"/>
  <c r="P3793" i="1"/>
  <c r="U3793" i="1" s="1"/>
  <c r="P3794" i="1"/>
  <c r="U3794" i="1" s="1"/>
  <c r="P3795" i="1"/>
  <c r="U3795" i="1" s="1"/>
  <c r="P3241" i="1"/>
  <c r="U3241" i="1" s="1"/>
  <c r="P3796" i="1"/>
  <c r="U3796" i="1" s="1"/>
  <c r="P3649" i="1"/>
  <c r="U3649" i="1" s="1"/>
  <c r="P2849" i="1"/>
  <c r="U2849" i="1" s="1"/>
  <c r="P2888" i="1"/>
  <c r="U2888" i="1" s="1"/>
  <c r="P2808" i="1"/>
  <c r="U2808" i="1" s="1"/>
  <c r="P3797" i="1"/>
  <c r="U3797" i="1" s="1"/>
  <c r="P3798" i="1"/>
  <c r="U3798" i="1" s="1"/>
  <c r="P3799" i="1"/>
  <c r="U3799" i="1" s="1"/>
  <c r="P1256" i="1"/>
  <c r="U1256" i="1" s="1"/>
  <c r="P3168" i="1"/>
  <c r="U3168" i="1" s="1"/>
  <c r="P3800" i="1"/>
  <c r="U3800" i="1" s="1"/>
  <c r="P2804" i="1"/>
  <c r="U2804" i="1" s="1"/>
  <c r="P3523" i="1"/>
  <c r="U3523" i="1" s="1"/>
  <c r="P2524" i="1"/>
  <c r="U2524" i="1" s="1"/>
  <c r="P3801" i="1"/>
  <c r="U3801" i="1" s="1"/>
  <c r="P2209" i="1"/>
  <c r="U2209" i="1" s="1"/>
  <c r="P3650" i="1"/>
  <c r="U3650" i="1" s="1"/>
  <c r="P3630" i="1"/>
  <c r="U3630" i="1" s="1"/>
  <c r="P3604" i="1"/>
  <c r="U3604" i="1" s="1"/>
  <c r="P3802" i="1"/>
  <c r="U3802" i="1" s="1"/>
  <c r="P3467" i="1"/>
  <c r="U3467" i="1" s="1"/>
  <c r="P3651" i="1"/>
  <c r="U3651" i="1" s="1"/>
  <c r="P3124" i="1"/>
  <c r="U3124" i="1" s="1"/>
  <c r="P172" i="1"/>
  <c r="U172" i="1" s="1"/>
  <c r="P22" i="1"/>
  <c r="U22" i="1" s="1"/>
  <c r="P319" i="1"/>
  <c r="U319" i="1" s="1"/>
  <c r="P112" i="1"/>
  <c r="U112" i="1" s="1"/>
  <c r="P1063" i="1"/>
  <c r="U1063" i="1" s="1"/>
  <c r="P2309" i="1"/>
  <c r="U2309" i="1" s="1"/>
  <c r="P1812" i="1"/>
  <c r="U1812" i="1" s="1"/>
  <c r="P185" i="1"/>
  <c r="U185" i="1" s="1"/>
  <c r="P1407" i="1"/>
  <c r="U1407" i="1" s="1"/>
  <c r="P2009" i="1"/>
  <c r="U2009" i="1" s="1"/>
  <c r="P342" i="1"/>
  <c r="U342" i="1" s="1"/>
  <c r="P1551" i="1"/>
  <c r="U1551" i="1" s="1"/>
  <c r="P79" i="1"/>
  <c r="U79" i="1" s="1"/>
  <c r="P254" i="1"/>
  <c r="U254" i="1" s="1"/>
  <c r="P617" i="1"/>
  <c r="U617" i="1" s="1"/>
  <c r="P673" i="1"/>
  <c r="U673" i="1" s="1"/>
  <c r="P433" i="1"/>
  <c r="U433" i="1" s="1"/>
  <c r="P283" i="1"/>
  <c r="U283" i="1" s="1"/>
  <c r="P1547" i="1"/>
  <c r="U1547" i="1" s="1"/>
  <c r="P2077" i="1"/>
  <c r="U2077" i="1" s="1"/>
  <c r="P3154" i="1"/>
  <c r="U3154" i="1" s="1"/>
  <c r="P3016" i="1"/>
  <c r="U3016" i="1" s="1"/>
  <c r="P2522" i="1"/>
  <c r="U2522" i="1" s="1"/>
  <c r="P2402" i="1"/>
  <c r="U2402" i="1" s="1"/>
  <c r="P1950" i="1"/>
  <c r="U1950" i="1" s="1"/>
  <c r="P3556" i="1"/>
  <c r="U3556" i="1" s="1"/>
  <c r="P1179" i="1"/>
  <c r="U1179" i="1" s="1"/>
  <c r="P2525" i="1"/>
  <c r="U2525" i="1" s="1"/>
  <c r="P189" i="1"/>
  <c r="U189" i="1" s="1"/>
  <c r="P323" i="1"/>
  <c r="U323" i="1" s="1"/>
  <c r="P615" i="1"/>
  <c r="U615" i="1" s="1"/>
  <c r="P663" i="1"/>
  <c r="U663" i="1" s="1"/>
  <c r="P2963" i="1"/>
  <c r="U2963" i="1" s="1"/>
  <c r="P3475" i="1"/>
  <c r="U3475" i="1" s="1"/>
  <c r="P2409" i="1"/>
  <c r="U2409" i="1" s="1"/>
  <c r="P2110" i="1"/>
  <c r="U2110" i="1" s="1"/>
  <c r="P577" i="1"/>
  <c r="U577" i="1" s="1"/>
  <c r="P2274" i="1"/>
  <c r="U2274" i="1" s="1"/>
  <c r="P771" i="1"/>
  <c r="U771" i="1" s="1"/>
  <c r="P426" i="1"/>
  <c r="U426" i="1" s="1"/>
  <c r="P3652" i="1"/>
  <c r="U3652" i="1" s="1"/>
  <c r="P3260" i="1"/>
  <c r="U3260" i="1" s="1"/>
  <c r="P2853" i="1"/>
  <c r="U2853" i="1" s="1"/>
  <c r="P355" i="1"/>
  <c r="U355" i="1" s="1"/>
  <c r="P2632" i="1"/>
  <c r="U2632" i="1" s="1"/>
  <c r="P3803" i="1"/>
  <c r="U3803" i="1" s="1"/>
  <c r="P1392" i="1"/>
  <c r="U1392" i="1" s="1"/>
  <c r="P532" i="1"/>
  <c r="U532" i="1" s="1"/>
  <c r="P68" i="1"/>
  <c r="U68" i="1" s="1"/>
  <c r="P1719" i="1"/>
  <c r="U1719" i="1" s="1"/>
  <c r="P2891" i="1"/>
  <c r="U2891" i="1" s="1"/>
  <c r="P2176" i="1"/>
  <c r="U2176" i="1" s="1"/>
  <c r="P229" i="1"/>
  <c r="U229" i="1" s="1"/>
  <c r="P2608" i="1"/>
  <c r="U2608" i="1" s="1"/>
  <c r="P2566" i="1"/>
  <c r="U2566" i="1" s="1"/>
  <c r="P3653" i="1"/>
  <c r="U3653" i="1" s="1"/>
  <c r="P1756" i="1"/>
  <c r="U1756" i="1" s="1"/>
  <c r="P512" i="1"/>
  <c r="U512" i="1" s="1"/>
  <c r="P76" i="1"/>
  <c r="U76" i="1" s="1"/>
  <c r="P2757" i="1"/>
  <c r="U2757" i="1" s="1"/>
  <c r="P987" i="1"/>
  <c r="U987" i="1" s="1"/>
  <c r="P1220" i="1"/>
  <c r="U1220" i="1" s="1"/>
  <c r="P2441" i="1"/>
  <c r="U2441" i="1" s="1"/>
  <c r="P2697" i="1"/>
  <c r="U2697" i="1" s="1"/>
  <c r="P2382" i="1"/>
  <c r="U2382" i="1" s="1"/>
  <c r="P3804" i="1"/>
  <c r="U3804" i="1" s="1"/>
  <c r="P149" i="1"/>
  <c r="U149" i="1" s="1"/>
  <c r="P769" i="1"/>
  <c r="U769" i="1" s="1"/>
  <c r="P3238" i="1"/>
  <c r="U3238" i="1" s="1"/>
  <c r="P3805" i="1"/>
  <c r="U3805" i="1" s="1"/>
  <c r="P241" i="1"/>
  <c r="U241" i="1" s="1"/>
  <c r="P3116" i="1"/>
  <c r="U3116" i="1" s="1"/>
  <c r="P2979" i="1"/>
  <c r="U2979" i="1" s="1"/>
  <c r="P1773" i="1"/>
  <c r="U1773" i="1" s="1"/>
  <c r="P2139" i="1"/>
  <c r="U2139" i="1" s="1"/>
  <c r="P2512" i="1"/>
  <c r="U2512" i="1" s="1"/>
  <c r="P2834" i="1"/>
  <c r="U2834" i="1" s="1"/>
  <c r="P3164" i="1"/>
  <c r="U3164" i="1" s="1"/>
  <c r="P2985" i="1"/>
  <c r="U2985" i="1" s="1"/>
  <c r="P1615" i="1"/>
  <c r="U1615" i="1" s="1"/>
  <c r="P730" i="1"/>
  <c r="U730" i="1" s="1"/>
  <c r="P248" i="1"/>
  <c r="U248" i="1" s="1"/>
  <c r="P1081" i="1"/>
  <c r="U1081" i="1" s="1"/>
  <c r="P897" i="1"/>
  <c r="U897" i="1" s="1"/>
  <c r="P415" i="1"/>
  <c r="U415" i="1" s="1"/>
  <c r="P1686" i="1"/>
  <c r="U1686" i="1" s="1"/>
  <c r="P1086" i="1"/>
  <c r="U1086" i="1" s="1"/>
  <c r="P853" i="1"/>
  <c r="U853" i="1" s="1"/>
  <c r="P1132" i="1"/>
  <c r="U1132" i="1" s="1"/>
  <c r="P321" i="1"/>
  <c r="U321" i="1" s="1"/>
  <c r="P970" i="1"/>
  <c r="U970" i="1" s="1"/>
  <c r="P3232" i="1"/>
  <c r="U3232" i="1" s="1"/>
  <c r="P1552" i="1"/>
  <c r="U1552" i="1" s="1"/>
  <c r="P674" i="1"/>
  <c r="U674" i="1" s="1"/>
  <c r="P146" i="1"/>
  <c r="U146" i="1" s="1"/>
  <c r="P642" i="1"/>
  <c r="U642" i="1" s="1"/>
  <c r="P986" i="1"/>
  <c r="U986" i="1" s="1"/>
  <c r="P2040" i="1"/>
  <c r="U2040" i="1" s="1"/>
  <c r="P742" i="1"/>
  <c r="U742" i="1" s="1"/>
  <c r="P1480" i="1"/>
  <c r="U1480" i="1" s="1"/>
  <c r="P560" i="1"/>
  <c r="U560" i="1" s="1"/>
  <c r="P2065" i="1"/>
  <c r="U2065" i="1" s="1"/>
  <c r="P2452" i="1"/>
  <c r="U2452" i="1" s="1"/>
  <c r="P1150" i="1"/>
  <c r="U1150" i="1" s="1"/>
  <c r="P1337" i="1"/>
  <c r="U1337" i="1" s="1"/>
  <c r="P1454" i="1"/>
  <c r="U1454" i="1" s="1"/>
  <c r="P921" i="1"/>
  <c r="U921" i="1" s="1"/>
  <c r="P1898" i="1"/>
  <c r="U1898" i="1" s="1"/>
  <c r="P678" i="1"/>
  <c r="U678" i="1" s="1"/>
  <c r="P1228" i="1"/>
  <c r="U1228" i="1" s="1"/>
  <c r="P1390" i="1"/>
  <c r="U1390" i="1" s="1"/>
  <c r="P1061" i="1"/>
  <c r="U1061" i="1" s="1"/>
  <c r="P575" i="1"/>
  <c r="U575" i="1" s="1"/>
  <c r="P1845" i="1"/>
  <c r="U1845" i="1" s="1"/>
  <c r="P1682" i="1"/>
  <c r="U1682" i="1" s="1"/>
  <c r="P2446" i="1"/>
  <c r="U2446" i="1" s="1"/>
  <c r="P2603" i="1"/>
  <c r="U2603" i="1" s="1"/>
  <c r="P1680" i="1"/>
  <c r="U1680" i="1" s="1"/>
  <c r="P1155" i="1"/>
  <c r="U1155" i="1" s="1"/>
  <c r="P3806" i="1"/>
  <c r="U3806" i="1" s="1"/>
  <c r="P2927" i="1"/>
  <c r="U2927" i="1" s="1"/>
  <c r="P3807" i="1"/>
  <c r="U3807" i="1" s="1"/>
  <c r="P3577" i="1"/>
  <c r="U3577" i="1" s="1"/>
  <c r="P3808" i="1"/>
  <c r="U3808" i="1" s="1"/>
  <c r="P1692" i="1"/>
  <c r="U1692" i="1" s="1"/>
  <c r="P3809" i="1"/>
  <c r="U3809" i="1" s="1"/>
  <c r="P3002" i="1"/>
  <c r="U3002" i="1" s="1"/>
  <c r="P3810" i="1"/>
  <c r="U3810" i="1" s="1"/>
  <c r="P2019" i="1"/>
  <c r="U2019" i="1" s="1"/>
  <c r="P3811" i="1"/>
  <c r="U3811" i="1" s="1"/>
  <c r="P3524" i="1"/>
  <c r="U3524" i="1" s="1"/>
  <c r="P3289" i="1"/>
  <c r="U3289" i="1" s="1"/>
  <c r="P3372" i="1"/>
  <c r="U3372" i="1" s="1"/>
  <c r="P2800" i="1"/>
  <c r="U2800" i="1" s="1"/>
  <c r="P3007" i="1"/>
  <c r="U3007" i="1" s="1"/>
  <c r="P1385" i="1"/>
  <c r="U1385" i="1" s="1"/>
  <c r="P3445" i="1"/>
  <c r="U3445" i="1" s="1"/>
  <c r="P3631" i="1"/>
  <c r="U3631" i="1" s="1"/>
  <c r="P2765" i="1"/>
  <c r="U2765" i="1" s="1"/>
  <c r="P2320" i="1"/>
  <c r="U2320" i="1" s="1"/>
  <c r="P2301" i="1"/>
  <c r="U2301" i="1" s="1"/>
  <c r="P2521" i="1"/>
  <c r="U2521" i="1" s="1"/>
  <c r="P1779" i="1"/>
  <c r="U1779" i="1" s="1"/>
  <c r="P2336" i="1"/>
  <c r="U2336" i="1" s="1"/>
  <c r="P2403" i="1"/>
  <c r="U2403" i="1" s="1"/>
  <c r="P913" i="1"/>
  <c r="U913" i="1" s="1"/>
  <c r="P2146" i="1"/>
  <c r="U2146" i="1" s="1"/>
  <c r="P1869" i="1"/>
  <c r="U1869" i="1" s="1"/>
  <c r="P1953" i="1"/>
  <c r="U1953" i="1" s="1"/>
  <c r="P535" i="1"/>
  <c r="U535" i="1" s="1"/>
  <c r="P866" i="1"/>
  <c r="U866" i="1" s="1"/>
  <c r="P1697" i="1"/>
  <c r="U1697" i="1" s="1"/>
  <c r="P1602" i="1"/>
  <c r="U1602" i="1" s="1"/>
  <c r="P800" i="1"/>
  <c r="U800" i="1" s="1"/>
  <c r="P500" i="1"/>
  <c r="U500" i="1" s="1"/>
  <c r="P708" i="1"/>
  <c r="U708" i="1" s="1"/>
  <c r="P1477" i="1"/>
  <c r="U1477" i="1" s="1"/>
  <c r="P1322" i="1"/>
  <c r="U1322" i="1" s="1"/>
  <c r="P1181" i="1"/>
  <c r="U1181" i="1" s="1"/>
  <c r="P1768" i="1"/>
  <c r="U1768" i="1" s="1"/>
  <c r="P1776" i="1"/>
  <c r="U1776" i="1" s="1"/>
  <c r="P993" i="1"/>
  <c r="U993" i="1" s="1"/>
  <c r="P1599" i="1"/>
  <c r="U1599" i="1" s="1"/>
  <c r="P1077" i="1"/>
  <c r="U1077" i="1" s="1"/>
  <c r="P1501" i="1"/>
  <c r="U1501" i="1" s="1"/>
  <c r="P803" i="1"/>
  <c r="U803" i="1" s="1"/>
  <c r="P1280" i="1"/>
  <c r="U1280" i="1" s="1"/>
  <c r="P1240" i="1"/>
  <c r="U1240" i="1" s="1"/>
  <c r="P1289" i="1"/>
  <c r="U1289" i="1" s="1"/>
  <c r="P2049" i="1"/>
  <c r="U2049" i="1" s="1"/>
  <c r="P2322" i="1"/>
  <c r="U2322" i="1" s="1"/>
  <c r="P2395" i="1"/>
  <c r="U2395" i="1" s="1"/>
  <c r="P1731" i="1"/>
  <c r="U1731" i="1" s="1"/>
  <c r="P2195" i="1"/>
  <c r="U2195" i="1" s="1"/>
  <c r="P1270" i="1"/>
  <c r="U1270" i="1" s="1"/>
  <c r="P841" i="1"/>
  <c r="U841" i="1" s="1"/>
  <c r="P1856" i="1"/>
  <c r="U1856" i="1" s="1"/>
  <c r="P2642" i="1"/>
  <c r="U2642" i="1" s="1"/>
  <c r="P2725" i="1"/>
  <c r="U2725" i="1" s="1"/>
  <c r="P1632" i="1"/>
  <c r="U1632" i="1" s="1"/>
  <c r="P455" i="1"/>
  <c r="U455" i="1" s="1"/>
  <c r="P1387" i="1"/>
  <c r="U1387" i="1" s="1"/>
  <c r="P2122" i="1"/>
  <c r="U2122" i="1" s="1"/>
  <c r="P1805" i="1"/>
  <c r="U1805" i="1" s="1"/>
  <c r="P583" i="1"/>
  <c r="U583" i="1" s="1"/>
  <c r="P1062" i="1"/>
  <c r="U1062" i="1" s="1"/>
  <c r="P2831" i="1"/>
  <c r="U2831" i="1" s="1"/>
  <c r="P2137" i="1"/>
  <c r="U2137" i="1" s="1"/>
  <c r="P2659" i="1"/>
  <c r="U2659" i="1" s="1"/>
  <c r="P1928" i="1"/>
  <c r="U1928" i="1" s="1"/>
  <c r="P1406" i="1"/>
  <c r="U1406" i="1" s="1"/>
  <c r="P527" i="1"/>
  <c r="U527" i="1" s="1"/>
  <c r="P991" i="1"/>
  <c r="U991" i="1" s="1"/>
  <c r="P907" i="1"/>
  <c r="U907" i="1" s="1"/>
  <c r="P1746" i="1"/>
  <c r="U1746" i="1" s="1"/>
  <c r="P1170" i="1"/>
  <c r="U1170" i="1" s="1"/>
  <c r="P1532" i="1"/>
  <c r="U1532" i="1" s="1"/>
  <c r="P1583" i="1"/>
  <c r="U1583" i="1" s="1"/>
  <c r="P1034" i="1"/>
  <c r="U1034" i="1" s="1"/>
  <c r="P603" i="1"/>
  <c r="U603" i="1" s="1"/>
  <c r="P1162" i="1"/>
  <c r="U1162" i="1" s="1"/>
  <c r="P1652" i="1"/>
  <c r="U1652" i="1" s="1"/>
  <c r="P845" i="1"/>
  <c r="U845" i="1" s="1"/>
  <c r="P1035" i="1"/>
  <c r="U1035" i="1" s="1"/>
  <c r="P1011" i="1"/>
  <c r="U1011" i="1" s="1"/>
  <c r="P2161" i="1"/>
  <c r="U2161" i="1" s="1"/>
  <c r="P3525" i="1"/>
  <c r="U3525" i="1" s="1"/>
  <c r="P2841" i="1"/>
  <c r="U2841" i="1" s="1"/>
  <c r="P1203" i="1"/>
  <c r="U1203" i="1" s="1"/>
  <c r="P980" i="1"/>
  <c r="U980" i="1" s="1"/>
  <c r="P1650" i="1"/>
  <c r="U1650" i="1" s="1"/>
  <c r="P1375" i="1"/>
  <c r="U1375" i="1" s="1"/>
  <c r="P2845" i="1"/>
  <c r="U2845" i="1" s="1"/>
  <c r="P250" i="1"/>
  <c r="U250" i="1" s="1"/>
  <c r="P2099" i="1"/>
  <c r="U2099" i="1" s="1"/>
  <c r="P2641" i="1"/>
  <c r="U2641" i="1" s="1"/>
  <c r="P2228" i="1"/>
  <c r="U2228" i="1" s="1"/>
  <c r="P1993" i="1"/>
  <c r="U1993" i="1" s="1"/>
  <c r="P1282" i="1"/>
  <c r="U1282" i="1" s="1"/>
  <c r="P1684" i="1"/>
  <c r="U1684" i="1" s="1"/>
  <c r="P3125" i="1"/>
  <c r="U3125" i="1" s="1"/>
  <c r="P3009" i="1"/>
  <c r="U3009" i="1" s="1"/>
  <c r="P3162" i="1"/>
  <c r="U3162" i="1" s="1"/>
  <c r="P1626" i="1"/>
  <c r="U1626" i="1" s="1"/>
  <c r="P3324" i="1"/>
  <c r="U3324" i="1" s="1"/>
  <c r="P2559" i="1"/>
  <c r="U2559" i="1" s="1"/>
  <c r="P2224" i="1"/>
  <c r="U2224" i="1" s="1"/>
  <c r="P3290" i="1"/>
  <c r="U3290" i="1" s="1"/>
  <c r="P2323" i="1"/>
  <c r="U2323" i="1" s="1"/>
  <c r="P3234" i="1"/>
  <c r="U3234" i="1" s="1"/>
  <c r="P2819" i="1"/>
  <c r="U2819" i="1" s="1"/>
  <c r="P3230" i="1"/>
  <c r="U3230" i="1" s="1"/>
  <c r="P3313" i="1"/>
  <c r="U3313" i="1" s="1"/>
  <c r="P2501" i="1"/>
  <c r="U2501" i="1" s="1"/>
  <c r="P3812" i="1"/>
  <c r="U3812" i="1" s="1"/>
  <c r="P2187" i="1"/>
  <c r="U2187" i="1" s="1"/>
  <c r="P2157" i="1"/>
  <c r="U2157" i="1" s="1"/>
  <c r="P3231" i="1"/>
  <c r="U3231" i="1" s="1"/>
  <c r="P2553" i="1"/>
  <c r="U2553" i="1" s="1"/>
  <c r="P3096" i="1"/>
  <c r="U3096" i="1" s="1"/>
  <c r="P3383" i="1"/>
  <c r="U3383" i="1" s="1"/>
  <c r="P2835" i="1"/>
  <c r="U2835" i="1" s="1"/>
  <c r="P1906" i="1"/>
  <c r="U1906" i="1" s="1"/>
  <c r="P3454" i="1"/>
  <c r="U3454" i="1" s="1"/>
  <c r="P2494" i="1"/>
  <c r="U2494" i="1" s="1"/>
  <c r="P2960" i="1"/>
  <c r="U2960" i="1" s="1"/>
  <c r="P3813" i="1"/>
  <c r="U3813" i="1" s="1"/>
  <c r="P3208" i="1"/>
  <c r="U3208" i="1" s="1"/>
  <c r="P1741" i="1"/>
  <c r="U1741" i="1" s="1"/>
  <c r="P3068" i="1"/>
  <c r="U3068" i="1" s="1"/>
  <c r="P2892" i="1"/>
  <c r="U2892" i="1" s="1"/>
  <c r="P1722" i="1"/>
  <c r="U1722" i="1" s="1"/>
  <c r="P2972" i="1"/>
  <c r="U2972" i="1" s="1"/>
  <c r="P861" i="1"/>
  <c r="U861" i="1" s="1"/>
  <c r="P2983" i="1"/>
  <c r="U2983" i="1" s="1"/>
  <c r="P1487" i="1"/>
  <c r="U1487" i="1" s="1"/>
  <c r="P3814" i="1"/>
  <c r="U3814" i="1" s="1"/>
  <c r="P3218" i="1"/>
  <c r="U3218" i="1" s="1"/>
  <c r="P2865" i="1"/>
  <c r="U2865" i="1" s="1"/>
  <c r="P3448" i="1"/>
  <c r="U3448" i="1" s="1"/>
  <c r="P3815" i="1"/>
  <c r="U3815" i="1" s="1"/>
  <c r="P3165" i="1"/>
  <c r="U3165" i="1" s="1"/>
  <c r="P3015" i="1"/>
  <c r="U3015" i="1" s="1"/>
  <c r="P3024" i="1"/>
  <c r="U3024" i="1" s="1"/>
  <c r="P2981" i="1"/>
  <c r="U2981" i="1" s="1"/>
  <c r="P3816" i="1"/>
  <c r="U3816" i="1" s="1"/>
  <c r="P3817" i="1"/>
  <c r="U3817" i="1" s="1"/>
  <c r="P3818" i="1"/>
  <c r="U3818" i="1" s="1"/>
  <c r="P2663" i="1"/>
  <c r="U2663" i="1" s="1"/>
  <c r="P3079" i="1"/>
  <c r="U3079" i="1" s="1"/>
  <c r="P3819" i="1"/>
  <c r="U3819" i="1" s="1"/>
  <c r="P3378" i="1"/>
  <c r="U3378" i="1" s="1"/>
  <c r="P1923" i="1"/>
  <c r="U1923" i="1" s="1"/>
  <c r="P3820" i="1"/>
  <c r="U3820" i="1" s="1"/>
  <c r="P2782" i="1"/>
  <c r="U2782" i="1" s="1"/>
  <c r="P3821" i="1"/>
  <c r="U3821" i="1" s="1"/>
  <c r="P3384" i="1"/>
  <c r="U3384" i="1" s="1"/>
  <c r="P2980" i="1"/>
  <c r="U2980" i="1" s="1"/>
  <c r="P3138" i="1"/>
  <c r="U3138" i="1" s="1"/>
  <c r="P3822" i="1"/>
  <c r="U3822" i="1" s="1"/>
  <c r="P1219" i="1"/>
  <c r="U1219" i="1" s="1"/>
  <c r="P1044" i="1"/>
  <c r="U1044" i="1" s="1"/>
  <c r="P2816" i="1"/>
  <c r="U2816" i="1" s="1"/>
  <c r="P2817" i="1"/>
  <c r="U2817" i="1" s="1"/>
  <c r="P3014" i="1"/>
  <c r="U3014" i="1" s="1"/>
  <c r="P3823" i="1"/>
  <c r="U3823" i="1" s="1"/>
  <c r="P3824" i="1"/>
  <c r="U3824" i="1" s="1"/>
  <c r="P2048" i="1"/>
  <c r="U2048" i="1" s="1"/>
  <c r="P3825" i="1"/>
  <c r="U3825" i="1" s="1"/>
  <c r="P2807" i="1"/>
  <c r="U2807" i="1" s="1"/>
  <c r="P3055" i="1"/>
  <c r="U3055" i="1" s="1"/>
  <c r="P2143" i="1"/>
  <c r="U2143" i="1" s="1"/>
  <c r="P3083" i="1"/>
  <c r="U3083" i="1" s="1"/>
  <c r="P2083" i="1"/>
  <c r="U2083" i="1" s="1"/>
  <c r="P3280" i="1"/>
  <c r="U3280" i="1" s="1"/>
  <c r="P3826" i="1"/>
  <c r="U3826" i="1" s="1"/>
  <c r="P3342" i="1"/>
  <c r="U3342" i="1" s="1"/>
  <c r="P3419" i="1"/>
  <c r="U3419" i="1" s="1"/>
  <c r="P3343" i="1"/>
  <c r="U3343" i="1" s="1"/>
  <c r="P2068" i="1"/>
  <c r="U2068" i="1" s="1"/>
  <c r="P2245" i="1"/>
  <c r="U2245" i="1" s="1"/>
  <c r="P2536" i="1"/>
  <c r="U2536" i="1" s="1"/>
  <c r="P2857" i="1"/>
  <c r="U2857" i="1" s="1"/>
  <c r="P937" i="1"/>
  <c r="U937" i="1" s="1"/>
  <c r="P1717" i="1"/>
  <c r="U1717" i="1" s="1"/>
  <c r="P2859" i="1"/>
  <c r="U2859" i="1" s="1"/>
  <c r="P3827" i="1"/>
  <c r="U3827" i="1" s="1"/>
  <c r="P2699" i="1"/>
  <c r="U2699" i="1" s="1"/>
  <c r="P2877" i="1"/>
  <c r="U2877" i="1" s="1"/>
  <c r="P2132" i="1"/>
  <c r="U2132" i="1" s="1"/>
  <c r="P430" i="1"/>
  <c r="U430" i="1" s="1"/>
  <c r="P423" i="1"/>
  <c r="U423" i="1" s="1"/>
  <c r="P3065" i="1"/>
  <c r="U3065" i="1" s="1"/>
  <c r="P951" i="1"/>
  <c r="U951" i="1" s="1"/>
  <c r="P468" i="1"/>
  <c r="U468" i="1" s="1"/>
  <c r="P2427" i="1"/>
  <c r="U2427" i="1" s="1"/>
  <c r="P2932" i="1"/>
  <c r="U2932" i="1" s="1"/>
  <c r="P2417" i="1"/>
  <c r="U2417" i="1" s="1"/>
  <c r="P427" i="1"/>
  <c r="U427" i="1" s="1"/>
  <c r="P332" i="1"/>
  <c r="U332" i="1" s="1"/>
  <c r="P206" i="1"/>
  <c r="U206" i="1" s="1"/>
  <c r="P2517" i="1"/>
  <c r="U2517" i="1" s="1"/>
  <c r="P2779" i="1"/>
  <c r="U2779" i="1" s="1"/>
  <c r="P2420" i="1"/>
  <c r="U2420" i="1" s="1"/>
  <c r="P2852" i="1"/>
  <c r="U2852" i="1" s="1"/>
  <c r="P1979" i="1"/>
  <c r="U1979" i="1" s="1"/>
  <c r="P1389" i="1"/>
  <c r="U1389" i="1" s="1"/>
  <c r="P3110" i="1"/>
  <c r="U3110" i="1" s="1"/>
  <c r="P543" i="1"/>
  <c r="U543" i="1" s="1"/>
  <c r="P1763" i="1"/>
  <c r="U1763" i="1" s="1"/>
  <c r="P2935" i="1"/>
  <c r="U2935" i="1" s="1"/>
  <c r="P924" i="1"/>
  <c r="U924" i="1" s="1"/>
  <c r="P2750" i="1"/>
  <c r="U2750" i="1" s="1"/>
  <c r="P2868" i="1"/>
  <c r="U2868" i="1" s="1"/>
  <c r="P1653" i="1"/>
  <c r="U1653" i="1" s="1"/>
  <c r="P1584" i="1"/>
  <c r="U1584" i="1" s="1"/>
  <c r="P2399" i="1"/>
  <c r="U2399" i="1" s="1"/>
  <c r="P88" i="1"/>
  <c r="U88" i="1" s="1"/>
  <c r="P294" i="1"/>
  <c r="U294" i="1" s="1"/>
  <c r="P2108" i="1"/>
  <c r="U2108" i="1" s="1"/>
  <c r="P3494" i="1"/>
  <c r="U3494" i="1" s="1"/>
  <c r="P3607" i="1"/>
  <c r="U3607" i="1" s="1"/>
  <c r="P271" i="1"/>
  <c r="U271" i="1" s="1"/>
  <c r="P3112" i="1"/>
  <c r="U3112" i="1" s="1"/>
  <c r="P1938" i="1"/>
  <c r="U1938" i="1" s="1"/>
  <c r="P1679" i="1"/>
  <c r="U1679" i="1" s="1"/>
  <c r="P944" i="1"/>
  <c r="U944" i="1" s="1"/>
  <c r="P3828" i="1"/>
  <c r="U3828" i="1" s="1"/>
  <c r="P2010" i="1"/>
  <c r="U2010" i="1" s="1"/>
  <c r="P3399" i="1"/>
  <c r="U3399" i="1" s="1"/>
  <c r="P2952" i="1"/>
  <c r="U2952" i="1" s="1"/>
  <c r="P2704" i="1"/>
  <c r="U2704" i="1" s="1"/>
  <c r="P453" i="1"/>
  <c r="U453" i="1" s="1"/>
  <c r="P1211" i="1"/>
  <c r="U1211" i="1" s="1"/>
  <c r="P2505" i="1"/>
  <c r="U2505" i="1" s="1"/>
  <c r="P3226" i="1"/>
  <c r="U3226" i="1" s="1"/>
  <c r="P3225" i="1"/>
  <c r="U3225" i="1" s="1"/>
  <c r="P233" i="1"/>
  <c r="U233" i="1" s="1"/>
  <c r="P622" i="1"/>
  <c r="U622" i="1" s="1"/>
  <c r="P421" i="1"/>
  <c r="U421" i="1" s="1"/>
  <c r="P1140" i="1"/>
  <c r="U1140" i="1" s="1"/>
  <c r="P1572" i="1"/>
  <c r="U1572" i="1" s="1"/>
  <c r="P1483" i="1"/>
  <c r="U1483" i="1" s="1"/>
  <c r="P403" i="1"/>
  <c r="U403" i="1" s="1"/>
  <c r="P53" i="1"/>
  <c r="U53" i="1" s="1"/>
  <c r="P2929" i="1"/>
  <c r="U2929" i="1" s="1"/>
  <c r="P559" i="1"/>
  <c r="U559" i="1" s="1"/>
  <c r="P2915" i="1"/>
  <c r="U2915" i="1" s="1"/>
  <c r="P946" i="1"/>
  <c r="U946" i="1" s="1"/>
  <c r="P2943" i="1"/>
  <c r="U2943" i="1" s="1"/>
  <c r="P3204" i="1"/>
  <c r="U3204" i="1" s="1"/>
  <c r="P3" i="1"/>
  <c r="U3" i="1" s="1"/>
  <c r="P788" i="1"/>
  <c r="U788" i="1" s="1"/>
  <c r="P1526" i="1"/>
  <c r="U1526" i="1" s="1"/>
  <c r="P2923" i="1"/>
  <c r="U2923" i="1" s="1"/>
  <c r="P1596" i="1"/>
  <c r="U1596" i="1" s="1"/>
  <c r="P138" i="1"/>
  <c r="U138" i="1" s="1"/>
  <c r="P2578" i="1"/>
  <c r="U2578" i="1" s="1"/>
  <c r="P393" i="1"/>
  <c r="U393" i="1" s="1"/>
  <c r="P1491" i="1"/>
  <c r="U1491" i="1" s="1"/>
  <c r="P681" i="1"/>
  <c r="U681" i="1" s="1"/>
  <c r="P1762" i="1"/>
  <c r="U1762" i="1" s="1"/>
  <c r="P1206" i="1"/>
  <c r="U1206" i="1" s="1"/>
  <c r="P356" i="1"/>
  <c r="U356" i="1" s="1"/>
  <c r="P106" i="1"/>
  <c r="U106" i="1" s="1"/>
  <c r="P922" i="1"/>
  <c r="U922" i="1" s="1"/>
  <c r="P870" i="1"/>
  <c r="U870" i="1" s="1"/>
  <c r="P621" i="1"/>
  <c r="U621" i="1" s="1"/>
  <c r="P650" i="1"/>
  <c r="U650" i="1" s="1"/>
  <c r="P928" i="1"/>
  <c r="U928" i="1" s="1"/>
  <c r="P668" i="1"/>
  <c r="U668" i="1" s="1"/>
  <c r="P1030" i="1"/>
  <c r="U1030" i="1" s="1"/>
  <c r="P2148" i="1"/>
  <c r="U2148" i="1" s="1"/>
  <c r="P954" i="1"/>
  <c r="U954" i="1" s="1"/>
  <c r="P1188" i="1"/>
  <c r="U1188" i="1" s="1"/>
  <c r="P1163" i="1"/>
  <c r="U1163" i="1" s="1"/>
  <c r="P2338" i="1"/>
  <c r="U2338" i="1" s="1"/>
  <c r="P1794" i="1"/>
  <c r="U1794" i="1" s="1"/>
  <c r="P2554" i="1"/>
  <c r="U2554" i="1" s="1"/>
  <c r="P2916" i="1"/>
  <c r="U2916" i="1" s="1"/>
  <c r="P3829" i="1"/>
  <c r="U3829" i="1" s="1"/>
  <c r="P3526" i="1"/>
  <c r="U3526" i="1" s="1"/>
  <c r="P794" i="1"/>
  <c r="U794" i="1" s="1"/>
  <c r="P3566" i="1"/>
  <c r="U3566" i="1" s="1"/>
  <c r="P2885" i="1"/>
  <c r="U2885" i="1" s="1"/>
  <c r="P3830" i="1"/>
  <c r="U3830" i="1" s="1"/>
  <c r="P3654" i="1"/>
  <c r="U3654" i="1" s="1"/>
  <c r="P2953" i="1"/>
  <c r="U2953" i="1" s="1"/>
  <c r="P3831" i="1"/>
  <c r="U3831" i="1" s="1"/>
  <c r="P3832" i="1"/>
  <c r="U3832" i="1" s="1"/>
  <c r="P3833" i="1"/>
  <c r="U3833" i="1" s="1"/>
  <c r="P3834" i="1"/>
  <c r="U3834" i="1" s="1"/>
  <c r="P3481" i="1"/>
  <c r="U3481" i="1" s="1"/>
  <c r="P3835" i="1"/>
  <c r="U3835" i="1" s="1"/>
  <c r="P3836" i="1"/>
  <c r="U3836" i="1" s="1"/>
  <c r="P3837" i="1"/>
  <c r="U3837" i="1" s="1"/>
  <c r="P3838" i="1"/>
  <c r="U3838" i="1" s="1"/>
  <c r="P3839" i="1"/>
  <c r="U3839" i="1" s="1"/>
  <c r="P3840" i="1"/>
  <c r="U3840" i="1" s="1"/>
  <c r="P3291" i="1"/>
  <c r="U3291" i="1" s="1"/>
  <c r="P3841" i="1"/>
  <c r="U3841" i="1" s="1"/>
  <c r="P2987" i="1"/>
  <c r="U2987" i="1" s="1"/>
  <c r="P3842" i="1"/>
  <c r="U3842" i="1" s="1"/>
  <c r="P837" i="1"/>
  <c r="U837" i="1" s="1"/>
  <c r="P3182" i="1"/>
  <c r="U3182" i="1" s="1"/>
  <c r="P1166" i="1"/>
  <c r="U1166" i="1" s="1"/>
  <c r="P3057" i="1"/>
  <c r="U3057" i="1" s="1"/>
  <c r="P3315" i="1"/>
  <c r="U3315" i="1" s="1"/>
  <c r="P2435" i="1"/>
  <c r="U2435" i="1" s="1"/>
  <c r="P3219" i="1"/>
  <c r="U3219" i="1" s="1"/>
  <c r="P3843" i="1"/>
  <c r="U3843" i="1" s="1"/>
  <c r="P3269" i="1"/>
  <c r="U3269" i="1" s="1"/>
  <c r="P3527" i="1"/>
  <c r="U3527" i="1" s="1"/>
  <c r="P1425" i="1"/>
  <c r="U1425" i="1" s="1"/>
  <c r="P3318" i="1"/>
  <c r="U3318" i="1" s="1"/>
  <c r="P175" i="1"/>
  <c r="U175" i="1" s="1"/>
  <c r="P899" i="1"/>
  <c r="U899" i="1" s="1"/>
  <c r="P3314" i="1"/>
  <c r="U3314" i="1" s="1"/>
  <c r="P2530" i="1"/>
  <c r="U2530" i="1" s="1"/>
  <c r="P1964" i="1"/>
  <c r="U1964" i="1" s="1"/>
  <c r="P3491" i="1"/>
  <c r="U3491" i="1" s="1"/>
  <c r="P3250" i="1"/>
  <c r="U3250" i="1" s="1"/>
  <c r="P2753" i="1"/>
  <c r="U2753" i="1" s="1"/>
  <c r="P3844" i="1"/>
  <c r="U3844" i="1" s="1"/>
  <c r="P2333" i="1"/>
  <c r="U2333" i="1" s="1"/>
  <c r="P3476" i="1"/>
  <c r="U3476" i="1" s="1"/>
  <c r="P3845" i="1"/>
  <c r="U3845" i="1" s="1"/>
  <c r="P961" i="1"/>
  <c r="U961" i="1" s="1"/>
  <c r="P2241" i="1"/>
  <c r="U2241" i="1" s="1"/>
  <c r="P3578" i="1"/>
  <c r="U3578" i="1" s="1"/>
  <c r="P3412" i="1"/>
  <c r="U3412" i="1" s="1"/>
  <c r="P3444" i="1"/>
  <c r="U3444" i="1" s="1"/>
  <c r="P3328" i="1"/>
  <c r="U3328" i="1" s="1"/>
  <c r="P1460" i="1"/>
  <c r="U1460" i="1" s="1"/>
  <c r="P341" i="1"/>
  <c r="U341" i="1" s="1"/>
  <c r="P1803" i="1"/>
  <c r="U1803" i="1" s="1"/>
  <c r="P3310" i="1"/>
  <c r="U3310" i="1" s="1"/>
  <c r="P1968" i="1"/>
  <c r="U1968" i="1" s="1"/>
  <c r="P3420" i="1"/>
  <c r="U3420" i="1" s="1"/>
  <c r="P3127" i="1"/>
  <c r="U3127" i="1" s="1"/>
  <c r="P3331" i="1"/>
  <c r="U3331" i="1" s="1"/>
  <c r="P2738" i="1"/>
  <c r="U2738" i="1" s="1"/>
  <c r="P2918" i="1"/>
  <c r="U2918" i="1" s="1"/>
  <c r="P1570" i="1"/>
  <c r="U1570" i="1" s="1"/>
  <c r="P2124" i="1"/>
  <c r="U2124" i="1" s="1"/>
  <c r="P3011" i="1"/>
  <c r="U3011" i="1" s="1"/>
  <c r="P3846" i="1"/>
  <c r="U3846" i="1" s="1"/>
  <c r="P2499" i="1"/>
  <c r="U2499" i="1" s="1"/>
  <c r="P3319" i="1"/>
  <c r="U3319" i="1" s="1"/>
  <c r="P2898" i="1"/>
  <c r="U2898" i="1" s="1"/>
  <c r="P3655" i="1"/>
  <c r="U3655" i="1" s="1"/>
  <c r="P267" i="1"/>
  <c r="U267" i="1" s="1"/>
  <c r="P3579" i="1"/>
  <c r="U3579" i="1" s="1"/>
  <c r="P3504" i="1"/>
  <c r="U3504" i="1" s="1"/>
  <c r="P3261" i="1"/>
  <c r="U3261" i="1" s="1"/>
  <c r="P2999" i="1"/>
  <c r="U2999" i="1" s="1"/>
  <c r="P3178" i="1"/>
  <c r="U3178" i="1" s="1"/>
  <c r="P3104" i="1"/>
  <c r="U3104" i="1" s="1"/>
  <c r="P3580" i="1"/>
  <c r="U3580" i="1" s="1"/>
  <c r="P3847" i="1"/>
  <c r="U3847" i="1" s="1"/>
  <c r="P3388" i="1"/>
  <c r="U3388" i="1" s="1"/>
  <c r="P3848" i="1"/>
  <c r="U3848" i="1" s="1"/>
  <c r="P3495" i="1"/>
  <c r="U3495" i="1" s="1"/>
  <c r="P2742" i="1"/>
  <c r="U2742" i="1" s="1"/>
  <c r="P3849" i="1"/>
  <c r="U3849" i="1" s="1"/>
  <c r="P3507" i="1"/>
  <c r="U3507" i="1" s="1"/>
  <c r="P2612" i="1"/>
  <c r="U2612" i="1" s="1"/>
  <c r="P3656" i="1"/>
  <c r="U3656" i="1" s="1"/>
  <c r="P3449" i="1"/>
  <c r="U3449" i="1" s="1"/>
  <c r="P3496" i="1"/>
  <c r="U3496" i="1" s="1"/>
  <c r="P3850" i="1"/>
  <c r="U3850" i="1" s="1"/>
  <c r="P2120" i="1"/>
  <c r="U2120" i="1" s="1"/>
  <c r="P3459" i="1"/>
  <c r="U3459" i="1" s="1"/>
  <c r="P3657" i="1"/>
  <c r="U3657" i="1" s="1"/>
  <c r="P3292" i="1"/>
  <c r="U3292" i="1" s="1"/>
  <c r="P2881" i="1"/>
  <c r="U2881" i="1" s="1"/>
  <c r="P733" i="1"/>
  <c r="U733" i="1" s="1"/>
  <c r="P3069" i="1"/>
  <c r="U3069" i="1" s="1"/>
  <c r="P3581" i="1"/>
  <c r="U3581" i="1" s="1"/>
  <c r="P3851" i="1"/>
  <c r="U3851" i="1" s="1"/>
  <c r="P3852" i="1"/>
  <c r="U3852" i="1" s="1"/>
  <c r="P3853" i="1"/>
  <c r="U3853" i="1" s="1"/>
  <c r="P2991" i="1"/>
  <c r="U2991" i="1" s="1"/>
  <c r="P3854" i="1"/>
  <c r="U3854" i="1" s="1"/>
  <c r="P3139" i="1"/>
  <c r="U3139" i="1" s="1"/>
  <c r="P2650" i="1"/>
  <c r="U2650" i="1" s="1"/>
  <c r="P3855" i="1"/>
  <c r="U3855" i="1" s="1"/>
  <c r="P3206" i="1"/>
  <c r="U3206" i="1" s="1"/>
  <c r="P3199" i="1"/>
  <c r="U3199" i="1" s="1"/>
  <c r="P2899" i="1"/>
  <c r="U2899" i="1" s="1"/>
  <c r="P3856" i="1"/>
  <c r="U3856" i="1" s="1"/>
  <c r="P2396" i="1"/>
  <c r="U2396" i="1" s="1"/>
  <c r="P3293" i="1"/>
  <c r="U3293" i="1" s="1"/>
  <c r="P2822" i="1"/>
  <c r="U2822" i="1" s="1"/>
  <c r="P2989" i="1"/>
  <c r="U2989" i="1" s="1"/>
  <c r="P3857" i="1"/>
  <c r="U3857" i="1" s="1"/>
  <c r="P3025" i="1"/>
  <c r="U3025" i="1" s="1"/>
  <c r="P3358" i="1"/>
  <c r="U3358" i="1" s="1"/>
  <c r="P3858" i="1"/>
  <c r="U3858" i="1" s="1"/>
  <c r="P2247" i="1"/>
  <c r="U2247" i="1" s="1"/>
  <c r="P3859" i="1"/>
  <c r="U3859" i="1" s="1"/>
  <c r="P3361" i="1"/>
  <c r="U3361" i="1" s="1"/>
  <c r="P3860" i="1"/>
  <c r="U3860" i="1" s="1"/>
  <c r="P3861" i="1"/>
  <c r="U3861" i="1" s="1"/>
  <c r="P1847" i="1"/>
  <c r="U1847" i="1" s="1"/>
  <c r="P1589" i="1"/>
  <c r="U1589" i="1" s="1"/>
  <c r="P2381" i="1"/>
  <c r="U2381" i="1" s="1"/>
  <c r="P2340" i="1"/>
  <c r="U2340" i="1" s="1"/>
  <c r="P3470" i="1"/>
  <c r="U3470" i="1" s="1"/>
  <c r="P3134" i="1"/>
  <c r="U3134" i="1" s="1"/>
  <c r="P3421" i="1"/>
  <c r="U3421" i="1" s="1"/>
  <c r="P3862" i="1"/>
  <c r="U3862" i="1" s="1"/>
  <c r="P3385" i="1"/>
  <c r="U3385" i="1" s="1"/>
  <c r="P2413" i="1"/>
  <c r="U2413" i="1" s="1"/>
  <c r="P2613" i="1"/>
  <c r="U2613" i="1" s="1"/>
  <c r="P3528" i="1"/>
  <c r="U3528" i="1" s="1"/>
  <c r="P3863" i="1"/>
  <c r="U3863" i="1" s="1"/>
  <c r="P3582" i="1"/>
  <c r="U3582" i="1" s="1"/>
  <c r="P1488" i="1"/>
  <c r="U1488" i="1" s="1"/>
  <c r="P1029" i="1"/>
  <c r="U1029" i="1" s="1"/>
  <c r="P3601" i="1"/>
  <c r="U3601" i="1" s="1"/>
  <c r="P3329" i="1"/>
  <c r="U3329" i="1" s="1"/>
  <c r="P3132" i="1"/>
  <c r="U3132" i="1" s="1"/>
  <c r="P362" i="1"/>
  <c r="U362" i="1" s="1"/>
  <c r="P563" i="1"/>
  <c r="U563" i="1" s="1"/>
  <c r="P847" i="1"/>
  <c r="U847" i="1" s="1"/>
  <c r="P763" i="1"/>
  <c r="U763" i="1" s="1"/>
  <c r="P1482" i="1"/>
  <c r="U1482" i="1" s="1"/>
  <c r="P738" i="1"/>
  <c r="U738" i="1" s="1"/>
  <c r="P2533" i="1"/>
  <c r="U2533" i="1" s="1"/>
  <c r="P1575" i="1"/>
  <c r="U1575" i="1" s="1"/>
  <c r="P2855" i="1"/>
  <c r="U2855" i="1" s="1"/>
  <c r="P380" i="1"/>
  <c r="U380" i="1" s="1"/>
  <c r="P203" i="1"/>
  <c r="U203" i="1" s="1"/>
  <c r="P554" i="1"/>
  <c r="U554" i="1" s="1"/>
  <c r="P215" i="1"/>
  <c r="U215" i="1" s="1"/>
  <c r="P221" i="1"/>
  <c r="U221" i="1" s="1"/>
  <c r="P762" i="1"/>
  <c r="U762" i="1" s="1"/>
  <c r="P1629" i="1"/>
  <c r="U1629" i="1" s="1"/>
  <c r="P1006" i="1"/>
  <c r="U1006" i="1" s="1"/>
  <c r="P983" i="1"/>
  <c r="U983" i="1" s="1"/>
  <c r="P166" i="1"/>
  <c r="U166" i="1" s="1"/>
  <c r="P471" i="1"/>
  <c r="U471" i="1" s="1"/>
  <c r="P557" i="1"/>
  <c r="U557" i="1" s="1"/>
  <c r="P567" i="1"/>
  <c r="U567" i="1" s="1"/>
  <c r="P2325" i="1"/>
  <c r="U2325" i="1" s="1"/>
  <c r="P458" i="1"/>
  <c r="U458" i="1" s="1"/>
  <c r="P507" i="1"/>
  <c r="U507" i="1" s="1"/>
  <c r="P965" i="1"/>
  <c r="U965" i="1" s="1"/>
  <c r="P160" i="1"/>
  <c r="U160" i="1" s="1"/>
  <c r="P2345" i="1"/>
  <c r="U2345" i="1" s="1"/>
  <c r="P1476" i="1"/>
  <c r="U1476" i="1" s="1"/>
  <c r="P940" i="1"/>
  <c r="U940" i="1" s="1"/>
  <c r="P1641" i="1"/>
  <c r="U1641" i="1" s="1"/>
  <c r="P213" i="1"/>
  <c r="U213" i="1" s="1"/>
  <c r="P407" i="1"/>
  <c r="U407" i="1" s="1"/>
  <c r="P312" i="1"/>
  <c r="U312" i="1" s="1"/>
  <c r="P508" i="1"/>
  <c r="U508" i="1" s="1"/>
  <c r="P329" i="1"/>
  <c r="U329" i="1" s="1"/>
  <c r="P505" i="1"/>
  <c r="U505" i="1" s="1"/>
  <c r="P1721" i="1"/>
  <c r="U1721" i="1" s="1"/>
  <c r="P649" i="1"/>
  <c r="U649" i="1" s="1"/>
  <c r="P373" i="1"/>
  <c r="U373" i="1" s="1"/>
  <c r="P2305" i="1"/>
  <c r="U2305" i="1" s="1"/>
  <c r="P3052" i="1"/>
  <c r="U3052" i="1" s="1"/>
  <c r="P1930" i="1"/>
  <c r="U1930" i="1" s="1"/>
  <c r="P3864" i="1"/>
  <c r="U3864" i="1" s="1"/>
  <c r="P2113" i="1"/>
  <c r="U2113" i="1" s="1"/>
  <c r="P3422" i="1"/>
  <c r="U3422" i="1" s="1"/>
  <c r="P3865" i="1"/>
  <c r="U3865" i="1" s="1"/>
  <c r="P3866" i="1"/>
  <c r="U3866" i="1" s="1"/>
  <c r="P3346" i="1"/>
  <c r="U3346" i="1" s="1"/>
  <c r="P3088" i="1"/>
  <c r="U3088" i="1" s="1"/>
  <c r="P3867" i="1"/>
  <c r="U3867" i="1" s="1"/>
  <c r="P2956" i="1"/>
  <c r="U2956" i="1" s="1"/>
  <c r="P3868" i="1"/>
  <c r="U3868" i="1" s="1"/>
  <c r="P3869" i="1"/>
  <c r="U3869" i="1" s="1"/>
  <c r="P3000" i="1"/>
  <c r="U3000" i="1" s="1"/>
  <c r="P3870" i="1"/>
  <c r="U3870" i="1" s="1"/>
  <c r="P2920" i="1"/>
  <c r="U2920" i="1" s="1"/>
  <c r="P1685" i="1"/>
  <c r="U1685" i="1" s="1"/>
  <c r="P3583" i="1"/>
  <c r="U3583" i="1" s="1"/>
  <c r="P2005" i="1"/>
  <c r="U2005" i="1" s="1"/>
  <c r="P1843" i="1"/>
  <c r="U1843" i="1" s="1"/>
  <c r="P1728" i="1"/>
  <c r="U1728" i="1" s="1"/>
  <c r="P1748" i="1"/>
  <c r="U1748" i="1" s="1"/>
  <c r="P1271" i="1"/>
  <c r="U1271" i="1" s="1"/>
  <c r="P1357" i="1"/>
  <c r="U1357" i="1" s="1"/>
  <c r="P1134" i="1"/>
  <c r="U1134" i="1" s="1"/>
  <c r="P133" i="1"/>
  <c r="U133" i="1" s="1"/>
  <c r="P989" i="1"/>
  <c r="U989" i="1" s="1"/>
  <c r="P1200" i="1"/>
  <c r="U1200" i="1" s="1"/>
  <c r="P276" i="1"/>
  <c r="U276" i="1" s="1"/>
  <c r="P558" i="1"/>
  <c r="U558" i="1" s="1"/>
  <c r="P996" i="1"/>
  <c r="U996" i="1" s="1"/>
  <c r="P228" i="1"/>
  <c r="U228" i="1" s="1"/>
  <c r="P480" i="1"/>
  <c r="U480" i="1" s="1"/>
  <c r="P334" i="1"/>
  <c r="U334" i="1" s="1"/>
  <c r="P1654" i="1"/>
  <c r="U1654" i="1" s="1"/>
  <c r="P1363" i="1"/>
  <c r="U1363" i="1" s="1"/>
  <c r="P1879" i="1"/>
  <c r="U1879" i="1" s="1"/>
  <c r="P825" i="1"/>
  <c r="U825" i="1" s="1"/>
  <c r="P1974" i="1"/>
  <c r="U1974" i="1" s="1"/>
  <c r="P2289" i="1"/>
  <c r="U2289" i="1" s="1"/>
  <c r="P1287" i="1"/>
  <c r="U1287" i="1" s="1"/>
  <c r="P739" i="1"/>
  <c r="U739" i="1" s="1"/>
  <c r="P369" i="1"/>
  <c r="U369" i="1" s="1"/>
  <c r="P542" i="1"/>
  <c r="U542" i="1" s="1"/>
  <c r="P406" i="1"/>
  <c r="U406" i="1" s="1"/>
  <c r="P633" i="1"/>
  <c r="U633" i="1" s="1"/>
  <c r="P877" i="1"/>
  <c r="U877" i="1" s="1"/>
  <c r="P1114" i="1"/>
  <c r="U1114" i="1" s="1"/>
  <c r="P1292" i="1"/>
  <c r="U1292" i="1" s="1"/>
  <c r="P218" i="1"/>
  <c r="U218" i="1" s="1"/>
  <c r="P350" i="1"/>
  <c r="U350" i="1" s="1"/>
  <c r="P1506" i="1"/>
  <c r="U1506" i="1" s="1"/>
  <c r="P487" i="1"/>
  <c r="U487" i="1" s="1"/>
  <c r="P718" i="1"/>
  <c r="U718" i="1" s="1"/>
  <c r="P544" i="1"/>
  <c r="U544" i="1" s="1"/>
  <c r="P472" i="1"/>
  <c r="U472" i="1" s="1"/>
  <c r="P869" i="1"/>
  <c r="U869" i="1" s="1"/>
  <c r="P439" i="1"/>
  <c r="U439" i="1" s="1"/>
  <c r="P1825" i="1"/>
  <c r="U1825" i="1" s="1"/>
  <c r="P1886" i="1"/>
  <c r="U1886" i="1" s="1"/>
  <c r="P1872" i="1"/>
  <c r="U1872" i="1" s="1"/>
  <c r="P2029" i="1"/>
  <c r="U2029" i="1" s="1"/>
  <c r="P2593" i="1"/>
  <c r="U2593" i="1" s="1"/>
  <c r="P1323" i="1"/>
  <c r="U1323" i="1" s="1"/>
  <c r="P1943" i="1"/>
  <c r="U1943" i="1" s="1"/>
  <c r="P1355" i="1"/>
  <c r="U1355" i="1" s="1"/>
  <c r="P1255" i="1"/>
  <c r="U1255" i="1" s="1"/>
  <c r="P1947" i="1"/>
  <c r="U1947" i="1" s="1"/>
  <c r="P513" i="1"/>
  <c r="U513" i="1" s="1"/>
  <c r="P2586" i="1"/>
  <c r="U2586" i="1" s="1"/>
  <c r="P1681" i="1"/>
  <c r="U1681" i="1" s="1"/>
  <c r="P2229" i="1"/>
  <c r="U2229" i="1" s="1"/>
  <c r="P376" i="1"/>
  <c r="U376" i="1" s="1"/>
  <c r="P1838" i="1"/>
  <c r="U1838" i="1" s="1"/>
  <c r="P1259" i="1"/>
  <c r="U1259" i="1" s="1"/>
  <c r="P1312" i="1"/>
  <c r="U1312" i="1" s="1"/>
  <c r="P1858" i="1"/>
  <c r="U1858" i="1" s="1"/>
  <c r="P1707" i="1"/>
  <c r="U1707" i="1" s="1"/>
  <c r="P1227" i="1"/>
  <c r="U1227" i="1" s="1"/>
  <c r="P489" i="1"/>
  <c r="U489" i="1" s="1"/>
  <c r="P865" i="1"/>
  <c r="U865" i="1" s="1"/>
  <c r="P117" i="1"/>
  <c r="U117" i="1" s="1"/>
  <c r="P1039" i="1"/>
  <c r="U1039" i="1" s="1"/>
  <c r="P2259" i="1"/>
  <c r="U2259" i="1" s="1"/>
  <c r="P571" i="1"/>
  <c r="U571" i="1" s="1"/>
  <c r="P1516" i="1"/>
  <c r="U1516" i="1" s="1"/>
  <c r="P101" i="1"/>
  <c r="U101" i="1" s="1"/>
  <c r="P3393" i="1"/>
  <c r="U3393" i="1" s="1"/>
  <c r="P585" i="1"/>
  <c r="U585" i="1" s="1"/>
  <c r="P1876" i="1"/>
  <c r="U1876" i="1" s="1"/>
  <c r="P201" i="1"/>
  <c r="U201" i="1" s="1"/>
  <c r="P3658" i="1"/>
  <c r="U3658" i="1" s="1"/>
  <c r="P634" i="1"/>
  <c r="U634" i="1" s="1"/>
  <c r="P985" i="1"/>
  <c r="U985" i="1" s="1"/>
  <c r="P2421" i="1"/>
  <c r="U2421" i="1" s="1"/>
  <c r="P2673" i="1"/>
  <c r="U2673" i="1" s="1"/>
  <c r="P1012" i="1"/>
  <c r="U1012" i="1" s="1"/>
  <c r="P3111" i="1"/>
  <c r="U3111" i="1" s="1"/>
  <c r="P2165" i="1"/>
  <c r="U2165" i="1" s="1"/>
  <c r="P1192" i="1"/>
  <c r="U1192" i="1" s="1"/>
  <c r="P2693" i="1"/>
  <c r="U2693" i="1" s="1"/>
  <c r="P2263" i="1"/>
  <c r="U2263" i="1" s="1"/>
  <c r="P1999" i="1"/>
  <c r="U1999" i="1" s="1"/>
  <c r="P1990" i="1"/>
  <c r="U1990" i="1" s="1"/>
  <c r="P2755" i="1"/>
  <c r="U2755" i="1" s="1"/>
  <c r="P858" i="1"/>
  <c r="U858" i="1" s="1"/>
  <c r="P1422" i="1"/>
  <c r="U1422" i="1" s="1"/>
  <c r="P3871" i="1"/>
  <c r="U3871" i="1" s="1"/>
  <c r="P3872" i="1"/>
  <c r="U3872" i="1" s="1"/>
  <c r="P536" i="1"/>
  <c r="U536" i="1" s="1"/>
  <c r="P1189" i="1"/>
  <c r="U1189" i="1" s="1"/>
  <c r="P98" i="1"/>
  <c r="U98" i="1" s="1"/>
  <c r="P345" i="1"/>
  <c r="U345" i="1" s="1"/>
  <c r="P2377" i="1"/>
  <c r="U2377" i="1" s="1"/>
  <c r="P1455" i="1"/>
  <c r="U1455" i="1" s="1"/>
  <c r="P3873" i="1"/>
  <c r="U3873" i="1" s="1"/>
  <c r="P452" i="1"/>
  <c r="U452" i="1" s="1"/>
  <c r="P3140" i="1"/>
  <c r="U3140" i="1" s="1"/>
  <c r="P159" i="1"/>
  <c r="U159" i="1" s="1"/>
  <c r="P1047" i="1"/>
  <c r="U1047" i="1" s="1"/>
  <c r="P2784" i="1"/>
  <c r="U2784" i="1" s="1"/>
  <c r="P906" i="1"/>
  <c r="U906" i="1" s="1"/>
  <c r="P1677" i="1"/>
  <c r="U1677" i="1" s="1"/>
  <c r="P1021" i="1"/>
  <c r="U1021" i="1" s="1"/>
  <c r="P702" i="1"/>
  <c r="U702" i="1" s="1"/>
  <c r="P1138" i="1"/>
  <c r="U1138" i="1" s="1"/>
  <c r="P410" i="1"/>
  <c r="U410" i="1" s="1"/>
  <c r="P551" i="1"/>
  <c r="U551" i="1" s="1"/>
  <c r="P2162" i="1"/>
  <c r="U2162" i="1" s="1"/>
  <c r="P2058" i="1"/>
  <c r="U2058" i="1" s="1"/>
  <c r="P1522" i="1"/>
  <c r="U1522" i="1" s="1"/>
  <c r="P976" i="1"/>
  <c r="U976" i="1" s="1"/>
  <c r="P1698" i="1"/>
  <c r="U1698" i="1" s="1"/>
  <c r="P1445" i="1"/>
  <c r="U1445" i="1" s="1"/>
  <c r="P2484" i="1"/>
  <c r="U2484" i="1" s="1"/>
  <c r="P1659" i="1"/>
  <c r="U1659" i="1" s="1"/>
  <c r="P882" i="1"/>
  <c r="U882" i="1" s="1"/>
  <c r="P2285" i="1"/>
  <c r="U2285" i="1" s="1"/>
  <c r="P2973" i="1"/>
  <c r="U2973" i="1" s="1"/>
  <c r="P165" i="1"/>
  <c r="U165" i="1" s="1"/>
  <c r="P888" i="1"/>
  <c r="U888" i="1" s="1"/>
  <c r="P743" i="1"/>
  <c r="U743" i="1" s="1"/>
  <c r="P1041" i="1"/>
  <c r="U1041" i="1" s="1"/>
  <c r="P1069" i="1"/>
  <c r="U1069" i="1" s="1"/>
  <c r="P239" i="1"/>
  <c r="U239" i="1" s="1"/>
  <c r="P2063" i="1"/>
  <c r="U2063" i="1" s="1"/>
  <c r="P891" i="1"/>
  <c r="U891" i="1" s="1"/>
  <c r="P2579" i="1"/>
  <c r="U2579" i="1" s="1"/>
  <c r="P684" i="1"/>
  <c r="U684" i="1" s="1"/>
  <c r="P1595" i="1"/>
  <c r="U1595" i="1" s="1"/>
  <c r="P927" i="1"/>
  <c r="U927" i="1" s="1"/>
  <c r="P752" i="1"/>
  <c r="U752" i="1" s="1"/>
  <c r="P2089" i="1"/>
  <c r="U2089" i="1" s="1"/>
  <c r="P1306" i="1"/>
  <c r="U1306" i="1" s="1"/>
  <c r="P651" i="1"/>
  <c r="U651" i="1" s="1"/>
  <c r="P3109" i="1"/>
  <c r="U3109" i="1" s="1"/>
  <c r="P1106" i="1"/>
  <c r="U1106" i="1" s="1"/>
  <c r="P804" i="1"/>
  <c r="U804" i="1" s="1"/>
  <c r="P1210" i="1"/>
  <c r="U1210" i="1" s="1"/>
  <c r="P1257" i="1"/>
  <c r="U1257" i="1" s="1"/>
  <c r="P770" i="1"/>
  <c r="U770" i="1" s="1"/>
  <c r="P2423" i="1"/>
  <c r="U2423" i="1" s="1"/>
  <c r="P1082" i="1"/>
  <c r="U1082" i="1" s="1"/>
  <c r="P931" i="1"/>
  <c r="U931" i="1" s="1"/>
  <c r="P2504" i="1"/>
  <c r="U2504" i="1" s="1"/>
  <c r="P1529" i="1"/>
  <c r="U1529" i="1" s="1"/>
  <c r="P2634" i="1"/>
  <c r="U2634" i="1" s="1"/>
  <c r="P1597" i="1"/>
  <c r="U1597" i="1" s="1"/>
  <c r="P701" i="1"/>
  <c r="U701" i="1" s="1"/>
  <c r="P2394" i="1"/>
  <c r="U2394" i="1" s="1"/>
  <c r="P1342" i="1"/>
  <c r="U1342" i="1" s="1"/>
  <c r="P957" i="1"/>
  <c r="U957" i="1" s="1"/>
  <c r="P638" i="1"/>
  <c r="U638" i="1" s="1"/>
  <c r="P1199" i="1"/>
  <c r="U1199" i="1" s="1"/>
  <c r="P641" i="1"/>
  <c r="U641" i="1" s="1"/>
  <c r="P2611" i="1"/>
  <c r="U2611" i="1" s="1"/>
  <c r="P586" i="1"/>
  <c r="U586" i="1" s="1"/>
  <c r="P1617" i="1"/>
  <c r="U1617" i="1" s="1"/>
  <c r="P1298" i="1"/>
  <c r="U1298" i="1" s="1"/>
  <c r="P2921" i="1"/>
  <c r="U2921" i="1" s="1"/>
  <c r="P3114" i="1"/>
  <c r="U3114" i="1" s="1"/>
  <c r="P3473" i="1"/>
  <c r="U3473" i="1" s="1"/>
  <c r="P3477" i="1"/>
  <c r="U3477" i="1" s="1"/>
  <c r="P3207" i="1"/>
  <c r="U3207" i="1" s="1"/>
  <c r="P3874" i="1"/>
  <c r="U3874" i="1" s="1"/>
  <c r="P3659" i="1"/>
  <c r="U3659" i="1" s="1"/>
  <c r="P3560" i="1"/>
  <c r="U3560" i="1" s="1"/>
  <c r="P2823" i="1"/>
  <c r="U2823" i="1" s="1"/>
  <c r="P3141" i="1"/>
  <c r="U3141" i="1" s="1"/>
  <c r="P3660" i="1"/>
  <c r="U3660" i="1" s="1"/>
  <c r="P2465" i="1"/>
  <c r="U2465" i="1" s="1"/>
  <c r="P3875" i="1"/>
  <c r="U3875" i="1" s="1"/>
  <c r="P3256" i="1"/>
  <c r="U3256" i="1" s="1"/>
  <c r="P3570" i="1"/>
  <c r="U3570" i="1" s="1"/>
  <c r="P2721" i="1"/>
  <c r="U2721" i="1" s="1"/>
  <c r="P3608" i="1"/>
  <c r="U3608" i="1" s="1"/>
  <c r="P2975" i="1"/>
  <c r="U2975" i="1" s="1"/>
  <c r="P3400" i="1"/>
  <c r="U3400" i="1" s="1"/>
  <c r="P3142" i="1"/>
  <c r="U3142" i="1" s="1"/>
  <c r="P2079" i="1"/>
  <c r="U2079" i="1" s="1"/>
  <c r="P3876" i="1"/>
  <c r="U3876" i="1" s="1"/>
  <c r="P3877" i="1"/>
  <c r="U3877" i="1" s="1"/>
  <c r="P2745" i="1"/>
  <c r="U2745" i="1" s="1"/>
  <c r="P3320" i="1"/>
  <c r="U3320" i="1" s="1"/>
  <c r="P3878" i="1"/>
  <c r="U3878" i="1" s="1"/>
  <c r="P2759" i="1"/>
  <c r="U2759" i="1" s="1"/>
  <c r="P1089" i="1"/>
  <c r="U1089" i="1" s="1"/>
  <c r="P3879" i="1"/>
  <c r="U3879" i="1" s="1"/>
  <c r="P2459" i="1"/>
  <c r="U2459" i="1" s="1"/>
  <c r="P821" i="1"/>
  <c r="U821" i="1" s="1"/>
  <c r="P3478" i="1"/>
  <c r="U3478" i="1" s="1"/>
  <c r="P3190" i="1"/>
  <c r="U3190" i="1" s="1"/>
  <c r="P2457" i="1"/>
  <c r="U2457" i="1" s="1"/>
  <c r="P2601" i="1"/>
  <c r="U2601" i="1" s="1"/>
  <c r="P2997" i="1"/>
  <c r="U2997" i="1" s="1"/>
  <c r="P3661" i="1"/>
  <c r="U3661" i="1" s="1"/>
  <c r="P1888" i="1"/>
  <c r="U1888" i="1" s="1"/>
  <c r="P3880" i="1"/>
  <c r="U3880" i="1" s="1"/>
  <c r="P3881" i="1"/>
  <c r="U3881" i="1" s="1"/>
  <c r="P3882" i="1"/>
  <c r="U3882" i="1" s="1"/>
  <c r="P3883" i="1"/>
  <c r="U3883" i="1" s="1"/>
  <c r="P3884" i="1"/>
  <c r="U3884" i="1" s="1"/>
  <c r="P3194" i="1"/>
  <c r="U3194" i="1" s="1"/>
  <c r="P3885" i="1"/>
  <c r="U3885" i="1" s="1"/>
  <c r="P3886" i="1"/>
  <c r="U3886" i="1" s="1"/>
  <c r="P3662" i="1"/>
  <c r="U3662" i="1" s="1"/>
  <c r="P3618" i="1"/>
  <c r="U3618" i="1" s="1"/>
  <c r="P3887" i="1"/>
  <c r="U3887" i="1" s="1"/>
  <c r="P3888" i="1"/>
  <c r="U3888" i="1" s="1"/>
  <c r="P3482" i="1"/>
  <c r="U3482" i="1" s="1"/>
  <c r="P2050" i="1"/>
  <c r="U2050" i="1" s="1"/>
  <c r="P3035" i="1"/>
  <c r="U3035" i="1" s="1"/>
  <c r="P3889" i="1"/>
  <c r="U3889" i="1" s="1"/>
  <c r="P3890" i="1"/>
  <c r="U3890" i="1" s="1"/>
  <c r="P3891" i="1"/>
  <c r="U3891" i="1" s="1"/>
  <c r="P3892" i="1"/>
  <c r="U3892" i="1" s="1"/>
  <c r="P523" i="1"/>
  <c r="U523" i="1" s="1"/>
  <c r="P1258" i="1"/>
  <c r="U1258" i="1" s="1"/>
  <c r="P2412" i="1"/>
  <c r="U2412" i="1" s="1"/>
  <c r="P824" i="1"/>
  <c r="U824" i="1" s="1"/>
  <c r="P57" i="1"/>
  <c r="U57" i="1" s="1"/>
  <c r="P462" i="1"/>
  <c r="U462" i="1" s="1"/>
  <c r="P178" i="1"/>
  <c r="U178" i="1" s="1"/>
  <c r="P737" i="1"/>
  <c r="U737" i="1" s="1"/>
  <c r="P171" i="1"/>
  <c r="U171" i="1" s="1"/>
  <c r="P1941" i="1"/>
  <c r="U1941" i="1" s="1"/>
  <c r="P247" i="1"/>
  <c r="U247" i="1" s="1"/>
  <c r="P236" i="1"/>
  <c r="U236" i="1" s="1"/>
  <c r="P1966" i="1"/>
  <c r="U1966" i="1" s="1"/>
  <c r="P1440" i="1"/>
  <c r="U1440" i="1" s="1"/>
  <c r="P301" i="1"/>
  <c r="U301" i="1" s="1"/>
  <c r="P210" i="1"/>
  <c r="U210" i="1" s="1"/>
  <c r="P245" i="1"/>
  <c r="U245" i="1" s="1"/>
  <c r="P8" i="1"/>
  <c r="U8" i="1" s="1"/>
  <c r="P1786" i="1"/>
  <c r="U1786" i="1" s="1"/>
  <c r="P134" i="1"/>
  <c r="U134" i="1" s="1"/>
  <c r="P3115" i="1"/>
  <c r="U3115" i="1" s="1"/>
  <c r="P3584" i="1"/>
  <c r="U3584" i="1" s="1"/>
  <c r="P3281" i="1"/>
  <c r="U3281" i="1" s="1"/>
  <c r="P3893" i="1"/>
  <c r="U3893" i="1" s="1"/>
  <c r="P3029" i="1"/>
  <c r="U3029" i="1" s="1"/>
  <c r="P3308" i="1"/>
  <c r="U3308" i="1" s="1"/>
  <c r="P3894" i="1"/>
  <c r="U3894" i="1" s="1"/>
  <c r="P2792" i="1"/>
  <c r="U2792" i="1" s="1"/>
  <c r="P3895" i="1"/>
  <c r="U3895" i="1" s="1"/>
  <c r="P2408" i="1"/>
  <c r="U2408" i="1" s="1"/>
  <c r="P3143" i="1"/>
  <c r="U3143" i="1" s="1"/>
  <c r="P3379" i="1"/>
  <c r="U3379" i="1" s="1"/>
  <c r="P3896" i="1"/>
  <c r="U3896" i="1" s="1"/>
  <c r="P2720" i="1"/>
  <c r="U2720" i="1" s="1"/>
  <c r="P3897" i="1"/>
  <c r="U3897" i="1" s="1"/>
  <c r="P3898" i="1"/>
  <c r="U3898" i="1" s="1"/>
  <c r="P3663" i="1"/>
  <c r="U3663" i="1" s="1"/>
  <c r="P3248" i="1"/>
  <c r="U3248" i="1" s="1"/>
  <c r="P3585" i="1"/>
  <c r="U3585" i="1" s="1"/>
  <c r="P2520" i="1"/>
  <c r="U2520" i="1" s="1"/>
  <c r="P95" i="1"/>
  <c r="U95" i="1" s="1"/>
  <c r="P371" i="1"/>
  <c r="U371" i="1" s="1"/>
  <c r="P1314" i="1"/>
  <c r="U1314" i="1" s="1"/>
  <c r="P445" i="1"/>
  <c r="U445" i="1" s="1"/>
  <c r="P473" i="1"/>
  <c r="U473" i="1" s="1"/>
  <c r="P2011" i="1"/>
  <c r="U2011" i="1" s="1"/>
  <c r="P1664" i="1"/>
  <c r="U1664" i="1" s="1"/>
  <c r="P404" i="1"/>
  <c r="U404" i="1" s="1"/>
  <c r="P384" i="1"/>
  <c r="U384" i="1" s="1"/>
  <c r="P482" i="1"/>
  <c r="U482" i="1" s="1"/>
  <c r="P499" i="1"/>
  <c r="U499" i="1" s="1"/>
  <c r="P424" i="1"/>
  <c r="U424" i="1" s="1"/>
  <c r="P606" i="1"/>
  <c r="U606" i="1" s="1"/>
  <c r="P315" i="1"/>
  <c r="U315" i="1" s="1"/>
  <c r="P12" i="1"/>
  <c r="U12" i="1" s="1"/>
  <c r="P440" i="1"/>
  <c r="U440" i="1" s="1"/>
  <c r="P352" i="1"/>
  <c r="U352" i="1" s="1"/>
  <c r="P270" i="1"/>
  <c r="U270" i="1" s="1"/>
  <c r="P753" i="1"/>
  <c r="U753" i="1" s="1"/>
  <c r="P438" i="1"/>
  <c r="U438" i="1" s="1"/>
  <c r="P207" i="1"/>
  <c r="U207" i="1" s="1"/>
  <c r="P129" i="1"/>
  <c r="U129" i="1" s="1"/>
  <c r="P361" i="1"/>
  <c r="U361" i="1" s="1"/>
  <c r="P978" i="1"/>
  <c r="U978" i="1" s="1"/>
  <c r="P1233" i="1"/>
  <c r="U1233" i="1" s="1"/>
  <c r="P307" i="1"/>
  <c r="U307" i="1" s="1"/>
  <c r="P1351" i="1"/>
  <c r="U1351" i="1" s="1"/>
  <c r="P799" i="1"/>
  <c r="U799" i="1" s="1"/>
  <c r="P431" i="1"/>
  <c r="U431" i="1" s="1"/>
  <c r="P174" i="1"/>
  <c r="U174" i="1" s="1"/>
  <c r="P1294" i="1"/>
  <c r="U1294" i="1" s="1"/>
  <c r="P353" i="1"/>
  <c r="U353" i="1" s="1"/>
  <c r="P124" i="1"/>
  <c r="U124" i="1" s="1"/>
  <c r="P264" i="1"/>
  <c r="U264" i="1" s="1"/>
  <c r="P1115" i="1"/>
  <c r="U1115" i="1" s="1"/>
  <c r="P286" i="1"/>
  <c r="U286" i="1" s="1"/>
  <c r="P385" i="1"/>
  <c r="U385" i="1" s="1"/>
  <c r="P908" i="1"/>
  <c r="U908" i="1" s="1"/>
  <c r="P310" i="1"/>
  <c r="U310" i="1" s="1"/>
  <c r="P451" i="1"/>
  <c r="U451" i="1" s="1"/>
  <c r="P3567" i="1"/>
  <c r="U3567" i="1" s="1"/>
  <c r="P3460" i="1"/>
  <c r="U3460" i="1" s="1"/>
  <c r="P3529" i="1"/>
  <c r="U3529" i="1" s="1"/>
  <c r="P3899" i="1"/>
  <c r="U3899" i="1" s="1"/>
  <c r="P3664" i="1"/>
  <c r="U3664" i="1" s="1"/>
  <c r="P2858" i="1"/>
  <c r="U2858" i="1" s="1"/>
  <c r="P3900" i="1"/>
  <c r="U3900" i="1" s="1"/>
  <c r="P3245" i="1"/>
  <c r="U3245" i="1" s="1"/>
  <c r="P3006" i="1"/>
  <c r="U3006" i="1" s="1"/>
  <c r="P3123" i="1"/>
  <c r="U3123" i="1" s="1"/>
  <c r="P3901" i="1"/>
  <c r="U3901" i="1" s="1"/>
  <c r="P1822" i="1"/>
  <c r="U1822" i="1" s="1"/>
  <c r="P3902" i="1"/>
  <c r="U3902" i="1" s="1"/>
  <c r="P3903" i="1"/>
  <c r="U3903" i="1" s="1"/>
  <c r="P3904" i="1"/>
  <c r="U3904" i="1" s="1"/>
  <c r="P2531" i="1"/>
  <c r="U2531" i="1" s="1"/>
  <c r="P3144" i="1"/>
  <c r="U3144" i="1" s="1"/>
  <c r="P3359" i="1"/>
  <c r="U3359" i="1" s="1"/>
  <c r="P3294" i="1"/>
  <c r="U3294" i="1" s="1"/>
  <c r="P3158" i="1"/>
  <c r="U3158" i="1" s="1"/>
  <c r="P3224" i="1"/>
  <c r="U3224" i="1" s="1"/>
  <c r="P3905" i="1"/>
  <c r="U3905" i="1" s="1"/>
  <c r="P3177" i="1"/>
  <c r="U3177" i="1" s="1"/>
  <c r="P3530" i="1"/>
  <c r="U3530" i="1" s="1"/>
  <c r="P3145" i="1"/>
  <c r="U3145" i="1" s="1"/>
  <c r="P962" i="1"/>
  <c r="U962" i="1" s="1"/>
  <c r="P2801" i="1"/>
  <c r="U2801" i="1" s="1"/>
  <c r="P1424" i="1"/>
  <c r="U1424" i="1" s="1"/>
  <c r="P3906" i="1"/>
  <c r="U3906" i="1" s="1"/>
  <c r="P1716" i="1"/>
  <c r="U1716" i="1" s="1"/>
  <c r="P3186" i="1"/>
  <c r="U3186" i="1" s="1"/>
  <c r="P3070" i="1"/>
  <c r="U3070" i="1" s="1"/>
  <c r="P2942" i="1"/>
  <c r="U2942" i="1" s="1"/>
  <c r="P2668" i="1"/>
  <c r="U2668" i="1" s="1"/>
  <c r="P1764" i="1"/>
  <c r="U1764" i="1" s="1"/>
  <c r="P2548" i="1"/>
  <c r="U2548" i="1" s="1"/>
  <c r="P3257" i="1"/>
  <c r="U3257" i="1" s="1"/>
  <c r="P2961" i="1"/>
  <c r="U2961" i="1" s="1"/>
  <c r="P3392" i="1"/>
  <c r="U3392" i="1" s="1"/>
  <c r="P3907" i="1"/>
  <c r="U3907" i="1" s="1"/>
  <c r="P3586" i="1"/>
  <c r="U3586" i="1" s="1"/>
  <c r="P3159" i="1"/>
  <c r="U3159" i="1" s="1"/>
  <c r="P3483" i="1"/>
  <c r="U3483" i="1" s="1"/>
  <c r="P3908" i="1"/>
  <c r="U3908" i="1" s="1"/>
  <c r="P2044" i="1"/>
  <c r="U2044" i="1" s="1"/>
  <c r="P3909" i="1"/>
  <c r="U3909" i="1" s="1"/>
  <c r="P3665" i="1"/>
  <c r="U3665" i="1" s="1"/>
  <c r="P3910" i="1"/>
  <c r="U3910" i="1" s="1"/>
  <c r="P3911" i="1"/>
  <c r="U3911" i="1" s="1"/>
  <c r="P2341" i="1"/>
  <c r="U2341" i="1" s="1"/>
  <c r="P1299" i="1"/>
  <c r="U1299" i="1" s="1"/>
  <c r="P3912" i="1"/>
  <c r="U3912" i="1" s="1"/>
  <c r="P3609" i="1"/>
  <c r="U3609" i="1" s="1"/>
  <c r="P2959" i="1"/>
  <c r="U2959" i="1" s="1"/>
  <c r="P2867" i="1"/>
  <c r="U2867" i="1" s="1"/>
  <c r="P3195" i="1"/>
  <c r="U3195" i="1" s="1"/>
  <c r="P3913" i="1"/>
  <c r="U3913" i="1" s="1"/>
  <c r="P3666" i="1"/>
  <c r="U3666" i="1" s="1"/>
  <c r="P3914" i="1"/>
  <c r="U3914" i="1" s="1"/>
  <c r="P2788" i="1"/>
  <c r="U2788" i="1" s="1"/>
  <c r="P1624" i="1"/>
  <c r="U1624" i="1" s="1"/>
  <c r="P2095" i="1"/>
  <c r="U2095" i="1" s="1"/>
  <c r="P1907" i="1"/>
  <c r="U1907" i="1" s="1"/>
  <c r="P1421" i="1"/>
  <c r="U1421" i="1" s="1"/>
  <c r="P1002" i="1"/>
  <c r="U1002" i="1" s="1"/>
  <c r="P836" i="1"/>
  <c r="U836" i="1" s="1"/>
  <c r="P533" i="1"/>
  <c r="U533" i="1" s="1"/>
  <c r="P2222" i="1"/>
  <c r="U2222" i="1" s="1"/>
  <c r="P1980" i="1"/>
  <c r="U1980" i="1" s="1"/>
  <c r="P1087" i="1"/>
  <c r="U1087" i="1" s="1"/>
  <c r="P2356" i="1"/>
  <c r="U2356" i="1" s="1"/>
  <c r="P2637" i="1"/>
  <c r="U2637" i="1" s="1"/>
  <c r="P2343" i="1"/>
  <c r="U2343" i="1" s="1"/>
  <c r="P1148" i="1"/>
  <c r="U1148" i="1" s="1"/>
  <c r="P760" i="1"/>
  <c r="U760" i="1" s="1"/>
  <c r="P688" i="1"/>
  <c r="U688" i="1" s="1"/>
  <c r="P703" i="1"/>
  <c r="U703" i="1" s="1"/>
  <c r="P2046" i="1"/>
  <c r="U2046" i="1" s="1"/>
  <c r="P1912" i="1"/>
  <c r="U1912" i="1" s="1"/>
  <c r="P2261" i="1"/>
  <c r="U2261" i="1" s="1"/>
  <c r="P998" i="1"/>
  <c r="U998" i="1" s="1"/>
  <c r="P918" i="1"/>
  <c r="U918" i="1" s="1"/>
  <c r="P2490" i="1"/>
  <c r="U2490" i="1" s="1"/>
  <c r="P2238" i="1"/>
  <c r="U2238" i="1" s="1"/>
  <c r="P624" i="1"/>
  <c r="U624" i="1" s="1"/>
  <c r="P833" i="1"/>
  <c r="U833" i="1" s="1"/>
  <c r="P1747" i="1"/>
  <c r="U1747" i="1" s="1"/>
  <c r="P1317" i="1"/>
  <c r="U1317" i="1" s="1"/>
  <c r="P975" i="1"/>
  <c r="U975" i="1" s="1"/>
  <c r="P676" i="1"/>
  <c r="U676" i="1" s="1"/>
  <c r="P504" i="1"/>
  <c r="U504" i="1" s="1"/>
  <c r="P1308" i="1"/>
  <c r="U1308" i="1" s="1"/>
  <c r="P731" i="1"/>
  <c r="U731" i="1" s="1"/>
  <c r="P1896" i="1"/>
  <c r="U1896" i="1" s="1"/>
  <c r="P1699" i="1"/>
  <c r="U1699" i="1" s="1"/>
  <c r="P1213" i="1"/>
  <c r="U1213" i="1" s="1"/>
  <c r="P2664" i="1"/>
  <c r="U2664" i="1" s="1"/>
  <c r="P2312" i="1"/>
  <c r="U2312" i="1" s="1"/>
  <c r="P1970" i="1"/>
  <c r="U1970" i="1" s="1"/>
  <c r="P2529" i="1"/>
  <c r="U2529" i="1" s="1"/>
  <c r="P1687" i="1"/>
  <c r="U1687" i="1" s="1"/>
  <c r="P2227" i="1"/>
  <c r="U2227" i="1" s="1"/>
  <c r="P974" i="1"/>
  <c r="U974" i="1" s="1"/>
  <c r="P660" i="1"/>
  <c r="U660" i="1" s="1"/>
  <c r="P1067" i="1"/>
  <c r="U1067" i="1" s="1"/>
  <c r="P1783" i="1"/>
  <c r="U1783" i="1" s="1"/>
  <c r="P1127" i="1"/>
  <c r="U1127" i="1" s="1"/>
  <c r="P1586" i="1"/>
  <c r="U1586" i="1" s="1"/>
  <c r="P1353" i="1"/>
  <c r="U1353" i="1" s="1"/>
  <c r="P1601" i="1"/>
  <c r="U1601" i="1" s="1"/>
  <c r="P1893" i="1"/>
  <c r="U1893" i="1" s="1"/>
  <c r="P1232" i="1"/>
  <c r="U1232" i="1" s="1"/>
  <c r="P783" i="1"/>
  <c r="U783" i="1" s="1"/>
  <c r="P2172" i="1"/>
  <c r="U2172" i="1" s="1"/>
  <c r="P1810" i="1"/>
  <c r="U1810" i="1" s="1"/>
  <c r="P887" i="1"/>
  <c r="U887" i="1" s="1"/>
  <c r="P326" i="1"/>
  <c r="U326" i="1" s="1"/>
  <c r="P852" i="1"/>
  <c r="U852" i="1" s="1"/>
  <c r="P2624" i="1"/>
  <c r="U2624" i="1" s="1"/>
  <c r="P2352" i="1"/>
  <c r="U2352" i="1" s="1"/>
  <c r="P832" i="1"/>
  <c r="U832" i="1" s="1"/>
  <c r="P818" i="1"/>
  <c r="U818" i="1" s="1"/>
  <c r="P2292" i="1"/>
  <c r="U2292" i="1" s="1"/>
  <c r="P1525" i="1"/>
  <c r="U1525" i="1" s="1"/>
  <c r="P1283" i="1"/>
  <c r="U1283" i="1" s="1"/>
  <c r="P1321" i="1"/>
  <c r="U1321" i="1" s="1"/>
  <c r="P1262" i="1"/>
  <c r="U1262" i="1" s="1"/>
  <c r="P817" i="1"/>
  <c r="U817" i="1" s="1"/>
  <c r="P1608" i="1"/>
  <c r="U1608" i="1" s="1"/>
  <c r="P2332" i="1"/>
  <c r="U2332" i="1" s="1"/>
  <c r="P1894" i="1"/>
  <c r="U1894" i="1" s="1"/>
  <c r="P1931" i="1"/>
  <c r="U1931" i="1" s="1"/>
  <c r="P1630" i="1"/>
  <c r="U1630" i="1" s="1"/>
  <c r="P716" i="1"/>
  <c r="U716" i="1" s="1"/>
  <c r="P2144" i="1"/>
  <c r="U2144" i="1" s="1"/>
  <c r="P1415" i="1"/>
  <c r="U1415" i="1" s="1"/>
  <c r="P933" i="1"/>
  <c r="U933" i="1" s="1"/>
  <c r="P1978" i="1"/>
  <c r="U1978" i="1" s="1"/>
  <c r="P1404" i="1"/>
  <c r="U1404" i="1" s="1"/>
  <c r="P2239" i="1"/>
  <c r="U2239" i="1" s="1"/>
  <c r="P123" i="1"/>
  <c r="U123" i="1" s="1"/>
  <c r="P3915" i="1"/>
  <c r="U3915" i="1" s="1"/>
  <c r="P2488" i="1"/>
  <c r="U2488" i="1" s="1"/>
  <c r="P780" i="1"/>
  <c r="U780" i="1" s="1"/>
  <c r="P2791" i="1"/>
  <c r="U2791" i="1" s="1"/>
  <c r="P3468" i="1"/>
  <c r="U3468" i="1" s="1"/>
  <c r="P1507" i="1"/>
  <c r="U1507" i="1" s="1"/>
  <c r="P1982" i="1"/>
  <c r="U1982" i="1" s="1"/>
  <c r="P1729" i="1"/>
  <c r="U1729" i="1" s="1"/>
  <c r="P2567" i="1"/>
  <c r="U2567" i="1" s="1"/>
  <c r="P723" i="1"/>
  <c r="U723" i="1" s="1"/>
  <c r="P1732" i="1"/>
  <c r="U1732" i="1" s="1"/>
  <c r="P2866" i="1"/>
  <c r="U2866" i="1" s="1"/>
  <c r="P3587" i="1"/>
  <c r="U3587" i="1" s="1"/>
  <c r="P2130" i="1"/>
  <c r="U2130" i="1" s="1"/>
  <c r="P3916" i="1"/>
  <c r="U3916" i="1" s="1"/>
  <c r="P1689" i="1"/>
  <c r="U1689" i="1" s="1"/>
  <c r="P3917" i="1"/>
  <c r="U3917" i="1" s="1"/>
  <c r="P2944" i="1"/>
  <c r="U2944" i="1" s="1"/>
  <c r="P1137" i="1"/>
  <c r="U1137" i="1" s="1"/>
  <c r="P3508" i="1"/>
  <c r="U3508" i="1" s="1"/>
  <c r="P3667" i="1"/>
  <c r="U3667" i="1" s="1"/>
  <c r="P3274" i="1"/>
  <c r="U3274" i="1" s="1"/>
  <c r="P2178" i="1"/>
  <c r="U2178" i="1" s="1"/>
  <c r="P3918" i="1"/>
  <c r="U3918" i="1" s="1"/>
  <c r="P3919" i="1"/>
  <c r="U3919" i="1" s="1"/>
  <c r="P2692" i="1"/>
  <c r="U2692" i="1" s="1"/>
  <c r="P3920" i="1"/>
  <c r="U3920" i="1" s="1"/>
  <c r="P3173" i="1"/>
  <c r="U3173" i="1" s="1"/>
  <c r="P3369" i="1"/>
  <c r="U3369" i="1" s="1"/>
  <c r="P2314" i="1"/>
  <c r="U2314" i="1" s="1"/>
  <c r="P3921" i="1"/>
  <c r="U3921" i="1" s="1"/>
  <c r="P3295" i="1"/>
  <c r="U3295" i="1" s="1"/>
  <c r="P1925" i="1"/>
  <c r="U1925" i="1" s="1"/>
  <c r="P3499" i="1"/>
  <c r="U3499" i="1" s="1"/>
  <c r="P3030" i="1"/>
  <c r="U3030" i="1" s="1"/>
  <c r="P2135" i="1"/>
  <c r="U2135" i="1" s="1"/>
  <c r="P3200" i="1"/>
  <c r="U3200" i="1" s="1"/>
  <c r="P3360" i="1"/>
  <c r="U3360" i="1" s="1"/>
  <c r="P2937" i="1"/>
  <c r="U2937" i="1" s="1"/>
  <c r="P3922" i="1"/>
  <c r="U3922" i="1" s="1"/>
  <c r="P3668" i="1"/>
  <c r="U3668" i="1" s="1"/>
  <c r="P2550" i="1"/>
  <c r="U2550" i="1" s="1"/>
  <c r="P3356" i="1"/>
  <c r="U3356" i="1" s="1"/>
  <c r="P2628" i="1"/>
  <c r="U2628" i="1" s="1"/>
  <c r="P1787" i="1"/>
  <c r="U1787" i="1" s="1"/>
  <c r="P3669" i="1"/>
  <c r="U3669" i="1" s="1"/>
  <c r="P2431" i="1"/>
  <c r="U2431" i="1" s="1"/>
  <c r="P3923" i="1"/>
  <c r="U3923" i="1" s="1"/>
  <c r="P3924" i="1"/>
  <c r="U3924" i="1" s="1"/>
  <c r="P3925" i="1"/>
  <c r="U3925" i="1" s="1"/>
  <c r="P3926" i="1"/>
  <c r="U3926" i="1" s="1"/>
  <c r="P3927" i="1"/>
  <c r="U3927" i="1" s="1"/>
  <c r="P3670" i="1"/>
  <c r="U3670" i="1" s="1"/>
  <c r="P3101" i="1"/>
  <c r="U3101" i="1" s="1"/>
  <c r="P3443" i="1"/>
  <c r="U3443" i="1" s="1"/>
  <c r="P2437" i="1"/>
  <c r="U2437" i="1" s="1"/>
  <c r="P3461" i="1"/>
  <c r="U3461" i="1" s="1"/>
  <c r="P3671" i="1"/>
  <c r="U3671" i="1" s="1"/>
  <c r="P3928" i="1"/>
  <c r="U3928" i="1" s="1"/>
  <c r="P2166" i="1"/>
  <c r="U2166" i="1" s="1"/>
  <c r="P1795" i="1"/>
  <c r="U1795" i="1" s="1"/>
  <c r="P1009" i="1"/>
  <c r="U1009" i="1" s="1"/>
  <c r="P950" i="1"/>
  <c r="U950" i="1" s="1"/>
  <c r="P850" i="1"/>
  <c r="U850" i="1" s="1"/>
  <c r="P372" i="1"/>
  <c r="U372" i="1" s="1"/>
  <c r="P746" i="1"/>
  <c r="U746" i="1" s="1"/>
  <c r="P125" i="1"/>
  <c r="U125" i="1" s="1"/>
  <c r="P587" i="1"/>
  <c r="U587" i="1" s="1"/>
  <c r="P717" i="1"/>
  <c r="U717" i="1" s="1"/>
  <c r="P698" i="1"/>
  <c r="U698" i="1" s="1"/>
  <c r="P1508" i="1"/>
  <c r="U1508" i="1" s="1"/>
  <c r="P481" i="1"/>
  <c r="U481" i="1" s="1"/>
  <c r="P749" i="1"/>
  <c r="U749" i="1" s="1"/>
  <c r="P3375" i="1"/>
  <c r="U3375" i="1" s="1"/>
  <c r="P1050" i="1"/>
  <c r="U1050" i="1" s="1"/>
  <c r="P1037" i="1"/>
  <c r="U1037" i="1" s="1"/>
  <c r="P2251" i="1"/>
  <c r="U2251" i="1" s="1"/>
  <c r="P1109" i="1"/>
  <c r="U1109" i="1" s="1"/>
  <c r="P811" i="1"/>
  <c r="U811" i="1" s="1"/>
  <c r="P3017" i="1"/>
  <c r="U3017" i="1" s="1"/>
  <c r="P2414" i="1"/>
  <c r="U2414" i="1" s="1"/>
  <c r="P595" i="1"/>
  <c r="U595" i="1" s="1"/>
  <c r="P1800" i="1"/>
  <c r="U1800" i="1" s="1"/>
  <c r="P893" i="1"/>
  <c r="U893" i="1" s="1"/>
  <c r="P3929" i="1"/>
  <c r="U3929" i="1" s="1"/>
  <c r="P1767" i="1"/>
  <c r="U1767" i="1" s="1"/>
  <c r="P2990" i="1"/>
  <c r="U2990" i="1" s="1"/>
  <c r="P2291" i="1"/>
  <c r="U2291" i="1" s="1"/>
  <c r="P546" i="1"/>
  <c r="U546" i="1" s="1"/>
  <c r="P2407" i="1"/>
  <c r="U2407" i="1" s="1"/>
  <c r="P2430" i="1"/>
  <c r="U2430" i="1" s="1"/>
  <c r="P1942" i="1"/>
  <c r="U1942" i="1" s="1"/>
  <c r="P2250" i="1"/>
  <c r="U2250" i="1" s="1"/>
  <c r="P394" i="1"/>
  <c r="U394" i="1" s="1"/>
  <c r="P2814" i="1"/>
  <c r="U2814" i="1" s="1"/>
  <c r="P2543" i="1"/>
  <c r="U2543" i="1" s="1"/>
  <c r="P2376" i="1"/>
  <c r="U2376" i="1" s="1"/>
  <c r="P1334" i="1"/>
  <c r="U1334" i="1" s="1"/>
  <c r="P613" i="1"/>
  <c r="U613" i="1" s="1"/>
  <c r="P2127" i="1"/>
  <c r="U2127" i="1" s="1"/>
  <c r="P1091" i="1"/>
  <c r="U1091" i="1" s="1"/>
  <c r="P744" i="1"/>
  <c r="U744" i="1" s="1"/>
  <c r="P1922" i="1"/>
  <c r="U1922" i="1" s="1"/>
  <c r="P1198" i="1"/>
  <c r="U1198" i="1" s="1"/>
  <c r="P2400" i="1"/>
  <c r="U2400" i="1" s="1"/>
  <c r="P2075" i="1"/>
  <c r="U2075" i="1" s="1"/>
  <c r="P3192" i="1"/>
  <c r="U3192" i="1" s="1"/>
  <c r="P3335" i="1"/>
  <c r="U3335" i="1" s="1"/>
  <c r="P2026" i="1"/>
  <c r="U2026" i="1" s="1"/>
  <c r="P3107" i="1"/>
  <c r="U3107" i="1" s="1"/>
  <c r="P518" i="1"/>
  <c r="U518" i="1" s="1"/>
  <c r="P3344" i="1"/>
  <c r="U3344" i="1" s="1"/>
  <c r="P2375" i="1"/>
  <c r="U2375" i="1" s="1"/>
  <c r="P661" i="1"/>
  <c r="U661" i="1" s="1"/>
  <c r="P1281" i="1"/>
  <c r="U1281" i="1" s="1"/>
  <c r="P930" i="1"/>
  <c r="U930" i="1" s="1"/>
  <c r="P1793" i="1"/>
  <c r="U1793" i="1" s="1"/>
  <c r="P3220" i="1"/>
  <c r="U3220" i="1" s="1"/>
  <c r="P745" i="1"/>
  <c r="U745" i="1" s="1"/>
  <c r="P1744" i="1"/>
  <c r="U1744" i="1" s="1"/>
  <c r="P2003" i="1"/>
  <c r="U2003" i="1" s="1"/>
  <c r="P1097" i="1"/>
  <c r="U1097" i="1" s="1"/>
  <c r="P1085" i="1"/>
  <c r="U1085" i="1" s="1"/>
  <c r="P820" i="1"/>
  <c r="U820" i="1" s="1"/>
  <c r="P2606" i="1"/>
  <c r="U2606" i="1" s="1"/>
  <c r="P2633" i="1"/>
  <c r="U2633" i="1" s="1"/>
  <c r="P627" i="1"/>
  <c r="U627" i="1" s="1"/>
  <c r="P2776" i="1"/>
  <c r="U2776" i="1" s="1"/>
  <c r="P3479" i="1"/>
  <c r="U3479" i="1" s="1"/>
  <c r="P3334" i="1"/>
  <c r="U3334" i="1" s="1"/>
  <c r="P2426" i="1"/>
  <c r="U2426" i="1" s="1"/>
  <c r="P3930" i="1"/>
  <c r="U3930" i="1" s="1"/>
  <c r="P1027" i="1"/>
  <c r="U1027" i="1" s="1"/>
  <c r="P3931" i="1"/>
  <c r="U3931" i="1" s="1"/>
  <c r="P2666" i="1"/>
  <c r="U2666" i="1" s="1"/>
  <c r="P748" i="1"/>
  <c r="U748" i="1" s="1"/>
  <c r="P3932" i="1"/>
  <c r="U3932" i="1" s="1"/>
  <c r="P3408" i="1"/>
  <c r="U3408" i="1" s="1"/>
  <c r="P1998" i="1"/>
  <c r="U1998" i="1" s="1"/>
  <c r="P1439" i="1"/>
  <c r="U1439" i="1" s="1"/>
  <c r="P2843" i="1"/>
  <c r="U2843" i="1" s="1"/>
  <c r="P2454" i="1"/>
  <c r="U2454" i="1" s="1"/>
  <c r="P1556" i="1"/>
  <c r="U1556" i="1" s="1"/>
  <c r="P1831" i="1"/>
  <c r="U1831" i="1" s="1"/>
  <c r="P1885" i="1"/>
  <c r="U1885" i="1" s="1"/>
  <c r="P842" i="1"/>
  <c r="U842" i="1" s="1"/>
  <c r="P416" i="1"/>
  <c r="U416" i="1" s="1"/>
  <c r="P1705" i="1"/>
  <c r="U1705" i="1" s="1"/>
  <c r="P522" i="1"/>
  <c r="U522" i="1" s="1"/>
  <c r="P2331" i="1"/>
  <c r="U2331" i="1" s="1"/>
  <c r="P2676" i="1"/>
  <c r="U2676" i="1" s="1"/>
  <c r="P2313" i="1"/>
  <c r="U2313" i="1" s="1"/>
  <c r="P616" i="1"/>
  <c r="U616" i="1" s="1"/>
  <c r="P2660" i="1"/>
  <c r="U2660" i="1" s="1"/>
  <c r="P729" i="1"/>
  <c r="U729" i="1" s="1"/>
  <c r="P1955" i="1"/>
  <c r="U1955" i="1" s="1"/>
  <c r="P2355" i="1"/>
  <c r="U2355" i="1" s="1"/>
  <c r="P1860" i="1"/>
  <c r="U1860" i="1" s="1"/>
  <c r="P2380" i="1"/>
  <c r="U2380" i="1" s="1"/>
  <c r="P1870" i="1"/>
  <c r="U1870" i="1" s="1"/>
  <c r="P1700" i="1"/>
  <c r="U1700" i="1" s="1"/>
  <c r="P588" i="1"/>
  <c r="U588" i="1" s="1"/>
  <c r="P2082" i="1"/>
  <c r="U2082" i="1" s="1"/>
  <c r="P2369" i="1"/>
  <c r="U2369" i="1" s="1"/>
  <c r="P400" i="1"/>
  <c r="U400" i="1" s="1"/>
  <c r="P1545" i="1"/>
  <c r="U1545" i="1" s="1"/>
  <c r="P1481" i="1"/>
  <c r="U1481" i="1" s="1"/>
  <c r="P2837" i="1"/>
  <c r="U2837" i="1" s="1"/>
  <c r="P759" i="1"/>
  <c r="U759" i="1" s="1"/>
  <c r="P2179" i="1"/>
  <c r="U2179" i="1" s="1"/>
  <c r="P454" i="1"/>
  <c r="U454" i="1" s="1"/>
  <c r="P2450" i="1"/>
  <c r="U2450" i="1" s="1"/>
  <c r="P515" i="1"/>
  <c r="U515" i="1" s="1"/>
  <c r="P555" i="1"/>
  <c r="U555" i="1" s="1"/>
  <c r="P1880" i="1"/>
  <c r="U1880" i="1" s="1"/>
  <c r="P1563" i="1"/>
  <c r="U1563" i="1" s="1"/>
  <c r="P1003" i="1"/>
  <c r="U1003" i="1" s="1"/>
  <c r="P1339" i="1"/>
  <c r="U1339" i="1" s="1"/>
  <c r="P2359" i="1"/>
  <c r="U2359" i="1" s="1"/>
  <c r="P3933" i="1"/>
  <c r="U3933" i="1" s="1"/>
  <c r="P2118" i="1"/>
  <c r="U2118" i="1" s="1"/>
  <c r="P3509" i="1"/>
  <c r="U3509" i="1" s="1"/>
  <c r="P1609" i="1"/>
  <c r="U1609" i="1" s="1"/>
  <c r="P3602" i="1"/>
  <c r="U3602" i="1" s="1"/>
  <c r="P3072" i="1"/>
  <c r="U3072" i="1" s="1"/>
  <c r="P3531" i="1"/>
  <c r="U3531" i="1" s="1"/>
  <c r="P2219" i="1"/>
  <c r="U2219" i="1" s="1"/>
  <c r="P3934" i="1"/>
  <c r="U3934" i="1" s="1"/>
  <c r="P2790" i="1"/>
  <c r="U2790" i="1" s="1"/>
  <c r="P1212" i="1"/>
  <c r="U1212" i="1" s="1"/>
  <c r="P2951" i="1"/>
  <c r="U2951" i="1" s="1"/>
  <c r="P3354" i="1"/>
  <c r="U3354" i="1" s="1"/>
  <c r="P3401" i="1"/>
  <c r="U3401" i="1" s="1"/>
  <c r="P3271" i="1"/>
  <c r="U3271" i="1" s="1"/>
  <c r="P3935" i="1"/>
  <c r="U3935" i="1" s="1"/>
  <c r="P3936" i="1"/>
  <c r="U3936" i="1" s="1"/>
  <c r="P3937" i="1"/>
  <c r="U3937" i="1" s="1"/>
  <c r="P3568" i="1"/>
  <c r="U3568" i="1" s="1"/>
  <c r="P2351" i="1"/>
  <c r="U2351" i="1" s="1"/>
  <c r="P1416" i="1"/>
  <c r="U1416" i="1" s="1"/>
  <c r="P1438" i="1"/>
  <c r="U1438" i="1" s="1"/>
  <c r="P2316" i="1"/>
  <c r="U2316" i="1" s="1"/>
  <c r="P2158" i="1"/>
  <c r="U2158" i="1" s="1"/>
  <c r="P1112" i="1"/>
  <c r="U1112" i="1" s="1"/>
  <c r="P2212" i="1"/>
  <c r="U2212" i="1" s="1"/>
  <c r="P1448" i="1"/>
  <c r="U1448" i="1" s="1"/>
  <c r="P1288" i="1"/>
  <c r="U1288" i="1" s="1"/>
  <c r="P1816" i="1"/>
  <c r="U1816" i="1" s="1"/>
  <c r="P460" i="1"/>
  <c r="U460" i="1" s="1"/>
  <c r="P680" i="1"/>
  <c r="U680" i="1" s="1"/>
  <c r="P2527" i="1"/>
  <c r="U2527" i="1" s="1"/>
  <c r="P1657" i="1"/>
  <c r="U1657" i="1" s="1"/>
  <c r="P2253" i="1"/>
  <c r="U2253" i="1" s="1"/>
  <c r="P756" i="1"/>
  <c r="U756" i="1" s="1"/>
  <c r="P2629" i="1"/>
  <c r="U2629" i="1" s="1"/>
  <c r="P952" i="1"/>
  <c r="U952" i="1" s="1"/>
  <c r="P2119" i="1"/>
  <c r="U2119" i="1" s="1"/>
  <c r="P2225" i="1"/>
  <c r="U2225" i="1" s="1"/>
  <c r="P1616" i="1"/>
  <c r="U1616" i="1" s="1"/>
  <c r="P1635" i="1"/>
  <c r="U1635" i="1" s="1"/>
  <c r="P3493" i="1"/>
  <c r="U3493" i="1" s="1"/>
  <c r="P2134" i="1"/>
  <c r="U2134" i="1" s="1"/>
  <c r="P3282" i="1"/>
  <c r="U3282" i="1" s="1"/>
  <c r="P3330" i="1"/>
  <c r="U3330" i="1" s="1"/>
  <c r="P389" i="1"/>
  <c r="U389" i="1" s="1"/>
  <c r="P3174" i="1"/>
  <c r="U3174" i="1" s="1"/>
  <c r="P2728" i="1"/>
  <c r="U2728" i="1" s="1"/>
  <c r="P1190" i="1"/>
  <c r="U1190" i="1" s="1"/>
  <c r="P243" i="1"/>
  <c r="U243" i="1" s="1"/>
  <c r="P3532" i="1"/>
  <c r="U3532" i="1" s="1"/>
  <c r="P1571" i="1"/>
  <c r="U1571" i="1" s="1"/>
  <c r="P2563" i="1"/>
  <c r="U2563" i="1" s="1"/>
  <c r="P3244" i="1"/>
  <c r="U3244" i="1" s="1"/>
  <c r="P3557" i="1"/>
  <c r="U3557" i="1" s="1"/>
  <c r="P3122" i="1"/>
  <c r="U3122" i="1" s="1"/>
  <c r="P29" i="1"/>
  <c r="U29" i="1" s="1"/>
  <c r="P2893" i="1"/>
  <c r="U2893" i="1" s="1"/>
  <c r="P2924" i="1"/>
  <c r="U2924" i="1" s="1"/>
  <c r="P1266" i="1"/>
  <c r="U1266" i="1" s="1"/>
  <c r="P1861" i="1"/>
  <c r="U1861" i="1" s="1"/>
  <c r="P1757" i="1"/>
  <c r="U1757" i="1" s="1"/>
  <c r="P2836" i="1"/>
  <c r="U2836" i="1" s="1"/>
  <c r="P1420" i="1"/>
  <c r="U1420" i="1" s="1"/>
  <c r="P2020" i="1"/>
  <c r="U2020" i="1" s="1"/>
  <c r="P1578" i="1"/>
  <c r="U1578" i="1" s="1"/>
  <c r="P2581" i="1"/>
  <c r="U2581" i="1" s="1"/>
  <c r="P1644" i="1"/>
  <c r="U1644" i="1" s="1"/>
  <c r="P1484" i="1"/>
  <c r="U1484" i="1" s="1"/>
  <c r="P2197" i="1"/>
  <c r="U2197" i="1" s="1"/>
  <c r="P1724" i="1"/>
  <c r="U1724" i="1" s="1"/>
  <c r="P1057" i="1"/>
  <c r="U1057" i="1" s="1"/>
  <c r="P691" i="1"/>
  <c r="U691" i="1" s="1"/>
  <c r="P981" i="1"/>
  <c r="U981" i="1" s="1"/>
  <c r="P1623" i="1"/>
  <c r="U1623" i="1" s="1"/>
  <c r="P778" i="1"/>
  <c r="U778" i="1" s="1"/>
  <c r="P2267" i="1"/>
  <c r="U2267" i="1" s="1"/>
  <c r="P459" i="1"/>
  <c r="U459" i="1" s="1"/>
  <c r="P655" i="1"/>
  <c r="U655" i="1" s="1"/>
  <c r="P2272" i="1"/>
  <c r="U2272" i="1" s="1"/>
  <c r="P18" i="1"/>
  <c r="U18" i="1" s="1"/>
  <c r="P808" i="1"/>
  <c r="U808" i="1" s="1"/>
  <c r="P40" i="1"/>
  <c r="U40" i="1" s="1"/>
  <c r="P19" i="1"/>
  <c r="U19" i="1" s="1"/>
  <c r="P16" i="1"/>
  <c r="U16" i="1" s="1"/>
  <c r="P646" i="1"/>
  <c r="U646" i="1" s="1"/>
  <c r="P2458" i="1"/>
  <c r="U2458" i="1" s="1"/>
  <c r="P6" i="1"/>
  <c r="U6" i="1" s="1"/>
  <c r="P151" i="1"/>
  <c r="U151" i="1" s="1"/>
  <c r="P89" i="1"/>
  <c r="U89" i="1" s="1"/>
  <c r="P78" i="1"/>
  <c r="U78" i="1" s="1"/>
  <c r="P119" i="1"/>
  <c r="U119" i="1" s="1"/>
  <c r="P240" i="1"/>
  <c r="U240" i="1" s="1"/>
  <c r="P15" i="1"/>
  <c r="U15" i="1" s="1"/>
  <c r="P46" i="1"/>
  <c r="U46" i="1" s="1"/>
  <c r="P38" i="1"/>
  <c r="U38" i="1" s="1"/>
  <c r="P163" i="1"/>
  <c r="U163" i="1" s="1"/>
  <c r="P85" i="1"/>
  <c r="U85" i="1" s="1"/>
  <c r="P498" i="1"/>
  <c r="U498" i="1" s="1"/>
  <c r="P99" i="1"/>
  <c r="U99" i="1" s="1"/>
  <c r="P72" i="1"/>
  <c r="U72" i="1" s="1"/>
  <c r="P429" i="1"/>
  <c r="U429" i="1" s="1"/>
  <c r="P354" i="1"/>
  <c r="U354" i="1" s="1"/>
  <c r="P25" i="1"/>
  <c r="U25" i="1" s="1"/>
  <c r="P566" i="1"/>
  <c r="U566" i="1" s="1"/>
  <c r="P28" i="1"/>
  <c r="U28" i="1" s="1"/>
  <c r="P114" i="1"/>
  <c r="U114" i="1" s="1"/>
  <c r="P55" i="1"/>
  <c r="U55" i="1" s="1"/>
  <c r="P67" i="1"/>
  <c r="U67" i="1" s="1"/>
  <c r="P140" i="1"/>
  <c r="U140" i="1" s="1"/>
  <c r="P4" i="1"/>
  <c r="U4" i="1" s="1"/>
  <c r="P469" i="1"/>
  <c r="U469" i="1" s="1"/>
  <c r="P10" i="1"/>
  <c r="U10" i="1" s="1"/>
  <c r="P111" i="1"/>
  <c r="U111" i="1" s="1"/>
  <c r="P244" i="1"/>
  <c r="U244" i="1" s="1"/>
  <c r="P545" i="1"/>
  <c r="U545" i="1" s="1"/>
  <c r="P31" i="1"/>
  <c r="U31" i="1" s="1"/>
  <c r="P9" i="1"/>
  <c r="U9" i="1" s="1"/>
  <c r="P26" i="1"/>
  <c r="U26" i="1" s="1"/>
  <c r="P36" i="1"/>
  <c r="U36" i="1" s="1"/>
  <c r="P2775" i="1"/>
  <c r="U2775" i="1" s="1"/>
  <c r="P3938" i="1"/>
  <c r="U3938" i="1" s="1"/>
  <c r="P2126" i="1"/>
  <c r="U2126" i="1" s="1"/>
  <c r="P1495" i="1"/>
  <c r="U1495" i="1" s="1"/>
  <c r="P3270" i="1"/>
  <c r="U3270" i="1" s="1"/>
  <c r="P3672" i="1"/>
  <c r="U3672" i="1" s="1"/>
  <c r="P1749" i="1"/>
  <c r="U1749" i="1" s="1"/>
  <c r="P3423" i="1"/>
  <c r="U3423" i="1" s="1"/>
  <c r="P3296" i="1"/>
  <c r="U3296" i="1" s="1"/>
  <c r="P2667" i="1"/>
  <c r="U2667" i="1" s="1"/>
  <c r="P3043" i="1"/>
  <c r="U3043" i="1" s="1"/>
  <c r="P3619" i="1"/>
  <c r="U3619" i="1" s="1"/>
  <c r="P3939" i="1"/>
  <c r="U3939" i="1" s="1"/>
  <c r="P3940" i="1"/>
  <c r="U3940" i="1" s="1"/>
  <c r="P3189" i="1"/>
  <c r="U3189" i="1" s="1"/>
  <c r="P3941" i="1"/>
  <c r="U3941" i="1" s="1"/>
  <c r="P3942" i="1"/>
  <c r="U3942" i="1" s="1"/>
  <c r="P2542" i="1"/>
  <c r="U2542" i="1" s="1"/>
  <c r="P2926" i="1"/>
  <c r="U2926" i="1" s="1"/>
  <c r="P2575" i="1"/>
  <c r="U2575" i="1" s="1"/>
  <c r="P27" i="1"/>
  <c r="U27" i="1" s="1"/>
  <c r="P74" i="1"/>
  <c r="U74" i="1" s="1"/>
  <c r="P2060" i="1"/>
  <c r="U2060" i="1" s="1"/>
  <c r="P65" i="1"/>
  <c r="U65" i="1" s="1"/>
  <c r="P223" i="1"/>
  <c r="U223" i="1" s="1"/>
  <c r="P62" i="1"/>
  <c r="U62" i="1" s="1"/>
  <c r="P628" i="1"/>
  <c r="U628" i="1" s="1"/>
  <c r="P1956" i="1"/>
  <c r="U1956" i="1" s="1"/>
  <c r="P51" i="1"/>
  <c r="U51" i="1" s="1"/>
  <c r="P90" i="1"/>
  <c r="U90" i="1" s="1"/>
  <c r="P13" i="1"/>
  <c r="U13" i="1" s="1"/>
  <c r="P619" i="1"/>
  <c r="U619" i="1" s="1"/>
  <c r="P7" i="1"/>
  <c r="U7" i="1" s="1"/>
  <c r="P2" i="1"/>
  <c r="U2" i="1" s="1"/>
  <c r="P826" i="1"/>
  <c r="U826" i="1" s="1"/>
  <c r="P94" i="1"/>
  <c r="U94" i="1" s="1"/>
  <c r="P266" i="1"/>
  <c r="U266" i="1" s="1"/>
  <c r="P122" i="1"/>
  <c r="U122" i="1" s="1"/>
  <c r="P33" i="1"/>
  <c r="U33" i="1" s="1"/>
  <c r="P1585" i="1"/>
  <c r="U1585" i="1" s="1"/>
  <c r="P541" i="1"/>
  <c r="U541" i="1" s="1"/>
  <c r="P61" i="1"/>
  <c r="U61" i="1" s="1"/>
  <c r="P47" i="1"/>
  <c r="U47" i="1" s="1"/>
  <c r="P359" i="1"/>
  <c r="U359" i="1" s="1"/>
  <c r="P48" i="1"/>
  <c r="U48" i="1" s="1"/>
  <c r="P246" i="1"/>
  <c r="U246" i="1" s="1"/>
  <c r="P64" i="1"/>
  <c r="U64" i="1" s="1"/>
  <c r="P1358" i="1"/>
  <c r="U1358" i="1" s="1"/>
  <c r="P766" i="1"/>
  <c r="U766" i="1" s="1"/>
  <c r="P113" i="1"/>
  <c r="U113" i="1" s="1"/>
  <c r="P131" i="1"/>
  <c r="U131" i="1" s="1"/>
  <c r="P110" i="1"/>
  <c r="U110" i="1" s="1"/>
  <c r="P183" i="1"/>
  <c r="U183" i="1" s="1"/>
  <c r="P21" i="1"/>
  <c r="U21" i="1" s="1"/>
  <c r="P44" i="1"/>
  <c r="U44" i="1" s="1"/>
  <c r="P212" i="1"/>
  <c r="U212" i="1" s="1"/>
  <c r="P285" i="1"/>
  <c r="U285" i="1" s="1"/>
  <c r="P242" i="1"/>
  <c r="U242" i="1" s="1"/>
  <c r="P41" i="1"/>
  <c r="U41" i="1" s="1"/>
  <c r="P892" i="1"/>
  <c r="U892" i="1" s="1"/>
  <c r="P461" i="1"/>
  <c r="U461" i="1" s="1"/>
  <c r="P589" i="1"/>
  <c r="U589" i="1" s="1"/>
  <c r="P920" i="1"/>
  <c r="U920" i="1" s="1"/>
  <c r="P479" i="1"/>
  <c r="U479" i="1" s="1"/>
  <c r="P205" i="1"/>
  <c r="U205" i="1" s="1"/>
  <c r="P599" i="1"/>
  <c r="U599" i="1" s="1"/>
  <c r="P83" i="1"/>
  <c r="U83" i="1" s="1"/>
  <c r="P60" i="1"/>
  <c r="U60" i="1" s="1"/>
  <c r="P132" i="1"/>
  <c r="U132" i="1" s="1"/>
  <c r="P173" i="1"/>
  <c r="U173" i="1" s="1"/>
  <c r="P687" i="1"/>
  <c r="U687" i="1" s="1"/>
  <c r="P37" i="1"/>
  <c r="U37" i="1" s="1"/>
  <c r="P1167" i="1"/>
  <c r="U1167" i="1" s="1"/>
  <c r="P209" i="1"/>
  <c r="U209" i="1" s="1"/>
  <c r="P722" i="1"/>
  <c r="U722" i="1" s="1"/>
  <c r="P107" i="1"/>
  <c r="U107" i="1" s="1"/>
  <c r="P277" i="1"/>
  <c r="U277" i="1" s="1"/>
  <c r="P1264" i="1"/>
  <c r="U1264" i="1" s="1"/>
  <c r="P188" i="1"/>
  <c r="U188" i="1" s="1"/>
  <c r="P169" i="1"/>
  <c r="U169" i="1" s="1"/>
  <c r="P1096" i="1"/>
  <c r="U1096" i="1" s="1"/>
  <c r="P69" i="1"/>
  <c r="U69" i="1" s="1"/>
  <c r="P1023" i="1"/>
  <c r="U1023" i="1" s="1"/>
  <c r="P11" i="1"/>
  <c r="U11" i="1" s="1"/>
  <c r="P102" i="1"/>
  <c r="U102" i="1" s="1"/>
  <c r="P1254" i="1"/>
  <c r="U1254" i="1" s="1"/>
  <c r="P2574" i="1"/>
  <c r="U2574" i="1" s="1"/>
  <c r="P324" i="1"/>
  <c r="U324" i="1" s="1"/>
  <c r="P126" i="1"/>
  <c r="U126" i="1" s="1"/>
  <c r="P14" i="1"/>
  <c r="U14" i="1" s="1"/>
  <c r="P141" i="1"/>
  <c r="U141" i="1" s="1"/>
  <c r="P104" i="1"/>
  <c r="U104" i="1" s="1"/>
  <c r="P50" i="1"/>
  <c r="U50" i="1" s="1"/>
  <c r="P2584" i="1"/>
  <c r="U2584" i="1" s="1"/>
  <c r="P45" i="1"/>
  <c r="U45" i="1" s="1"/>
  <c r="P5" i="1"/>
  <c r="U5" i="1" s="1"/>
  <c r="P136" i="1"/>
  <c r="U136" i="1" s="1"/>
  <c r="P325" i="1"/>
  <c r="U325" i="1" s="1"/>
  <c r="P295" i="1"/>
  <c r="U295" i="1" s="1"/>
  <c r="P1159" i="1"/>
  <c r="U1159" i="1" s="1"/>
  <c r="P1325" i="1"/>
  <c r="U1325" i="1" s="1"/>
  <c r="P2015" i="1"/>
  <c r="U2015" i="1" s="1"/>
  <c r="P2434" i="1"/>
  <c r="U2434" i="1" s="1"/>
  <c r="P1473" i="1"/>
  <c r="U1473" i="1" s="1"/>
  <c r="P895" i="1"/>
  <c r="U895" i="1" s="1"/>
  <c r="P1320" i="1"/>
  <c r="U1320" i="1" s="1"/>
  <c r="P2064" i="1"/>
  <c r="U2064" i="1" s="1"/>
  <c r="P1413" i="1"/>
  <c r="U1413" i="1" s="1"/>
  <c r="P1553" i="1"/>
  <c r="U1553" i="1" s="1"/>
  <c r="P757" i="1"/>
  <c r="U757" i="1" s="1"/>
  <c r="P382" i="1"/>
  <c r="U382" i="1" s="1"/>
  <c r="P995" i="1"/>
  <c r="U995" i="1" s="1"/>
  <c r="P2070" i="1"/>
  <c r="U2070" i="1" s="1"/>
  <c r="P1278" i="1"/>
  <c r="U1278" i="1" s="1"/>
  <c r="P1711" i="1"/>
  <c r="U1711" i="1" s="1"/>
  <c r="P2587" i="1"/>
  <c r="U2587" i="1" s="1"/>
  <c r="P1558" i="1"/>
  <c r="U1558" i="1" s="1"/>
  <c r="P1010" i="1"/>
  <c r="U1010" i="1" s="1"/>
  <c r="P1338" i="1"/>
  <c r="U1338" i="1" s="1"/>
  <c r="P2449" i="1"/>
  <c r="U2449" i="1" s="1"/>
  <c r="P1771" i="1"/>
  <c r="U1771" i="1" s="1"/>
  <c r="P2154" i="1"/>
  <c r="U2154" i="1" s="1"/>
  <c r="P639" i="1"/>
  <c r="U639" i="1" s="1"/>
  <c r="P2324" i="1"/>
  <c r="U2324" i="1" s="1"/>
  <c r="P1158" i="1"/>
  <c r="U1158" i="1" s="1"/>
  <c r="P1743" i="1"/>
  <c r="U1743" i="1" s="1"/>
  <c r="P1802" i="1"/>
  <c r="U1802" i="1" s="1"/>
  <c r="P464" i="1"/>
  <c r="U464" i="1" s="1"/>
  <c r="P1272" i="1"/>
  <c r="U1272" i="1" s="1"/>
  <c r="P1897" i="1"/>
  <c r="U1897" i="1" s="1"/>
  <c r="P1817" i="1"/>
  <c r="U1817" i="1" s="1"/>
  <c r="P2844" i="1"/>
  <c r="U2844" i="1" s="1"/>
  <c r="P900" i="1"/>
  <c r="U900" i="1" s="1"/>
  <c r="P1128" i="1"/>
  <c r="U1128" i="1" s="1"/>
  <c r="P1436" i="1"/>
  <c r="U1436" i="1" s="1"/>
  <c r="P170" i="1"/>
  <c r="U170" i="1" s="1"/>
  <c r="P1981" i="1"/>
  <c r="U1981" i="1" s="1"/>
  <c r="P2159" i="1"/>
  <c r="U2159" i="1" s="1"/>
  <c r="P1891" i="1"/>
  <c r="U1891" i="1" s="1"/>
  <c r="P839" i="1"/>
  <c r="U839" i="1" s="1"/>
  <c r="P2862" i="1"/>
  <c r="U2862" i="1" s="1"/>
  <c r="P2833" i="1"/>
  <c r="U2833" i="1" s="1"/>
  <c r="P3276" i="1"/>
  <c r="U3276" i="1" s="1"/>
  <c r="P3092" i="1"/>
  <c r="U3092" i="1" s="1"/>
  <c r="P2432" i="1"/>
  <c r="U2432" i="1" s="1"/>
  <c r="P3510" i="1"/>
  <c r="U3510" i="1" s="1"/>
  <c r="P838" i="1"/>
  <c r="U838" i="1" s="1"/>
  <c r="P3424" i="1"/>
  <c r="U3424" i="1" s="1"/>
  <c r="P2925" i="1"/>
  <c r="U2925" i="1" s="1"/>
  <c r="P3175" i="1"/>
  <c r="U3175" i="1" s="1"/>
  <c r="P3409" i="1"/>
  <c r="U3409" i="1" s="1"/>
  <c r="P1824" i="1"/>
  <c r="U1824" i="1" s="1"/>
  <c r="P3471" i="1"/>
  <c r="U3471" i="1" s="1"/>
  <c r="P3120" i="1"/>
  <c r="U3120" i="1" s="1"/>
  <c r="P2700" i="1"/>
  <c r="U2700" i="1" s="1"/>
  <c r="P3309" i="1"/>
  <c r="U3309" i="1" s="1"/>
  <c r="P537" i="1"/>
  <c r="U537" i="1" s="1"/>
  <c r="P3063" i="1"/>
  <c r="U3063" i="1" s="1"/>
  <c r="P2028" i="1"/>
  <c r="U2028" i="1" s="1"/>
  <c r="P2626" i="1"/>
  <c r="U2626" i="1" s="1"/>
  <c r="P3943" i="1"/>
  <c r="U3943" i="1" s="1"/>
  <c r="P2597" i="1"/>
  <c r="U2597" i="1" s="1"/>
  <c r="P2938" i="1"/>
  <c r="U2938" i="1" s="1"/>
  <c r="P2590" i="1"/>
  <c r="U2590" i="1" s="1"/>
  <c r="P1225" i="1"/>
  <c r="U1225" i="1" s="1"/>
  <c r="P3673" i="1"/>
  <c r="U3673" i="1" s="1"/>
  <c r="P1621" i="1"/>
  <c r="U1621" i="1" s="1"/>
  <c r="P3620" i="1"/>
  <c r="U3620" i="1" s="1"/>
  <c r="P3944" i="1"/>
  <c r="U3944" i="1" s="1"/>
  <c r="P2756" i="1"/>
  <c r="U2756" i="1" s="1"/>
  <c r="P3087" i="1"/>
  <c r="U3087" i="1" s="1"/>
  <c r="P3277" i="1"/>
  <c r="U3277" i="1" s="1"/>
  <c r="P3367" i="1"/>
  <c r="U3367" i="1" s="1"/>
  <c r="P3621" i="1"/>
  <c r="U3621" i="1" s="1"/>
  <c r="P3093" i="1"/>
  <c r="U3093" i="1" s="1"/>
  <c r="P2107" i="1"/>
  <c r="U2107" i="1" s="1"/>
  <c r="P395" i="1"/>
  <c r="U395" i="1" s="1"/>
  <c r="P422" i="1"/>
  <c r="U422" i="1" s="1"/>
  <c r="P3402" i="1"/>
  <c r="U3402" i="1" s="1"/>
  <c r="P3171" i="1"/>
  <c r="U3171" i="1" s="1"/>
  <c r="P2705" i="1"/>
  <c r="U2705" i="1" s="1"/>
  <c r="P1165" i="1"/>
  <c r="U1165" i="1" s="1"/>
  <c r="P1459" i="1"/>
  <c r="U1459" i="1" s="1"/>
  <c r="P1052" i="1"/>
  <c r="U1052" i="1" s="1"/>
  <c r="P1411" i="1"/>
  <c r="U1411" i="1" s="1"/>
  <c r="P1577" i="1"/>
  <c r="U1577" i="1" s="1"/>
  <c r="P2995" i="1"/>
  <c r="U2995" i="1" s="1"/>
  <c r="P378" i="1"/>
  <c r="U378" i="1" s="1"/>
  <c r="P3019" i="1"/>
  <c r="U3019" i="1" s="1"/>
  <c r="P2569" i="1"/>
  <c r="U2569" i="1" s="1"/>
  <c r="P1275" i="1"/>
  <c r="U1275" i="1" s="1"/>
  <c r="P2372" i="1"/>
  <c r="U2372" i="1" s="1"/>
  <c r="P1108" i="1"/>
  <c r="U1108" i="1" s="1"/>
  <c r="P1297" i="1"/>
  <c r="U1297" i="1" s="1"/>
  <c r="P1989" i="1"/>
  <c r="U1989" i="1" s="1"/>
  <c r="P968" i="1"/>
  <c r="U968" i="1" s="1"/>
  <c r="P1702" i="1"/>
  <c r="U1702" i="1" s="1"/>
  <c r="P237" i="1"/>
  <c r="U237" i="1" s="1"/>
  <c r="P2035" i="1"/>
  <c r="U2035" i="1" s="1"/>
  <c r="P1104" i="1"/>
  <c r="U1104" i="1" s="1"/>
  <c r="P1523" i="1"/>
  <c r="U1523" i="1" s="1"/>
  <c r="P492" i="1"/>
  <c r="U492" i="1" s="1"/>
  <c r="P773" i="1"/>
  <c r="U773" i="1" s="1"/>
  <c r="P300" i="1"/>
  <c r="U300" i="1" s="1"/>
  <c r="P92" i="1"/>
  <c r="U92" i="1" s="1"/>
  <c r="P375" i="1"/>
  <c r="U375" i="1" s="1"/>
  <c r="P30" i="1"/>
  <c r="U30" i="1" s="1"/>
  <c r="P365" i="1"/>
  <c r="U365" i="1" s="1"/>
  <c r="P1004" i="1"/>
  <c r="U1004" i="1" s="1"/>
  <c r="P235" i="1"/>
  <c r="U235" i="1" s="1"/>
  <c r="P2406" i="1"/>
  <c r="U2406" i="1" s="1"/>
  <c r="P59" i="1"/>
  <c r="U59" i="1" s="1"/>
  <c r="P120" i="1"/>
  <c r="U120" i="1" s="1"/>
  <c r="P148" i="1"/>
  <c r="U148" i="1" s="1"/>
  <c r="P1068" i="1"/>
  <c r="U1068" i="1" s="1"/>
  <c r="P485" i="1"/>
  <c r="U485" i="1" s="1"/>
  <c r="P23" i="1"/>
  <c r="U23" i="1" s="1"/>
  <c r="P150" i="1"/>
  <c r="U150" i="1" s="1"/>
  <c r="P562" i="1"/>
  <c r="U562" i="1" s="1"/>
  <c r="P662" i="1"/>
  <c r="U662" i="1" s="1"/>
  <c r="P2743" i="1"/>
  <c r="U2743" i="1" s="1"/>
  <c r="P303" i="1"/>
  <c r="U303" i="1" s="1"/>
  <c r="P1790" i="1"/>
  <c r="U1790" i="1" s="1"/>
  <c r="P1921" i="1"/>
  <c r="U1921" i="1" s="1"/>
  <c r="P2258" i="1"/>
  <c r="U2258" i="1" s="1"/>
  <c r="P2260" i="1"/>
  <c r="U2260" i="1" s="1"/>
  <c r="P1920" i="1"/>
  <c r="U1920" i="1" s="1"/>
  <c r="P2342" i="1"/>
  <c r="U2342" i="1" s="1"/>
  <c r="P2491" i="1"/>
  <c r="U2491" i="1" s="1"/>
  <c r="P1243" i="1"/>
  <c r="U1243" i="1" s="1"/>
  <c r="P1195" i="1"/>
  <c r="U1195" i="1" s="1"/>
  <c r="P926" i="1"/>
  <c r="U926" i="1" s="1"/>
  <c r="P3533" i="1"/>
  <c r="U3533" i="1" s="1"/>
  <c r="P1987" i="1"/>
  <c r="U1987" i="1" s="1"/>
  <c r="P2429" i="1"/>
  <c r="U2429" i="1" s="1"/>
  <c r="P2826" i="1"/>
  <c r="U2826" i="1" s="1"/>
  <c r="P2739" i="1"/>
  <c r="U2739" i="1" s="1"/>
  <c r="P1720" i="1"/>
  <c r="U1720" i="1" s="1"/>
  <c r="P2344" i="1"/>
  <c r="U2344" i="1" s="1"/>
  <c r="P1393" i="1"/>
  <c r="U1393" i="1" s="1"/>
  <c r="P830" i="1"/>
  <c r="U830" i="1" s="1"/>
  <c r="P2453" i="1"/>
  <c r="U2453" i="1" s="1"/>
  <c r="P401" i="1"/>
  <c r="U401" i="1" s="1"/>
  <c r="P351" i="1"/>
  <c r="U351" i="1" s="1"/>
  <c r="P32" i="1"/>
  <c r="U32" i="1" s="1"/>
  <c r="P425" i="1"/>
  <c r="U425" i="1" s="1"/>
  <c r="P405" i="1"/>
  <c r="U405" i="1" s="1"/>
  <c r="P620" i="1"/>
  <c r="U620" i="1" s="1"/>
  <c r="P548" i="1"/>
  <c r="U548" i="1" s="1"/>
  <c r="P670" i="1"/>
  <c r="U670" i="1" s="1"/>
  <c r="P279" i="1"/>
  <c r="U279" i="1" s="1"/>
  <c r="P344" i="1"/>
  <c r="U344" i="1" s="1"/>
  <c r="P809" i="1"/>
  <c r="U809" i="1" s="1"/>
  <c r="P2244" i="1"/>
  <c r="U2244" i="1" s="1"/>
  <c r="P419" i="1"/>
  <c r="U419" i="1" s="1"/>
  <c r="P529" i="1"/>
  <c r="U529" i="1" s="1"/>
  <c r="P127" i="1"/>
  <c r="U127" i="1" s="1"/>
  <c r="P1078" i="1"/>
  <c r="U1078" i="1" s="1"/>
  <c r="P256" i="1"/>
  <c r="U256" i="1" s="1"/>
  <c r="P553" i="1"/>
  <c r="U553" i="1" s="1"/>
  <c r="P840" i="1"/>
  <c r="U840" i="1" s="1"/>
  <c r="P58" i="1"/>
  <c r="U58" i="1" s="1"/>
  <c r="P754" i="1"/>
  <c r="U754" i="1" s="1"/>
  <c r="P434" i="1"/>
  <c r="U434" i="1" s="1"/>
  <c r="P80" i="1"/>
  <c r="U80" i="1" s="1"/>
  <c r="P1701" i="1"/>
  <c r="U1701" i="1" s="1"/>
  <c r="P428" i="1"/>
  <c r="U428" i="1" s="1"/>
  <c r="P889" i="1"/>
  <c r="U889" i="1" s="1"/>
  <c r="P1025" i="1"/>
  <c r="U1025" i="1" s="1"/>
  <c r="P24" i="1"/>
  <c r="U24" i="1" s="1"/>
  <c r="P637" i="1"/>
  <c r="U637" i="1" s="1"/>
  <c r="P347" i="1"/>
  <c r="U347" i="1" s="1"/>
  <c r="P767" i="1"/>
  <c r="U767" i="1" s="1"/>
  <c r="P1761" i="1"/>
  <c r="U1761" i="1" s="1"/>
  <c r="P644" i="1"/>
  <c r="U644" i="1" s="1"/>
  <c r="P2297" i="1"/>
  <c r="U2297" i="1" s="1"/>
  <c r="P488" i="1"/>
  <c r="U488" i="1" s="1"/>
  <c r="P1479" i="1"/>
  <c r="U1479" i="1" s="1"/>
  <c r="P435" i="1"/>
  <c r="U435" i="1" s="1"/>
  <c r="P822" i="1"/>
  <c r="U822" i="1" s="1"/>
  <c r="P864" i="1"/>
  <c r="U864" i="1" s="1"/>
  <c r="P1156" i="1"/>
  <c r="U1156" i="1" s="1"/>
  <c r="P785" i="1"/>
  <c r="U785" i="1" s="1"/>
  <c r="P665" i="1"/>
  <c r="U665" i="1" s="1"/>
  <c r="P2602" i="1"/>
  <c r="U2602" i="1" s="1"/>
  <c r="P1201" i="1"/>
  <c r="U1201" i="1" s="1"/>
  <c r="P109" i="1"/>
  <c r="U109" i="1" s="1"/>
  <c r="P296" i="1"/>
  <c r="U296" i="1" s="1"/>
  <c r="P182" i="1"/>
  <c r="U182" i="1" s="1"/>
  <c r="P35" i="1"/>
  <c r="U35" i="1" s="1"/>
  <c r="P139" i="1"/>
  <c r="U139" i="1" s="1"/>
  <c r="P552" i="1"/>
  <c r="U552" i="1" s="1"/>
  <c r="P1073" i="1"/>
  <c r="U1073" i="1" s="1"/>
  <c r="P1569" i="1"/>
  <c r="U1569" i="1" s="1"/>
  <c r="P1638" i="1"/>
  <c r="U1638" i="1" s="1"/>
  <c r="P1197" i="1"/>
  <c r="U1197" i="1" s="1"/>
  <c r="P611" i="1"/>
  <c r="U611" i="1" s="1"/>
  <c r="P1092" i="1"/>
  <c r="U1092" i="1" s="1"/>
  <c r="P2069" i="1"/>
  <c r="U2069" i="1" s="1"/>
  <c r="P211" i="1"/>
  <c r="U211" i="1" s="1"/>
  <c r="P2631" i="1"/>
  <c r="U2631" i="1" s="1"/>
  <c r="P2138" i="1"/>
  <c r="U2138" i="1" s="1"/>
  <c r="P1544" i="1"/>
  <c r="U1544" i="1" s="1"/>
  <c r="P963" i="1"/>
  <c r="U963" i="1" s="1"/>
  <c r="P1380" i="1"/>
  <c r="U1380" i="1" s="1"/>
  <c r="P2096" i="1"/>
  <c r="U2096" i="1" s="1"/>
  <c r="P1095" i="1"/>
  <c r="U1095" i="1" s="1"/>
  <c r="P2357" i="1"/>
  <c r="U2357" i="1" s="1"/>
  <c r="P2036" i="1"/>
  <c r="U2036" i="1" s="1"/>
  <c r="P2059" i="1"/>
  <c r="U2059" i="1" s="1"/>
  <c r="P1260" i="1"/>
  <c r="U1260" i="1" s="1"/>
  <c r="P1807" i="1"/>
  <c r="U1807" i="1" s="1"/>
  <c r="P2393" i="1"/>
  <c r="U2393" i="1" s="1"/>
  <c r="P903" i="1"/>
  <c r="U903" i="1" s="1"/>
  <c r="P2094" i="1"/>
  <c r="U2094" i="1" s="1"/>
  <c r="P686" i="1"/>
  <c r="U686" i="1" s="1"/>
  <c r="P2348" i="1"/>
  <c r="U2348" i="1" s="1"/>
  <c r="P262" i="1"/>
  <c r="U262" i="1" s="1"/>
  <c r="P2311" i="1"/>
  <c r="U2311" i="1" s="1"/>
  <c r="P2456" i="1"/>
  <c r="U2456" i="1" s="1"/>
  <c r="P936" i="1"/>
  <c r="U936" i="1" s="1"/>
  <c r="P1341" i="1"/>
  <c r="U1341" i="1" s="1"/>
  <c r="P915" i="1"/>
  <c r="U915" i="1" s="1"/>
  <c r="P1001" i="1"/>
  <c r="U1001" i="1" s="1"/>
  <c r="P441" i="1"/>
  <c r="U441" i="1" s="1"/>
  <c r="P1366" i="1"/>
  <c r="U1366" i="1" s="1"/>
  <c r="P1836" i="1"/>
  <c r="U1836" i="1" s="1"/>
  <c r="P162" i="1"/>
  <c r="U162" i="1" s="1"/>
  <c r="P958" i="1"/>
  <c r="U958" i="1" s="1"/>
  <c r="P103" i="1"/>
  <c r="U103" i="1" s="1"/>
  <c r="P751" i="1"/>
  <c r="U751" i="1" s="1"/>
  <c r="P1474" i="1"/>
  <c r="U1474" i="1" s="1"/>
  <c r="P774" i="1"/>
  <c r="U774" i="1" s="1"/>
  <c r="P1940" i="1"/>
  <c r="U1940" i="1" s="1"/>
  <c r="P1669" i="1"/>
  <c r="U1669" i="1" s="1"/>
  <c r="P501" i="1"/>
  <c r="U501" i="1" s="1"/>
  <c r="P2747" i="1"/>
  <c r="U2747" i="1" s="1"/>
  <c r="P1000" i="1"/>
  <c r="U1000" i="1" s="1"/>
  <c r="P1475" i="1"/>
  <c r="U1475" i="1" s="1"/>
  <c r="P1088" i="1"/>
  <c r="U1088" i="1" s="1"/>
  <c r="P1295" i="1"/>
  <c r="U1295" i="1" s="1"/>
  <c r="P3176" i="1"/>
  <c r="U3176" i="1" s="1"/>
  <c r="P3081" i="1"/>
  <c r="U3081" i="1" s="1"/>
  <c r="P2062" i="1"/>
  <c r="U2062" i="1" s="1"/>
  <c r="P3184" i="1"/>
  <c r="U3184" i="1" s="1"/>
  <c r="P3106" i="1"/>
  <c r="U3106" i="1" s="1"/>
  <c r="P34" i="1"/>
  <c r="U34" i="1" s="1"/>
  <c r="P336" i="1"/>
  <c r="U336" i="1" s="1"/>
  <c r="P318" i="1"/>
  <c r="U318" i="1" s="1"/>
  <c r="P226" i="1"/>
  <c r="U226" i="1" s="1"/>
  <c r="P629" i="1"/>
  <c r="U629" i="1" s="1"/>
  <c r="P316" i="1"/>
  <c r="U316" i="1" s="1"/>
  <c r="P2194" i="1"/>
  <c r="U2194" i="1" s="1"/>
  <c r="P1304" i="1"/>
  <c r="U1304" i="1" s="1"/>
  <c r="P335" i="1"/>
  <c r="U335" i="1" s="1"/>
  <c r="P82" i="1"/>
  <c r="U82" i="1" s="1"/>
  <c r="P561" i="1"/>
  <c r="U561" i="1" s="1"/>
  <c r="P524" i="1"/>
  <c r="U524" i="1" s="1"/>
  <c r="P116" i="1"/>
  <c r="U116" i="1" s="1"/>
  <c r="P191" i="1"/>
  <c r="U191" i="1" s="1"/>
  <c r="P3945" i="1"/>
  <c r="U3945" i="1" s="1"/>
  <c r="P3946" i="1"/>
  <c r="U3946" i="1" s="1"/>
  <c r="P2850" i="1"/>
  <c r="U2850" i="1" s="1"/>
  <c r="P3674" i="1"/>
  <c r="U3674" i="1" s="1"/>
  <c r="P3947" i="1"/>
  <c r="U3947" i="1" s="1"/>
  <c r="P3348" i="1"/>
  <c r="U3348" i="1" s="1"/>
  <c r="P3484" i="1"/>
  <c r="U3484" i="1" s="1"/>
  <c r="P2883" i="1"/>
  <c r="U2883" i="1" s="1"/>
  <c r="P3948" i="1"/>
  <c r="U3948" i="1" s="1"/>
  <c r="P3949" i="1"/>
  <c r="U3949" i="1" s="1"/>
  <c r="P3105" i="1"/>
  <c r="U3105" i="1" s="1"/>
  <c r="P3950" i="1"/>
  <c r="U3950" i="1" s="1"/>
  <c r="P3951" i="1"/>
  <c r="U3951" i="1" s="1"/>
  <c r="P3425" i="1"/>
  <c r="U3425" i="1" s="1"/>
  <c r="P3258" i="1"/>
  <c r="U3258" i="1" s="1"/>
  <c r="P3952" i="1"/>
  <c r="U3952" i="1" s="1"/>
  <c r="P3953" i="1"/>
  <c r="U3953" i="1" s="1"/>
  <c r="P3954" i="1"/>
  <c r="U3954" i="1" s="1"/>
  <c r="P2279" i="1"/>
  <c r="U2279" i="1" s="1"/>
  <c r="P3632" i="1"/>
  <c r="U3632" i="1" s="1"/>
  <c r="P3955" i="1"/>
  <c r="U3955" i="1" s="1"/>
  <c r="P3084" i="1"/>
  <c r="U3084" i="1" s="1"/>
  <c r="P3956" i="1"/>
  <c r="U3956" i="1" s="1"/>
  <c r="P3957" i="1"/>
  <c r="U3957" i="1" s="1"/>
  <c r="P3958" i="1"/>
  <c r="U3958" i="1" s="1"/>
  <c r="P1645" i="1"/>
  <c r="U1645" i="1" s="1"/>
  <c r="P2535" i="1"/>
  <c r="U2535" i="1" s="1"/>
  <c r="P3135" i="1"/>
  <c r="U3135" i="1" s="1"/>
  <c r="P3959" i="1"/>
  <c r="U3959" i="1" s="1"/>
  <c r="P3181" i="1"/>
  <c r="U3181" i="1" s="1"/>
  <c r="P3960" i="1"/>
  <c r="U3960" i="1" s="1"/>
  <c r="P2998" i="1"/>
  <c r="U2998" i="1" s="1"/>
  <c r="P3297" i="1"/>
  <c r="U3297" i="1" s="1"/>
  <c r="P3534" i="1"/>
  <c r="U3534" i="1" s="1"/>
  <c r="P3961" i="1"/>
  <c r="U3961" i="1" s="1"/>
  <c r="P2818" i="1"/>
  <c r="U2818" i="1" s="1"/>
  <c r="P3962" i="1"/>
  <c r="U3962" i="1" s="1"/>
  <c r="P3963" i="1"/>
  <c r="U3963" i="1" s="1"/>
  <c r="P3964" i="1"/>
  <c r="U3964" i="1" s="1"/>
  <c r="P3252" i="1"/>
  <c r="U3252" i="1" s="1"/>
  <c r="P2052" i="1"/>
  <c r="U2052" i="1" s="1"/>
  <c r="P3201" i="1"/>
  <c r="U3201" i="1" s="1"/>
  <c r="P2727" i="1"/>
  <c r="U2727" i="1" s="1"/>
  <c r="P3555" i="1"/>
  <c r="U3555" i="1" s="1"/>
  <c r="P2475" i="1"/>
  <c r="U2475" i="1" s="1"/>
  <c r="P3965" i="1"/>
  <c r="U3965" i="1" s="1"/>
  <c r="P2334" i="1"/>
  <c r="U2334" i="1" s="1"/>
  <c r="P2706" i="1"/>
  <c r="U2706" i="1" s="1"/>
  <c r="P3386" i="1"/>
  <c r="U3386" i="1" s="1"/>
  <c r="P3966" i="1"/>
  <c r="U3966" i="1" s="1"/>
  <c r="P3426" i="1"/>
  <c r="U3426" i="1" s="1"/>
  <c r="P3967" i="1"/>
  <c r="U3967" i="1" s="1"/>
  <c r="P3298" i="1"/>
  <c r="U3298" i="1" s="1"/>
  <c r="P3612" i="1"/>
  <c r="U3612" i="1" s="1"/>
  <c r="P3968" i="1"/>
  <c r="U3968" i="1" s="1"/>
  <c r="P3535" i="1"/>
  <c r="U3535" i="1" s="1"/>
  <c r="P3969" i="1"/>
  <c r="U3969" i="1" s="1"/>
  <c r="P3970" i="1"/>
  <c r="U3970" i="1" s="1"/>
  <c r="P3971" i="1"/>
  <c r="U3971" i="1" s="1"/>
  <c r="P3972" i="1"/>
  <c r="U3972" i="1" s="1"/>
  <c r="P2969" i="1"/>
  <c r="U2969" i="1" s="1"/>
  <c r="P3266" i="1"/>
  <c r="U3266" i="1" s="1"/>
  <c r="P2966" i="1"/>
  <c r="U2966" i="1" s="1"/>
  <c r="P3973" i="1"/>
  <c r="U3973" i="1" s="1"/>
  <c r="P2264" i="1"/>
  <c r="U2264" i="1" s="1"/>
  <c r="P2160" i="1"/>
  <c r="U2160" i="1" s="1"/>
  <c r="P1065" i="1"/>
  <c r="U1065" i="1" s="1"/>
  <c r="P3380" i="1"/>
  <c r="U3380" i="1" s="1"/>
  <c r="P2712" i="1"/>
  <c r="U2712" i="1" s="1"/>
  <c r="P3974" i="1"/>
  <c r="U3974" i="1" s="1"/>
  <c r="P3026" i="1"/>
  <c r="U3026" i="1" s="1"/>
  <c r="P3975" i="1"/>
  <c r="U3975" i="1" s="1"/>
  <c r="P3410" i="1"/>
  <c r="U3410" i="1" s="1"/>
  <c r="P2710" i="1"/>
  <c r="U2710" i="1" s="1"/>
  <c r="P2811" i="1"/>
  <c r="U2811" i="1" s="1"/>
  <c r="P3588" i="1"/>
  <c r="U3588" i="1" s="1"/>
  <c r="P3976" i="1"/>
  <c r="U3976" i="1" s="1"/>
  <c r="P3571" i="1"/>
  <c r="U3571" i="1" s="1"/>
  <c r="P3977" i="1"/>
  <c r="U3977" i="1" s="1"/>
  <c r="P1704" i="1"/>
  <c r="U1704" i="1" s="1"/>
  <c r="P3675" i="1"/>
  <c r="U3675" i="1" s="1"/>
  <c r="P3676" i="1"/>
  <c r="U3676" i="1" s="1"/>
  <c r="P3559" i="1"/>
  <c r="U3559" i="1" s="1"/>
  <c r="P2832" i="1"/>
  <c r="U2832" i="1" s="1"/>
  <c r="P3677" i="1"/>
  <c r="U3677" i="1" s="1"/>
  <c r="P3978" i="1"/>
  <c r="U3978" i="1" s="1"/>
  <c r="P3678" i="1"/>
  <c r="U3678" i="1" s="1"/>
  <c r="P3679" i="1"/>
  <c r="U3679" i="1" s="1"/>
  <c r="P1901" i="1"/>
  <c r="U1901" i="1" s="1"/>
  <c r="P3450" i="1"/>
  <c r="U3450" i="1" s="1"/>
  <c r="P3622" i="1"/>
  <c r="U3622" i="1" s="1"/>
  <c r="P3623" i="1"/>
  <c r="U3623" i="1" s="1"/>
  <c r="P3979" i="1"/>
  <c r="U3979" i="1" s="1"/>
  <c r="P3403" i="1"/>
  <c r="U3403" i="1" s="1"/>
  <c r="P2215" i="1"/>
  <c r="U2215" i="1" s="1"/>
  <c r="P3325" i="1"/>
  <c r="U3325" i="1" s="1"/>
  <c r="P3980" i="1"/>
  <c r="U3980" i="1" s="1"/>
  <c r="P3299" i="1"/>
  <c r="U3299" i="1" s="1"/>
  <c r="P3981" i="1"/>
  <c r="U3981" i="1" s="1"/>
  <c r="P3511" i="1"/>
  <c r="U3511" i="1" s="1"/>
  <c r="P834" i="1"/>
  <c r="U834" i="1" s="1"/>
  <c r="P282" i="1"/>
  <c r="U282" i="1" s="1"/>
  <c r="P200" i="1"/>
  <c r="U200" i="1" s="1"/>
  <c r="P1469" i="1"/>
  <c r="U1469" i="1" s="1"/>
  <c r="P786" i="1"/>
  <c r="U786" i="1" s="1"/>
  <c r="P802" i="1"/>
  <c r="U802" i="1" s="1"/>
  <c r="P672" i="1"/>
  <c r="U672" i="1" s="1"/>
  <c r="P2734" i="1"/>
  <c r="U2734" i="1" s="1"/>
  <c r="P666" i="1"/>
  <c r="U666" i="1" s="1"/>
  <c r="P521" i="1"/>
  <c r="U521" i="1" s="1"/>
  <c r="P630" i="1"/>
  <c r="U630" i="1" s="1"/>
  <c r="P2462" i="1"/>
  <c r="U2462" i="1" s="1"/>
  <c r="P1217" i="1"/>
  <c r="U1217" i="1" s="1"/>
  <c r="P231" i="1"/>
  <c r="U231" i="1" s="1"/>
  <c r="P2640" i="1"/>
  <c r="U2640" i="1" s="1"/>
  <c r="P1622" i="1"/>
  <c r="U1622" i="1" s="1"/>
  <c r="P357" i="1"/>
  <c r="U357" i="1" s="1"/>
  <c r="P1074" i="1"/>
  <c r="U1074" i="1" s="1"/>
  <c r="P272" i="1"/>
  <c r="U272" i="1" s="1"/>
  <c r="P792" i="1"/>
  <c r="U792" i="1" s="1"/>
  <c r="P867" i="1"/>
  <c r="U867" i="1" s="1"/>
  <c r="P1450" i="1"/>
  <c r="U1450" i="1" s="1"/>
  <c r="P1753" i="1"/>
  <c r="U1753" i="1" s="1"/>
  <c r="P1778" i="1"/>
  <c r="U1778" i="1" s="1"/>
  <c r="P2198" i="1"/>
  <c r="U2198" i="1" s="1"/>
  <c r="P1706" i="1"/>
  <c r="U1706" i="1" s="1"/>
  <c r="P2234" i="1"/>
  <c r="U2234" i="1" s="1"/>
  <c r="P1809" i="1"/>
  <c r="U1809" i="1" s="1"/>
  <c r="P2151" i="1"/>
  <c r="U2151" i="1" s="1"/>
  <c r="P2329" i="1"/>
  <c r="U2329" i="1" s="1"/>
  <c r="P2558" i="1"/>
  <c r="U2558" i="1" s="1"/>
  <c r="P705" i="1"/>
  <c r="U705" i="1" s="1"/>
  <c r="P1909" i="1"/>
  <c r="U1909" i="1" s="1"/>
  <c r="P1182" i="1"/>
  <c r="U1182" i="1" s="1"/>
  <c r="P1647" i="1"/>
  <c r="U1647" i="1" s="1"/>
  <c r="P1443" i="1"/>
  <c r="U1443" i="1" s="1"/>
  <c r="P2188" i="1"/>
  <c r="U2188" i="1" s="1"/>
  <c r="P704" i="1"/>
  <c r="U704" i="1" s="1"/>
  <c r="P2763" i="1"/>
  <c r="U2763" i="1" s="1"/>
  <c r="P1919" i="1"/>
  <c r="U1919" i="1" s="1"/>
  <c r="P1237" i="1"/>
  <c r="U1237" i="1" s="1"/>
  <c r="P2358" i="1"/>
  <c r="U2358" i="1" s="1"/>
  <c r="P2203" i="1"/>
  <c r="U2203" i="1" s="1"/>
  <c r="P1284" i="1"/>
  <c r="U1284" i="1" s="1"/>
  <c r="P1851" i="1"/>
  <c r="U1851" i="1" s="1"/>
  <c r="P2469" i="1"/>
  <c r="U2469" i="1" s="1"/>
  <c r="P2097" i="1"/>
  <c r="U2097" i="1" s="1"/>
  <c r="P1486" i="1"/>
  <c r="U1486" i="1" s="1"/>
  <c r="P1209" i="1"/>
  <c r="U1209" i="1" s="1"/>
  <c r="P2591" i="1"/>
  <c r="U2591" i="1" s="1"/>
  <c r="P2665" i="1"/>
  <c r="U2665" i="1" s="1"/>
  <c r="P2493" i="1"/>
  <c r="U2493" i="1" s="1"/>
  <c r="P331" i="1"/>
  <c r="U331" i="1" s="1"/>
  <c r="P2085" i="1"/>
  <c r="U2085" i="1" s="1"/>
  <c r="P1934" i="1"/>
  <c r="U1934" i="1" s="1"/>
  <c r="P1020" i="1"/>
  <c r="U1020" i="1" s="1"/>
  <c r="P1239" i="1"/>
  <c r="U1239" i="1" s="1"/>
  <c r="P2308" i="1"/>
  <c r="U2308" i="1" s="1"/>
  <c r="P831" i="1"/>
  <c r="U831" i="1" s="1"/>
  <c r="P2528" i="1"/>
  <c r="U2528" i="1" s="1"/>
  <c r="P2863" i="1"/>
  <c r="U2863" i="1" s="1"/>
  <c r="P3170" i="1"/>
  <c r="U3170" i="1" s="1"/>
  <c r="P3982" i="1"/>
  <c r="U3982" i="1" s="1"/>
  <c r="P3983" i="1"/>
  <c r="U3983" i="1" s="1"/>
  <c r="P3984" i="1"/>
  <c r="U3984" i="1" s="1"/>
  <c r="P3381" i="1"/>
  <c r="U3381" i="1" s="1"/>
  <c r="P3985" i="1"/>
  <c r="U3985" i="1" s="1"/>
  <c r="P3986" i="1"/>
  <c r="U3986" i="1" s="1"/>
  <c r="P2364" i="1"/>
  <c r="U2364" i="1" s="1"/>
  <c r="P3202" i="1"/>
  <c r="U3202" i="1" s="1"/>
  <c r="P3987" i="1"/>
  <c r="U3987" i="1" s="1"/>
  <c r="P3988" i="1"/>
  <c r="U3988" i="1" s="1"/>
  <c r="P3989" i="1"/>
  <c r="U3989" i="1" s="1"/>
  <c r="P2957" i="1"/>
  <c r="U2957" i="1" s="1"/>
  <c r="P2388" i="1"/>
  <c r="U2388" i="1" s="1"/>
  <c r="P3990" i="1"/>
  <c r="U3990" i="1" s="1"/>
  <c r="P1983" i="1"/>
  <c r="U1983" i="1" s="1"/>
  <c r="P3991" i="1"/>
  <c r="U3991" i="1" s="1"/>
  <c r="P3227" i="1"/>
  <c r="U3227" i="1" s="1"/>
  <c r="P3992" i="1"/>
  <c r="U3992" i="1" s="1"/>
  <c r="P550" i="1"/>
  <c r="U550" i="1" s="1"/>
  <c r="P1186" i="1"/>
  <c r="U1186" i="1" s="1"/>
  <c r="P2129" i="1"/>
  <c r="U2129" i="1" s="1"/>
  <c r="P878" i="1"/>
  <c r="U878" i="1" s="1"/>
  <c r="P844" i="1"/>
  <c r="U844" i="1" s="1"/>
  <c r="P1236" i="1"/>
  <c r="U1236" i="1" s="1"/>
  <c r="P1302" i="1"/>
  <c r="U1302" i="1" s="1"/>
  <c r="P1268" i="1"/>
  <c r="U1268" i="1" s="1"/>
  <c r="P972" i="1"/>
  <c r="U972" i="1" s="1"/>
  <c r="P955" i="1"/>
  <c r="U955" i="1" s="1"/>
  <c r="P1235" i="1"/>
  <c r="U1235" i="1" s="1"/>
  <c r="P1171" i="1"/>
  <c r="U1171" i="1" s="1"/>
  <c r="P810" i="1"/>
  <c r="U810" i="1" s="1"/>
  <c r="P1835" i="1"/>
  <c r="U1835" i="1" s="1"/>
  <c r="P399" i="1"/>
  <c r="U399" i="1" s="1"/>
  <c r="P3389" i="1"/>
  <c r="U3389" i="1" s="1"/>
  <c r="P2281" i="1"/>
  <c r="U2281" i="1" s="1"/>
  <c r="P409" i="1"/>
  <c r="U409" i="1" s="1"/>
  <c r="P728" i="1"/>
  <c r="U728" i="1" s="1"/>
  <c r="P1663" i="1"/>
  <c r="U1663" i="1" s="1"/>
  <c r="P1365" i="1"/>
  <c r="U1365" i="1" s="1"/>
  <c r="P2506" i="1"/>
  <c r="U2506" i="1" s="1"/>
  <c r="P2771" i="1"/>
  <c r="U2771" i="1" s="1"/>
  <c r="P1172" i="1"/>
  <c r="U1172" i="1" s="1"/>
  <c r="P1345" i="1"/>
  <c r="U1345" i="1" s="1"/>
  <c r="P1343" i="1"/>
  <c r="U1343" i="1" s="1"/>
  <c r="P945" i="1"/>
  <c r="U945" i="1" s="1"/>
  <c r="P988" i="1"/>
  <c r="U988" i="1" s="1"/>
  <c r="P2034" i="1"/>
  <c r="U2034" i="1" s="1"/>
  <c r="P947" i="1"/>
  <c r="U947" i="1" s="1"/>
  <c r="P1360" i="1"/>
  <c r="U1360" i="1" s="1"/>
  <c r="P1489" i="1"/>
  <c r="U1489" i="1" s="1"/>
  <c r="P1751" i="1"/>
  <c r="U1751" i="1" s="1"/>
  <c r="P1374" i="1"/>
  <c r="U1374" i="1" s="1"/>
  <c r="P1806" i="1"/>
  <c r="U1806" i="1" s="1"/>
  <c r="P2476" i="1"/>
  <c r="U2476" i="1" s="1"/>
  <c r="P2299" i="1"/>
  <c r="U2299" i="1" s="1"/>
  <c r="P2153" i="1"/>
  <c r="U2153" i="1" s="1"/>
  <c r="P2411" i="1"/>
  <c r="U2411" i="1" s="1"/>
  <c r="P1555" i="1"/>
  <c r="U1555" i="1" s="1"/>
  <c r="P3993" i="1"/>
  <c r="U3993" i="1" s="1"/>
  <c r="P3196" i="1"/>
  <c r="U3196" i="1" s="1"/>
  <c r="P3994" i="1"/>
  <c r="U3994" i="1" s="1"/>
  <c r="P3995" i="1"/>
  <c r="U3995" i="1" s="1"/>
  <c r="P3146" i="1"/>
  <c r="U3146" i="1" s="1"/>
  <c r="P3996" i="1"/>
  <c r="U3996" i="1" s="1"/>
  <c r="P3085" i="1"/>
  <c r="U3085" i="1" s="1"/>
  <c r="P3300" i="1"/>
  <c r="U3300" i="1" s="1"/>
  <c r="P3036" i="1"/>
  <c r="U3036" i="1" s="1"/>
  <c r="P3246" i="1"/>
  <c r="U3246" i="1" s="1"/>
  <c r="P2909" i="1"/>
  <c r="U2909" i="1" s="1"/>
  <c r="P3997" i="1"/>
  <c r="U3997" i="1" s="1"/>
  <c r="P3998" i="1"/>
  <c r="U3998" i="1" s="1"/>
  <c r="P3999" i="1"/>
  <c r="U3999" i="1" s="1"/>
  <c r="P4000" i="1"/>
  <c r="U4000" i="1" s="1"/>
  <c r="P4001" i="1"/>
  <c r="U4001" i="1" s="1"/>
  <c r="P4002" i="1"/>
  <c r="U4002" i="1" s="1"/>
  <c r="P4003" i="1"/>
  <c r="U4003" i="1" s="1"/>
  <c r="P2872" i="1"/>
  <c r="U2872" i="1" s="1"/>
  <c r="P3275" i="1"/>
  <c r="U3275" i="1" s="1"/>
  <c r="P2651" i="1"/>
  <c r="U2651" i="1" s="1"/>
  <c r="P3680" i="1"/>
  <c r="U3680" i="1" s="1"/>
  <c r="P3572" i="1"/>
  <c r="U3572" i="1" s="1"/>
  <c r="P4004" i="1"/>
  <c r="U4004" i="1" s="1"/>
  <c r="P3301" i="1"/>
  <c r="U3301" i="1" s="1"/>
  <c r="P3589" i="1"/>
  <c r="U3589" i="1" s="1"/>
  <c r="P2220" i="1"/>
  <c r="U2220" i="1" s="1"/>
  <c r="P2931" i="1"/>
  <c r="U2931" i="1" s="1"/>
  <c r="P3590" i="1"/>
  <c r="U3590" i="1" s="1"/>
  <c r="P4005" i="1"/>
  <c r="U4005" i="1" s="1"/>
  <c r="P3404" i="1"/>
  <c r="U3404" i="1" s="1"/>
  <c r="P3302" i="1"/>
  <c r="U3302" i="1" s="1"/>
  <c r="P4006" i="1"/>
  <c r="U4006" i="1" s="1"/>
  <c r="P3681" i="1"/>
  <c r="U3681" i="1" s="1"/>
  <c r="P1963" i="1"/>
  <c r="U1963" i="1" s="1"/>
  <c r="P812" i="1"/>
  <c r="U812" i="1" s="1"/>
  <c r="P3172" i="1"/>
  <c r="U3172" i="1" s="1"/>
  <c r="P2242" i="1"/>
  <c r="U2242" i="1" s="1"/>
  <c r="P3163" i="1"/>
  <c r="U3163" i="1" s="1"/>
  <c r="P1412" i="1"/>
  <c r="U1412" i="1" s="1"/>
  <c r="P1458" i="1"/>
  <c r="U1458" i="1" s="1"/>
  <c r="P216" i="1"/>
  <c r="U216" i="1" s="1"/>
  <c r="P1977" i="1"/>
  <c r="U1977" i="1" s="1"/>
  <c r="P397" i="1"/>
  <c r="U397" i="1" s="1"/>
  <c r="P75" i="1"/>
  <c r="U75" i="1" s="1"/>
  <c r="P600" i="1"/>
  <c r="U600" i="1" s="1"/>
  <c r="P252" i="1"/>
  <c r="U252" i="1" s="1"/>
  <c r="P446" i="1"/>
  <c r="U446" i="1" s="1"/>
  <c r="P77" i="1"/>
  <c r="U77" i="1" s="1"/>
  <c r="P253" i="1"/>
  <c r="U253" i="1" s="1"/>
  <c r="P20" i="1"/>
  <c r="U20" i="1" s="1"/>
  <c r="P463" i="1"/>
  <c r="U463" i="1" s="1"/>
  <c r="P881" i="1"/>
  <c r="U881" i="1" s="1"/>
  <c r="P669" i="1"/>
  <c r="U669" i="1" s="1"/>
  <c r="P1431" i="1"/>
  <c r="U1431" i="1" s="1"/>
  <c r="P298" i="1"/>
  <c r="U298" i="1" s="1"/>
  <c r="P1253" i="1"/>
  <c r="U1253" i="1" s="1"/>
  <c r="P490" i="1"/>
  <c r="U490" i="1" s="1"/>
  <c r="P1939" i="1"/>
  <c r="U1939" i="1" s="1"/>
  <c r="P91" i="1"/>
  <c r="U91" i="1" s="1"/>
  <c r="P379" i="1"/>
  <c r="U379" i="1" s="1"/>
  <c r="P1924" i="1"/>
  <c r="U1924" i="1" s="1"/>
  <c r="P1769" i="1"/>
  <c r="U1769" i="1" s="1"/>
  <c r="P73" i="1"/>
  <c r="U73" i="1" s="1"/>
  <c r="P2123" i="1"/>
  <c r="U2123" i="1" s="1"/>
  <c r="P1606" i="1"/>
  <c r="U1606" i="1" s="1"/>
  <c r="P2384" i="1"/>
  <c r="U2384" i="1" s="1"/>
  <c r="P2389" i="1"/>
  <c r="U2389" i="1" s="1"/>
  <c r="P960" i="1"/>
  <c r="U960" i="1" s="1"/>
  <c r="P1499" i="1"/>
  <c r="U1499" i="1" s="1"/>
  <c r="P364" i="1"/>
  <c r="U364" i="1" s="1"/>
  <c r="P2111" i="1"/>
  <c r="U2111" i="1" s="1"/>
  <c r="P450" i="1"/>
  <c r="U450" i="1" s="1"/>
  <c r="P2378" i="1"/>
  <c r="U2378" i="1" s="1"/>
  <c r="P632" i="1"/>
  <c r="U632" i="1" s="1"/>
  <c r="P1945" i="1"/>
  <c r="U1945" i="1" s="1"/>
  <c r="P2443" i="1"/>
  <c r="U2443" i="1" s="1"/>
  <c r="P2798" i="1"/>
  <c r="U2798" i="1" s="1"/>
  <c r="P2689" i="1"/>
  <c r="U2689" i="1" s="1"/>
  <c r="P1497" i="1"/>
  <c r="U1497" i="1" s="1"/>
  <c r="P3485" i="1"/>
  <c r="U3485" i="1" s="1"/>
  <c r="P4007" i="1"/>
  <c r="U4007" i="1" s="1"/>
  <c r="P17" i="1"/>
  <c r="U17" i="1" s="1"/>
  <c r="P1859" i="1"/>
  <c r="U1859" i="1" s="1"/>
  <c r="P1834" i="1"/>
  <c r="U1834" i="1" s="1"/>
  <c r="P192" i="1"/>
  <c r="U192" i="1" s="1"/>
  <c r="P3352" i="1"/>
  <c r="U3352" i="1" s="1"/>
  <c r="P3108" i="1"/>
  <c r="U3108" i="1" s="1"/>
  <c r="P3077" i="1"/>
  <c r="U3077" i="1" s="1"/>
  <c r="P2796" i="1"/>
  <c r="U2796" i="1" s="1"/>
  <c r="P1130" i="1"/>
  <c r="U1130" i="1" s="1"/>
  <c r="P2415" i="1"/>
  <c r="U2415" i="1" s="1"/>
  <c r="P1028" i="1"/>
  <c r="U1028" i="1" s="1"/>
  <c r="P3267" i="1"/>
  <c r="U3267" i="1" s="1"/>
  <c r="P1500" i="1"/>
  <c r="U1500" i="1" s="1"/>
  <c r="P465" i="1"/>
  <c r="U465" i="1" s="1"/>
  <c r="P1056" i="1"/>
  <c r="U1056" i="1" s="1"/>
  <c r="P3161" i="1"/>
  <c r="U3161" i="1" s="1"/>
  <c r="P2164" i="1"/>
  <c r="U2164" i="1" s="1"/>
  <c r="P3465" i="1"/>
  <c r="U3465" i="1" s="1"/>
  <c r="P1147" i="1"/>
  <c r="U1147" i="1" s="1"/>
  <c r="P391" i="1"/>
  <c r="U391" i="1" s="1"/>
  <c r="P396" i="1"/>
  <c r="U396" i="1" s="1"/>
  <c r="P443" i="1"/>
  <c r="U443" i="1" s="1"/>
  <c r="P1263" i="1"/>
  <c r="U1263" i="1" s="1"/>
  <c r="P486" i="1"/>
  <c r="U486" i="1" s="1"/>
  <c r="P2018" i="1"/>
  <c r="U2018" i="1" s="1"/>
  <c r="P1997" i="1"/>
  <c r="U1997" i="1" s="1"/>
  <c r="P2360" i="1"/>
  <c r="U2360" i="1" s="1"/>
  <c r="P1714" i="1"/>
  <c r="U1714" i="1" s="1"/>
  <c r="P1598" i="1"/>
  <c r="U1598" i="1" s="1"/>
  <c r="P1452" i="1"/>
  <c r="U1452" i="1" s="1"/>
  <c r="P658" i="1"/>
  <c r="U658" i="1" s="1"/>
  <c r="P374" i="1"/>
  <c r="U374" i="1" s="1"/>
  <c r="P1937" i="1"/>
  <c r="U1937" i="1" s="1"/>
  <c r="P2307" i="1"/>
  <c r="U2307" i="1" s="1"/>
  <c r="P1423" i="1"/>
  <c r="U1423" i="1" s="1"/>
  <c r="P2282" i="1"/>
  <c r="U2282" i="1" s="1"/>
  <c r="P3053" i="1"/>
  <c r="U3053" i="1" s="1"/>
  <c r="P2874" i="1"/>
  <c r="U2874" i="1" s="1"/>
  <c r="P3259" i="1"/>
  <c r="U3259" i="1" s="1"/>
  <c r="P2002" i="1"/>
  <c r="U2002" i="1" s="1"/>
  <c r="P3353" i="1"/>
  <c r="U3353" i="1" s="1"/>
  <c r="P2467" i="1"/>
  <c r="U2467" i="1" s="1"/>
  <c r="P3536" i="1"/>
  <c r="U3536" i="1" s="1"/>
  <c r="P4008" i="1"/>
  <c r="U4008" i="1" s="1"/>
  <c r="P4009" i="1"/>
  <c r="U4009" i="1" s="1"/>
  <c r="P3205" i="1"/>
  <c r="U3205" i="1" s="1"/>
  <c r="P3682" i="1"/>
  <c r="U3682" i="1" s="1"/>
  <c r="P790" i="1"/>
  <c r="U790" i="1" s="1"/>
  <c r="P3362" i="1"/>
  <c r="U3362" i="1" s="1"/>
  <c r="P3427" i="1"/>
  <c r="U3427" i="1" s="1"/>
  <c r="P3337" i="1"/>
  <c r="U3337" i="1" s="1"/>
  <c r="P3683" i="1"/>
  <c r="U3683" i="1" s="1"/>
  <c r="P3209" i="1"/>
  <c r="U3209" i="1" s="1"/>
  <c r="P1434" i="1"/>
  <c r="U1434" i="1" s="1"/>
  <c r="P997" i="1"/>
  <c r="U997" i="1" s="1"/>
  <c r="P3395" i="1"/>
  <c r="U3395" i="1" s="1"/>
  <c r="P4010" i="1"/>
  <c r="U4010" i="1" s="1"/>
  <c r="P3213" i="1"/>
  <c r="U3213" i="1" s="1"/>
  <c r="P2053" i="1"/>
  <c r="U2053" i="1" s="1"/>
  <c r="P1418" i="1"/>
  <c r="U1418" i="1" s="1"/>
  <c r="P195" i="1"/>
  <c r="U195" i="1" s="1"/>
  <c r="P2254" i="1"/>
  <c r="U2254" i="1" s="1"/>
  <c r="P1992" i="1"/>
  <c r="U1992" i="1" s="1"/>
  <c r="P214" i="1"/>
  <c r="U214" i="1" s="1"/>
  <c r="P304" i="1"/>
  <c r="U304" i="1" s="1"/>
  <c r="P176" i="1"/>
  <c r="U176" i="1" s="1"/>
  <c r="P161" i="1"/>
  <c r="U161" i="1" s="1"/>
  <c r="P93" i="1"/>
  <c r="U93" i="1" s="1"/>
  <c r="P1340" i="1"/>
  <c r="U1340" i="1" s="1"/>
  <c r="P904" i="1"/>
  <c r="U904" i="1" s="1"/>
  <c r="P49" i="1"/>
  <c r="U49" i="1" s="1"/>
  <c r="P293" i="1"/>
  <c r="U293" i="1" s="1"/>
  <c r="P259" i="1"/>
  <c r="U259" i="1" s="1"/>
  <c r="P610" i="1"/>
  <c r="U610" i="1" s="1"/>
  <c r="P287" i="1"/>
  <c r="U287" i="1" s="1"/>
  <c r="P437" i="1"/>
  <c r="U437" i="1" s="1"/>
  <c r="P949" i="1"/>
  <c r="U949" i="1" s="1"/>
  <c r="P290" i="1"/>
  <c r="U290" i="1" s="1"/>
  <c r="P659" i="1"/>
  <c r="U659" i="1" s="1"/>
  <c r="P581" i="1"/>
  <c r="U581" i="1" s="1"/>
  <c r="P470" i="1"/>
  <c r="U470" i="1" s="1"/>
  <c r="P902" i="1"/>
  <c r="U902" i="1" s="1"/>
  <c r="P135" i="1"/>
  <c r="U135" i="1" s="1"/>
  <c r="P81" i="1"/>
  <c r="U81" i="1" s="1"/>
  <c r="P168" i="1"/>
  <c r="U168" i="1" s="1"/>
  <c r="P280" i="1"/>
  <c r="U280" i="1" s="1"/>
  <c r="P862" i="1"/>
  <c r="U862" i="1" s="1"/>
  <c r="P179" i="1"/>
  <c r="U179" i="1" s="1"/>
  <c r="P265" i="1"/>
  <c r="U265" i="1" s="1"/>
  <c r="P538" i="1"/>
  <c r="U538" i="1" s="1"/>
  <c r="P147" i="1"/>
  <c r="U147" i="1" s="1"/>
  <c r="P366" i="1"/>
  <c r="U366" i="1" s="1"/>
  <c r="P901" i="1"/>
  <c r="U901" i="1" s="1"/>
  <c r="P734" i="1"/>
  <c r="U734" i="1" s="1"/>
  <c r="P115" i="1"/>
  <c r="U115" i="1" s="1"/>
  <c r="P896" i="1"/>
  <c r="U896" i="1" s="1"/>
  <c r="P1277" i="1"/>
  <c r="U1277" i="1" s="1"/>
  <c r="P2830" i="1"/>
  <c r="U2830" i="1" s="1"/>
  <c r="P3357" i="1"/>
  <c r="U3357" i="1" s="1"/>
  <c r="P2500" i="1"/>
  <c r="U2500" i="1" s="1"/>
  <c r="P4011" i="1"/>
  <c r="U4011" i="1" s="1"/>
  <c r="P2442" i="1"/>
  <c r="U2442" i="1" s="1"/>
  <c r="P1988" i="1"/>
  <c r="U1988" i="1" s="1"/>
  <c r="P2461" i="1"/>
  <c r="U2461" i="1" s="1"/>
  <c r="P3042" i="1"/>
  <c r="U3042" i="1" s="1"/>
  <c r="P3262" i="1"/>
  <c r="U3262" i="1" s="1"/>
  <c r="P3102" i="1"/>
  <c r="U3102" i="1" s="1"/>
  <c r="P4012" i="1"/>
  <c r="U4012" i="1" s="1"/>
  <c r="P4013" i="1"/>
  <c r="U4013" i="1" s="1"/>
  <c r="P2635" i="1"/>
  <c r="U2635" i="1" s="1"/>
  <c r="P2777" i="1"/>
  <c r="U2777" i="1" s="1"/>
  <c r="P4014" i="1"/>
  <c r="U4014" i="1" s="1"/>
  <c r="P2889" i="1"/>
  <c r="U2889" i="1" s="1"/>
  <c r="P2315" i="1"/>
  <c r="U2315" i="1" s="1"/>
  <c r="P3512" i="1"/>
  <c r="U3512" i="1" s="1"/>
  <c r="P2930" i="1"/>
  <c r="U2930" i="1" s="1"/>
  <c r="P3117" i="1"/>
  <c r="U3117" i="1" s="1"/>
  <c r="P4015" i="1"/>
  <c r="U4015" i="1" s="1"/>
  <c r="P3351" i="1"/>
  <c r="U3351" i="1" s="1"/>
  <c r="P3428" i="1"/>
  <c r="U3428" i="1" s="1"/>
  <c r="P3166" i="1"/>
  <c r="U3166" i="1" s="1"/>
  <c r="P3316" i="1"/>
  <c r="U3316" i="1" s="1"/>
  <c r="P4016" i="1"/>
  <c r="U4016" i="1" s="1"/>
  <c r="P3130" i="1"/>
  <c r="U3130" i="1" s="1"/>
  <c r="P3368" i="1"/>
  <c r="U3368" i="1" s="1"/>
  <c r="P2354" i="1"/>
  <c r="U2354" i="1" s="1"/>
  <c r="P3624" i="1"/>
  <c r="U3624" i="1" s="1"/>
  <c r="P1841" i="1"/>
  <c r="U1841" i="1" s="1"/>
  <c r="P4017" i="1"/>
  <c r="U4017" i="1" s="1"/>
  <c r="P4018" i="1"/>
  <c r="U4018" i="1" s="1"/>
  <c r="P3684" i="1"/>
  <c r="U3684" i="1" s="1"/>
  <c r="P2618" i="1"/>
  <c r="U2618" i="1" s="1"/>
  <c r="P3031" i="1"/>
  <c r="U3031" i="1" s="1"/>
  <c r="P2021" i="1"/>
  <c r="U2021" i="1" s="1"/>
  <c r="P3537" i="1"/>
  <c r="U3537" i="1" s="1"/>
  <c r="P2131" i="1"/>
  <c r="U2131" i="1" s="1"/>
  <c r="P3263" i="1"/>
  <c r="U3263" i="1" s="1"/>
  <c r="P4019" i="1"/>
  <c r="U4019" i="1" s="1"/>
  <c r="P2173" i="1"/>
  <c r="U2173" i="1" s="1"/>
  <c r="P2231" i="1"/>
  <c r="U2231" i="1" s="1"/>
  <c r="P2252" i="1"/>
  <c r="U2252" i="1" s="1"/>
  <c r="P912" i="1"/>
  <c r="U912" i="1" s="1"/>
  <c r="P1129" i="1"/>
  <c r="U1129" i="1" s="1"/>
  <c r="P1574" i="1"/>
  <c r="U1574" i="1" s="1"/>
  <c r="P2233" i="1"/>
  <c r="U2233" i="1" s="1"/>
  <c r="P1865" i="1"/>
  <c r="U1865" i="1" s="1"/>
  <c r="P1538" i="1"/>
  <c r="U1538" i="1" s="1"/>
  <c r="P1498" i="1"/>
  <c r="U1498" i="1" s="1"/>
  <c r="P1864" i="1"/>
  <c r="U1864" i="1" s="1"/>
  <c r="P1804" i="1"/>
  <c r="U1804" i="1" s="1"/>
  <c r="P656" i="1"/>
  <c r="U656" i="1" s="1"/>
  <c r="P3197" i="1"/>
  <c r="U3197" i="1" s="1"/>
  <c r="P2502" i="1"/>
  <c r="U2502" i="1" s="1"/>
  <c r="P2391" i="1"/>
  <c r="U2391" i="1" s="1"/>
  <c r="P816" i="1"/>
  <c r="U816" i="1" s="1"/>
  <c r="P1160" i="1"/>
  <c r="U1160" i="1" s="1"/>
  <c r="P1033" i="1"/>
  <c r="U1033" i="1" s="1"/>
  <c r="P2167" i="1"/>
  <c r="U2167" i="1" s="1"/>
  <c r="P2537" i="1"/>
  <c r="U2537" i="1" s="1"/>
  <c r="P1528" i="1"/>
  <c r="U1528" i="1" s="1"/>
  <c r="P576" i="1"/>
  <c r="U576" i="1" s="1"/>
  <c r="P2248" i="1"/>
  <c r="U2248" i="1" s="1"/>
  <c r="P2722" i="1"/>
  <c r="U2722" i="1" s="1"/>
  <c r="P1442" i="1"/>
  <c r="U1442" i="1" s="1"/>
  <c r="P969" i="1"/>
  <c r="U969" i="1" s="1"/>
  <c r="P1238" i="1"/>
  <c r="U1238" i="1" s="1"/>
  <c r="P1675" i="1"/>
  <c r="U1675" i="1" s="1"/>
  <c r="P1625" i="1"/>
  <c r="U1625" i="1" s="1"/>
  <c r="P726" i="1"/>
  <c r="U726" i="1" s="1"/>
  <c r="P1048" i="1"/>
  <c r="U1048" i="1" s="1"/>
  <c r="P1388" i="1"/>
  <c r="U1388" i="1" s="1"/>
  <c r="P2033" i="1"/>
  <c r="U2033" i="1" s="1"/>
  <c r="P2594" i="1"/>
  <c r="U2594" i="1" s="1"/>
  <c r="P1274" i="1"/>
  <c r="U1274" i="1" s="1"/>
  <c r="P2478" i="1"/>
  <c r="U2478" i="1" s="1"/>
  <c r="P677" i="1"/>
  <c r="U677" i="1" s="1"/>
  <c r="P1126" i="1"/>
  <c r="U1126" i="1" s="1"/>
  <c r="P2878" i="1"/>
  <c r="U2878" i="1" s="1"/>
  <c r="P2363" i="1"/>
  <c r="U2363" i="1" s="1"/>
  <c r="P1017" i="1"/>
  <c r="U1017" i="1" s="1"/>
  <c r="P3076" i="1"/>
  <c r="U3076" i="1" s="1"/>
  <c r="P2487" i="1"/>
  <c r="U2487" i="1" s="1"/>
  <c r="P1514" i="1"/>
  <c r="U1514" i="1" s="1"/>
  <c r="P1801" i="1"/>
  <c r="U1801" i="1" s="1"/>
  <c r="P1727" i="1"/>
  <c r="U1727" i="1" s="1"/>
  <c r="P740" i="1"/>
  <c r="U740" i="1" s="1"/>
  <c r="P1637" i="1"/>
  <c r="U1637" i="1" s="1"/>
  <c r="P1565" i="1"/>
  <c r="U1565" i="1" s="1"/>
  <c r="P1451" i="1"/>
  <c r="U1451" i="1" s="1"/>
  <c r="P1591" i="1"/>
  <c r="U1591" i="1" s="1"/>
  <c r="P1582" i="1"/>
  <c r="U1582" i="1" s="1"/>
  <c r="P2155" i="1"/>
  <c r="U2155" i="1" s="1"/>
  <c r="P1946" i="1"/>
  <c r="U1946" i="1" s="1"/>
  <c r="P2694" i="1"/>
  <c r="U2694" i="1" s="1"/>
  <c r="P2436" i="1"/>
  <c r="U2436" i="1" s="1"/>
  <c r="P1726" i="1"/>
  <c r="U1726" i="1" s="1"/>
  <c r="P1348" i="1"/>
  <c r="U1348" i="1" s="1"/>
  <c r="P1656" i="1"/>
  <c r="U1656" i="1" s="1"/>
  <c r="P3538" i="1"/>
  <c r="U3538" i="1" s="1"/>
  <c r="P4020" i="1"/>
  <c r="U4020" i="1" s="1"/>
  <c r="P4021" i="1"/>
  <c r="U4021" i="1" s="1"/>
  <c r="P3387" i="1"/>
  <c r="U3387" i="1" s="1"/>
  <c r="P1738" i="1"/>
  <c r="U1738" i="1" s="1"/>
  <c r="P4022" i="1"/>
  <c r="U4022" i="1" s="1"/>
  <c r="P4023" i="1"/>
  <c r="U4023" i="1" s="1"/>
  <c r="P3215" i="1"/>
  <c r="U3215" i="1" s="1"/>
  <c r="P3591" i="1"/>
  <c r="U3591" i="1" s="1"/>
  <c r="P2829" i="1"/>
  <c r="U2829" i="1" s="1"/>
  <c r="P4024" i="1"/>
  <c r="U4024" i="1" s="1"/>
  <c r="P3155" i="1"/>
  <c r="U3155" i="1" s="1"/>
  <c r="P4025" i="1"/>
  <c r="U4025" i="1" s="1"/>
  <c r="P2746" i="1"/>
  <c r="U2746" i="1" s="1"/>
  <c r="P2847" i="1"/>
  <c r="U2847" i="1" s="1"/>
  <c r="P3033" i="1"/>
  <c r="U3033" i="1" s="1"/>
  <c r="P890" i="1"/>
  <c r="U890" i="1" s="1"/>
  <c r="P4026" i="1"/>
  <c r="U4026" i="1" s="1"/>
  <c r="P3365" i="1"/>
  <c r="U3365" i="1" s="1"/>
  <c r="P2884" i="1"/>
  <c r="U2884" i="1" s="1"/>
  <c r="P3187" i="1"/>
  <c r="U3187" i="1" s="1"/>
  <c r="P3253" i="1"/>
  <c r="U3253" i="1" s="1"/>
  <c r="P3462" i="1"/>
  <c r="U3462" i="1" s="1"/>
  <c r="P3338" i="1"/>
  <c r="U3338" i="1" s="1"/>
  <c r="P4027" i="1"/>
  <c r="U4027" i="1" s="1"/>
  <c r="P3326" i="1"/>
  <c r="U3326" i="1" s="1"/>
  <c r="P2671" i="1"/>
  <c r="U2671" i="1" s="1"/>
  <c r="P967" i="1"/>
  <c r="U967" i="1" s="1"/>
  <c r="P3001" i="1"/>
  <c r="U3001" i="1" s="1"/>
  <c r="P2495" i="1"/>
  <c r="U2495" i="1" s="1"/>
  <c r="P2703" i="1"/>
  <c r="U2703" i="1" s="1"/>
  <c r="P4028" i="1"/>
  <c r="U4028" i="1" s="1"/>
  <c r="P2386" i="1"/>
  <c r="U2386" i="1" s="1"/>
  <c r="P2879" i="1"/>
  <c r="U2879" i="1" s="1"/>
  <c r="P3561" i="1"/>
  <c r="U3561" i="1" s="1"/>
  <c r="P4029" i="1"/>
  <c r="U4029" i="1" s="1"/>
  <c r="P2549" i="1"/>
  <c r="U2549" i="1" s="1"/>
  <c r="P3233" i="1"/>
  <c r="U3233" i="1" s="1"/>
  <c r="P3391" i="1"/>
  <c r="U3391" i="1" s="1"/>
  <c r="P1607" i="1"/>
  <c r="U1607" i="1" s="1"/>
  <c r="P4030" i="1"/>
  <c r="U4030" i="1" s="1"/>
  <c r="P2900" i="1"/>
  <c r="U2900" i="1" s="1"/>
  <c r="P1936" i="1"/>
  <c r="U1936" i="1" s="1"/>
  <c r="P2992" i="1"/>
  <c r="U2992" i="1" s="1"/>
  <c r="P3059" i="1"/>
  <c r="U3059" i="1" s="1"/>
  <c r="P3539" i="1"/>
  <c r="U3539" i="1" s="1"/>
  <c r="P3592" i="1"/>
  <c r="U3592" i="1" s="1"/>
  <c r="P4031" i="1"/>
  <c r="U4031" i="1" s="1"/>
  <c r="P2257" i="1"/>
  <c r="U2257" i="1" s="1"/>
  <c r="P3446" i="1"/>
  <c r="U3446" i="1" s="1"/>
  <c r="P2876" i="1"/>
  <c r="U2876" i="1" s="1"/>
  <c r="P2677" i="1"/>
  <c r="U2677" i="1" s="1"/>
  <c r="P3413" i="1"/>
  <c r="U3413" i="1" s="1"/>
  <c r="P4032" i="1"/>
  <c r="U4032" i="1" s="1"/>
  <c r="P3440" i="1"/>
  <c r="U3440" i="1" s="1"/>
  <c r="P2576" i="1"/>
  <c r="U2576" i="1" s="1"/>
  <c r="P2639" i="1"/>
  <c r="U2639" i="1" s="1"/>
  <c r="P2827" i="1"/>
  <c r="U2827" i="1" s="1"/>
  <c r="P4033" i="1"/>
  <c r="U4033" i="1" s="1"/>
  <c r="P1427" i="1"/>
  <c r="U1427" i="1" s="1"/>
  <c r="P3569" i="1"/>
  <c r="U3569" i="1" s="1"/>
  <c r="P3429" i="1"/>
  <c r="U3429" i="1" s="1"/>
  <c r="P3347" i="1"/>
  <c r="U3347" i="1" s="1"/>
  <c r="P3193" i="1"/>
  <c r="U3193" i="1" s="1"/>
  <c r="P2577" i="1"/>
  <c r="U2577" i="1" s="1"/>
  <c r="P2622" i="1"/>
  <c r="U2622" i="1" s="1"/>
  <c r="P3625" i="1"/>
  <c r="U3625" i="1" s="1"/>
  <c r="P2886" i="1"/>
  <c r="U2886" i="1" s="1"/>
  <c r="P3463" i="1"/>
  <c r="U3463" i="1" s="1"/>
  <c r="P3685" i="1"/>
  <c r="U3685" i="1" s="1"/>
  <c r="P2541" i="1"/>
  <c r="U2541" i="1" s="1"/>
  <c r="P1874" i="1"/>
  <c r="U1874" i="1" s="1"/>
  <c r="P3626" i="1"/>
  <c r="U3626" i="1" s="1"/>
  <c r="P3686" i="1"/>
  <c r="U3686" i="1" s="1"/>
  <c r="P2585" i="1"/>
  <c r="U2585" i="1" s="1"/>
  <c r="P3034" i="1"/>
  <c r="U3034" i="1" s="1"/>
  <c r="P2724" i="1"/>
  <c r="U2724" i="1" s="1"/>
  <c r="P2152" i="1"/>
  <c r="U2152" i="1" s="1"/>
  <c r="P3268" i="1"/>
  <c r="U3268" i="1" s="1"/>
  <c r="P2534" i="1"/>
  <c r="U2534" i="1" s="1"/>
  <c r="P3062" i="1"/>
  <c r="U3062" i="1" s="1"/>
  <c r="P2684" i="1"/>
  <c r="U2684" i="1" s="1"/>
  <c r="P2846" i="1"/>
  <c r="U2846" i="1" s="1"/>
  <c r="P330" i="1"/>
  <c r="U330" i="1" s="1"/>
  <c r="P177" i="1"/>
  <c r="U177" i="1" s="1"/>
  <c r="P1364" i="1"/>
  <c r="U1364" i="1" s="1"/>
  <c r="P1745" i="1"/>
  <c r="U1745" i="1" s="1"/>
  <c r="P2366" i="1"/>
  <c r="U2366" i="1" s="1"/>
  <c r="P823" i="1"/>
  <c r="U823" i="1" s="1"/>
  <c r="P713" i="1"/>
  <c r="U713" i="1" s="1"/>
  <c r="P2472" i="1"/>
  <c r="U2472" i="1" s="1"/>
  <c r="P1470" i="1"/>
  <c r="U1470" i="1" s="1"/>
  <c r="P1668" i="1"/>
  <c r="U1668" i="1" s="1"/>
  <c r="P1627" i="1"/>
  <c r="U1627" i="1" s="1"/>
  <c r="P1395" i="1"/>
  <c r="U1395" i="1" s="1"/>
  <c r="P2190" i="1"/>
  <c r="U2190" i="1" s="1"/>
  <c r="P1908" i="1"/>
  <c r="U1908" i="1" s="1"/>
  <c r="P1310" i="1"/>
  <c r="U1310" i="1" s="1"/>
  <c r="P814" i="1"/>
  <c r="U814" i="1" s="1"/>
  <c r="P1633" i="1"/>
  <c r="U1633" i="1" s="1"/>
  <c r="P3687" i="1"/>
  <c r="U3687" i="1" s="1"/>
  <c r="P197" i="1"/>
  <c r="U197" i="1" s="1"/>
  <c r="P4034" i="1"/>
  <c r="U4034" i="1" s="1"/>
  <c r="P3147" i="1"/>
  <c r="U3147" i="1" s="1"/>
  <c r="P4035" i="1"/>
  <c r="U4035" i="1" s="1"/>
  <c r="P3627" i="1"/>
  <c r="U3627" i="1" s="1"/>
  <c r="P2296" i="1"/>
  <c r="U2296" i="1" s="1"/>
  <c r="P3438" i="1"/>
  <c r="U3438" i="1" s="1"/>
  <c r="P3414" i="1"/>
  <c r="U3414" i="1" s="1"/>
  <c r="P4036" i="1"/>
  <c r="U4036" i="1" s="1"/>
  <c r="P2284" i="1"/>
  <c r="U2284" i="1" s="1"/>
  <c r="P2039" i="1"/>
  <c r="U2039" i="1" s="1"/>
  <c r="P2595" i="1"/>
  <c r="U2595" i="1" s="1"/>
  <c r="P4037" i="1"/>
  <c r="U4037" i="1" s="1"/>
  <c r="P2514" i="1"/>
  <c r="U2514" i="1" s="1"/>
  <c r="P2171" i="1"/>
  <c r="U2171" i="1" s="1"/>
  <c r="P2869" i="1"/>
  <c r="U2869" i="1" s="1"/>
  <c r="P4038" i="1"/>
  <c r="U4038" i="1" s="1"/>
  <c r="P4039" i="1"/>
  <c r="U4039" i="1" s="1"/>
  <c r="P4040" i="1"/>
  <c r="U4040" i="1" s="1"/>
  <c r="P1079" i="1"/>
  <c r="U1079" i="1" s="1"/>
  <c r="P2218" i="1"/>
  <c r="U2218" i="1" s="1"/>
  <c r="P671" i="1"/>
  <c r="U671" i="1" s="1"/>
  <c r="P1174" i="1"/>
  <c r="U1174" i="1" s="1"/>
  <c r="P2027" i="1"/>
  <c r="U2027" i="1" s="1"/>
  <c r="P640" i="1"/>
  <c r="U640" i="1" s="1"/>
  <c r="P1043" i="1"/>
  <c r="U1043" i="1" s="1"/>
  <c r="P1370" i="1"/>
  <c r="U1370" i="1" s="1"/>
  <c r="P2030" i="1"/>
  <c r="U2030" i="1" s="1"/>
  <c r="P964" i="1"/>
  <c r="U964" i="1" s="1"/>
  <c r="P1485" i="1"/>
  <c r="U1485" i="1" s="1"/>
  <c r="P1827" i="1"/>
  <c r="U1827" i="1" s="1"/>
  <c r="P777" i="1"/>
  <c r="U777" i="1" s="1"/>
  <c r="P1153" i="1"/>
  <c r="U1153" i="1" s="1"/>
  <c r="P846" i="1"/>
  <c r="U846" i="1" s="1"/>
  <c r="P3080" i="1"/>
  <c r="U3080" i="1" s="1"/>
  <c r="P1426" i="1"/>
  <c r="U1426" i="1" s="1"/>
  <c r="P2383" i="1"/>
  <c r="U2383" i="1" s="1"/>
  <c r="P1161" i="1"/>
  <c r="U1161" i="1" s="1"/>
  <c r="P1464" i="1"/>
  <c r="U1464" i="1" s="1"/>
  <c r="P1146" i="1"/>
  <c r="U1146" i="1" s="1"/>
  <c r="P1152" i="1"/>
  <c r="U1152" i="1" s="1"/>
  <c r="P42" i="1"/>
  <c r="U42" i="1" s="1"/>
  <c r="P343" i="1"/>
  <c r="U343" i="1" s="1"/>
  <c r="P597" i="1"/>
  <c r="U597" i="1" s="1"/>
  <c r="P1688" i="1"/>
  <c r="U1688" i="1" s="1"/>
  <c r="P308" i="1"/>
  <c r="U308" i="1" s="1"/>
  <c r="P2365" i="1"/>
  <c r="U2365" i="1" s="1"/>
  <c r="P230" i="1"/>
  <c r="U230" i="1" s="1"/>
  <c r="P732" i="1"/>
  <c r="U732" i="1" s="1"/>
  <c r="P775" i="1"/>
  <c r="U775" i="1" s="1"/>
  <c r="P1504" i="1"/>
  <c r="U1504" i="1" s="1"/>
  <c r="P2353" i="1"/>
  <c r="U2353" i="1" s="1"/>
  <c r="P2145" i="1"/>
  <c r="U2145" i="1" s="1"/>
  <c r="P491" i="1"/>
  <c r="U491" i="1" s="1"/>
  <c r="P130" i="1"/>
  <c r="U130" i="1" s="1"/>
  <c r="P690" i="1"/>
  <c r="U690" i="1" s="1"/>
  <c r="P157" i="1"/>
  <c r="U157" i="1" s="1"/>
  <c r="P2038" i="1"/>
  <c r="U2038" i="1" s="1"/>
  <c r="P2682" i="1"/>
  <c r="U2682" i="1" s="1"/>
  <c r="P363" i="1"/>
  <c r="U363" i="1" s="1"/>
  <c r="P880" i="1"/>
  <c r="U880" i="1" s="1"/>
  <c r="P1539" i="1"/>
  <c r="U1539" i="1" s="1"/>
  <c r="P181" i="1"/>
  <c r="U181" i="1" s="1"/>
  <c r="P578" i="1"/>
  <c r="U578" i="1" s="1"/>
  <c r="P789" i="1"/>
  <c r="U789" i="1" s="1"/>
  <c r="P2293" i="1"/>
  <c r="U2293" i="1" s="1"/>
  <c r="P1537" i="1"/>
  <c r="U1537" i="1" s="1"/>
  <c r="P288" i="1"/>
  <c r="U288" i="1" s="1"/>
  <c r="P1737" i="1"/>
  <c r="U1737" i="1" s="1"/>
  <c r="P2786" i="1"/>
  <c r="U2786" i="1" s="1"/>
  <c r="P1208" i="1"/>
  <c r="U1208" i="1" s="1"/>
  <c r="P496" i="1"/>
  <c r="U496" i="1" s="1"/>
  <c r="P302" i="1"/>
  <c r="U302" i="1" s="1"/>
  <c r="P1401" i="1"/>
  <c r="U1401" i="1" s="1"/>
  <c r="P782" i="1"/>
  <c r="U782" i="1" s="1"/>
  <c r="P360" i="1"/>
  <c r="U360" i="1" s="1"/>
  <c r="P1276" i="1"/>
  <c r="U1276" i="1" s="1"/>
  <c r="P442" i="1"/>
  <c r="U442" i="1" s="1"/>
  <c r="P917" i="1"/>
  <c r="U917" i="1" s="1"/>
  <c r="P1136" i="1"/>
  <c r="U1136" i="1" s="1"/>
  <c r="P714" i="1"/>
  <c r="U714" i="1" s="1"/>
  <c r="P2508" i="1"/>
  <c r="U2508" i="1" s="1"/>
  <c r="P592" i="1"/>
  <c r="U592" i="1" s="1"/>
  <c r="P883" i="1"/>
  <c r="U883" i="1" s="1"/>
  <c r="P2186" i="1"/>
  <c r="U2186" i="1" s="1"/>
  <c r="P152" i="1"/>
  <c r="U152" i="1" s="1"/>
  <c r="P801" i="1"/>
  <c r="U801" i="1" s="1"/>
  <c r="P249" i="1"/>
  <c r="U249" i="1" s="1"/>
  <c r="P1948" i="1"/>
  <c r="U1948" i="1" s="1"/>
  <c r="P2102" i="1"/>
  <c r="U2102" i="1" s="1"/>
  <c r="P2196" i="1"/>
  <c r="U2196" i="1" s="1"/>
  <c r="P1250" i="1"/>
  <c r="U1250" i="1" s="1"/>
  <c r="P71" i="1"/>
  <c r="U71" i="1" s="1"/>
  <c r="P311" i="1"/>
  <c r="U311" i="1" s="1"/>
  <c r="P260" i="1"/>
  <c r="U260" i="1" s="1"/>
  <c r="P2300" i="1"/>
  <c r="U2300" i="1" s="1"/>
  <c r="P2349" i="1"/>
  <c r="U2349" i="1" s="1"/>
  <c r="P381" i="1"/>
  <c r="U381" i="1" s="1"/>
  <c r="P1478" i="1"/>
  <c r="U1478" i="1" s="1"/>
  <c r="P758" i="1"/>
  <c r="U758" i="1" s="1"/>
  <c r="P1932" i="1"/>
  <c r="U1932" i="1" s="1"/>
  <c r="P475" i="1"/>
  <c r="U475" i="1" s="1"/>
  <c r="P565" i="1"/>
  <c r="U565" i="1" s="1"/>
  <c r="P1113" i="1"/>
  <c r="U1113" i="1" s="1"/>
  <c r="P528" i="1"/>
  <c r="U528" i="1" s="1"/>
  <c r="P2497" i="1"/>
  <c r="U2497" i="1" s="1"/>
  <c r="P806" i="1"/>
  <c r="U806" i="1" s="1"/>
  <c r="P1331" i="1"/>
  <c r="U1331" i="1" s="1"/>
  <c r="P2565" i="1"/>
  <c r="U2565" i="1" s="1"/>
  <c r="P2444" i="1"/>
  <c r="U2444" i="1" s="1"/>
  <c r="P3203" i="1"/>
  <c r="U3203" i="1" s="1"/>
  <c r="P3339" i="1"/>
  <c r="U3339" i="1" s="1"/>
  <c r="P4041" i="1"/>
  <c r="U4041" i="1" s="1"/>
  <c r="P3688" i="1"/>
  <c r="U3688" i="1" s="1"/>
  <c r="P4042" i="1"/>
  <c r="U4042" i="1" s="1"/>
  <c r="P4043" i="1"/>
  <c r="U4043" i="1" s="1"/>
  <c r="P3610" i="1"/>
  <c r="U3610" i="1" s="1"/>
  <c r="P2717" i="1"/>
  <c r="U2717" i="1" s="1"/>
  <c r="P2812" i="1"/>
  <c r="U2812" i="1" s="1"/>
  <c r="P4044" i="1"/>
  <c r="U4044" i="1" s="1"/>
  <c r="P935" i="1"/>
  <c r="U935" i="1" s="1"/>
  <c r="P2610" i="1"/>
  <c r="U2610" i="1" s="1"/>
  <c r="P798" i="1"/>
  <c r="U798" i="1" s="1"/>
  <c r="P3513" i="1"/>
  <c r="U3513" i="1" s="1"/>
  <c r="P193" i="1"/>
  <c r="U193" i="1" s="1"/>
  <c r="P2978" i="1"/>
  <c r="U2978" i="1" s="1"/>
  <c r="P3004" i="1"/>
  <c r="U3004" i="1" s="1"/>
  <c r="P3038" i="1"/>
  <c r="U3038" i="1" s="1"/>
  <c r="P2815" i="1"/>
  <c r="U2815" i="1" s="1"/>
  <c r="P909" i="1"/>
  <c r="U909" i="1" s="1"/>
  <c r="P3628" i="1"/>
  <c r="U3628" i="1" s="1"/>
  <c r="P2552" i="1"/>
  <c r="U2552" i="1" s="1"/>
  <c r="P3442" i="1"/>
  <c r="U3442" i="1" s="1"/>
  <c r="P2184" i="1"/>
  <c r="U2184" i="1" s="1"/>
  <c r="P2091" i="1"/>
  <c r="U2091" i="1" s="1"/>
  <c r="P3118" i="1"/>
  <c r="U3118" i="1" s="1"/>
  <c r="P3210" i="1"/>
  <c r="U3210" i="1" s="1"/>
  <c r="P648" i="1"/>
  <c r="U648" i="1" s="1"/>
  <c r="P2781" i="1"/>
  <c r="U2781" i="1" s="1"/>
  <c r="P1828" i="1"/>
  <c r="U1828" i="1" s="1"/>
  <c r="P4045" i="1"/>
  <c r="U4045" i="1" s="1"/>
  <c r="P3251" i="1"/>
  <c r="U3251" i="1" s="1"/>
  <c r="P2701" i="1"/>
  <c r="U2701" i="1" s="1"/>
  <c r="P2588" i="1"/>
  <c r="U2588" i="1" s="1"/>
  <c r="P3279" i="1"/>
  <c r="U3279" i="1" s="1"/>
  <c r="P3073" i="1"/>
  <c r="U3073" i="1" s="1"/>
  <c r="P3066" i="1"/>
  <c r="U3066" i="1" s="1"/>
  <c r="P1031" i="1"/>
  <c r="U1031" i="1" s="1"/>
  <c r="P636" i="1"/>
  <c r="U636" i="1" s="1"/>
  <c r="P2470" i="1"/>
  <c r="U2470" i="1" s="1"/>
  <c r="P2237" i="1"/>
  <c r="U2237" i="1" s="1"/>
  <c r="P2397" i="1"/>
  <c r="U2397" i="1" s="1"/>
  <c r="P3430" i="1"/>
  <c r="U3430" i="1" s="1"/>
  <c r="P3303" i="1"/>
  <c r="U3303" i="1" s="1"/>
  <c r="P2471" i="1"/>
  <c r="U2471" i="1" s="1"/>
  <c r="P1995" i="1"/>
  <c r="U1995" i="1" s="1"/>
  <c r="P1986" i="1"/>
  <c r="U1986" i="1" s="1"/>
  <c r="P2871" i="1"/>
  <c r="U2871" i="1" s="1"/>
  <c r="P1961" i="1"/>
  <c r="U1961" i="1" s="1"/>
  <c r="P2842" i="1"/>
  <c r="U2842" i="1" s="1"/>
  <c r="P971" i="1"/>
  <c r="U971" i="1" s="1"/>
  <c r="P3500" i="1"/>
  <c r="U3500" i="1" s="1"/>
  <c r="P2236" i="1"/>
  <c r="U2236" i="1" s="1"/>
  <c r="P1718" i="1"/>
  <c r="U1718" i="1" s="1"/>
  <c r="P3332" i="1"/>
  <c r="U3332" i="1" s="1"/>
  <c r="P855" i="1"/>
  <c r="U855" i="1" s="1"/>
  <c r="P3405" i="1"/>
  <c r="U3405" i="1" s="1"/>
  <c r="P941" i="1"/>
  <c r="U941" i="1" s="1"/>
  <c r="P3540" i="1"/>
  <c r="U3540" i="1" s="1"/>
  <c r="P1110" i="1"/>
  <c r="U1110" i="1" s="1"/>
  <c r="P2658" i="1"/>
  <c r="U2658" i="1" s="1"/>
  <c r="P1218" i="1"/>
  <c r="U1218" i="1" s="1"/>
  <c r="P4046" i="1"/>
  <c r="U4046" i="1" s="1"/>
  <c r="P2851" i="1"/>
  <c r="U2851" i="1" s="1"/>
  <c r="P2733" i="1"/>
  <c r="U2733" i="1" s="1"/>
  <c r="P3689" i="1"/>
  <c r="U3689" i="1" s="1"/>
  <c r="P2066" i="1"/>
  <c r="U2066" i="1" s="1"/>
  <c r="P3593" i="1"/>
  <c r="U3593" i="1" s="1"/>
  <c r="P3064" i="1"/>
  <c r="U3064" i="1" s="1"/>
  <c r="P3541" i="1"/>
  <c r="U3541" i="1" s="1"/>
  <c r="P3090" i="1"/>
  <c r="U3090" i="1" s="1"/>
  <c r="P97" i="1"/>
  <c r="U97" i="1" s="1"/>
  <c r="P3396" i="1"/>
  <c r="U3396" i="1" s="1"/>
  <c r="P4047" i="1"/>
  <c r="U4047" i="1" s="1"/>
  <c r="P2321" i="1"/>
  <c r="U2321" i="1" s="1"/>
  <c r="P4048" i="1"/>
  <c r="U4048" i="1" s="1"/>
  <c r="P478" i="1"/>
  <c r="U478" i="1" s="1"/>
  <c r="P3542" i="1"/>
  <c r="U3542" i="1" s="1"/>
  <c r="P2785" i="1"/>
  <c r="U2785" i="1" s="1"/>
  <c r="P2551" i="1"/>
  <c r="U2551" i="1" s="1"/>
  <c r="P3543" i="1"/>
  <c r="U3543" i="1" s="1"/>
  <c r="P2646" i="1"/>
  <c r="U2646" i="1" s="1"/>
  <c r="P2936" i="1"/>
  <c r="U2936" i="1" s="1"/>
  <c r="P3013" i="1"/>
  <c r="U3013" i="1" s="1"/>
  <c r="P2562" i="1"/>
  <c r="U2562" i="1" s="1"/>
  <c r="P3304" i="1"/>
  <c r="U3304" i="1" s="1"/>
  <c r="P4049" i="1"/>
  <c r="U4049" i="1" s="1"/>
  <c r="P1628" i="1"/>
  <c r="U1628" i="1" s="1"/>
  <c r="P3152" i="1"/>
  <c r="U3152" i="1" s="1"/>
  <c r="P2897" i="1"/>
  <c r="U2897" i="1" s="1"/>
  <c r="P3321" i="1"/>
  <c r="U3321" i="1" s="1"/>
  <c r="P4050" i="1"/>
  <c r="U4050" i="1" s="1"/>
  <c r="P884" i="1"/>
  <c r="U884" i="1" s="1"/>
  <c r="P4051" i="1"/>
  <c r="U4051" i="1" s="1"/>
  <c r="P1125" i="1"/>
  <c r="U1125" i="1" s="1"/>
  <c r="P358" i="1"/>
  <c r="U358" i="1" s="1"/>
  <c r="P1740" i="1"/>
  <c r="U1740" i="1" s="1"/>
  <c r="P2180" i="1"/>
  <c r="U2180" i="1" s="1"/>
  <c r="P1394" i="1"/>
  <c r="U1394" i="1" s="1"/>
  <c r="P1399" i="1"/>
  <c r="U1399" i="1" s="1"/>
  <c r="P1752" i="1"/>
  <c r="U1752" i="1" s="1"/>
  <c r="P719" i="1"/>
  <c r="U719" i="1" s="1"/>
  <c r="P854" i="1"/>
  <c r="U854" i="1" s="1"/>
  <c r="P747" i="1"/>
  <c r="U747" i="1" s="1"/>
  <c r="P1059" i="1"/>
  <c r="U1059" i="1" s="1"/>
  <c r="P1316" i="1"/>
  <c r="U1316" i="1" s="1"/>
  <c r="P1042" i="1"/>
  <c r="U1042" i="1" s="1"/>
  <c r="P1904" i="1"/>
  <c r="U1904" i="1" s="1"/>
  <c r="P1224" i="1"/>
  <c r="U1224" i="1" s="1"/>
  <c r="P1829" i="1"/>
  <c r="U1829" i="1" s="1"/>
  <c r="P1157" i="1"/>
  <c r="U1157" i="1" s="1"/>
  <c r="P534" i="1"/>
  <c r="U534" i="1" s="1"/>
  <c r="P1636" i="1"/>
  <c r="U1636" i="1" s="1"/>
  <c r="P2216" i="1"/>
  <c r="U2216" i="1" s="1"/>
  <c r="P142" i="1"/>
  <c r="U142" i="1" s="1"/>
  <c r="P1409" i="1"/>
  <c r="U1409" i="1" s="1"/>
  <c r="P1511" i="1"/>
  <c r="U1511" i="1" s="1"/>
  <c r="P813" i="1"/>
  <c r="U813" i="1" s="1"/>
  <c r="P1774" i="1"/>
  <c r="U1774" i="1" s="1"/>
  <c r="P879" i="1"/>
  <c r="U879" i="1" s="1"/>
  <c r="P1759" i="1"/>
  <c r="U1759" i="1" s="1"/>
  <c r="P695" i="1"/>
  <c r="U695" i="1" s="1"/>
  <c r="P1540" i="1"/>
  <c r="U1540" i="1" s="1"/>
  <c r="P1080" i="1"/>
  <c r="U1080" i="1" s="1"/>
  <c r="P1792" i="1"/>
  <c r="U1792" i="1" s="1"/>
  <c r="P1576" i="1"/>
  <c r="U1576" i="1" s="1"/>
  <c r="P1665" i="1"/>
  <c r="U1665" i="1" s="1"/>
  <c r="P1204" i="1"/>
  <c r="U1204" i="1" s="1"/>
  <c r="P2121" i="1"/>
  <c r="U2121" i="1" s="1"/>
  <c r="P2643" i="1"/>
  <c r="U2643" i="1" s="1"/>
  <c r="P914" i="1"/>
  <c r="U914" i="1" s="1"/>
  <c r="P1619" i="1"/>
  <c r="U1619" i="1" s="1"/>
  <c r="P1221" i="1"/>
  <c r="U1221" i="1" s="1"/>
  <c r="P2367" i="1"/>
  <c r="U2367" i="1" s="1"/>
  <c r="P1468" i="1"/>
  <c r="U1468" i="1" s="1"/>
  <c r="P456" i="1"/>
  <c r="U456" i="1" s="1"/>
  <c r="P3058" i="1"/>
  <c r="U3058" i="1" s="1"/>
  <c r="P929" i="1"/>
  <c r="U929" i="1" s="1"/>
  <c r="P4052" i="1"/>
  <c r="U4052" i="1" s="1"/>
  <c r="P3023" i="1"/>
  <c r="U3023" i="1" s="1"/>
  <c r="P3121" i="1"/>
  <c r="U3121" i="1" s="1"/>
  <c r="P2609" i="1"/>
  <c r="U2609" i="1" s="1"/>
  <c r="P4053" i="1"/>
  <c r="U4053" i="1" s="1"/>
  <c r="P1848" i="1"/>
  <c r="U1848" i="1" s="1"/>
  <c r="P1971" i="1"/>
  <c r="U1971" i="1" s="1"/>
  <c r="P2255" i="1"/>
  <c r="U2255" i="1" s="1"/>
  <c r="P3100" i="1"/>
  <c r="U3100" i="1" s="1"/>
  <c r="P1651" i="1"/>
  <c r="U1651" i="1" s="1"/>
  <c r="P3690" i="1"/>
  <c r="U3690" i="1" s="1"/>
  <c r="P3415" i="1"/>
  <c r="U3415" i="1" s="1"/>
  <c r="P1618" i="1"/>
  <c r="U1618" i="1" s="1"/>
  <c r="P2907" i="1"/>
  <c r="U2907" i="1" s="1"/>
  <c r="P4054" i="1"/>
  <c r="U4054" i="1" s="1"/>
  <c r="P2875" i="1"/>
  <c r="U2875" i="1" s="1"/>
  <c r="P4055" i="1"/>
  <c r="U4055" i="1" s="1"/>
  <c r="P1678" i="1"/>
  <c r="U1678" i="1" s="1"/>
  <c r="P1144" i="1"/>
  <c r="U1144" i="1" s="1"/>
  <c r="P643" i="1"/>
  <c r="U643" i="1" s="1"/>
  <c r="P1361" i="1"/>
  <c r="U1361" i="1" s="1"/>
  <c r="P309" i="1"/>
  <c r="U309" i="1" s="1"/>
  <c r="P1169" i="1"/>
  <c r="U1169" i="1" s="1"/>
  <c r="P1013" i="1"/>
  <c r="U1013" i="1" s="1"/>
  <c r="P593" i="1"/>
  <c r="U593" i="1" s="1"/>
  <c r="P234" i="1"/>
  <c r="U234" i="1" s="1"/>
  <c r="P1905" i="1"/>
  <c r="U1905" i="1" s="1"/>
  <c r="P1135" i="1"/>
  <c r="U1135" i="1" s="1"/>
  <c r="P594" i="1"/>
  <c r="U594" i="1" s="1"/>
  <c r="P418" i="1"/>
  <c r="U418" i="1" s="1"/>
  <c r="P525" i="1"/>
  <c r="U525" i="1" s="1"/>
  <c r="P1293" i="1"/>
  <c r="U1293" i="1" s="1"/>
  <c r="P1509" i="1"/>
  <c r="U1509" i="1" s="1"/>
  <c r="P1432" i="1"/>
  <c r="U1432" i="1" s="1"/>
  <c r="P273" i="1"/>
  <c r="U273" i="1" s="1"/>
  <c r="P1866" i="1"/>
  <c r="U1866" i="1" s="1"/>
  <c r="P2204" i="1"/>
  <c r="U2204" i="1" s="1"/>
  <c r="P2101" i="1"/>
  <c r="U2101" i="1" s="1"/>
  <c r="P910" i="1"/>
  <c r="U910" i="1" s="1"/>
  <c r="P386" i="1"/>
  <c r="U386" i="1" s="1"/>
  <c r="P1593" i="1"/>
  <c r="U1593" i="1" s="1"/>
  <c r="P2037" i="1"/>
  <c r="U2037" i="1" s="1"/>
  <c r="P2175" i="1"/>
  <c r="U2175" i="1" s="1"/>
  <c r="P1022" i="1"/>
  <c r="U1022" i="1" s="1"/>
  <c r="P1324" i="1"/>
  <c r="U1324" i="1" s="1"/>
  <c r="P509" i="1"/>
  <c r="U509" i="1" s="1"/>
  <c r="P414" i="1"/>
  <c r="U414" i="1" s="1"/>
  <c r="P232" i="1"/>
  <c r="U232" i="1" s="1"/>
  <c r="P1503" i="1"/>
  <c r="U1503" i="1" s="1"/>
  <c r="P979" i="1"/>
  <c r="U979" i="1" s="1"/>
  <c r="P1546" i="1"/>
  <c r="U1546" i="1" s="1"/>
  <c r="P735" i="1"/>
  <c r="U735" i="1" s="1"/>
  <c r="P579" i="1"/>
  <c r="U579" i="1" s="1"/>
  <c r="P815" i="1"/>
  <c r="U815" i="1" s="1"/>
  <c r="P2025" i="1"/>
  <c r="U2025" i="1" s="1"/>
  <c r="P377" i="1"/>
  <c r="U377" i="1" s="1"/>
  <c r="P652" i="1"/>
  <c r="U652" i="1" s="1"/>
  <c r="P1640" i="1"/>
  <c r="U1640" i="1" s="1"/>
  <c r="P601" i="1"/>
  <c r="U601" i="1" s="1"/>
  <c r="P1038" i="1"/>
  <c r="U1038" i="1" s="1"/>
  <c r="P338" i="1"/>
  <c r="U338" i="1" s="1"/>
  <c r="P2016" i="1"/>
  <c r="U2016" i="1" s="1"/>
  <c r="P1588" i="1"/>
  <c r="U1588" i="1" s="1"/>
  <c r="P408" i="1"/>
  <c r="U408" i="1" s="1"/>
  <c r="P564" i="1"/>
  <c r="U564" i="1" s="1"/>
  <c r="P2656" i="1"/>
  <c r="U2656" i="1" s="1"/>
  <c r="P574" i="1"/>
  <c r="U574" i="1" s="1"/>
  <c r="P1820" i="1"/>
  <c r="U1820" i="1" s="1"/>
  <c r="P898" i="1"/>
  <c r="U898" i="1" s="1"/>
  <c r="P349" i="1"/>
  <c r="U349" i="1" s="1"/>
  <c r="P1083" i="1"/>
  <c r="U1083" i="1" s="1"/>
  <c r="P1456" i="1"/>
  <c r="U1456" i="1" s="1"/>
  <c r="P582" i="1"/>
  <c r="U582" i="1" s="1"/>
  <c r="P1604" i="1"/>
  <c r="U1604" i="1" s="1"/>
  <c r="P1666" i="1"/>
  <c r="U1666" i="1" s="1"/>
  <c r="P1246" i="1"/>
  <c r="U1246" i="1" s="1"/>
  <c r="P856" i="1"/>
  <c r="U856" i="1" s="1"/>
  <c r="P516" i="1"/>
  <c r="U516" i="1" s="1"/>
  <c r="P1674" i="1"/>
  <c r="U1674" i="1" s="1"/>
  <c r="P827" i="1"/>
  <c r="U827" i="1" s="1"/>
  <c r="P1959" i="1"/>
  <c r="U1959" i="1" s="1"/>
  <c r="P1927" i="1"/>
  <c r="U1927" i="1" s="1"/>
  <c r="P510" i="1"/>
  <c r="U510" i="1" s="1"/>
  <c r="P1267" i="1"/>
  <c r="U1267" i="1" s="1"/>
  <c r="P494" i="1"/>
  <c r="U494" i="1" s="1"/>
  <c r="P1967" i="1"/>
  <c r="U1967" i="1" s="1"/>
  <c r="P1124" i="1"/>
  <c r="U1124" i="1" s="1"/>
  <c r="P1090" i="1"/>
  <c r="U1090" i="1" s="1"/>
  <c r="P1662" i="1"/>
  <c r="U1662" i="1" s="1"/>
  <c r="P943" i="1"/>
  <c r="U943" i="1" s="1"/>
  <c r="P1854" i="1"/>
  <c r="U1854" i="1" s="1"/>
  <c r="P994" i="1"/>
  <c r="U994" i="1" s="1"/>
  <c r="P258" i="1"/>
  <c r="U258" i="1" s="1"/>
  <c r="P2440" i="1"/>
  <c r="U2440" i="1" s="1"/>
  <c r="P1530" i="1"/>
  <c r="U1530" i="1" s="1"/>
  <c r="P1058" i="1"/>
  <c r="U1058" i="1" s="1"/>
  <c r="P520" i="1"/>
  <c r="U520" i="1" s="1"/>
  <c r="P1708" i="1"/>
  <c r="U1708" i="1" s="1"/>
  <c r="P727" i="1"/>
  <c r="U727" i="1" s="1"/>
  <c r="P2538" i="1"/>
  <c r="U2538" i="1" s="1"/>
  <c r="P1723" i="1"/>
  <c r="U1723" i="1" s="1"/>
  <c r="P2617" i="1"/>
  <c r="U2617" i="1" s="1"/>
  <c r="P2856" i="1"/>
  <c r="U2856" i="1" s="1"/>
  <c r="P874" i="1"/>
  <c r="U874" i="1" s="1"/>
  <c r="P2518" i="1"/>
  <c r="U2518" i="1" s="1"/>
  <c r="P2509" i="1"/>
  <c r="U2509" i="1" s="1"/>
  <c r="P1797" i="1"/>
  <c r="U1797" i="1" s="1"/>
  <c r="P1075" i="1"/>
  <c r="U1075" i="1" s="1"/>
  <c r="P706" i="1"/>
  <c r="U706" i="1" s="1"/>
  <c r="P1408" i="1"/>
  <c r="U1408" i="1" s="1"/>
  <c r="P1301" i="1"/>
  <c r="U1301" i="1" s="1"/>
  <c r="P1327" i="1"/>
  <c r="U1327" i="1" s="1"/>
  <c r="P784" i="1"/>
  <c r="U784" i="1" s="1"/>
  <c r="P1840" i="1"/>
  <c r="U1840" i="1" s="1"/>
  <c r="P497" i="1"/>
  <c r="U497" i="1" s="1"/>
  <c r="P1303" i="1"/>
  <c r="U1303" i="1" s="1"/>
  <c r="P1643" i="1"/>
  <c r="U1643" i="1" s="1"/>
  <c r="P2298" i="1"/>
  <c r="U2298" i="1" s="1"/>
  <c r="P1269" i="1"/>
  <c r="U1269" i="1" s="1"/>
  <c r="P2630" i="1"/>
  <c r="U2630" i="1" s="1"/>
  <c r="P953" i="1"/>
  <c r="U953" i="1" s="1"/>
  <c r="P1614" i="1"/>
  <c r="U1614" i="1" s="1"/>
  <c r="P1703" i="1"/>
  <c r="U1703" i="1" s="1"/>
  <c r="P1755" i="1"/>
  <c r="U1755" i="1" s="1"/>
  <c r="P2007" i="1"/>
  <c r="U2007" i="1" s="1"/>
  <c r="P1249" i="1"/>
  <c r="U1249" i="1" s="1"/>
  <c r="P618" i="1"/>
  <c r="U618" i="1" s="1"/>
  <c r="P2270" i="1"/>
  <c r="U2270" i="1" s="1"/>
  <c r="P1696" i="1"/>
  <c r="U1696" i="1" s="1"/>
  <c r="P2647" i="1"/>
  <c r="U2647" i="1" s="1"/>
  <c r="P1690" i="1"/>
  <c r="U1690" i="1" s="1"/>
  <c r="P2648" i="1"/>
  <c r="U2648" i="1" s="1"/>
  <c r="P1447" i="1"/>
  <c r="U1447" i="1" s="1"/>
  <c r="P2201" i="1"/>
  <c r="U2201" i="1" s="1"/>
  <c r="P2080" i="1"/>
  <c r="U2080" i="1" s="1"/>
  <c r="P2718" i="1"/>
  <c r="U2718" i="1" s="1"/>
  <c r="P829" i="1"/>
  <c r="U829" i="1" s="1"/>
  <c r="P2455" i="1"/>
  <c r="U2455" i="1" s="1"/>
  <c r="P1642" i="1"/>
  <c r="U1642" i="1" s="1"/>
  <c r="P2243" i="1"/>
  <c r="U2243" i="1" s="1"/>
  <c r="P2041" i="1"/>
  <c r="U2041" i="1" s="1"/>
  <c r="P1133" i="1"/>
  <c r="U1133" i="1" s="1"/>
  <c r="P1018" i="1"/>
  <c r="U1018" i="1" s="1"/>
  <c r="P1377" i="1"/>
  <c r="U1377" i="1" s="1"/>
  <c r="P1102" i="1"/>
  <c r="U1102" i="1" s="1"/>
  <c r="P1177" i="1"/>
  <c r="U1177" i="1" s="1"/>
  <c r="P2904" i="1"/>
  <c r="U2904" i="1" s="1"/>
  <c r="P1610" i="1"/>
  <c r="U1610" i="1" s="1"/>
  <c r="P514" i="1"/>
  <c r="U514" i="1" s="1"/>
  <c r="P805" i="1"/>
  <c r="U805" i="1" s="1"/>
  <c r="P1291" i="1"/>
  <c r="U1291" i="1" s="1"/>
  <c r="P1446" i="1"/>
  <c r="U1446" i="1" s="1"/>
  <c r="P990" i="1"/>
  <c r="U990" i="1" s="1"/>
  <c r="P2230" i="1"/>
  <c r="U2230" i="1" s="1"/>
  <c r="P1226" i="1"/>
  <c r="U1226" i="1" s="1"/>
  <c r="P2547" i="1"/>
  <c r="U2547" i="1" s="1"/>
  <c r="P2024" i="1"/>
  <c r="U2024" i="1" s="1"/>
  <c r="P1733" i="1"/>
  <c r="U1733" i="1" s="1"/>
  <c r="P1071" i="1"/>
  <c r="U1071" i="1" s="1"/>
  <c r="P2074" i="1"/>
  <c r="U2074" i="1" s="1"/>
  <c r="P1379" i="1"/>
  <c r="U1379" i="1" s="1"/>
  <c r="P1164" i="1"/>
  <c r="U1164" i="1" s="1"/>
  <c r="P1101" i="1"/>
  <c r="U1101" i="1" s="1"/>
  <c r="P2047" i="1"/>
  <c r="U2047" i="1" s="1"/>
  <c r="P1527" i="1"/>
  <c r="U1527" i="1" s="1"/>
  <c r="P1782" i="1"/>
  <c r="U1782" i="1" s="1"/>
  <c r="P2081" i="1"/>
  <c r="U2081" i="1" s="1"/>
  <c r="P1887" i="1"/>
  <c r="U1887" i="1" s="1"/>
  <c r="P696" i="1"/>
  <c r="U696" i="1" s="1"/>
  <c r="P1273" i="1"/>
  <c r="U1273" i="1" s="1"/>
  <c r="P761" i="1"/>
  <c r="U761" i="1" s="1"/>
  <c r="P1045" i="1"/>
  <c r="U1045" i="1" s="1"/>
  <c r="P2286" i="1"/>
  <c r="U2286" i="1" s="1"/>
  <c r="P859" i="1"/>
  <c r="U859" i="1" s="1"/>
  <c r="P1493" i="1"/>
  <c r="U1493" i="1" s="1"/>
  <c r="P1658" i="1"/>
  <c r="U1658" i="1" s="1"/>
  <c r="P2276" i="1"/>
  <c r="U2276" i="1" s="1"/>
  <c r="P2410" i="1"/>
  <c r="U2410" i="1" s="1"/>
  <c r="P2317" i="1"/>
  <c r="U2317" i="1" s="1"/>
  <c r="P1141" i="1"/>
  <c r="U1141" i="1" s="1"/>
  <c r="P1984" i="1"/>
  <c r="U1984" i="1" s="1"/>
  <c r="P2873" i="1"/>
  <c r="U2873" i="1" s="1"/>
  <c r="P2327" i="1"/>
  <c r="U2327" i="1" s="1"/>
  <c r="P1899" i="1"/>
  <c r="U1899" i="1" s="1"/>
  <c r="P1369" i="1"/>
  <c r="U1369" i="1" s="1"/>
  <c r="P1564" i="1"/>
  <c r="U1564" i="1" s="1"/>
  <c r="P848" i="1"/>
  <c r="U848" i="1" s="1"/>
  <c r="P835" i="1"/>
  <c r="U835" i="1" s="1"/>
  <c r="P2605" i="1"/>
  <c r="U2605" i="1" s="1"/>
  <c r="P1846" i="1"/>
  <c r="U1846" i="1" s="1"/>
  <c r="P1505" i="1"/>
  <c r="U1505" i="1" s="1"/>
  <c r="P1300" i="1"/>
  <c r="U1300" i="1" s="1"/>
  <c r="P1398" i="1"/>
  <c r="U1398" i="1" s="1"/>
  <c r="P1926" i="1"/>
  <c r="U1926" i="1" s="1"/>
  <c r="P1015" i="1"/>
  <c r="U1015" i="1" s="1"/>
  <c r="P1918" i="1"/>
  <c r="U1918" i="1" s="1"/>
  <c r="P1832" i="1"/>
  <c r="U1832" i="1" s="1"/>
  <c r="P1402" i="1"/>
  <c r="U1402" i="1" s="1"/>
  <c r="P2061" i="1"/>
  <c r="U2061" i="1" s="1"/>
  <c r="P635" i="1"/>
  <c r="U635" i="1" s="1"/>
  <c r="P2071" i="1"/>
  <c r="U2071" i="1" s="1"/>
  <c r="P2271" i="1"/>
  <c r="U2271" i="1" s="1"/>
  <c r="P2680" i="1"/>
  <c r="U2680" i="1" s="1"/>
  <c r="P2043" i="1"/>
  <c r="U2043" i="1" s="1"/>
  <c r="P2477" i="1"/>
  <c r="U2477" i="1" s="1"/>
  <c r="P2392" i="1"/>
  <c r="U2392" i="1" s="1"/>
  <c r="P2056" i="1"/>
  <c r="U2056" i="1" s="1"/>
  <c r="P2864" i="1"/>
  <c r="U2864" i="1" s="1"/>
  <c r="P1245" i="1"/>
  <c r="U1245" i="1" s="1"/>
  <c r="P2208" i="1"/>
  <c r="U2208" i="1" s="1"/>
  <c r="P724" i="1"/>
  <c r="U724" i="1" s="1"/>
  <c r="P1573" i="1"/>
  <c r="U1573" i="1" s="1"/>
  <c r="P476" i="1"/>
  <c r="U476" i="1" s="1"/>
  <c r="P1916" i="1"/>
  <c r="U1916" i="1" s="1"/>
  <c r="P2589" i="1"/>
  <c r="U2589" i="1" s="1"/>
  <c r="P2695" i="1"/>
  <c r="U2695" i="1" s="1"/>
  <c r="P725" i="1"/>
  <c r="U725" i="1" s="1"/>
  <c r="P1811" i="1"/>
  <c r="U1811" i="1" s="1"/>
  <c r="P2310" i="1"/>
  <c r="U2310" i="1" s="1"/>
  <c r="P2583" i="1"/>
  <c r="U2583" i="1" s="1"/>
  <c r="P1471" i="1"/>
  <c r="U1471" i="1" s="1"/>
  <c r="P506" i="1"/>
  <c r="U506" i="1" s="1"/>
  <c r="P1562" i="1"/>
  <c r="U1562" i="1" s="1"/>
  <c r="P2545" i="1"/>
  <c r="U2545" i="1" s="1"/>
  <c r="P1512" i="1"/>
  <c r="U1512" i="1" s="1"/>
  <c r="P2971" i="1"/>
  <c r="U2971" i="1" s="1"/>
  <c r="P1205" i="1"/>
  <c r="U1205" i="1" s="1"/>
  <c r="P2000" i="1"/>
  <c r="U2000" i="1" s="1"/>
  <c r="P1318" i="1"/>
  <c r="U1318" i="1" s="1"/>
  <c r="P1579" i="1"/>
  <c r="U1579" i="1" s="1"/>
  <c r="P2385" i="1"/>
  <c r="U2385" i="1" s="1"/>
  <c r="P711" i="1"/>
  <c r="U711" i="1" s="1"/>
  <c r="P1466" i="1"/>
  <c r="U1466" i="1" s="1"/>
  <c r="P2803" i="1"/>
  <c r="U2803" i="1" s="1"/>
  <c r="P977" i="1"/>
  <c r="U977" i="1" s="1"/>
  <c r="P268" i="1"/>
  <c r="U268" i="1" s="1"/>
  <c r="P1309" i="1"/>
  <c r="U1309" i="1" s="1"/>
  <c r="P2103" i="1"/>
  <c r="U2103" i="1" s="1"/>
  <c r="P1857" i="1"/>
  <c r="U1857" i="1" s="1"/>
  <c r="P2982" i="1"/>
  <c r="U2982" i="1" s="1"/>
  <c r="P1796" i="1"/>
  <c r="U1796" i="1" s="1"/>
  <c r="P1913" i="1"/>
  <c r="U1913" i="1" s="1"/>
  <c r="P1789" i="1"/>
  <c r="U1789" i="1" s="1"/>
  <c r="P741" i="1"/>
  <c r="U741" i="1" s="1"/>
  <c r="P679" i="1"/>
  <c r="U679" i="1" s="1"/>
  <c r="P2268" i="1"/>
  <c r="U2268" i="1" s="1"/>
  <c r="P1116" i="1"/>
  <c r="U1116" i="1" s="1"/>
  <c r="P1542" i="1"/>
  <c r="U1542" i="1" s="1"/>
  <c r="P1655" i="1"/>
  <c r="U1655" i="1" s="1"/>
  <c r="P2032" i="1"/>
  <c r="U2032" i="1" s="1"/>
  <c r="P1121" i="1"/>
  <c r="U1121" i="1" s="1"/>
  <c r="P1670" i="1"/>
  <c r="U1670" i="1" s="1"/>
  <c r="P2905" i="1"/>
  <c r="U2905" i="1" s="1"/>
  <c r="P1954" i="1"/>
  <c r="U1954" i="1" s="1"/>
  <c r="P2425" i="1"/>
  <c r="U2425" i="1" s="1"/>
  <c r="P1910" i="1"/>
  <c r="U1910" i="1" s="1"/>
  <c r="P2290" i="1"/>
  <c r="U2290" i="1" s="1"/>
  <c r="P2294" i="1"/>
  <c r="U2294" i="1" s="1"/>
  <c r="P1758" i="1"/>
  <c r="U1758" i="1" s="1"/>
  <c r="P2150" i="1"/>
  <c r="U2150" i="1" s="1"/>
  <c r="P2486" i="1"/>
  <c r="U2486" i="1" s="1"/>
  <c r="P2540" i="1"/>
  <c r="U2540" i="1" s="1"/>
  <c r="P2076" i="1"/>
  <c r="U2076" i="1" s="1"/>
  <c r="P2772" i="1"/>
  <c r="U2772" i="1" s="1"/>
  <c r="P2519" i="1"/>
  <c r="U2519" i="1" s="1"/>
  <c r="P720" i="1"/>
  <c r="U720" i="1" s="1"/>
  <c r="P1040" i="1"/>
  <c r="U1040" i="1" s="1"/>
  <c r="P1605" i="1"/>
  <c r="U1605" i="1" s="1"/>
  <c r="P2221" i="1"/>
  <c r="U2221" i="1" s="1"/>
  <c r="P2571" i="1"/>
  <c r="U2571" i="1" s="1"/>
  <c r="P2387" i="1"/>
  <c r="U2387" i="1" s="1"/>
  <c r="P2523" i="1"/>
  <c r="U2523" i="1" s="1"/>
  <c r="P2669" i="1"/>
  <c r="U2669" i="1" s="1"/>
  <c r="P692" i="1"/>
  <c r="U692" i="1" s="1"/>
  <c r="P1149" i="1"/>
  <c r="U1149" i="1" s="1"/>
  <c r="P1853" i="1"/>
  <c r="U1853" i="1" s="1"/>
  <c r="P1244" i="1"/>
  <c r="U1244" i="1" s="1"/>
  <c r="P1541" i="1"/>
  <c r="U1541" i="1" s="1"/>
  <c r="P596" i="1"/>
  <c r="U596" i="1" s="1"/>
  <c r="P1494" i="1"/>
  <c r="U1494" i="1" s="1"/>
  <c r="P2783" i="1"/>
  <c r="U2783" i="1" s="1"/>
  <c r="P2295" i="1"/>
  <c r="U2295" i="1" s="1"/>
  <c r="P1868" i="1"/>
  <c r="U1868" i="1" s="1"/>
  <c r="P1194" i="1"/>
  <c r="U1194" i="1" s="1"/>
  <c r="P1884" i="1"/>
  <c r="U1884" i="1" s="1"/>
  <c r="P2809" i="1"/>
  <c r="U2809" i="1" s="1"/>
  <c r="P2828" i="1"/>
  <c r="U2828" i="1" s="1"/>
  <c r="P1844" i="1"/>
  <c r="U1844" i="1" s="1"/>
  <c r="P1772" i="1"/>
  <c r="U1772" i="1" s="1"/>
  <c r="P1933" i="1"/>
  <c r="U1933" i="1" s="1"/>
  <c r="P1813" i="1"/>
  <c r="U1813" i="1" s="1"/>
  <c r="P614" i="1"/>
  <c r="U614" i="1" s="1"/>
  <c r="P1290" i="1"/>
  <c r="U1290" i="1" s="1"/>
  <c r="P1105" i="1"/>
  <c r="U1105" i="1" s="1"/>
  <c r="P1594" i="1"/>
  <c r="U1594" i="1" s="1"/>
  <c r="P2017" i="1"/>
  <c r="U2017" i="1" s="1"/>
  <c r="P1214" i="1"/>
  <c r="U1214" i="1" s="1"/>
  <c r="P1676" i="1"/>
  <c r="U1676" i="1" s="1"/>
  <c r="P1382" i="1"/>
  <c r="U1382" i="1" s="1"/>
  <c r="P1053" i="1"/>
  <c r="U1053" i="1" s="1"/>
  <c r="P2193" i="1"/>
  <c r="U2193" i="1" s="1"/>
  <c r="P2474" i="1"/>
  <c r="U2474" i="1" s="1"/>
  <c r="P1330" i="1"/>
  <c r="U1330" i="1" s="1"/>
  <c r="P2104" i="1"/>
  <c r="U2104" i="1" s="1"/>
  <c r="P2764" i="1"/>
  <c r="U2764" i="1" s="1"/>
  <c r="P1107" i="1"/>
  <c r="U1107" i="1" s="1"/>
  <c r="P1368" i="1"/>
  <c r="U1368" i="1" s="1"/>
  <c r="P2008" i="1"/>
  <c r="U2008" i="1" s="1"/>
  <c r="P2006" i="1"/>
  <c r="U2006" i="1" s="1"/>
  <c r="P1826" i="1"/>
  <c r="U1826" i="1" s="1"/>
  <c r="P2304" i="1"/>
  <c r="U2304" i="1" s="1"/>
  <c r="P2087" i="1"/>
  <c r="U2087" i="1" s="1"/>
  <c r="P1279" i="1"/>
  <c r="U1279" i="1" s="1"/>
  <c r="P1631" i="1"/>
  <c r="U1631" i="1" s="1"/>
  <c r="P2373" i="1"/>
  <c r="U2373" i="1" s="1"/>
  <c r="P1661" i="1"/>
  <c r="U1661" i="1" s="1"/>
  <c r="P1533" i="1"/>
  <c r="U1533" i="1" s="1"/>
  <c r="P685" i="1"/>
  <c r="U685" i="1" s="1"/>
  <c r="P2994" i="1"/>
  <c r="U2994" i="1" s="1"/>
  <c r="P1490" i="1"/>
  <c r="U1490" i="1" s="1"/>
  <c r="P2401" i="1"/>
  <c r="U2401" i="1" s="1"/>
  <c r="P2084" i="1"/>
  <c r="U2084" i="1" s="1"/>
  <c r="P2370" i="1"/>
  <c r="U2370" i="1" s="1"/>
  <c r="P1457" i="1"/>
  <c r="U1457" i="1" s="1"/>
  <c r="P2638" i="1"/>
  <c r="U2638" i="1" s="1"/>
  <c r="P1521" i="1"/>
  <c r="U1521" i="1" s="1"/>
  <c r="P1712" i="1"/>
  <c r="U1712" i="1" s="1"/>
  <c r="P1333" i="1"/>
  <c r="U1333" i="1" s="1"/>
  <c r="P2023" i="1"/>
  <c r="U2023" i="1" s="1"/>
  <c r="P1877" i="1"/>
  <c r="U1877" i="1" s="1"/>
  <c r="P1892" i="1"/>
  <c r="U1892" i="1" s="1"/>
  <c r="P2604" i="1"/>
  <c r="U2604" i="1" s="1"/>
  <c r="P2136" i="1"/>
  <c r="U2136" i="1" s="1"/>
  <c r="P1230" i="1"/>
  <c r="U1230" i="1" s="1"/>
  <c r="P707" i="1"/>
  <c r="U707" i="1" s="1"/>
  <c r="P2652" i="1"/>
  <c r="U2652" i="1" s="1"/>
  <c r="P1441" i="1"/>
  <c r="U1441" i="1" s="1"/>
  <c r="P919" i="1"/>
  <c r="U919" i="1" s="1"/>
  <c r="P2012" i="1"/>
  <c r="U2012" i="1" s="1"/>
  <c r="P2539" i="1"/>
  <c r="U2539" i="1" s="1"/>
  <c r="P1612" i="1"/>
  <c r="U1612" i="1" s="1"/>
  <c r="P2191" i="1"/>
  <c r="U2191" i="1" s="1"/>
  <c r="P2256" i="1"/>
  <c r="U2256" i="1" s="1"/>
  <c r="P2572" i="1"/>
  <c r="U2572" i="1" s="1"/>
  <c r="P863" i="1"/>
  <c r="U863" i="1" s="1"/>
  <c r="P1852" i="1"/>
  <c r="U1852" i="1" s="1"/>
  <c r="P2933" i="1"/>
  <c r="U2933" i="1" s="1"/>
  <c r="P2217" i="1"/>
  <c r="U2217" i="1" s="1"/>
  <c r="P1667" i="1"/>
  <c r="U1667" i="1" s="1"/>
  <c r="P2510" i="1"/>
  <c r="U2510" i="1" s="1"/>
  <c r="P2787" i="1"/>
  <c r="U2787" i="1" s="1"/>
  <c r="P2199" i="1"/>
  <c r="U2199" i="1" s="1"/>
  <c r="P1055" i="1"/>
  <c r="U1055" i="1" s="1"/>
  <c r="P2054" i="1"/>
  <c r="U2054" i="1" s="1"/>
  <c r="P1710" i="1"/>
  <c r="U1710" i="1" s="1"/>
  <c r="P2901" i="1"/>
  <c r="U2901" i="1" s="1"/>
  <c r="P2266" i="1"/>
  <c r="U2266" i="1" s="1"/>
  <c r="P208" i="1"/>
  <c r="U208" i="1" s="1"/>
  <c r="P1814" i="1"/>
  <c r="U1814" i="1" s="1"/>
  <c r="P2339" i="1"/>
  <c r="U2339" i="1" s="1"/>
  <c r="P1646" i="1"/>
  <c r="U1646" i="1" s="1"/>
  <c r="P2078" i="1"/>
  <c r="U2078" i="1" s="1"/>
  <c r="P2482" i="1"/>
  <c r="U2482" i="1" s="1"/>
  <c r="P1032" i="1"/>
  <c r="U1032" i="1" s="1"/>
  <c r="P1046" i="1"/>
  <c r="U1046" i="1" s="1"/>
  <c r="P1730" i="1"/>
  <c r="U1730" i="1" s="1"/>
  <c r="P1781" i="1"/>
  <c r="U1781" i="1" s="1"/>
  <c r="P86" i="1"/>
  <c r="U86" i="1" s="1"/>
  <c r="P2670" i="1"/>
  <c r="U2670" i="1" s="1"/>
  <c r="P2328" i="1"/>
  <c r="U2328" i="1" s="1"/>
  <c r="P1410" i="1"/>
  <c r="U1410" i="1" s="1"/>
  <c r="P1673" i="1"/>
  <c r="U1673" i="1" s="1"/>
  <c r="P2702" i="1"/>
  <c r="U2702" i="1" s="1"/>
  <c r="P2653" i="1"/>
  <c r="U2653" i="1" s="1"/>
  <c r="P2350" i="1"/>
  <c r="U2350" i="1" s="1"/>
  <c r="P2240" i="1"/>
  <c r="U2240" i="1" s="1"/>
  <c r="P1837" i="1"/>
  <c r="U1837" i="1" s="1"/>
  <c r="P2287" i="1"/>
  <c r="U2287" i="1" s="1"/>
  <c r="P2273" i="1"/>
  <c r="U2273" i="1" s="1"/>
  <c r="P1176" i="1"/>
  <c r="U1176" i="1" s="1"/>
  <c r="P1766" i="1"/>
  <c r="U1766" i="1" s="1"/>
  <c r="P1958" i="1"/>
  <c r="U1958" i="1" s="1"/>
  <c r="P2681" i="1"/>
  <c r="U2681" i="1" s="1"/>
  <c r="P1518" i="1"/>
  <c r="U1518" i="1" s="1"/>
  <c r="P982" i="1"/>
  <c r="U982" i="1" s="1"/>
  <c r="P709" i="1"/>
  <c r="U709" i="1" s="1"/>
  <c r="P3129" i="1"/>
  <c r="U3129" i="1" s="1"/>
  <c r="P2479" i="1"/>
  <c r="U2479" i="1" s="1"/>
  <c r="P2098" i="1"/>
  <c r="U2098" i="1" s="1"/>
  <c r="P2679" i="1"/>
  <c r="U2679" i="1" s="1"/>
  <c r="P2335" i="1"/>
  <c r="U2335" i="1" s="1"/>
  <c r="P2100" i="1"/>
  <c r="U2100" i="1" s="1"/>
  <c r="P1590" i="1"/>
  <c r="U1590" i="1" s="1"/>
  <c r="P1472" i="1"/>
  <c r="U1472" i="1" s="1"/>
  <c r="P1414" i="1"/>
  <c r="U1414" i="1" s="1"/>
  <c r="P1313" i="1"/>
  <c r="U1313" i="1" s="1"/>
  <c r="P819" i="1"/>
  <c r="U819" i="1" s="1"/>
  <c r="P2568" i="1"/>
  <c r="U2568" i="1" s="1"/>
  <c r="P2968" i="1"/>
  <c r="U2968" i="1" s="1"/>
  <c r="P1154" i="1"/>
  <c r="U1154" i="1" s="1"/>
  <c r="P1180" i="1"/>
  <c r="U1180" i="1" s="1"/>
  <c r="P2213" i="1"/>
  <c r="U2213" i="1" s="1"/>
  <c r="P1683" i="1"/>
  <c r="U1683" i="1" s="1"/>
  <c r="P1453" i="1"/>
  <c r="U1453" i="1" s="1"/>
  <c r="P1889" i="1"/>
  <c r="U1889" i="1" s="1"/>
  <c r="P1519" i="1"/>
  <c r="U1519" i="1" s="1"/>
  <c r="P2235" i="1"/>
  <c r="U2235" i="1" s="1"/>
  <c r="P1671" i="1"/>
  <c r="U1671" i="1" s="1"/>
  <c r="P2278" i="1"/>
  <c r="U2278" i="1" s="1"/>
  <c r="P2346" i="1"/>
  <c r="U2346" i="1" s="1"/>
  <c r="P3489" i="1"/>
  <c r="U3489" i="1" s="1"/>
  <c r="P1839" i="1"/>
  <c r="U1839" i="1" s="1"/>
  <c r="P1328" i="1"/>
  <c r="U1328" i="1" s="1"/>
  <c r="P1672" i="1"/>
  <c r="U1672" i="1" s="1"/>
  <c r="P1435" i="1"/>
  <c r="U1435" i="1" s="1"/>
  <c r="P2709" i="1"/>
  <c r="U2709" i="1" s="1"/>
  <c r="P1344" i="1"/>
  <c r="U1344" i="1" s="1"/>
  <c r="P2614" i="1"/>
  <c r="U2614" i="1" s="1"/>
  <c r="P2463" i="1"/>
  <c r="U2463" i="1" s="1"/>
  <c r="P1554" i="1"/>
  <c r="U1554" i="1" s="1"/>
  <c r="P2031" i="1"/>
  <c r="U2031" i="1" s="1"/>
  <c r="P1429" i="1"/>
  <c r="U1429" i="1" s="1"/>
  <c r="P905" i="1"/>
  <c r="U905" i="1" s="1"/>
  <c r="P2205" i="1"/>
  <c r="U2205" i="1" s="1"/>
  <c r="P1694" i="1"/>
  <c r="U1694" i="1" s="1"/>
  <c r="P1634" i="1"/>
  <c r="U1634" i="1" s="1"/>
  <c r="P1510" i="1"/>
  <c r="U1510" i="1" s="1"/>
  <c r="P2419" i="1"/>
  <c r="U2419" i="1" s="1"/>
  <c r="P1883" i="1"/>
  <c r="U1883" i="1" s="1"/>
  <c r="P2262" i="1"/>
  <c r="U2262" i="1" s="1"/>
  <c r="P657" i="1"/>
  <c r="U657" i="1" s="1"/>
  <c r="P1461" i="1"/>
  <c r="U1461" i="1" s="1"/>
  <c r="P2361" i="1"/>
  <c r="U2361" i="1" s="1"/>
  <c r="P1559" i="1"/>
  <c r="U1559" i="1" s="1"/>
  <c r="P1502" i="1"/>
  <c r="U1502" i="1" s="1"/>
  <c r="P1520" i="1"/>
  <c r="U1520" i="1" s="1"/>
  <c r="P1305" i="1"/>
  <c r="U1305" i="1" s="1"/>
  <c r="P1911" i="1"/>
  <c r="U1911" i="1" s="1"/>
  <c r="P4056" i="1"/>
  <c r="U4056" i="1" s="1"/>
  <c r="P3629" i="1"/>
  <c r="U3629" i="1" s="1"/>
  <c r="P3691" i="1"/>
  <c r="U3691" i="1" s="1"/>
  <c r="P781" i="1"/>
  <c r="U781" i="1" s="1"/>
  <c r="P3148" i="1"/>
  <c r="U3148" i="1" s="1"/>
  <c r="P1985" i="1"/>
  <c r="U1985" i="1" s="1"/>
  <c r="P1492" i="1"/>
  <c r="U1492" i="1" s="1"/>
  <c r="P2192" i="1"/>
  <c r="U2192" i="1" s="1"/>
  <c r="P4057" i="1"/>
  <c r="U4057" i="1" s="1"/>
  <c r="P2390" i="1"/>
  <c r="U2390" i="1" s="1"/>
  <c r="P2946" i="1"/>
  <c r="U2946" i="1" s="1"/>
  <c r="P3692" i="1"/>
  <c r="U3692" i="1" s="1"/>
  <c r="P3254" i="1"/>
  <c r="U3254" i="1" s="1"/>
  <c r="P4058" i="1"/>
  <c r="U4058" i="1" s="1"/>
  <c r="P3480" i="1"/>
  <c r="U3480" i="1" s="1"/>
  <c r="P4059" i="1"/>
  <c r="U4059" i="1" s="1"/>
  <c r="P2448" i="1"/>
  <c r="U2448" i="1" s="1"/>
  <c r="P3693" i="1"/>
  <c r="U3693" i="1" s="1"/>
  <c r="P2696" i="1"/>
  <c r="U2696" i="1" s="1"/>
  <c r="P3382" i="1"/>
  <c r="U3382" i="1" s="1"/>
  <c r="P204" i="1"/>
  <c r="U204" i="1" s="1"/>
  <c r="P2480" i="1"/>
  <c r="U2480" i="1" s="1"/>
  <c r="P2678" i="1"/>
  <c r="U2678" i="1" s="1"/>
  <c r="P2662" i="1"/>
  <c r="U2662" i="1" s="1"/>
  <c r="P2492" i="1"/>
  <c r="U2492" i="1" s="1"/>
  <c r="P1895" i="1"/>
  <c r="U1895" i="1" s="1"/>
  <c r="P1648" i="1"/>
  <c r="U1648" i="1" s="1"/>
  <c r="P1036" i="1"/>
  <c r="U1036" i="1" s="1"/>
  <c r="P1117" i="1"/>
  <c r="U1117" i="1" s="1"/>
  <c r="P1780" i="1"/>
  <c r="U1780" i="1" s="1"/>
  <c r="P2090" i="1"/>
  <c r="U2090" i="1" s="1"/>
  <c r="P1524" i="1"/>
  <c r="U1524" i="1" s="1"/>
  <c r="P2903" i="1"/>
  <c r="U2903" i="1" s="1"/>
  <c r="P1449" i="1"/>
  <c r="U1449" i="1" s="1"/>
  <c r="P828" i="1"/>
  <c r="U828" i="1" s="1"/>
  <c r="P2928" i="1"/>
  <c r="U2928" i="1" s="1"/>
  <c r="P2422" i="1"/>
  <c r="U2422" i="1" s="1"/>
  <c r="P2515" i="1"/>
  <c r="U2515" i="1" s="1"/>
  <c r="P2226" i="1"/>
  <c r="U2226" i="1" s="1"/>
  <c r="P1517" i="1"/>
  <c r="U1517" i="1" s="1"/>
  <c r="P2326" i="1"/>
  <c r="U2326" i="1" s="1"/>
  <c r="P2142" i="1"/>
  <c r="U2142" i="1" s="1"/>
  <c r="P2919" i="1"/>
  <c r="U2919" i="1" s="1"/>
  <c r="P1396" i="1"/>
  <c r="U1396" i="1" s="1"/>
  <c r="P1531" i="1"/>
  <c r="U1531" i="1" s="1"/>
  <c r="P1231" i="1"/>
  <c r="U1231" i="1" s="1"/>
  <c r="P1241" i="1"/>
  <c r="U1241" i="1" s="1"/>
  <c r="P3216" i="1"/>
  <c r="U3216" i="1" s="1"/>
  <c r="P2330" i="1"/>
  <c r="U2330" i="1" s="1"/>
  <c r="P590" i="1"/>
  <c r="U590" i="1" s="1"/>
  <c r="P1863" i="1"/>
  <c r="U1863" i="1" s="1"/>
  <c r="P1784" i="1"/>
  <c r="U1784" i="1" s="1"/>
  <c r="P1437" i="1"/>
  <c r="U1437" i="1" s="1"/>
  <c r="P2269" i="1"/>
  <c r="U2269" i="1" s="1"/>
  <c r="P1285" i="1"/>
  <c r="U1285" i="1" s="1"/>
  <c r="P1349" i="1"/>
  <c r="U1349" i="1" s="1"/>
  <c r="P2318" i="1"/>
  <c r="U2318" i="1" s="1"/>
  <c r="P1118" i="1"/>
  <c r="U1118" i="1" s="1"/>
  <c r="P2797" i="1"/>
  <c r="U2797" i="1" s="1"/>
  <c r="P1178" i="1"/>
  <c r="U1178" i="1" s="1"/>
  <c r="P1463" i="1"/>
  <c r="U1463" i="1" s="1"/>
  <c r="P1391" i="1"/>
  <c r="U1391" i="1" s="1"/>
  <c r="P1969" i="1"/>
  <c r="U1969" i="1" s="1"/>
  <c r="P158" i="1"/>
  <c r="U158" i="1" s="1"/>
  <c r="P2200" i="1"/>
  <c r="U2200" i="1" s="1"/>
  <c r="P2730" i="1"/>
  <c r="U2730" i="1" s="1"/>
  <c r="P1362" i="1"/>
  <c r="U1362" i="1" s="1"/>
  <c r="P1326" i="1"/>
  <c r="U1326" i="1" s="1"/>
  <c r="P1513" i="1"/>
  <c r="U1513" i="1" s="1"/>
  <c r="P1798" i="1"/>
  <c r="U1798" i="1" s="1"/>
  <c r="P1070" i="1"/>
  <c r="U1070" i="1" s="1"/>
  <c r="P1695" i="1"/>
  <c r="U1695" i="1" s="1"/>
  <c r="P2592" i="1"/>
  <c r="U2592" i="1" s="1"/>
  <c r="P2093" i="1"/>
  <c r="U2093" i="1" s="1"/>
  <c r="P1465" i="1"/>
  <c r="U1465" i="1" s="1"/>
  <c r="P2183" i="1"/>
  <c r="U2183" i="1" s="1"/>
  <c r="P2754" i="1"/>
  <c r="U2754" i="1" s="1"/>
  <c r="P1581" i="1"/>
  <c r="U1581" i="1" s="1"/>
  <c r="P1965" i="1"/>
  <c r="U1965" i="1" s="1"/>
  <c r="P1952" i="1"/>
  <c r="U1952" i="1" s="1"/>
  <c r="P1833" i="1"/>
  <c r="U1833" i="1" s="1"/>
  <c r="P2288" i="1"/>
  <c r="U2288" i="1" s="1"/>
  <c r="P1957" i="1"/>
  <c r="U1957" i="1" s="1"/>
  <c r="P2616" i="1"/>
  <c r="U2616" i="1" s="1"/>
  <c r="P631" i="1"/>
  <c r="U631" i="1" s="1"/>
  <c r="P1875" i="1"/>
  <c r="U1875" i="1" s="1"/>
  <c r="P700" i="1"/>
  <c r="U700" i="1" s="1"/>
  <c r="P1386" i="1"/>
  <c r="U1386" i="1" s="1"/>
  <c r="P2207" i="1"/>
  <c r="U2207" i="1" s="1"/>
  <c r="P1319" i="1"/>
  <c r="U1319" i="1" s="1"/>
  <c r="P2232" i="1"/>
  <c r="U2232" i="1" s="1"/>
  <c r="P2744" i="1"/>
  <c r="U2744" i="1" s="1"/>
  <c r="P1417" i="1"/>
  <c r="U1417" i="1" s="1"/>
  <c r="P1173" i="1"/>
  <c r="U1173" i="1" s="1"/>
  <c r="P2013" i="1"/>
  <c r="U2013" i="1" s="1"/>
  <c r="P1222" i="1"/>
  <c r="U1222" i="1" s="1"/>
  <c r="P1248" i="1"/>
  <c r="U1248" i="1" s="1"/>
  <c r="P2774" i="1"/>
  <c r="U2774" i="1" s="1"/>
  <c r="P1587" i="1"/>
  <c r="U1587" i="1" s="1"/>
  <c r="P1890" i="1"/>
  <c r="U1890" i="1" s="1"/>
  <c r="P1951" i="1"/>
  <c r="U1951" i="1" s="1"/>
  <c r="P2789" i="1"/>
  <c r="U2789" i="1" s="1"/>
  <c r="P3149" i="1"/>
  <c r="U3149" i="1" s="1"/>
  <c r="P2580" i="1"/>
  <c r="U2580" i="1" s="1"/>
  <c r="P3056" i="1"/>
  <c r="U3056" i="1" s="1"/>
  <c r="P4060" i="1"/>
  <c r="U4060" i="1" s="1"/>
  <c r="P2735" i="1"/>
  <c r="U2735" i="1" s="1"/>
  <c r="P3455" i="1"/>
  <c r="U3455" i="1" s="1"/>
  <c r="P3544" i="1"/>
  <c r="U3544" i="1" s="1"/>
  <c r="P3028" i="1"/>
  <c r="U3028" i="1" s="1"/>
  <c r="P2882" i="1"/>
  <c r="U2882" i="1" s="1"/>
  <c r="P2460" i="1"/>
  <c r="U2460" i="1" s="1"/>
  <c r="P2795" i="1"/>
  <c r="U2795" i="1" s="1"/>
  <c r="P4061" i="1"/>
  <c r="U4061" i="1" s="1"/>
  <c r="P3131" i="1"/>
  <c r="U3131" i="1" s="1"/>
  <c r="P4062" i="1"/>
  <c r="U4062" i="1" s="1"/>
  <c r="P4063" i="1"/>
  <c r="U4063" i="1" s="1"/>
  <c r="P3545" i="1"/>
  <c r="U3545" i="1" s="1"/>
  <c r="P2967" i="1"/>
  <c r="U2967" i="1" s="1"/>
  <c r="P3431" i="1"/>
  <c r="U3431" i="1" s="1"/>
  <c r="P1143" i="1"/>
  <c r="U1143" i="1" s="1"/>
  <c r="P2657" i="1"/>
  <c r="U2657" i="1" s="1"/>
  <c r="P1007" i="1"/>
  <c r="U1007" i="1" s="1"/>
  <c r="P2170" i="1"/>
  <c r="U2170" i="1" s="1"/>
  <c r="P2621" i="1"/>
  <c r="U2621" i="1" s="1"/>
  <c r="P1145" i="1"/>
  <c r="U1145" i="1" s="1"/>
  <c r="P1561" i="1"/>
  <c r="U1561" i="1" s="1"/>
  <c r="P2516" i="1"/>
  <c r="U2516" i="1" s="1"/>
  <c r="P1229" i="1"/>
  <c r="U1229" i="1" s="1"/>
  <c r="P1356" i="1"/>
  <c r="U1356" i="1" s="1"/>
  <c r="P2072" i="1"/>
  <c r="U2072" i="1" s="1"/>
  <c r="P1247" i="1"/>
  <c r="U1247" i="1" s="1"/>
  <c r="P1168" i="1"/>
  <c r="U1168" i="1" s="1"/>
  <c r="P2685" i="1"/>
  <c r="U2685" i="1" s="1"/>
  <c r="P2169" i="1"/>
  <c r="U2169" i="1" s="1"/>
  <c r="P1183" i="1"/>
  <c r="U1183" i="1" s="1"/>
  <c r="P2105" i="1"/>
  <c r="U2105" i="1" s="1"/>
  <c r="P851" i="1"/>
  <c r="U851" i="1" s="1"/>
  <c r="P699" i="1"/>
  <c r="U699" i="1" s="1"/>
  <c r="P1750" i="1"/>
  <c r="U1750" i="1" s="1"/>
  <c r="P1265" i="1"/>
  <c r="U1265" i="1" s="1"/>
  <c r="P2280" i="1"/>
  <c r="U2280" i="1" s="1"/>
  <c r="P1914" i="1"/>
  <c r="U1914" i="1" s="1"/>
  <c r="P2116" i="1"/>
  <c r="U2116" i="1" s="1"/>
  <c r="P1072" i="1"/>
  <c r="U1072" i="1" s="1"/>
  <c r="P1093" i="1"/>
  <c r="U1093" i="1" s="1"/>
  <c r="P1709" i="1"/>
  <c r="U1709" i="1" s="1"/>
  <c r="P1900" i="1"/>
  <c r="U1900" i="1" s="1"/>
  <c r="P795" i="1"/>
  <c r="U795" i="1" s="1"/>
  <c r="P1592" i="1"/>
  <c r="U1592" i="1" s="1"/>
  <c r="P1693" i="1"/>
  <c r="U1693" i="1" s="1"/>
  <c r="P502" i="1"/>
  <c r="U502" i="1" s="1"/>
  <c r="P1560" i="1"/>
  <c r="U1560" i="1" s="1"/>
  <c r="P1191" i="1"/>
  <c r="U1191" i="1" s="1"/>
  <c r="P1871" i="1"/>
  <c r="U1871" i="1" s="1"/>
  <c r="P2067" i="1"/>
  <c r="U2067" i="1" s="1"/>
  <c r="P2249" i="1"/>
  <c r="U2249" i="1" s="1"/>
  <c r="P1549" i="1"/>
  <c r="U1549" i="1" s="1"/>
  <c r="P938" i="1"/>
  <c r="U938" i="1" s="1"/>
  <c r="P2799" i="1"/>
  <c r="U2799" i="1" s="1"/>
  <c r="P2687" i="1"/>
  <c r="U2687" i="1" s="1"/>
  <c r="P3089" i="1"/>
  <c r="U3089" i="1" s="1"/>
  <c r="P4064" i="1"/>
  <c r="U4064" i="1" s="1"/>
  <c r="P4065" i="1"/>
  <c r="U4065" i="1" s="1"/>
  <c r="P3363" i="1"/>
  <c r="U3363" i="1" s="1"/>
  <c r="P1286" i="1"/>
  <c r="U1286" i="1" s="1"/>
  <c r="P3305" i="1"/>
  <c r="U3305" i="1" s="1"/>
  <c r="P3514" i="1"/>
  <c r="U3514" i="1" s="1"/>
  <c r="P3694" i="1"/>
  <c r="U3694" i="1" s="1"/>
  <c r="P1100" i="1"/>
  <c r="U1100" i="1" s="1"/>
  <c r="P2337" i="1"/>
  <c r="U2337" i="1" s="1"/>
  <c r="P2760" i="1"/>
  <c r="U2760" i="1" s="1"/>
  <c r="P2418" i="1"/>
  <c r="U2418" i="1" s="1"/>
  <c r="P2736" i="1"/>
  <c r="U2736" i="1" s="1"/>
  <c r="P4066" i="1"/>
  <c r="U4066" i="1" s="1"/>
  <c r="P1742" i="1"/>
  <c r="U1742" i="1" s="1"/>
  <c r="P4067" i="1"/>
  <c r="U4067" i="1" s="1"/>
  <c r="P3613" i="1"/>
  <c r="U3613" i="1" s="1"/>
  <c r="P3594" i="1"/>
  <c r="U3594" i="1" s="1"/>
  <c r="P2713" i="1"/>
  <c r="U2713" i="1" s="1"/>
  <c r="P2368" i="1"/>
  <c r="U2368" i="1" s="1"/>
  <c r="P1881" i="1"/>
  <c r="U1881" i="1" s="1"/>
  <c r="P1962" i="1"/>
  <c r="U1962" i="1" s="1"/>
  <c r="P2445" i="1"/>
  <c r="U2445" i="1" s="1"/>
  <c r="P1791" i="1"/>
  <c r="U1791" i="1" s="1"/>
  <c r="P1821" i="1"/>
  <c r="U1821" i="1" s="1"/>
  <c r="P1830" i="1"/>
  <c r="U1830" i="1" s="1"/>
  <c r="P2362" i="1"/>
  <c r="U2362" i="1" s="1"/>
  <c r="P1972" i="1"/>
  <c r="U1972" i="1" s="1"/>
  <c r="P1808" i="1"/>
  <c r="U1808" i="1" s="1"/>
  <c r="P2619" i="1"/>
  <c r="U2619" i="1" s="1"/>
  <c r="P2303" i="1"/>
  <c r="U2303" i="1" s="1"/>
  <c r="P2729" i="1"/>
  <c r="U2729" i="1" s="1"/>
  <c r="P1378" i="1"/>
  <c r="U1378" i="1" s="1"/>
  <c r="P1076" i="1"/>
  <c r="U1076" i="1" s="1"/>
  <c r="P1639" i="1"/>
  <c r="U1639" i="1" s="1"/>
  <c r="P2880" i="1"/>
  <c r="U2880" i="1" s="1"/>
  <c r="P1119" i="1"/>
  <c r="U1119" i="1" s="1"/>
  <c r="P2511" i="1"/>
  <c r="U2511" i="1" s="1"/>
  <c r="P1223" i="1"/>
  <c r="U1223" i="1" s="1"/>
  <c r="P1185" i="1"/>
  <c r="U1185" i="1" s="1"/>
  <c r="P2675" i="1"/>
  <c r="U2675" i="1" s="1"/>
  <c r="P2940" i="1"/>
  <c r="U2940" i="1" s="1"/>
  <c r="P2649" i="1"/>
  <c r="U2649" i="1" s="1"/>
  <c r="P2202" i="1"/>
  <c r="U2202" i="1" s="1"/>
  <c r="P2133" i="1"/>
  <c r="U2133" i="1" s="1"/>
  <c r="P1467" i="1"/>
  <c r="U1467" i="1" s="1"/>
  <c r="P2825" i="1"/>
  <c r="U2825" i="1" s="1"/>
  <c r="P2405" i="1"/>
  <c r="U2405" i="1" s="1"/>
  <c r="P1867" i="1"/>
  <c r="U1867" i="1" s="1"/>
  <c r="P84" i="1"/>
  <c r="U84" i="1" s="1"/>
  <c r="P1882" i="1"/>
  <c r="U1882" i="1" s="1"/>
  <c r="P3229" i="1"/>
  <c r="U3229" i="1" s="1"/>
  <c r="P2424" i="1"/>
  <c r="U2424" i="1" s="1"/>
  <c r="P2283" i="1"/>
  <c r="U2283" i="1" s="1"/>
  <c r="P2302" i="1"/>
  <c r="U2302" i="1" s="1"/>
  <c r="P1307" i="1"/>
  <c r="U1307" i="1" s="1"/>
  <c r="P2439" i="1"/>
  <c r="U2439" i="1" s="1"/>
  <c r="P2988" i="1"/>
  <c r="U2988" i="1" s="1"/>
  <c r="P2004" i="1"/>
  <c r="U2004" i="1" s="1"/>
  <c r="P1819" i="1"/>
  <c r="U1819" i="1" s="1"/>
  <c r="P1823" i="1"/>
  <c r="U1823" i="1" s="1"/>
  <c r="P3349" i="1"/>
  <c r="U3349" i="1" s="1"/>
  <c r="P2433" i="1"/>
  <c r="U2433" i="1" s="1"/>
  <c r="P3456" i="1"/>
  <c r="U3456" i="1" s="1"/>
  <c r="P3406" i="1"/>
  <c r="U3406" i="1" s="1"/>
  <c r="P1973" i="1"/>
  <c r="U1973" i="1" s="1"/>
  <c r="P3432" i="1"/>
  <c r="U3432" i="1" s="1"/>
  <c r="P3695" i="1"/>
  <c r="U3695" i="1" s="1"/>
  <c r="P2895" i="1"/>
  <c r="U2895" i="1" s="1"/>
  <c r="P3546" i="1"/>
  <c r="U3546" i="1" s="1"/>
  <c r="P3696" i="1"/>
  <c r="U3696" i="1" s="1"/>
  <c r="P2306" i="1"/>
  <c r="U2306" i="1" s="1"/>
  <c r="P3150" i="1"/>
  <c r="U3150" i="1" s="1"/>
  <c r="P3697" i="1"/>
  <c r="U3697" i="1" s="1"/>
  <c r="P4068" i="1"/>
  <c r="U4068" i="1" s="1"/>
  <c r="P3242" i="1"/>
  <c r="U3242" i="1" s="1"/>
  <c r="P2546" i="1"/>
  <c r="U2546" i="1" s="1"/>
  <c r="P3501" i="1"/>
  <c r="U3501" i="1" s="1"/>
  <c r="P2902" i="1"/>
  <c r="U2902" i="1" s="1"/>
  <c r="P3547" i="1"/>
  <c r="U3547" i="1" s="1"/>
  <c r="P2716" i="1"/>
  <c r="U2716" i="1" s="1"/>
  <c r="P2106" i="1"/>
  <c r="U2106" i="1" s="1"/>
  <c r="P3340" i="1"/>
  <c r="U3340" i="1" s="1"/>
  <c r="P4069" i="1"/>
  <c r="U4069" i="1" s="1"/>
  <c r="P4070" i="1"/>
  <c r="U4070" i="1" s="1"/>
  <c r="P4071" i="1"/>
  <c r="U4071" i="1" s="1"/>
  <c r="P4072" i="1"/>
  <c r="U4072" i="1" s="1"/>
  <c r="P1855" i="1"/>
  <c r="U1855" i="1" s="1"/>
  <c r="P2210" i="1"/>
  <c r="U2210" i="1" s="1"/>
  <c r="P3548" i="1"/>
  <c r="U3548" i="1" s="1"/>
  <c r="P4073" i="1"/>
  <c r="U4073" i="1" s="1"/>
  <c r="P2379" i="1"/>
  <c r="U2379" i="1" s="1"/>
  <c r="P3433" i="1"/>
  <c r="U3433" i="1" s="1"/>
  <c r="P4074" i="1"/>
  <c r="U4074" i="1" s="1"/>
  <c r="P4075" i="1"/>
  <c r="U4075" i="1" s="1"/>
  <c r="P4076" i="1"/>
  <c r="U4076" i="1" s="1"/>
  <c r="P4077" i="1"/>
  <c r="U4077" i="1" s="1"/>
  <c r="P4078" i="1"/>
  <c r="U4078" i="1" s="1"/>
  <c r="P3364" i="1"/>
  <c r="U3364" i="1" s="1"/>
  <c r="P2644" i="1"/>
  <c r="U2644" i="1" s="1"/>
  <c r="P3086" i="1"/>
  <c r="U3086" i="1" s="1"/>
  <c r="P1691" i="1"/>
  <c r="U1691" i="1" s="1"/>
  <c r="P2894" i="1"/>
  <c r="U2894" i="1" s="1"/>
  <c r="P4079" i="1"/>
  <c r="U4079" i="1" s="1"/>
  <c r="P667" i="1"/>
  <c r="U667" i="1" s="1"/>
  <c r="P2661" i="1"/>
  <c r="U2661" i="1" s="1"/>
  <c r="P3306" i="1"/>
  <c r="U3306" i="1" s="1"/>
  <c r="P3010" i="1"/>
  <c r="U3010" i="1" s="1"/>
  <c r="P2723" i="1"/>
  <c r="U2723" i="1" s="1"/>
  <c r="P2451" i="1"/>
  <c r="U2451" i="1" s="1"/>
  <c r="P3074" i="1"/>
  <c r="U3074" i="1" s="1"/>
  <c r="P3048" i="1"/>
  <c r="U3048" i="1" s="1"/>
  <c r="P3434" i="1"/>
  <c r="U3434" i="1" s="1"/>
  <c r="P2112" i="1"/>
  <c r="U2112" i="1" s="1"/>
  <c r="P4080" i="1"/>
  <c r="U4080" i="1" s="1"/>
  <c r="P3614" i="1"/>
  <c r="U3614" i="1" s="1"/>
  <c r="P3005" i="1"/>
  <c r="U3005" i="1" s="1"/>
  <c r="P2347" i="1"/>
  <c r="U2347" i="1" s="1"/>
  <c r="P3020" i="1"/>
  <c r="U3020" i="1" s="1"/>
  <c r="P3228" i="1"/>
  <c r="U3228" i="1" s="1"/>
  <c r="P3049" i="1"/>
  <c r="U3049" i="1" s="1"/>
  <c r="P2993" i="1"/>
  <c r="U2993" i="1" s="1"/>
  <c r="P1568" i="1"/>
  <c r="U1568" i="1" s="1"/>
  <c r="P3698" i="1"/>
  <c r="U3698" i="1" s="1"/>
  <c r="P2374" i="1"/>
  <c r="U2374" i="1" s="1"/>
  <c r="P2398" i="1"/>
  <c r="U2398" i="1" s="1"/>
  <c r="P3595" i="1"/>
  <c r="U3595" i="1" s="1"/>
  <c r="P4081" i="1"/>
  <c r="U4081" i="1" s="1"/>
  <c r="P3549" i="1"/>
  <c r="U3549" i="1" s="1"/>
  <c r="P3082" i="1"/>
  <c r="U3082" i="1" s="1"/>
  <c r="P3167" i="1"/>
  <c r="U3167" i="1" s="1"/>
  <c r="P3050" i="1"/>
  <c r="U3050" i="1" s="1"/>
  <c r="P4082" i="1"/>
  <c r="U4082" i="1" s="1"/>
  <c r="P3235" i="1"/>
  <c r="U3235" i="1" s="1"/>
  <c r="P2141" i="1"/>
  <c r="U2141" i="1" s="1"/>
  <c r="P1765" i="1"/>
  <c r="U1765" i="1" s="1"/>
  <c r="P3474" i="1"/>
  <c r="U3474" i="1" s="1"/>
  <c r="P3486" i="1"/>
  <c r="U3486" i="1" s="1"/>
  <c r="P3416" i="1"/>
  <c r="U3416" i="1" s="1"/>
  <c r="P2544" i="1"/>
  <c r="U2544" i="1" s="1"/>
  <c r="P2714" i="1"/>
  <c r="U2714" i="1" s="1"/>
  <c r="P4083" i="1"/>
  <c r="U4083" i="1" s="1"/>
  <c r="P4084" i="1"/>
  <c r="U4084" i="1" s="1"/>
  <c r="P3699" i="1"/>
  <c r="U3699" i="1" s="1"/>
  <c r="P2277" i="1"/>
  <c r="U2277" i="1" s="1"/>
  <c r="P2636" i="1"/>
  <c r="U2636" i="1" s="1"/>
  <c r="P2174" i="1"/>
  <c r="U2174" i="1" s="1"/>
  <c r="P4085" i="1"/>
  <c r="U4085" i="1" s="1"/>
  <c r="P1715" i="1"/>
  <c r="U1715" i="1" s="1"/>
  <c r="P2769" i="1"/>
  <c r="U2769" i="1" s="1"/>
  <c r="P3596" i="1"/>
  <c r="U3596" i="1" s="1"/>
  <c r="P3502" i="1"/>
  <c r="U3502" i="1" s="1"/>
  <c r="P3283" i="1"/>
  <c r="U3283" i="1" s="1"/>
  <c r="P4086" i="1"/>
  <c r="U4086" i="1" s="1"/>
  <c r="P1976" i="1"/>
  <c r="U1976" i="1" s="1"/>
  <c r="P4087" i="1"/>
  <c r="U4087" i="1" s="1"/>
  <c r="P3597" i="1"/>
  <c r="U3597" i="1" s="1"/>
  <c r="P2984" i="1"/>
  <c r="U2984" i="1" s="1"/>
  <c r="P3126" i="1"/>
  <c r="U3126" i="1" s="1"/>
  <c r="P4088" i="1"/>
  <c r="U4088" i="1" s="1"/>
  <c r="P2045" i="1"/>
  <c r="U2045" i="1" s="1"/>
  <c r="P3435" i="1"/>
  <c r="U3435" i="1" s="1"/>
  <c r="P3700" i="1"/>
  <c r="U3700" i="1" s="1"/>
  <c r="P3436" i="1"/>
  <c r="U3436" i="1" s="1"/>
  <c r="P4089" i="1"/>
  <c r="U4089" i="1" s="1"/>
  <c r="P4090" i="1"/>
  <c r="U4090" i="1" s="1"/>
  <c r="P2741" i="1"/>
  <c r="U2741" i="1" s="1"/>
  <c r="P4091" i="1"/>
  <c r="U4091" i="1" s="1"/>
  <c r="P3562" i="1"/>
  <c r="U3562" i="1" s="1"/>
  <c r="P2556" i="1"/>
  <c r="U2556" i="1" s="1"/>
  <c r="P2854" i="1"/>
  <c r="U2854" i="1" s="1"/>
  <c r="P3317" i="1"/>
  <c r="U3317" i="1" s="1"/>
  <c r="P3451" i="1"/>
  <c r="U3451" i="1" s="1"/>
  <c r="P3322" i="1"/>
  <c r="U3322" i="1" s="1"/>
  <c r="P4092" i="1"/>
  <c r="U4092" i="1" s="1"/>
  <c r="P3067" i="1"/>
  <c r="U3067" i="1" s="1"/>
  <c r="P2861" i="1"/>
  <c r="U2861" i="1" s="1"/>
  <c r="P3327" i="1"/>
  <c r="U3327" i="1" s="1"/>
  <c r="P2751" i="1"/>
  <c r="U2751" i="1" s="1"/>
  <c r="P2654" i="1"/>
  <c r="U2654" i="1" s="1"/>
  <c r="P2955" i="1"/>
  <c r="U2955" i="1" s="1"/>
  <c r="P3503" i="1"/>
  <c r="U3503" i="1" s="1"/>
  <c r="P3046" i="1"/>
  <c r="U3046" i="1" s="1"/>
  <c r="P2954" i="1"/>
  <c r="U2954" i="1" s="1"/>
  <c r="P1346" i="1"/>
  <c r="U1346" i="1" s="1"/>
  <c r="P2824" i="1"/>
  <c r="U2824" i="1" s="1"/>
  <c r="P4093" i="1"/>
  <c r="U4093" i="1" s="1"/>
  <c r="P2582" i="1"/>
  <c r="U2582" i="1" s="1"/>
  <c r="P2177" i="1"/>
  <c r="U2177" i="1" s="1"/>
  <c r="P2950" i="1"/>
  <c r="U2950" i="1" s="1"/>
  <c r="P3098" i="1"/>
  <c r="U3098" i="1" s="1"/>
  <c r="P2719" i="1"/>
  <c r="U2719" i="1" s="1"/>
  <c r="P2214" i="1"/>
  <c r="U2214" i="1" s="1"/>
  <c r="P3008" i="1"/>
  <c r="U3008" i="1" s="1"/>
  <c r="P1350" i="1"/>
  <c r="U1350" i="1" s="1"/>
  <c r="P3153" i="1"/>
  <c r="U3153" i="1" s="1"/>
  <c r="P2555" i="1"/>
  <c r="U2555" i="1" s="1"/>
  <c r="P2691" i="1"/>
  <c r="U2691" i="1" s="1"/>
  <c r="P3021" i="1"/>
  <c r="U3021" i="1" s="1"/>
  <c r="P3370" i="1"/>
  <c r="U3370" i="1" s="1"/>
  <c r="P4094" i="1"/>
  <c r="U4094" i="1" s="1"/>
  <c r="P3221" i="1"/>
  <c r="U3221" i="1" s="1"/>
  <c r="P3151" i="1"/>
  <c r="U3151" i="1" s="1"/>
  <c r="P2645" i="1"/>
  <c r="U2645" i="1" s="1"/>
  <c r="P3616" i="1"/>
  <c r="U3616" i="1" s="1"/>
  <c r="P3598" i="1"/>
  <c r="U3598" i="1" s="1"/>
  <c r="P3214" i="1"/>
  <c r="U3214" i="1" s="1"/>
  <c r="P2688" i="1"/>
  <c r="U2688" i="1" s="1"/>
  <c r="P4095" i="1"/>
  <c r="U4095" i="1" s="1"/>
  <c r="P2513" i="1"/>
  <c r="U2513" i="1" s="1"/>
  <c r="P2246" i="1"/>
  <c r="U2246" i="1" s="1"/>
  <c r="P3550" i="1"/>
  <c r="U3550" i="1" s="1"/>
  <c r="P2715" i="1"/>
  <c r="U2715" i="1" s="1"/>
  <c r="P3441" i="1"/>
  <c r="U3441" i="1" s="1"/>
  <c r="P2970" i="1"/>
  <c r="U2970" i="1" s="1"/>
  <c r="P3701" i="1"/>
  <c r="U3701" i="1" s="1"/>
  <c r="P3345" i="1"/>
  <c r="U3345" i="1" s="1"/>
  <c r="P3633" i="1"/>
  <c r="U3633" i="1" s="1"/>
  <c r="P3599" i="1"/>
  <c r="U3599" i="1" s="1"/>
  <c r="P3239" i="1"/>
  <c r="U3239" i="1" s="1"/>
  <c r="P3198" i="1"/>
  <c r="U3198" i="1" s="1"/>
  <c r="P1991" i="1"/>
  <c r="U1991" i="1" s="1"/>
  <c r="P3466" i="1"/>
  <c r="U3466" i="1" s="1"/>
  <c r="P4096" i="1"/>
  <c r="U4096" i="1" s="1"/>
  <c r="P3407" i="1"/>
  <c r="U3407" i="1" s="1"/>
  <c r="P4097" i="1"/>
  <c r="U4097" i="1" s="1"/>
  <c r="P3702" i="1"/>
  <c r="U3702" i="1" s="1"/>
  <c r="P3211" i="1"/>
  <c r="U3211" i="1" s="1"/>
  <c r="P3119" i="1"/>
  <c r="U3119" i="1" s="1"/>
  <c r="P3060" i="1"/>
  <c r="U3060" i="1" s="1"/>
  <c r="P3390" i="1"/>
  <c r="U3390" i="1" s="1"/>
  <c r="P3133" i="1"/>
  <c r="U3133" i="1" s="1"/>
  <c r="P3075" i="1"/>
  <c r="U3075" i="1" s="1"/>
  <c r="P584" i="1"/>
  <c r="U584" i="1" s="1"/>
  <c r="P4098" i="1"/>
  <c r="U4098" i="1" s="1"/>
  <c r="P3551" i="1"/>
  <c r="U3551" i="1" s="1"/>
  <c r="P2910" i="1"/>
  <c r="U2910" i="1" s="1"/>
  <c r="P4099" i="1"/>
  <c r="U4099" i="1" s="1"/>
  <c r="P2947" i="1"/>
  <c r="U2947" i="1" s="1"/>
  <c r="P2625" i="1"/>
  <c r="U2625" i="1" s="1"/>
  <c r="P4100" i="1"/>
  <c r="U4100" i="1" s="1"/>
  <c r="P2766" i="1"/>
  <c r="U2766" i="1" s="1"/>
  <c r="P4101" i="1"/>
  <c r="U4101" i="1" s="1"/>
  <c r="P2749" i="1"/>
  <c r="U2749" i="1" s="1"/>
  <c r="P984" i="1"/>
  <c r="U984" i="1" s="1"/>
  <c r="P2976" i="1"/>
  <c r="U2976" i="1" s="1"/>
  <c r="P1373" i="1"/>
  <c r="U1373" i="1" s="1"/>
  <c r="P1603" i="1"/>
  <c r="U1603" i="1" s="1"/>
  <c r="P3188" i="1"/>
  <c r="U3188" i="1" s="1"/>
  <c r="P2839" i="1"/>
  <c r="U2839" i="1" s="1"/>
  <c r="P2848" i="1"/>
  <c r="U2848" i="1" s="1"/>
  <c r="P1713" i="1"/>
  <c r="U1713" i="1" s="1"/>
  <c r="P3452" i="1"/>
  <c r="U3452" i="1" s="1"/>
  <c r="P3447" i="1"/>
  <c r="U3447" i="1" s="1"/>
  <c r="P4102" i="1"/>
  <c r="U4102" i="1" s="1"/>
  <c r="P2939" i="1"/>
  <c r="U2939" i="1" s="1"/>
  <c r="P3703" i="1"/>
  <c r="U3703" i="1" s="1"/>
  <c r="P2711" i="1"/>
  <c r="U2711" i="1" s="1"/>
  <c r="P3099" i="1"/>
  <c r="U3099" i="1" s="1"/>
  <c r="P1557" i="1"/>
  <c r="U1557" i="1" s="1"/>
  <c r="P3472" i="1"/>
  <c r="U3472" i="1" s="1"/>
  <c r="P3704" i="1"/>
  <c r="U3704" i="1" s="1"/>
  <c r="P4103" i="1"/>
  <c r="U4103" i="1" s="1"/>
  <c r="P2265" i="1"/>
  <c r="U2265" i="1" s="1"/>
  <c r="P3103" i="1"/>
  <c r="U3103" i="1" s="1"/>
  <c r="P4104" i="1"/>
  <c r="U4104" i="1" s="1"/>
  <c r="P2416" i="1"/>
  <c r="U2416" i="1" s="1"/>
  <c r="P2473" i="1"/>
  <c r="U2473" i="1" s="1"/>
  <c r="P2481" i="1"/>
  <c r="U2481" i="1" s="1"/>
  <c r="P3156" i="1"/>
  <c r="U3156" i="1" s="1"/>
  <c r="P2906" i="1"/>
  <c r="U2906" i="1" s="1"/>
  <c r="P2860" i="1"/>
  <c r="U2860" i="1" s="1"/>
  <c r="P4105" i="1"/>
  <c r="U4105" i="1" s="1"/>
  <c r="P2690" i="1"/>
  <c r="U2690" i="1" s="1"/>
  <c r="P3047" i="1"/>
  <c r="U3047" i="1" s="1"/>
  <c r="P2773" i="1"/>
  <c r="U2773" i="1" s="1"/>
  <c r="P3394" i="1"/>
  <c r="U3394" i="1" s="1"/>
  <c r="P3437" i="1"/>
  <c r="U3437" i="1" s="1"/>
  <c r="P1534" i="1"/>
  <c r="U1534" i="1" s="1"/>
  <c r="P3366" i="1"/>
  <c r="U3366" i="1" s="1"/>
  <c r="P2731" i="1"/>
  <c r="U2731" i="1" s="1"/>
  <c r="P3012" i="1"/>
  <c r="U3012" i="1" s="1"/>
  <c r="P4106" i="1"/>
  <c r="U4106" i="1" s="1"/>
  <c r="P3603" i="1"/>
  <c r="U3603" i="1" s="1"/>
  <c r="P3350" i="1"/>
  <c r="U3350" i="1" s="1"/>
  <c r="P2498" i="1"/>
  <c r="U2498" i="1" s="1"/>
  <c r="P2615" i="1"/>
  <c r="U2615" i="1" s="1"/>
  <c r="P4107" i="1"/>
  <c r="U4107" i="1" s="1"/>
  <c r="P2163" i="1"/>
  <c r="U2163" i="1" s="1"/>
  <c r="P4108" i="1"/>
  <c r="U4108" i="1" s="1"/>
  <c r="P3600" i="1"/>
  <c r="U3600" i="1" s="1"/>
  <c r="P4109" i="1"/>
  <c r="U4109" i="1" s="1"/>
  <c r="P2802" i="1"/>
  <c r="U2802" i="1" s="1"/>
  <c r="P3615" i="1"/>
  <c r="U3615" i="1" s="1"/>
  <c r="P2489" i="1"/>
  <c r="U2489" i="1" s="1"/>
  <c r="P3552" i="1"/>
  <c r="U3552" i="1" s="1"/>
  <c r="P3553" i="1"/>
  <c r="U3553" i="1" s="1"/>
  <c r="P3311" i="1"/>
  <c r="U3311" i="1" s="1"/>
  <c r="P4110" i="1"/>
  <c r="U4110" i="1" s="1"/>
  <c r="P2945" i="1"/>
  <c r="U2945" i="1" s="1"/>
  <c r="P2922" i="1"/>
  <c r="U2922" i="1" s="1"/>
  <c r="P3371" i="1"/>
  <c r="U3371" i="1" s="1"/>
  <c r="P2964" i="1"/>
  <c r="U2964" i="1" s="1"/>
  <c r="P3464" i="1"/>
  <c r="U3464" i="1" s="1"/>
  <c r="P3240" i="1"/>
  <c r="U3240" i="1" s="1"/>
  <c r="P2503" i="1"/>
  <c r="U2503" i="1" s="1"/>
  <c r="P2468" i="1"/>
  <c r="U2468" i="1" s="1"/>
  <c r="P2767" i="1"/>
  <c r="U2767" i="1" s="1"/>
  <c r="P4111" i="1"/>
  <c r="U4111" i="1" s="1"/>
  <c r="P4112" i="1"/>
  <c r="U4112" i="1" s="1"/>
  <c r="P3307" i="1"/>
  <c r="U3307" i="1" s="1"/>
  <c r="P4113" i="1"/>
  <c r="U4113" i="1" s="1"/>
  <c r="P4114" i="1"/>
  <c r="U4114" i="1" s="1"/>
  <c r="P3045" i="1"/>
  <c r="U3045" i="1" s="1"/>
  <c r="P3128" i="1"/>
  <c r="U3128" i="1" s="1"/>
  <c r="P2557" i="1"/>
  <c r="U2557" i="1" s="1"/>
  <c r="P1760" i="1"/>
  <c r="U1760" i="1" s="1"/>
  <c r="P1397" i="1"/>
  <c r="U1397" i="1" s="1"/>
  <c r="P3333" i="1"/>
  <c r="U3333" i="1" s="1"/>
  <c r="P3247" i="1"/>
  <c r="U3247" i="1" s="1"/>
  <c r="P4115" i="1"/>
  <c r="U4115" i="1" s="1"/>
  <c r="P3169" i="1"/>
  <c r="U3169" i="1" s="1"/>
  <c r="P3157" i="1"/>
  <c r="U3157" i="1" s="1"/>
  <c r="P3705" i="1"/>
  <c r="U3705" i="1" s="1"/>
  <c r="P3611" i="1"/>
  <c r="U3611" i="1" s="1"/>
  <c r="P625" i="1"/>
  <c r="U625" i="1" s="1"/>
  <c r="O531" i="1"/>
  <c r="O2655" i="1"/>
  <c r="O689" i="1"/>
  <c r="O145" i="1"/>
  <c r="O1252" i="1"/>
  <c r="O797" i="1"/>
  <c r="O764" i="1"/>
  <c r="O1403" i="1"/>
  <c r="O2573" i="1"/>
  <c r="O1550" i="1"/>
  <c r="O1008" i="1"/>
  <c r="O167" i="1"/>
  <c r="O1060" i="1"/>
  <c r="O999" i="1"/>
  <c r="O1815" i="1"/>
  <c r="O604" i="1"/>
  <c r="O2088" i="1"/>
  <c r="O257" i="1"/>
  <c r="O2211" i="1"/>
  <c r="O1902" i="1"/>
  <c r="O411" i="1"/>
  <c r="O2752" i="1"/>
  <c r="O1736" i="1"/>
  <c r="O220" i="1"/>
  <c r="O2464" i="1"/>
  <c r="O1929" i="1"/>
  <c r="O370" i="1"/>
  <c r="O602" i="1"/>
  <c r="O1371" i="1"/>
  <c r="O1311" i="1"/>
  <c r="O3490" i="1"/>
  <c r="O299" i="1"/>
  <c r="O1103" i="1"/>
  <c r="O1433" i="1"/>
  <c r="O2014" i="1"/>
  <c r="O796" i="1"/>
  <c r="O202" i="1"/>
  <c r="O1611" i="1"/>
  <c r="O251" i="1"/>
  <c r="O1878" i="1"/>
  <c r="O1915" i="1"/>
  <c r="O420" i="1"/>
  <c r="O269" i="1"/>
  <c r="O1917" i="1"/>
  <c r="O1019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4" i="1"/>
  <c r="O2485" i="1"/>
  <c r="O653" i="1"/>
  <c r="O2564" i="1"/>
  <c r="O1775" i="1"/>
  <c r="O1734" i="1"/>
  <c r="O2404" i="1"/>
  <c r="O2623" i="1"/>
  <c r="O1315" i="1"/>
  <c r="O2708" i="1"/>
  <c r="O2055" i="1"/>
  <c r="O2156" i="1"/>
  <c r="O2022" i="1"/>
  <c r="O572" i="1"/>
  <c r="O2109" i="1"/>
  <c r="O1329" i="1"/>
  <c r="O2958" i="1"/>
  <c r="O2683" i="1"/>
  <c r="O2092" i="1"/>
  <c r="O959" i="1"/>
  <c r="O1649" i="1"/>
  <c r="O1383" i="1"/>
  <c r="O925" i="1"/>
  <c r="O2674" i="1"/>
  <c r="O1384" i="1"/>
  <c r="O1122" i="1"/>
  <c r="O2275" i="1"/>
  <c r="O2890" i="1"/>
  <c r="O2707" i="1"/>
  <c r="O1994" i="1"/>
  <c r="O2740" i="1"/>
  <c r="O1428" i="1"/>
  <c r="O2042" i="1"/>
  <c r="O1187" i="1"/>
  <c r="O1405" i="1"/>
  <c r="O875" i="1"/>
  <c r="O2147" i="1"/>
  <c r="O2600" i="1"/>
  <c r="O1739" i="1"/>
  <c r="O1175" i="1"/>
  <c r="O873" i="1"/>
  <c r="O1372" i="1"/>
  <c r="O1788" i="1"/>
  <c r="O2001" i="1"/>
  <c r="O1094" i="1"/>
  <c r="O1139" i="1"/>
  <c r="O916" i="1"/>
  <c r="O1515" i="1"/>
  <c r="O2570" i="1"/>
  <c r="O1336" i="1"/>
  <c r="O1234" i="1"/>
  <c r="O1051" i="1"/>
  <c r="O1430" i="1"/>
  <c r="O3515" i="1"/>
  <c r="O3634" i="1"/>
  <c r="O3706" i="1"/>
  <c r="O3022" i="1"/>
  <c r="O3707" i="1"/>
  <c r="O3212" i="1"/>
  <c r="O2140" i="1"/>
  <c r="O2986" i="1"/>
  <c r="O1949" i="1"/>
  <c r="O3708" i="1"/>
  <c r="O3709" i="1"/>
  <c r="O3710" i="1"/>
  <c r="O876" i="1"/>
  <c r="O3711" i="1"/>
  <c r="O3712" i="1"/>
  <c r="O2758" i="1"/>
  <c r="O3713" i="1"/>
  <c r="O3714" i="1"/>
  <c r="O1207" i="1"/>
  <c r="O2686" i="1"/>
  <c r="O3715" i="1"/>
  <c r="O2185" i="1"/>
  <c r="O3516" i="1"/>
  <c r="O3716" i="1"/>
  <c r="O1849" i="1"/>
  <c r="O2810" i="1"/>
  <c r="O3094" i="1"/>
  <c r="O3717" i="1"/>
  <c r="O3341" i="1"/>
  <c r="O3160" i="1"/>
  <c r="O284" i="1"/>
  <c r="O3041" i="1"/>
  <c r="O3377" i="1"/>
  <c r="O2794" i="1"/>
  <c r="O3336" i="1"/>
  <c r="O3183" i="1"/>
  <c r="O1975" i="1"/>
  <c r="O3558" i="1"/>
  <c r="O3718" i="1"/>
  <c r="O3517" i="1"/>
  <c r="O3719" i="1"/>
  <c r="O3573" i="1"/>
  <c r="O2726" i="1"/>
  <c r="O3720" i="1"/>
  <c r="O2561" i="1"/>
  <c r="O3721" i="1"/>
  <c r="O1566" i="1"/>
  <c r="O3497" i="1"/>
  <c r="O2821" i="1"/>
  <c r="O2627" i="1"/>
  <c r="O2820" i="1"/>
  <c r="O3635" i="1"/>
  <c r="O3722" i="1"/>
  <c r="O3723" i="1"/>
  <c r="O3724" i="1"/>
  <c r="O2182" i="1"/>
  <c r="O3725" i="1"/>
  <c r="O2996" i="1"/>
  <c r="O3726" i="1"/>
  <c r="O2974" i="1"/>
  <c r="O2761" i="1"/>
  <c r="O2507" i="1"/>
  <c r="O3727" i="1"/>
  <c r="O1242" i="1"/>
  <c r="O3272" i="1"/>
  <c r="O1785" i="1"/>
  <c r="O3728" i="1"/>
  <c r="O2466" i="1"/>
  <c r="O3729" i="1"/>
  <c r="O2806" i="1"/>
  <c r="O3284" i="1"/>
  <c r="O2911" i="1"/>
  <c r="O3469" i="1"/>
  <c r="O3730" i="1"/>
  <c r="O3605" i="1"/>
  <c r="O3731" i="1"/>
  <c r="O2114" i="1"/>
  <c r="O2887" i="1"/>
  <c r="O2870" i="1"/>
  <c r="O3732" i="1"/>
  <c r="O2051" i="1"/>
  <c r="O2778" i="1"/>
  <c r="O3733" i="1"/>
  <c r="O2496" i="1"/>
  <c r="O52" i="1"/>
  <c r="O2181" i="1"/>
  <c r="O3734" i="1"/>
  <c r="O1818" i="1"/>
  <c r="O3735" i="1"/>
  <c r="O3736" i="1"/>
  <c r="O1543" i="1"/>
  <c r="O1777" i="1"/>
  <c r="O3636" i="1"/>
  <c r="O3457" i="1"/>
  <c r="O3637" i="1"/>
  <c r="O3518" i="1"/>
  <c r="O306" i="1"/>
  <c r="O612" i="1"/>
  <c r="O3136" i="1"/>
  <c r="O772" i="1"/>
  <c r="O2793" i="1"/>
  <c r="O3737" i="1"/>
  <c r="O3061" i="1"/>
  <c r="O3738" i="1"/>
  <c r="O3739" i="1"/>
  <c r="O3740" i="1"/>
  <c r="O2912" i="1"/>
  <c r="O3741" i="1"/>
  <c r="O3742" i="1"/>
  <c r="O3743" i="1"/>
  <c r="O3243" i="1"/>
  <c r="O3744" i="1"/>
  <c r="O3097" i="1"/>
  <c r="O3745" i="1"/>
  <c r="O2762" i="1"/>
  <c r="O3746" i="1"/>
  <c r="O3747" i="1"/>
  <c r="O3285" i="1"/>
  <c r="O3748" i="1"/>
  <c r="O2908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8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9" i="1"/>
  <c r="O1660" i="1"/>
  <c r="O547" i="1"/>
  <c r="O1444" i="1"/>
  <c r="O457" i="1"/>
  <c r="O1049" i="1"/>
  <c r="O327" i="1"/>
  <c r="O2073" i="1"/>
  <c r="O1850" i="1"/>
  <c r="O368" i="1"/>
  <c r="O317" i="1"/>
  <c r="O2596" i="1"/>
  <c r="O100" i="1"/>
  <c r="O966" i="1"/>
  <c r="O63" i="1"/>
  <c r="O2371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8" i="1"/>
  <c r="O2732" i="1"/>
  <c r="O3018" i="1"/>
  <c r="O2965" i="1"/>
  <c r="O3563" i="1"/>
  <c r="O3051" i="1"/>
  <c r="O3749" i="1"/>
  <c r="O2532" i="1"/>
  <c r="O3750" i="1"/>
  <c r="O3439" i="1"/>
  <c r="O2748" i="1"/>
  <c r="O2620" i="1"/>
  <c r="O3751" i="1"/>
  <c r="O3071" i="1"/>
  <c r="O3606" i="1"/>
  <c r="O3752" i="1"/>
  <c r="O3753" i="1"/>
  <c r="O1944" i="1"/>
  <c r="O3754" i="1"/>
  <c r="O3574" i="1"/>
  <c r="O3755" i="1"/>
  <c r="O934" i="1"/>
  <c r="O3505" i="1"/>
  <c r="O3286" i="1"/>
  <c r="O3617" i="1"/>
  <c r="O2483" i="1"/>
  <c r="O3575" i="1"/>
  <c r="O3179" i="1"/>
  <c r="O3312" i="1"/>
  <c r="O2770" i="1"/>
  <c r="O3756" i="1"/>
  <c r="O2698" i="1"/>
  <c r="O3397" i="1"/>
  <c r="O3180" i="1"/>
  <c r="O3323" i="1"/>
  <c r="O3236" i="1"/>
  <c r="O3757" i="1"/>
  <c r="O2447" i="1"/>
  <c r="O3417" i="1"/>
  <c r="O3411" i="1"/>
  <c r="O3758" i="1"/>
  <c r="O3759" i="1"/>
  <c r="O2206" i="1"/>
  <c r="O3638" i="1"/>
  <c r="O3044" i="1"/>
  <c r="O3191" i="1"/>
  <c r="O1261" i="1"/>
  <c r="O3760" i="1"/>
  <c r="O3761" i="1"/>
  <c r="O3273" i="1"/>
  <c r="O948" i="1"/>
  <c r="O3039" i="1"/>
  <c r="O2428" i="1"/>
  <c r="O3639" i="1"/>
  <c r="O3762" i="1"/>
  <c r="O1193" i="1"/>
  <c r="O3763" i="1"/>
  <c r="O3764" i="1"/>
  <c r="O1196" i="1"/>
  <c r="O868" i="1"/>
  <c r="O1960" i="1"/>
  <c r="O3519" i="1"/>
  <c r="O885" i="1"/>
  <c r="O3032" i="1"/>
  <c r="O807" i="1"/>
  <c r="O3287" i="1"/>
  <c r="O3765" i="1"/>
  <c r="O3766" i="1"/>
  <c r="O2949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4" i="1"/>
  <c r="O3095" i="1"/>
  <c r="O2813" i="1"/>
  <c r="O3264" i="1"/>
  <c r="O2913" i="1"/>
  <c r="O2560" i="1"/>
  <c r="O2768" i="1"/>
  <c r="O3520" i="1"/>
  <c r="O3773" i="1"/>
  <c r="O3027" i="1"/>
  <c r="O3498" i="1"/>
  <c r="O923" i="1"/>
  <c r="O3278" i="1"/>
  <c r="O346" i="1"/>
  <c r="O3774" i="1"/>
  <c r="O2962" i="1"/>
  <c r="O3775" i="1"/>
  <c r="O1613" i="1"/>
  <c r="O1151" i="1"/>
  <c r="O1131" i="1"/>
  <c r="O1419" i="1"/>
  <c r="O1005" i="1"/>
  <c r="O1354" i="1"/>
  <c r="O609" i="1"/>
  <c r="O1996" i="1"/>
  <c r="O715" i="1"/>
  <c r="O2168" i="1"/>
  <c r="O2057" i="1"/>
  <c r="O1376" i="1"/>
  <c r="O1332" i="1"/>
  <c r="O591" i="1"/>
  <c r="O1903" i="1"/>
  <c r="O495" i="1"/>
  <c r="O1862" i="1"/>
  <c r="O1347" i="1"/>
  <c r="O1725" i="1"/>
  <c r="O526" i="1"/>
  <c r="O2672" i="1"/>
  <c r="O3641" i="1"/>
  <c r="O3418" i="1"/>
  <c r="O3642" i="1"/>
  <c r="O3217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7" i="1"/>
  <c r="O2149" i="1"/>
  <c r="O3779" i="1"/>
  <c r="O3288" i="1"/>
  <c r="O3492" i="1"/>
  <c r="O3255" i="1"/>
  <c r="O3780" i="1"/>
  <c r="O3223" i="1"/>
  <c r="O3643" i="1"/>
  <c r="O3781" i="1"/>
  <c r="O3644" i="1"/>
  <c r="O3782" i="1"/>
  <c r="O2917" i="1"/>
  <c r="O3458" i="1"/>
  <c r="O3037" i="1"/>
  <c r="O3113" i="1"/>
  <c r="O3783" i="1"/>
  <c r="O2805" i="1"/>
  <c r="O3185" i="1"/>
  <c r="O2896" i="1"/>
  <c r="O3645" i="1"/>
  <c r="O3521" i="1"/>
  <c r="O3488" i="1"/>
  <c r="O3003" i="1"/>
  <c r="O3646" i="1"/>
  <c r="O3784" i="1"/>
  <c r="O3785" i="1"/>
  <c r="O3647" i="1"/>
  <c r="O3506" i="1"/>
  <c r="O3786" i="1"/>
  <c r="O3249" i="1"/>
  <c r="O1620" i="1"/>
  <c r="O2840" i="1"/>
  <c r="O3648" i="1"/>
  <c r="O2941" i="1"/>
  <c r="O3237" i="1"/>
  <c r="O2914" i="1"/>
  <c r="O3091" i="1"/>
  <c r="O3398" i="1"/>
  <c r="O2737" i="1"/>
  <c r="O3565" i="1"/>
  <c r="O3453" i="1"/>
  <c r="O2438" i="1"/>
  <c r="O3374" i="1"/>
  <c r="O3137" i="1"/>
  <c r="O3040" i="1"/>
  <c r="O3787" i="1"/>
  <c r="O2607" i="1"/>
  <c r="O3788" i="1"/>
  <c r="O3054" i="1"/>
  <c r="O3522" i="1"/>
  <c r="O3789" i="1"/>
  <c r="O2115" i="1"/>
  <c r="O3576" i="1"/>
  <c r="O3790" i="1"/>
  <c r="O3791" i="1"/>
  <c r="O3792" i="1"/>
  <c r="O573" i="1"/>
  <c r="O3793" i="1"/>
  <c r="O3794" i="1"/>
  <c r="O3795" i="1"/>
  <c r="O3241" i="1"/>
  <c r="O3796" i="1"/>
  <c r="O3649" i="1"/>
  <c r="O2849" i="1"/>
  <c r="O2888" i="1"/>
  <c r="O2808" i="1"/>
  <c r="O3797" i="1"/>
  <c r="O3798" i="1"/>
  <c r="O3799" i="1"/>
  <c r="O1256" i="1"/>
  <c r="O3168" i="1"/>
  <c r="O3800" i="1"/>
  <c r="O2804" i="1"/>
  <c r="O3523" i="1"/>
  <c r="O2524" i="1"/>
  <c r="O3801" i="1"/>
  <c r="O2209" i="1"/>
  <c r="O3650" i="1"/>
  <c r="O3630" i="1"/>
  <c r="O3604" i="1"/>
  <c r="O3802" i="1"/>
  <c r="O3467" i="1"/>
  <c r="O3651" i="1"/>
  <c r="O3124" i="1"/>
  <c r="O172" i="1"/>
  <c r="O22" i="1"/>
  <c r="O319" i="1"/>
  <c r="O112" i="1"/>
  <c r="O1063" i="1"/>
  <c r="O2309" i="1"/>
  <c r="O1812" i="1"/>
  <c r="O185" i="1"/>
  <c r="O1407" i="1"/>
  <c r="O2009" i="1"/>
  <c r="O342" i="1"/>
  <c r="O1551" i="1"/>
  <c r="O79" i="1"/>
  <c r="O254" i="1"/>
  <c r="O617" i="1"/>
  <c r="O673" i="1"/>
  <c r="O433" i="1"/>
  <c r="O283" i="1"/>
  <c r="O1547" i="1"/>
  <c r="O2077" i="1"/>
  <c r="O3154" i="1"/>
  <c r="O3016" i="1"/>
  <c r="O2522" i="1"/>
  <c r="O2402" i="1"/>
  <c r="O1950" i="1"/>
  <c r="O3556" i="1"/>
  <c r="O1179" i="1"/>
  <c r="O2525" i="1"/>
  <c r="O189" i="1"/>
  <c r="O323" i="1"/>
  <c r="O615" i="1"/>
  <c r="O663" i="1"/>
  <c r="O2963" i="1"/>
  <c r="O3475" i="1"/>
  <c r="O2409" i="1"/>
  <c r="O2110" i="1"/>
  <c r="O577" i="1"/>
  <c r="O2274" i="1"/>
  <c r="O771" i="1"/>
  <c r="O426" i="1"/>
  <c r="O3652" i="1"/>
  <c r="O3260" i="1"/>
  <c r="O2853" i="1"/>
  <c r="O355" i="1"/>
  <c r="O2632" i="1"/>
  <c r="O3803" i="1"/>
  <c r="O1392" i="1"/>
  <c r="O532" i="1"/>
  <c r="O68" i="1"/>
  <c r="O1719" i="1"/>
  <c r="O2891" i="1"/>
  <c r="O2176" i="1"/>
  <c r="O229" i="1"/>
  <c r="O2608" i="1"/>
  <c r="O2566" i="1"/>
  <c r="O3653" i="1"/>
  <c r="O1756" i="1"/>
  <c r="O512" i="1"/>
  <c r="O76" i="1"/>
  <c r="O2757" i="1"/>
  <c r="O987" i="1"/>
  <c r="O1220" i="1"/>
  <c r="O2441" i="1"/>
  <c r="O2697" i="1"/>
  <c r="O2382" i="1"/>
  <c r="O3804" i="1"/>
  <c r="O149" i="1"/>
  <c r="O769" i="1"/>
  <c r="O3238" i="1"/>
  <c r="O3805" i="1"/>
  <c r="O241" i="1"/>
  <c r="O3116" i="1"/>
  <c r="O2979" i="1"/>
  <c r="O1773" i="1"/>
  <c r="O2139" i="1"/>
  <c r="O2512" i="1"/>
  <c r="O2834" i="1"/>
  <c r="O3164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70" i="1"/>
  <c r="O3232" i="1"/>
  <c r="O1552" i="1"/>
  <c r="O674" i="1"/>
  <c r="O146" i="1"/>
  <c r="O642" i="1"/>
  <c r="O986" i="1"/>
  <c r="O2040" i="1"/>
  <c r="O742" i="1"/>
  <c r="O1480" i="1"/>
  <c r="O560" i="1"/>
  <c r="O2065" i="1"/>
  <c r="O2452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80" i="1"/>
  <c r="O1155" i="1"/>
  <c r="O3806" i="1"/>
  <c r="O2927" i="1"/>
  <c r="O3807" i="1"/>
  <c r="O3577" i="1"/>
  <c r="O3808" i="1"/>
  <c r="O1692" i="1"/>
  <c r="O3809" i="1"/>
  <c r="O3002" i="1"/>
  <c r="O3810" i="1"/>
  <c r="O2019" i="1"/>
  <c r="O3811" i="1"/>
  <c r="O3524" i="1"/>
  <c r="O3289" i="1"/>
  <c r="O3372" i="1"/>
  <c r="O2800" i="1"/>
  <c r="O3007" i="1"/>
  <c r="O1385" i="1"/>
  <c r="O3445" i="1"/>
  <c r="O3631" i="1"/>
  <c r="O2765" i="1"/>
  <c r="O2320" i="1"/>
  <c r="O2301" i="1"/>
  <c r="O2521" i="1"/>
  <c r="O1779" i="1"/>
  <c r="O2336" i="1"/>
  <c r="O2403" i="1"/>
  <c r="O913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2" i="1"/>
  <c r="O2395" i="1"/>
  <c r="O1731" i="1"/>
  <c r="O2195" i="1"/>
  <c r="O1270" i="1"/>
  <c r="O841" i="1"/>
  <c r="O1856" i="1"/>
  <c r="O2642" i="1"/>
  <c r="O2725" i="1"/>
  <c r="O1632" i="1"/>
  <c r="O455" i="1"/>
  <c r="O1387" i="1"/>
  <c r="O2122" i="1"/>
  <c r="O1805" i="1"/>
  <c r="O583" i="1"/>
  <c r="O1062" i="1"/>
  <c r="O2831" i="1"/>
  <c r="O2137" i="1"/>
  <c r="O2659" i="1"/>
  <c r="O1928" i="1"/>
  <c r="O1406" i="1"/>
  <c r="O527" i="1"/>
  <c r="O991" i="1"/>
  <c r="O907" i="1"/>
  <c r="O1746" i="1"/>
  <c r="O1170" i="1"/>
  <c r="O1532" i="1"/>
  <c r="O1583" i="1"/>
  <c r="O1034" i="1"/>
  <c r="O603" i="1"/>
  <c r="O1162" i="1"/>
  <c r="O1652" i="1"/>
  <c r="O845" i="1"/>
  <c r="O1035" i="1"/>
  <c r="O1011" i="1"/>
  <c r="O2161" i="1"/>
  <c r="O3525" i="1"/>
  <c r="O2841" i="1"/>
  <c r="O1203" i="1"/>
  <c r="O980" i="1"/>
  <c r="O1650" i="1"/>
  <c r="O1375" i="1"/>
  <c r="O2845" i="1"/>
  <c r="O250" i="1"/>
  <c r="O2099" i="1"/>
  <c r="O2641" i="1"/>
  <c r="O2228" i="1"/>
  <c r="O1993" i="1"/>
  <c r="O1282" i="1"/>
  <c r="O1684" i="1"/>
  <c r="O3125" i="1"/>
  <c r="O3009" i="1"/>
  <c r="O3162" i="1"/>
  <c r="O1626" i="1"/>
  <c r="O3324" i="1"/>
  <c r="O2559" i="1"/>
  <c r="O2224" i="1"/>
  <c r="O3290" i="1"/>
  <c r="O2323" i="1"/>
  <c r="O3234" i="1"/>
  <c r="O2819" i="1"/>
  <c r="O3230" i="1"/>
  <c r="O3313" i="1"/>
  <c r="O2501" i="1"/>
  <c r="O3812" i="1"/>
  <c r="O2187" i="1"/>
  <c r="O2157" i="1"/>
  <c r="O3231" i="1"/>
  <c r="O2553" i="1"/>
  <c r="O3096" i="1"/>
  <c r="O3383" i="1"/>
  <c r="O2835" i="1"/>
  <c r="O1906" i="1"/>
  <c r="O3454" i="1"/>
  <c r="O2494" i="1"/>
  <c r="O2960" i="1"/>
  <c r="O3813" i="1"/>
  <c r="O3208" i="1"/>
  <c r="O1741" i="1"/>
  <c r="O3068" i="1"/>
  <c r="O2892" i="1"/>
  <c r="O1722" i="1"/>
  <c r="O2972" i="1"/>
  <c r="O861" i="1"/>
  <c r="O2983" i="1"/>
  <c r="O1487" i="1"/>
  <c r="O3814" i="1"/>
  <c r="O3218" i="1"/>
  <c r="O2865" i="1"/>
  <c r="O3448" i="1"/>
  <c r="O3815" i="1"/>
  <c r="O3165" i="1"/>
  <c r="O3015" i="1"/>
  <c r="O3024" i="1"/>
  <c r="O2981" i="1"/>
  <c r="O3816" i="1"/>
  <c r="O3817" i="1"/>
  <c r="O3818" i="1"/>
  <c r="O2663" i="1"/>
  <c r="O3079" i="1"/>
  <c r="O3819" i="1"/>
  <c r="O3378" i="1"/>
  <c r="O1923" i="1"/>
  <c r="O3820" i="1"/>
  <c r="O2782" i="1"/>
  <c r="O3821" i="1"/>
  <c r="O3384" i="1"/>
  <c r="O2980" i="1"/>
  <c r="O3138" i="1"/>
  <c r="O3822" i="1"/>
  <c r="O1219" i="1"/>
  <c r="O1044" i="1"/>
  <c r="O2816" i="1"/>
  <c r="O2817" i="1"/>
  <c r="O3014" i="1"/>
  <c r="O3823" i="1"/>
  <c r="O3824" i="1"/>
  <c r="O2048" i="1"/>
  <c r="O3825" i="1"/>
  <c r="O2807" i="1"/>
  <c r="O3055" i="1"/>
  <c r="O2143" i="1"/>
  <c r="O3083" i="1"/>
  <c r="O2083" i="1"/>
  <c r="O3280" i="1"/>
  <c r="O3826" i="1"/>
  <c r="O3342" i="1"/>
  <c r="O3419" i="1"/>
  <c r="O3343" i="1"/>
  <c r="O2068" i="1"/>
  <c r="O2245" i="1"/>
  <c r="O2536" i="1"/>
  <c r="O2857" i="1"/>
  <c r="O937" i="1"/>
  <c r="O1717" i="1"/>
  <c r="O2859" i="1"/>
  <c r="O3827" i="1"/>
  <c r="O2699" i="1"/>
  <c r="O2877" i="1"/>
  <c r="O2132" i="1"/>
  <c r="O430" i="1"/>
  <c r="O423" i="1"/>
  <c r="O3065" i="1"/>
  <c r="O951" i="1"/>
  <c r="O468" i="1"/>
  <c r="O2427" i="1"/>
  <c r="O2932" i="1"/>
  <c r="O2417" i="1"/>
  <c r="O427" i="1"/>
  <c r="O332" i="1"/>
  <c r="O206" i="1"/>
  <c r="O2517" i="1"/>
  <c r="O2779" i="1"/>
  <c r="O2420" i="1"/>
  <c r="O2852" i="1"/>
  <c r="O1979" i="1"/>
  <c r="O1389" i="1"/>
  <c r="O3110" i="1"/>
  <c r="O543" i="1"/>
  <c r="O1763" i="1"/>
  <c r="O2935" i="1"/>
  <c r="O924" i="1"/>
  <c r="O2750" i="1"/>
  <c r="O2868" i="1"/>
  <c r="O1653" i="1"/>
  <c r="O1584" i="1"/>
  <c r="O2399" i="1"/>
  <c r="O88" i="1"/>
  <c r="O294" i="1"/>
  <c r="O2108" i="1"/>
  <c r="O3494" i="1"/>
  <c r="O3607" i="1"/>
  <c r="O271" i="1"/>
  <c r="O3112" i="1"/>
  <c r="O1938" i="1"/>
  <c r="O1679" i="1"/>
  <c r="O944" i="1"/>
  <c r="O3828" i="1"/>
  <c r="O2010" i="1"/>
  <c r="O3399" i="1"/>
  <c r="O2952" i="1"/>
  <c r="O2704" i="1"/>
  <c r="O453" i="1"/>
  <c r="O1211" i="1"/>
  <c r="O2505" i="1"/>
  <c r="O3226" i="1"/>
  <c r="O3225" i="1"/>
  <c r="O233" i="1"/>
  <c r="O622" i="1"/>
  <c r="O421" i="1"/>
  <c r="O1140" i="1"/>
  <c r="O1572" i="1"/>
  <c r="O1483" i="1"/>
  <c r="O403" i="1"/>
  <c r="O53" i="1"/>
  <c r="O2929" i="1"/>
  <c r="O559" i="1"/>
  <c r="O2915" i="1"/>
  <c r="O946" i="1"/>
  <c r="O2943" i="1"/>
  <c r="O3204" i="1"/>
  <c r="O3" i="1"/>
  <c r="O788" i="1"/>
  <c r="O1526" i="1"/>
  <c r="O2923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6" i="1"/>
  <c r="O3829" i="1"/>
  <c r="O3526" i="1"/>
  <c r="O794" i="1"/>
  <c r="O3566" i="1"/>
  <c r="O2885" i="1"/>
  <c r="O3830" i="1"/>
  <c r="O3654" i="1"/>
  <c r="O2953" i="1"/>
  <c r="O3831" i="1"/>
  <c r="O3832" i="1"/>
  <c r="O3833" i="1"/>
  <c r="O3834" i="1"/>
  <c r="O3481" i="1"/>
  <c r="O3835" i="1"/>
  <c r="O3836" i="1"/>
  <c r="O3837" i="1"/>
  <c r="O3838" i="1"/>
  <c r="O3839" i="1"/>
  <c r="O3840" i="1"/>
  <c r="O3291" i="1"/>
  <c r="O3841" i="1"/>
  <c r="O2987" i="1"/>
  <c r="O3842" i="1"/>
  <c r="O837" i="1"/>
  <c r="O3182" i="1"/>
  <c r="O1166" i="1"/>
  <c r="O3057" i="1"/>
  <c r="O3315" i="1"/>
  <c r="O2435" i="1"/>
  <c r="O3219" i="1"/>
  <c r="O3843" i="1"/>
  <c r="O3269" i="1"/>
  <c r="O3527" i="1"/>
  <c r="O1425" i="1"/>
  <c r="O3318" i="1"/>
  <c r="O175" i="1"/>
  <c r="O899" i="1"/>
  <c r="O3314" i="1"/>
  <c r="O2530" i="1"/>
  <c r="O1964" i="1"/>
  <c r="O3491" i="1"/>
  <c r="O3250" i="1"/>
  <c r="O2753" i="1"/>
  <c r="O3844" i="1"/>
  <c r="O2333" i="1"/>
  <c r="O3476" i="1"/>
  <c r="O3845" i="1"/>
  <c r="O961" i="1"/>
  <c r="O2241" i="1"/>
  <c r="O3578" i="1"/>
  <c r="O3412" i="1"/>
  <c r="O3444" i="1"/>
  <c r="O3328" i="1"/>
  <c r="O1460" i="1"/>
  <c r="O341" i="1"/>
  <c r="O1803" i="1"/>
  <c r="O3310" i="1"/>
  <c r="O1968" i="1"/>
  <c r="O3420" i="1"/>
  <c r="O3127" i="1"/>
  <c r="O3331" i="1"/>
  <c r="O2738" i="1"/>
  <c r="O2918" i="1"/>
  <c r="O1570" i="1"/>
  <c r="O2124" i="1"/>
  <c r="O3011" i="1"/>
  <c r="O3846" i="1"/>
  <c r="O2499" i="1"/>
  <c r="O3319" i="1"/>
  <c r="O2898" i="1"/>
  <c r="O3655" i="1"/>
  <c r="O267" i="1"/>
  <c r="O3579" i="1"/>
  <c r="O3504" i="1"/>
  <c r="O3261" i="1"/>
  <c r="O2999" i="1"/>
  <c r="O3178" i="1"/>
  <c r="O3104" i="1"/>
  <c r="O3580" i="1"/>
  <c r="O3847" i="1"/>
  <c r="O3388" i="1"/>
  <c r="O3848" i="1"/>
  <c r="O3495" i="1"/>
  <c r="O2742" i="1"/>
  <c r="O3849" i="1"/>
  <c r="O3507" i="1"/>
  <c r="O2612" i="1"/>
  <c r="O3656" i="1"/>
  <c r="O3449" i="1"/>
  <c r="O3496" i="1"/>
  <c r="O3850" i="1"/>
  <c r="O2120" i="1"/>
  <c r="O3459" i="1"/>
  <c r="O3657" i="1"/>
  <c r="O3292" i="1"/>
  <c r="O2881" i="1"/>
  <c r="O733" i="1"/>
  <c r="O3069" i="1"/>
  <c r="O3581" i="1"/>
  <c r="O3851" i="1"/>
  <c r="O3852" i="1"/>
  <c r="O3853" i="1"/>
  <c r="O2991" i="1"/>
  <c r="O3854" i="1"/>
  <c r="O3139" i="1"/>
  <c r="O2650" i="1"/>
  <c r="O3855" i="1"/>
  <c r="O3206" i="1"/>
  <c r="O3199" i="1"/>
  <c r="O2899" i="1"/>
  <c r="O3856" i="1"/>
  <c r="O2396" i="1"/>
  <c r="O3293" i="1"/>
  <c r="O2822" i="1"/>
  <c r="O2989" i="1"/>
  <c r="O3857" i="1"/>
  <c r="O3025" i="1"/>
  <c r="O3358" i="1"/>
  <c r="O3858" i="1"/>
  <c r="O2247" i="1"/>
  <c r="O3859" i="1"/>
  <c r="O3361" i="1"/>
  <c r="O3860" i="1"/>
  <c r="O3861" i="1"/>
  <c r="O1847" i="1"/>
  <c r="O1589" i="1"/>
  <c r="O2381" i="1"/>
  <c r="O2340" i="1"/>
  <c r="O3470" i="1"/>
  <c r="O3134" i="1"/>
  <c r="O3421" i="1"/>
  <c r="O3862" i="1"/>
  <c r="O3385" i="1"/>
  <c r="O2413" i="1"/>
  <c r="O2613" i="1"/>
  <c r="O3528" i="1"/>
  <c r="O3863" i="1"/>
  <c r="O3582" i="1"/>
  <c r="O1488" i="1"/>
  <c r="O1029" i="1"/>
  <c r="O3601" i="1"/>
  <c r="O3329" i="1"/>
  <c r="O3132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5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22" i="1"/>
  <c r="O3865" i="1"/>
  <c r="O3866" i="1"/>
  <c r="O3346" i="1"/>
  <c r="O3088" i="1"/>
  <c r="O3867" i="1"/>
  <c r="O2956" i="1"/>
  <c r="O3868" i="1"/>
  <c r="O3869" i="1"/>
  <c r="O3000" i="1"/>
  <c r="O3870" i="1"/>
  <c r="O2920" i="1"/>
  <c r="O1685" i="1"/>
  <c r="O3583" i="1"/>
  <c r="O2005" i="1"/>
  <c r="O1843" i="1"/>
  <c r="O1728" i="1"/>
  <c r="O1748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4" i="1"/>
  <c r="O2289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6" i="1"/>
  <c r="O1872" i="1"/>
  <c r="O2029" i="1"/>
  <c r="O2593" i="1"/>
  <c r="O1323" i="1"/>
  <c r="O1943" i="1"/>
  <c r="O1355" i="1"/>
  <c r="O1255" i="1"/>
  <c r="O1947" i="1"/>
  <c r="O513" i="1"/>
  <c r="O2586" i="1"/>
  <c r="O1681" i="1"/>
  <c r="O2229" i="1"/>
  <c r="O376" i="1"/>
  <c r="O1838" i="1"/>
  <c r="O1259" i="1"/>
  <c r="O1312" i="1"/>
  <c r="O1858" i="1"/>
  <c r="O1707" i="1"/>
  <c r="O1227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3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40" i="1"/>
  <c r="O159" i="1"/>
  <c r="O1047" i="1"/>
  <c r="O2784" i="1"/>
  <c r="O906" i="1"/>
  <c r="O1677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3" i="1"/>
  <c r="O165" i="1"/>
  <c r="O888" i="1"/>
  <c r="O743" i="1"/>
  <c r="O1041" i="1"/>
  <c r="O1069" i="1"/>
  <c r="O239" i="1"/>
  <c r="O2063" i="1"/>
  <c r="O891" i="1"/>
  <c r="O2579" i="1"/>
  <c r="O684" i="1"/>
  <c r="O1595" i="1"/>
  <c r="O927" i="1"/>
  <c r="O752" i="1"/>
  <c r="O2089" i="1"/>
  <c r="O1306" i="1"/>
  <c r="O651" i="1"/>
  <c r="O3109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1" i="1"/>
  <c r="O2394" i="1"/>
  <c r="O1342" i="1"/>
  <c r="O957" i="1"/>
  <c r="O638" i="1"/>
  <c r="O1199" i="1"/>
  <c r="O641" i="1"/>
  <c r="O2611" i="1"/>
  <c r="O586" i="1"/>
  <c r="O1617" i="1"/>
  <c r="O1298" i="1"/>
  <c r="O2921" i="1"/>
  <c r="O3114" i="1"/>
  <c r="O3473" i="1"/>
  <c r="O3477" i="1"/>
  <c r="O3207" i="1"/>
  <c r="O3874" i="1"/>
  <c r="O3659" i="1"/>
  <c r="O3560" i="1"/>
  <c r="O2823" i="1"/>
  <c r="O3141" i="1"/>
  <c r="O3660" i="1"/>
  <c r="O2465" i="1"/>
  <c r="O3875" i="1"/>
  <c r="O3256" i="1"/>
  <c r="O3570" i="1"/>
  <c r="O2721" i="1"/>
  <c r="O3608" i="1"/>
  <c r="O2975" i="1"/>
  <c r="O3400" i="1"/>
  <c r="O3142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7" i="1"/>
  <c r="O3661" i="1"/>
  <c r="O1888" i="1"/>
  <c r="O3880" i="1"/>
  <c r="O3881" i="1"/>
  <c r="O3882" i="1"/>
  <c r="O3883" i="1"/>
  <c r="O3884" i="1"/>
  <c r="O3194" i="1"/>
  <c r="O3885" i="1"/>
  <c r="O3886" i="1"/>
  <c r="O3662" i="1"/>
  <c r="O3618" i="1"/>
  <c r="O3887" i="1"/>
  <c r="O3888" i="1"/>
  <c r="O3482" i="1"/>
  <c r="O2050" i="1"/>
  <c r="O3035" i="1"/>
  <c r="O3889" i="1"/>
  <c r="O3890" i="1"/>
  <c r="O3891" i="1"/>
  <c r="O3892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5" i="1"/>
  <c r="O3584" i="1"/>
  <c r="O3281" i="1"/>
  <c r="O3893" i="1"/>
  <c r="O3029" i="1"/>
  <c r="O3308" i="1"/>
  <c r="O3894" i="1"/>
  <c r="O2792" i="1"/>
  <c r="O3895" i="1"/>
  <c r="O2408" i="1"/>
  <c r="O3143" i="1"/>
  <c r="O3379" i="1"/>
  <c r="O3896" i="1"/>
  <c r="O2720" i="1"/>
  <c r="O3897" i="1"/>
  <c r="O3898" i="1"/>
  <c r="O3663" i="1"/>
  <c r="O3248" i="1"/>
  <c r="O3585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7" i="1"/>
  <c r="O3460" i="1"/>
  <c r="O3529" i="1"/>
  <c r="O3899" i="1"/>
  <c r="O3664" i="1"/>
  <c r="O2858" i="1"/>
  <c r="O3900" i="1"/>
  <c r="O3245" i="1"/>
  <c r="O3006" i="1"/>
  <c r="O3123" i="1"/>
  <c r="O3901" i="1"/>
  <c r="O1822" i="1"/>
  <c r="O3902" i="1"/>
  <c r="O3903" i="1"/>
  <c r="O3904" i="1"/>
  <c r="O2531" i="1"/>
  <c r="O3144" i="1"/>
  <c r="O3359" i="1"/>
  <c r="O3294" i="1"/>
  <c r="O3158" i="1"/>
  <c r="O3224" i="1"/>
  <c r="O3905" i="1"/>
  <c r="O3177" i="1"/>
  <c r="O3530" i="1"/>
  <c r="O3145" i="1"/>
  <c r="O962" i="1"/>
  <c r="O2801" i="1"/>
  <c r="O1424" i="1"/>
  <c r="O3906" i="1"/>
  <c r="O1716" i="1"/>
  <c r="O3186" i="1"/>
  <c r="O3070" i="1"/>
  <c r="O2942" i="1"/>
  <c r="O2668" i="1"/>
  <c r="O1764" i="1"/>
  <c r="O2548" i="1"/>
  <c r="O3257" i="1"/>
  <c r="O2961" i="1"/>
  <c r="O3392" i="1"/>
  <c r="O3907" i="1"/>
  <c r="O3586" i="1"/>
  <c r="O3159" i="1"/>
  <c r="O3483" i="1"/>
  <c r="O3908" i="1"/>
  <c r="O2044" i="1"/>
  <c r="O3909" i="1"/>
  <c r="O3665" i="1"/>
  <c r="O3910" i="1"/>
  <c r="O3911" i="1"/>
  <c r="O2341" i="1"/>
  <c r="O1299" i="1"/>
  <c r="O3912" i="1"/>
  <c r="O3609" i="1"/>
  <c r="O2959" i="1"/>
  <c r="O2867" i="1"/>
  <c r="O3195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7" i="1"/>
  <c r="O2343" i="1"/>
  <c r="O1148" i="1"/>
  <c r="O760" i="1"/>
  <c r="O688" i="1"/>
  <c r="O703" i="1"/>
  <c r="O2046" i="1"/>
  <c r="O1912" i="1"/>
  <c r="O2261" i="1"/>
  <c r="O998" i="1"/>
  <c r="O918" i="1"/>
  <c r="O2490" i="1"/>
  <c r="O2238" i="1"/>
  <c r="O624" i="1"/>
  <c r="O833" i="1"/>
  <c r="O1747" i="1"/>
  <c r="O1317" i="1"/>
  <c r="O975" i="1"/>
  <c r="O676" i="1"/>
  <c r="O504" i="1"/>
  <c r="O1308" i="1"/>
  <c r="O731" i="1"/>
  <c r="O1896" i="1"/>
  <c r="O1699" i="1"/>
  <c r="O1213" i="1"/>
  <c r="O2664" i="1"/>
  <c r="O2312" i="1"/>
  <c r="O1970" i="1"/>
  <c r="O2529" i="1"/>
  <c r="O1687" i="1"/>
  <c r="O2227" i="1"/>
  <c r="O974" i="1"/>
  <c r="O660" i="1"/>
  <c r="O1067" i="1"/>
  <c r="O1783" i="1"/>
  <c r="O1127" i="1"/>
  <c r="O1586" i="1"/>
  <c r="O1353" i="1"/>
  <c r="O1601" i="1"/>
  <c r="O1893" i="1"/>
  <c r="O1232" i="1"/>
  <c r="O783" i="1"/>
  <c r="O2172" i="1"/>
  <c r="O1810" i="1"/>
  <c r="O887" i="1"/>
  <c r="O326" i="1"/>
  <c r="O852" i="1"/>
  <c r="O2624" i="1"/>
  <c r="O2352" i="1"/>
  <c r="O832" i="1"/>
  <c r="O818" i="1"/>
  <c r="O2292" i="1"/>
  <c r="O1525" i="1"/>
  <c r="O1283" i="1"/>
  <c r="O1321" i="1"/>
  <c r="O1262" i="1"/>
  <c r="O817" i="1"/>
  <c r="O1608" i="1"/>
  <c r="O2332" i="1"/>
  <c r="O1894" i="1"/>
  <c r="O1931" i="1"/>
  <c r="O1630" i="1"/>
  <c r="O716" i="1"/>
  <c r="O2144" i="1"/>
  <c r="O1415" i="1"/>
  <c r="O933" i="1"/>
  <c r="O1978" i="1"/>
  <c r="O1404" i="1"/>
  <c r="O2239" i="1"/>
  <c r="O123" i="1"/>
  <c r="O3915" i="1"/>
  <c r="O2488" i="1"/>
  <c r="O780" i="1"/>
  <c r="O2791" i="1"/>
  <c r="O3468" i="1"/>
  <c r="O1507" i="1"/>
  <c r="O1982" i="1"/>
  <c r="O1729" i="1"/>
  <c r="O2567" i="1"/>
  <c r="O723" i="1"/>
  <c r="O1732" i="1"/>
  <c r="O2866" i="1"/>
  <c r="O3587" i="1"/>
  <c r="O2130" i="1"/>
  <c r="O3916" i="1"/>
  <c r="O1689" i="1"/>
  <c r="O3917" i="1"/>
  <c r="O2944" i="1"/>
  <c r="O1137" i="1"/>
  <c r="O3508" i="1"/>
  <c r="O3667" i="1"/>
  <c r="O3274" i="1"/>
  <c r="O2178" i="1"/>
  <c r="O3918" i="1"/>
  <c r="O3919" i="1"/>
  <c r="O2692" i="1"/>
  <c r="O3920" i="1"/>
  <c r="O3173" i="1"/>
  <c r="O3369" i="1"/>
  <c r="O2314" i="1"/>
  <c r="O3921" i="1"/>
  <c r="O3295" i="1"/>
  <c r="O1925" i="1"/>
  <c r="O3499" i="1"/>
  <c r="O3030" i="1"/>
  <c r="O2135" i="1"/>
  <c r="O3200" i="1"/>
  <c r="O3360" i="1"/>
  <c r="O2937" i="1"/>
  <c r="O3922" i="1"/>
  <c r="O3668" i="1"/>
  <c r="O2550" i="1"/>
  <c r="O3356" i="1"/>
  <c r="O2628" i="1"/>
  <c r="O1787" i="1"/>
  <c r="O3669" i="1"/>
  <c r="O2431" i="1"/>
  <c r="O3923" i="1"/>
  <c r="O3924" i="1"/>
  <c r="O3925" i="1"/>
  <c r="O3926" i="1"/>
  <c r="O3927" i="1"/>
  <c r="O3670" i="1"/>
  <c r="O3101" i="1"/>
  <c r="O3443" i="1"/>
  <c r="O2437" i="1"/>
  <c r="O3461" i="1"/>
  <c r="O3671" i="1"/>
  <c r="O3928" i="1"/>
  <c r="O2166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7" i="1"/>
  <c r="O2430" i="1"/>
  <c r="O1942" i="1"/>
  <c r="O2250" i="1"/>
  <c r="O394" i="1"/>
  <c r="O2814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5" i="1"/>
  <c r="O2026" i="1"/>
  <c r="O3107" i="1"/>
  <c r="O518" i="1"/>
  <c r="O3344" i="1"/>
  <c r="O2375" i="1"/>
  <c r="O661" i="1"/>
  <c r="O1281" i="1"/>
  <c r="O930" i="1"/>
  <c r="O1793" i="1"/>
  <c r="O3220" i="1"/>
  <c r="O745" i="1"/>
  <c r="O1744" i="1"/>
  <c r="O2003" i="1"/>
  <c r="O1097" i="1"/>
  <c r="O1085" i="1"/>
  <c r="O820" i="1"/>
  <c r="O2606" i="1"/>
  <c r="O2633" i="1"/>
  <c r="O627" i="1"/>
  <c r="O2776" i="1"/>
  <c r="O3479" i="1"/>
  <c r="O3334" i="1"/>
  <c r="O2426" i="1"/>
  <c r="O3930" i="1"/>
  <c r="O1027" i="1"/>
  <c r="O3931" i="1"/>
  <c r="O2666" i="1"/>
  <c r="O748" i="1"/>
  <c r="O3932" i="1"/>
  <c r="O3408" i="1"/>
  <c r="O1998" i="1"/>
  <c r="O1439" i="1"/>
  <c r="O2843" i="1"/>
  <c r="O2454" i="1"/>
  <c r="O1556" i="1"/>
  <c r="O1831" i="1"/>
  <c r="O1885" i="1"/>
  <c r="O842" i="1"/>
  <c r="O416" i="1"/>
  <c r="O1705" i="1"/>
  <c r="O522" i="1"/>
  <c r="O2331" i="1"/>
  <c r="O2676" i="1"/>
  <c r="O2313" i="1"/>
  <c r="O616" i="1"/>
  <c r="O2660" i="1"/>
  <c r="O729" i="1"/>
  <c r="O1955" i="1"/>
  <c r="O2355" i="1"/>
  <c r="O1860" i="1"/>
  <c r="O2380" i="1"/>
  <c r="O1870" i="1"/>
  <c r="O1700" i="1"/>
  <c r="O588" i="1"/>
  <c r="O2082" i="1"/>
  <c r="O2369" i="1"/>
  <c r="O400" i="1"/>
  <c r="O1545" i="1"/>
  <c r="O1481" i="1"/>
  <c r="O2837" i="1"/>
  <c r="O759" i="1"/>
  <c r="O2179" i="1"/>
  <c r="O454" i="1"/>
  <c r="O2450" i="1"/>
  <c r="O515" i="1"/>
  <c r="O555" i="1"/>
  <c r="O1880" i="1"/>
  <c r="O1563" i="1"/>
  <c r="O1003" i="1"/>
  <c r="O1339" i="1"/>
  <c r="O2359" i="1"/>
  <c r="O3933" i="1"/>
  <c r="O2118" i="1"/>
  <c r="O3509" i="1"/>
  <c r="O1609" i="1"/>
  <c r="O3602" i="1"/>
  <c r="O3072" i="1"/>
  <c r="O3531" i="1"/>
  <c r="O2219" i="1"/>
  <c r="O3934" i="1"/>
  <c r="O2790" i="1"/>
  <c r="O1212" i="1"/>
  <c r="O2951" i="1"/>
  <c r="O3354" i="1"/>
  <c r="O3401" i="1"/>
  <c r="O3271" i="1"/>
  <c r="O3935" i="1"/>
  <c r="O3936" i="1"/>
  <c r="O3937" i="1"/>
  <c r="O3568" i="1"/>
  <c r="O2351" i="1"/>
  <c r="O1416" i="1"/>
  <c r="O1438" i="1"/>
  <c r="O2316" i="1"/>
  <c r="O2158" i="1"/>
  <c r="O1112" i="1"/>
  <c r="O2212" i="1"/>
  <c r="O1448" i="1"/>
  <c r="O1288" i="1"/>
  <c r="O1816" i="1"/>
  <c r="O460" i="1"/>
  <c r="O680" i="1"/>
  <c r="O2527" i="1"/>
  <c r="O1657" i="1"/>
  <c r="O2253" i="1"/>
  <c r="O756" i="1"/>
  <c r="O2629" i="1"/>
  <c r="O952" i="1"/>
  <c r="O2119" i="1"/>
  <c r="O2225" i="1"/>
  <c r="O1616" i="1"/>
  <c r="O1635" i="1"/>
  <c r="O3493" i="1"/>
  <c r="O2134" i="1"/>
  <c r="O3282" i="1"/>
  <c r="O3330" i="1"/>
  <c r="O389" i="1"/>
  <c r="O3174" i="1"/>
  <c r="O2728" i="1"/>
  <c r="O1190" i="1"/>
  <c r="O243" i="1"/>
  <c r="O3532" i="1"/>
  <c r="O1571" i="1"/>
  <c r="O2563" i="1"/>
  <c r="O3244" i="1"/>
  <c r="O3557" i="1"/>
  <c r="O3122" i="1"/>
  <c r="O29" i="1"/>
  <c r="O2893" i="1"/>
  <c r="O2924" i="1"/>
  <c r="O1266" i="1"/>
  <c r="O1861" i="1"/>
  <c r="O1757" i="1"/>
  <c r="O2836" i="1"/>
  <c r="O1420" i="1"/>
  <c r="O2020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3938" i="1"/>
  <c r="O2126" i="1"/>
  <c r="O1495" i="1"/>
  <c r="O3270" i="1"/>
  <c r="O3672" i="1"/>
  <c r="O1749" i="1"/>
  <c r="O3423" i="1"/>
  <c r="O3296" i="1"/>
  <c r="O2667" i="1"/>
  <c r="O3043" i="1"/>
  <c r="O3619" i="1"/>
  <c r="O3939" i="1"/>
  <c r="O3940" i="1"/>
  <c r="O3189" i="1"/>
  <c r="O3941" i="1"/>
  <c r="O3942" i="1"/>
  <c r="O2542" i="1"/>
  <c r="O2926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11" i="1"/>
  <c r="O2587" i="1"/>
  <c r="O1558" i="1"/>
  <c r="O1010" i="1"/>
  <c r="O1338" i="1"/>
  <c r="O2449" i="1"/>
  <c r="O1771" i="1"/>
  <c r="O2154" i="1"/>
  <c r="O639" i="1"/>
  <c r="O2324" i="1"/>
  <c r="O1158" i="1"/>
  <c r="O1743" i="1"/>
  <c r="O1802" i="1"/>
  <c r="O464" i="1"/>
  <c r="O1272" i="1"/>
  <c r="O1897" i="1"/>
  <c r="O1817" i="1"/>
  <c r="O2844" i="1"/>
  <c r="O900" i="1"/>
  <c r="O1128" i="1"/>
  <c r="O1436" i="1"/>
  <c r="O170" i="1"/>
  <c r="O1981" i="1"/>
  <c r="O2159" i="1"/>
  <c r="O1891" i="1"/>
  <c r="O839" i="1"/>
  <c r="O2862" i="1"/>
  <c r="O2833" i="1"/>
  <c r="O3276" i="1"/>
  <c r="O3092" i="1"/>
  <c r="O2432" i="1"/>
  <c r="O3510" i="1"/>
  <c r="O838" i="1"/>
  <c r="O3424" i="1"/>
  <c r="O2925" i="1"/>
  <c r="O3175" i="1"/>
  <c r="O3409" i="1"/>
  <c r="O1824" i="1"/>
  <c r="O3471" i="1"/>
  <c r="O3120" i="1"/>
  <c r="O2700" i="1"/>
  <c r="O3309" i="1"/>
  <c r="O537" i="1"/>
  <c r="O3063" i="1"/>
  <c r="O2028" i="1"/>
  <c r="O2626" i="1"/>
  <c r="O3943" i="1"/>
  <c r="O2597" i="1"/>
  <c r="O2938" i="1"/>
  <c r="O2590" i="1"/>
  <c r="O1225" i="1"/>
  <c r="O3673" i="1"/>
  <c r="O1621" i="1"/>
  <c r="O3620" i="1"/>
  <c r="O3944" i="1"/>
  <c r="O2756" i="1"/>
  <c r="O3087" i="1"/>
  <c r="O3277" i="1"/>
  <c r="O3367" i="1"/>
  <c r="O3621" i="1"/>
  <c r="O3093" i="1"/>
  <c r="O2107" i="1"/>
  <c r="O395" i="1"/>
  <c r="O422" i="1"/>
  <c r="O3402" i="1"/>
  <c r="O3171" i="1"/>
  <c r="O2705" i="1"/>
  <c r="O1165" i="1"/>
  <c r="O1459" i="1"/>
  <c r="O1052" i="1"/>
  <c r="O1411" i="1"/>
  <c r="O1577" i="1"/>
  <c r="O2995" i="1"/>
  <c r="O378" i="1"/>
  <c r="O3019" i="1"/>
  <c r="O2569" i="1"/>
  <c r="O1275" i="1"/>
  <c r="O2372" i="1"/>
  <c r="O1108" i="1"/>
  <c r="O1297" i="1"/>
  <c r="O1989" i="1"/>
  <c r="O968" i="1"/>
  <c r="O1702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0" i="1"/>
  <c r="O1920" i="1"/>
  <c r="O2342" i="1"/>
  <c r="O2491" i="1"/>
  <c r="O1243" i="1"/>
  <c r="O1195" i="1"/>
  <c r="O926" i="1"/>
  <c r="O3533" i="1"/>
  <c r="O1987" i="1"/>
  <c r="O2429" i="1"/>
  <c r="O2826" i="1"/>
  <c r="O2739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1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7" i="1"/>
  <c r="O2036" i="1"/>
  <c r="O2059" i="1"/>
  <c r="O1260" i="1"/>
  <c r="O1807" i="1"/>
  <c r="O2393" i="1"/>
  <c r="O903" i="1"/>
  <c r="O2094" i="1"/>
  <c r="O686" i="1"/>
  <c r="O2348" i="1"/>
  <c r="O262" i="1"/>
  <c r="O2311" i="1"/>
  <c r="O2456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2" i="1"/>
  <c r="O3184" i="1"/>
  <c r="O3106" i="1"/>
  <c r="O34" i="1"/>
  <c r="O336" i="1"/>
  <c r="O318" i="1"/>
  <c r="O226" i="1"/>
  <c r="O629" i="1"/>
  <c r="O316" i="1"/>
  <c r="O2194" i="1"/>
  <c r="O1304" i="1"/>
  <c r="O335" i="1"/>
  <c r="O82" i="1"/>
  <c r="O561" i="1"/>
  <c r="O524" i="1"/>
  <c r="O116" i="1"/>
  <c r="O191" i="1"/>
  <c r="O3945" i="1"/>
  <c r="O3946" i="1"/>
  <c r="O2850" i="1"/>
  <c r="O3674" i="1"/>
  <c r="O3947" i="1"/>
  <c r="O3348" i="1"/>
  <c r="O3484" i="1"/>
  <c r="O2883" i="1"/>
  <c r="O3948" i="1"/>
  <c r="O3949" i="1"/>
  <c r="O3105" i="1"/>
  <c r="O3950" i="1"/>
  <c r="O3951" i="1"/>
  <c r="O3425" i="1"/>
  <c r="O3258" i="1"/>
  <c r="O3952" i="1"/>
  <c r="O3953" i="1"/>
  <c r="O3954" i="1"/>
  <c r="O2279" i="1"/>
  <c r="O3632" i="1"/>
  <c r="O3955" i="1"/>
  <c r="O3084" i="1"/>
  <c r="O3956" i="1"/>
  <c r="O3957" i="1"/>
  <c r="O3958" i="1"/>
  <c r="O1645" i="1"/>
  <c r="O2535" i="1"/>
  <c r="O3135" i="1"/>
  <c r="O3959" i="1"/>
  <c r="O3181" i="1"/>
  <c r="O3960" i="1"/>
  <c r="O2998" i="1"/>
  <c r="O3297" i="1"/>
  <c r="O3534" i="1"/>
  <c r="O3961" i="1"/>
  <c r="O2818" i="1"/>
  <c r="O3962" i="1"/>
  <c r="O3963" i="1"/>
  <c r="O3964" i="1"/>
  <c r="O3252" i="1"/>
  <c r="O2052" i="1"/>
  <c r="O3201" i="1"/>
  <c r="O2727" i="1"/>
  <c r="O3555" i="1"/>
  <c r="O2475" i="1"/>
  <c r="O3965" i="1"/>
  <c r="O2334" i="1"/>
  <c r="O2706" i="1"/>
  <c r="O3386" i="1"/>
  <c r="O3966" i="1"/>
  <c r="O3426" i="1"/>
  <c r="O3967" i="1"/>
  <c r="O3298" i="1"/>
  <c r="O3612" i="1"/>
  <c r="O3968" i="1"/>
  <c r="O3535" i="1"/>
  <c r="O3969" i="1"/>
  <c r="O3970" i="1"/>
  <c r="O3971" i="1"/>
  <c r="O3972" i="1"/>
  <c r="O2969" i="1"/>
  <c r="O3266" i="1"/>
  <c r="O2966" i="1"/>
  <c r="O3973" i="1"/>
  <c r="O2264" i="1"/>
  <c r="O2160" i="1"/>
  <c r="O1065" i="1"/>
  <c r="O3380" i="1"/>
  <c r="O2712" i="1"/>
  <c r="O3974" i="1"/>
  <c r="O3026" i="1"/>
  <c r="O3975" i="1"/>
  <c r="O3410" i="1"/>
  <c r="O2710" i="1"/>
  <c r="O2811" i="1"/>
  <c r="O3588" i="1"/>
  <c r="O3976" i="1"/>
  <c r="O3571" i="1"/>
  <c r="O3977" i="1"/>
  <c r="O1704" i="1"/>
  <c r="O3675" i="1"/>
  <c r="O3676" i="1"/>
  <c r="O3559" i="1"/>
  <c r="O2832" i="1"/>
  <c r="O3677" i="1"/>
  <c r="O3978" i="1"/>
  <c r="O3678" i="1"/>
  <c r="O3679" i="1"/>
  <c r="O1901" i="1"/>
  <c r="O3450" i="1"/>
  <c r="O3622" i="1"/>
  <c r="O3623" i="1"/>
  <c r="O3979" i="1"/>
  <c r="O3403" i="1"/>
  <c r="O2215" i="1"/>
  <c r="O3325" i="1"/>
  <c r="O3980" i="1"/>
  <c r="O3299" i="1"/>
  <c r="O3981" i="1"/>
  <c r="O3511" i="1"/>
  <c r="O834" i="1"/>
  <c r="O282" i="1"/>
  <c r="O200" i="1"/>
  <c r="O1469" i="1"/>
  <c r="O786" i="1"/>
  <c r="O802" i="1"/>
  <c r="O672" i="1"/>
  <c r="O2734" i="1"/>
  <c r="O666" i="1"/>
  <c r="O521" i="1"/>
  <c r="O630" i="1"/>
  <c r="O2462" i="1"/>
  <c r="O1217" i="1"/>
  <c r="O231" i="1"/>
  <c r="O2640" i="1"/>
  <c r="O1622" i="1"/>
  <c r="O357" i="1"/>
  <c r="O1074" i="1"/>
  <c r="O272" i="1"/>
  <c r="O792" i="1"/>
  <c r="O867" i="1"/>
  <c r="O1450" i="1"/>
  <c r="O1753" i="1"/>
  <c r="O1778" i="1"/>
  <c r="O2198" i="1"/>
  <c r="O1706" i="1"/>
  <c r="O2234" i="1"/>
  <c r="O1809" i="1"/>
  <c r="O2151" i="1"/>
  <c r="O2329" i="1"/>
  <c r="O2558" i="1"/>
  <c r="O705" i="1"/>
  <c r="O1909" i="1"/>
  <c r="O1182" i="1"/>
  <c r="O1647" i="1"/>
  <c r="O1443" i="1"/>
  <c r="O2188" i="1"/>
  <c r="O704" i="1"/>
  <c r="O2763" i="1"/>
  <c r="O1919" i="1"/>
  <c r="O1237" i="1"/>
  <c r="O2358" i="1"/>
  <c r="O2203" i="1"/>
  <c r="O1284" i="1"/>
  <c r="O1851" i="1"/>
  <c r="O2469" i="1"/>
  <c r="O2097" i="1"/>
  <c r="O1486" i="1"/>
  <c r="O1209" i="1"/>
  <c r="O2591" i="1"/>
  <c r="O2665" i="1"/>
  <c r="O2493" i="1"/>
  <c r="O331" i="1"/>
  <c r="O2085" i="1"/>
  <c r="O1934" i="1"/>
  <c r="O1020" i="1"/>
  <c r="O1239" i="1"/>
  <c r="O2308" i="1"/>
  <c r="O831" i="1"/>
  <c r="O2528" i="1"/>
  <c r="O2863" i="1"/>
  <c r="O3170" i="1"/>
  <c r="O3982" i="1"/>
  <c r="O3983" i="1"/>
  <c r="O3984" i="1"/>
  <c r="O3381" i="1"/>
  <c r="O3985" i="1"/>
  <c r="O3986" i="1"/>
  <c r="O2364" i="1"/>
  <c r="O3202" i="1"/>
  <c r="O3987" i="1"/>
  <c r="O3988" i="1"/>
  <c r="O3989" i="1"/>
  <c r="O2957" i="1"/>
  <c r="O2388" i="1"/>
  <c r="O3990" i="1"/>
  <c r="O1983" i="1"/>
  <c r="O3991" i="1"/>
  <c r="O3227" i="1"/>
  <c r="O3992" i="1"/>
  <c r="O550" i="1"/>
  <c r="O1186" i="1"/>
  <c r="O2129" i="1"/>
  <c r="O878" i="1"/>
  <c r="O844" i="1"/>
  <c r="O1236" i="1"/>
  <c r="O1302" i="1"/>
  <c r="O1268" i="1"/>
  <c r="O972" i="1"/>
  <c r="O955" i="1"/>
  <c r="O1235" i="1"/>
  <c r="O1171" i="1"/>
  <c r="O810" i="1"/>
  <c r="O1835" i="1"/>
  <c r="O399" i="1"/>
  <c r="O3389" i="1"/>
  <c r="O2281" i="1"/>
  <c r="O409" i="1"/>
  <c r="O728" i="1"/>
  <c r="O1663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1" i="1"/>
  <c r="O1555" i="1"/>
  <c r="O3993" i="1"/>
  <c r="O3196" i="1"/>
  <c r="O3994" i="1"/>
  <c r="O3995" i="1"/>
  <c r="O3146" i="1"/>
  <c r="O3996" i="1"/>
  <c r="O3085" i="1"/>
  <c r="O3300" i="1"/>
  <c r="O3036" i="1"/>
  <c r="O3246" i="1"/>
  <c r="O2909" i="1"/>
  <c r="O3997" i="1"/>
  <c r="O3998" i="1"/>
  <c r="O3999" i="1"/>
  <c r="O4000" i="1"/>
  <c r="O4001" i="1"/>
  <c r="O4002" i="1"/>
  <c r="O4003" i="1"/>
  <c r="O2872" i="1"/>
  <c r="O3275" i="1"/>
  <c r="O2651" i="1"/>
  <c r="O3680" i="1"/>
  <c r="O3572" i="1"/>
  <c r="O4004" i="1"/>
  <c r="O3301" i="1"/>
  <c r="O3589" i="1"/>
  <c r="O2220" i="1"/>
  <c r="O2931" i="1"/>
  <c r="O3590" i="1"/>
  <c r="O4005" i="1"/>
  <c r="O3404" i="1"/>
  <c r="O3302" i="1"/>
  <c r="O4006" i="1"/>
  <c r="O3681" i="1"/>
  <c r="O1963" i="1"/>
  <c r="O812" i="1"/>
  <c r="O3172" i="1"/>
  <c r="O2242" i="1"/>
  <c r="O3163" i="1"/>
  <c r="O1412" i="1"/>
  <c r="O1458" i="1"/>
  <c r="O216" i="1"/>
  <c r="O1977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5" i="1"/>
  <c r="O4007" i="1"/>
  <c r="O17" i="1"/>
  <c r="O1859" i="1"/>
  <c r="O1834" i="1"/>
  <c r="O192" i="1"/>
  <c r="O3352" i="1"/>
  <c r="O3108" i="1"/>
  <c r="O3077" i="1"/>
  <c r="O2796" i="1"/>
  <c r="O1130" i="1"/>
  <c r="O2415" i="1"/>
  <c r="O1028" i="1"/>
  <c r="O3267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7" i="1"/>
  <c r="O2360" i="1"/>
  <c r="O1714" i="1"/>
  <c r="O1598" i="1"/>
  <c r="O1452" i="1"/>
  <c r="O658" i="1"/>
  <c r="O374" i="1"/>
  <c r="O1937" i="1"/>
  <c r="O2307" i="1"/>
  <c r="O1423" i="1"/>
  <c r="O2282" i="1"/>
  <c r="O3053" i="1"/>
  <c r="O2874" i="1"/>
  <c r="O3259" i="1"/>
  <c r="O2002" i="1"/>
  <c r="O3353" i="1"/>
  <c r="O2467" i="1"/>
  <c r="O3536" i="1"/>
  <c r="O4008" i="1"/>
  <c r="O4009" i="1"/>
  <c r="O3205" i="1"/>
  <c r="O3682" i="1"/>
  <c r="O790" i="1"/>
  <c r="O3362" i="1"/>
  <c r="O3427" i="1"/>
  <c r="O3337" i="1"/>
  <c r="O3683" i="1"/>
  <c r="O3209" i="1"/>
  <c r="O1434" i="1"/>
  <c r="O997" i="1"/>
  <c r="O3395" i="1"/>
  <c r="O4010" i="1"/>
  <c r="O3213" i="1"/>
  <c r="O2053" i="1"/>
  <c r="O1418" i="1"/>
  <c r="O195" i="1"/>
  <c r="O2254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0" i="1"/>
  <c r="O3357" i="1"/>
  <c r="O2500" i="1"/>
  <c r="O4011" i="1"/>
  <c r="O2442" i="1"/>
  <c r="O1988" i="1"/>
  <c r="O2461" i="1"/>
  <c r="O3042" i="1"/>
  <c r="O3262" i="1"/>
  <c r="O3102" i="1"/>
  <c r="O4012" i="1"/>
  <c r="O4013" i="1"/>
  <c r="O2635" i="1"/>
  <c r="O2777" i="1"/>
  <c r="O4014" i="1"/>
  <c r="O2889" i="1"/>
  <c r="O2315" i="1"/>
  <c r="O3512" i="1"/>
  <c r="O2930" i="1"/>
  <c r="O3117" i="1"/>
  <c r="O4015" i="1"/>
  <c r="O3351" i="1"/>
  <c r="O3428" i="1"/>
  <c r="O3166" i="1"/>
  <c r="O3316" i="1"/>
  <c r="O4016" i="1"/>
  <c r="O3130" i="1"/>
  <c r="O3368" i="1"/>
  <c r="O2354" i="1"/>
  <c r="O3624" i="1"/>
  <c r="O1841" i="1"/>
  <c r="O4017" i="1"/>
  <c r="O4018" i="1"/>
  <c r="O3684" i="1"/>
  <c r="O2618" i="1"/>
  <c r="O3031" i="1"/>
  <c r="O2021" i="1"/>
  <c r="O3537" i="1"/>
  <c r="O2131" i="1"/>
  <c r="O3263" i="1"/>
  <c r="O4019" i="1"/>
  <c r="O2173" i="1"/>
  <c r="O2231" i="1"/>
  <c r="O2252" i="1"/>
  <c r="O912" i="1"/>
  <c r="O1129" i="1"/>
  <c r="O1574" i="1"/>
  <c r="O2233" i="1"/>
  <c r="O1865" i="1"/>
  <c r="O1538" i="1"/>
  <c r="O1498" i="1"/>
  <c r="O1864" i="1"/>
  <c r="O1804" i="1"/>
  <c r="O656" i="1"/>
  <c r="O3197" i="1"/>
  <c r="O2502" i="1"/>
  <c r="O2391" i="1"/>
  <c r="O816" i="1"/>
  <c r="O1160" i="1"/>
  <c r="O1033" i="1"/>
  <c r="O2167" i="1"/>
  <c r="O2537" i="1"/>
  <c r="O1528" i="1"/>
  <c r="O576" i="1"/>
  <c r="O2248" i="1"/>
  <c r="O2722" i="1"/>
  <c r="O1442" i="1"/>
  <c r="O969" i="1"/>
  <c r="O1238" i="1"/>
  <c r="O1675" i="1"/>
  <c r="O1625" i="1"/>
  <c r="O726" i="1"/>
  <c r="O1048" i="1"/>
  <c r="O1388" i="1"/>
  <c r="O2033" i="1"/>
  <c r="O2594" i="1"/>
  <c r="O1274" i="1"/>
  <c r="O2478" i="1"/>
  <c r="O677" i="1"/>
  <c r="O1126" i="1"/>
  <c r="O2878" i="1"/>
  <c r="O2363" i="1"/>
  <c r="O1017" i="1"/>
  <c r="O3076" i="1"/>
  <c r="O2487" i="1"/>
  <c r="O1514" i="1"/>
  <c r="O1801" i="1"/>
  <c r="O1727" i="1"/>
  <c r="O740" i="1"/>
  <c r="O1637" i="1"/>
  <c r="O1565" i="1"/>
  <c r="O1451" i="1"/>
  <c r="O1591" i="1"/>
  <c r="O1582" i="1"/>
  <c r="O2155" i="1"/>
  <c r="O1946" i="1"/>
  <c r="O2694" i="1"/>
  <c r="O2436" i="1"/>
  <c r="O1726" i="1"/>
  <c r="O1348" i="1"/>
  <c r="O1656" i="1"/>
  <c r="O3538" i="1"/>
  <c r="O4020" i="1"/>
  <c r="O4021" i="1"/>
  <c r="O3387" i="1"/>
  <c r="O1738" i="1"/>
  <c r="O4022" i="1"/>
  <c r="O4023" i="1"/>
  <c r="O3215" i="1"/>
  <c r="O3591" i="1"/>
  <c r="O2829" i="1"/>
  <c r="O4024" i="1"/>
  <c r="O3155" i="1"/>
  <c r="O4025" i="1"/>
  <c r="O2746" i="1"/>
  <c r="O2847" i="1"/>
  <c r="O3033" i="1"/>
  <c r="O890" i="1"/>
  <c r="O4026" i="1"/>
  <c r="O3365" i="1"/>
  <c r="O2884" i="1"/>
  <c r="O3187" i="1"/>
  <c r="O3253" i="1"/>
  <c r="O3462" i="1"/>
  <c r="O3338" i="1"/>
  <c r="O4027" i="1"/>
  <c r="O3326" i="1"/>
  <c r="O2671" i="1"/>
  <c r="O967" i="1"/>
  <c r="O3001" i="1"/>
  <c r="O2495" i="1"/>
  <c r="O2703" i="1"/>
  <c r="O4028" i="1"/>
  <c r="O2386" i="1"/>
  <c r="O2879" i="1"/>
  <c r="O3561" i="1"/>
  <c r="O4029" i="1"/>
  <c r="O2549" i="1"/>
  <c r="O3233" i="1"/>
  <c r="O3391" i="1"/>
  <c r="O1607" i="1"/>
  <c r="O4030" i="1"/>
  <c r="O2900" i="1"/>
  <c r="O1936" i="1"/>
  <c r="O2992" i="1"/>
  <c r="O3059" i="1"/>
  <c r="O3539" i="1"/>
  <c r="O3592" i="1"/>
  <c r="O4031" i="1"/>
  <c r="O2257" i="1"/>
  <c r="O3446" i="1"/>
  <c r="O2876" i="1"/>
  <c r="O2677" i="1"/>
  <c r="O3413" i="1"/>
  <c r="O4032" i="1"/>
  <c r="O3440" i="1"/>
  <c r="O2576" i="1"/>
  <c r="O2639" i="1"/>
  <c r="O2827" i="1"/>
  <c r="O4033" i="1"/>
  <c r="O1427" i="1"/>
  <c r="O3569" i="1"/>
  <c r="O3429" i="1"/>
  <c r="O3347" i="1"/>
  <c r="O3193" i="1"/>
  <c r="O2577" i="1"/>
  <c r="O2622" i="1"/>
  <c r="O3625" i="1"/>
  <c r="O2886" i="1"/>
  <c r="O3463" i="1"/>
  <c r="O3685" i="1"/>
  <c r="O2541" i="1"/>
  <c r="O1874" i="1"/>
  <c r="O3626" i="1"/>
  <c r="O3686" i="1"/>
  <c r="O2585" i="1"/>
  <c r="O3034" i="1"/>
  <c r="O2724" i="1"/>
  <c r="O2152" i="1"/>
  <c r="O3268" i="1"/>
  <c r="O2534" i="1"/>
  <c r="O3062" i="1"/>
  <c r="O2684" i="1"/>
  <c r="O2846" i="1"/>
  <c r="O330" i="1"/>
  <c r="O177" i="1"/>
  <c r="O1364" i="1"/>
  <c r="O1745" i="1"/>
  <c r="O2366" i="1"/>
  <c r="O823" i="1"/>
  <c r="O713" i="1"/>
  <c r="O2472" i="1"/>
  <c r="O1470" i="1"/>
  <c r="O1668" i="1"/>
  <c r="O1627" i="1"/>
  <c r="O1395" i="1"/>
  <c r="O2190" i="1"/>
  <c r="O1908" i="1"/>
  <c r="O1310" i="1"/>
  <c r="O814" i="1"/>
  <c r="O1633" i="1"/>
  <c r="O3687" i="1"/>
  <c r="O197" i="1"/>
  <c r="O4034" i="1"/>
  <c r="O3147" i="1"/>
  <c r="O4035" i="1"/>
  <c r="O3627" i="1"/>
  <c r="O2296" i="1"/>
  <c r="O3438" i="1"/>
  <c r="O3414" i="1"/>
  <c r="O4036" i="1"/>
  <c r="O2284" i="1"/>
  <c r="O2039" i="1"/>
  <c r="O2595" i="1"/>
  <c r="O4037" i="1"/>
  <c r="O2514" i="1"/>
  <c r="O2171" i="1"/>
  <c r="O2869" i="1"/>
  <c r="O4038" i="1"/>
  <c r="O4039" i="1"/>
  <c r="O4040" i="1"/>
  <c r="O1079" i="1"/>
  <c r="O2218" i="1"/>
  <c r="O671" i="1"/>
  <c r="O1174" i="1"/>
  <c r="O2027" i="1"/>
  <c r="O640" i="1"/>
  <c r="O1043" i="1"/>
  <c r="O1370" i="1"/>
  <c r="O2030" i="1"/>
  <c r="O964" i="1"/>
  <c r="O1485" i="1"/>
  <c r="O1827" i="1"/>
  <c r="O777" i="1"/>
  <c r="O1153" i="1"/>
  <c r="O846" i="1"/>
  <c r="O3080" i="1"/>
  <c r="O1426" i="1"/>
  <c r="O2383" i="1"/>
  <c r="O1161" i="1"/>
  <c r="O1464" i="1"/>
  <c r="O1146" i="1"/>
  <c r="O1152" i="1"/>
  <c r="O42" i="1"/>
  <c r="O343" i="1"/>
  <c r="O597" i="1"/>
  <c r="O1688" i="1"/>
  <c r="O308" i="1"/>
  <c r="O2365" i="1"/>
  <c r="O230" i="1"/>
  <c r="O732" i="1"/>
  <c r="O775" i="1"/>
  <c r="O1504" i="1"/>
  <c r="O2353" i="1"/>
  <c r="O2145" i="1"/>
  <c r="O491" i="1"/>
  <c r="O130" i="1"/>
  <c r="O690" i="1"/>
  <c r="O157" i="1"/>
  <c r="O2038" i="1"/>
  <c r="O2682" i="1"/>
  <c r="O363" i="1"/>
  <c r="O880" i="1"/>
  <c r="O1539" i="1"/>
  <c r="O181" i="1"/>
  <c r="O578" i="1"/>
  <c r="O789" i="1"/>
  <c r="O2293" i="1"/>
  <c r="O1537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6" i="1"/>
  <c r="O714" i="1"/>
  <c r="O2508" i="1"/>
  <c r="O592" i="1"/>
  <c r="O883" i="1"/>
  <c r="O2186" i="1"/>
  <c r="O152" i="1"/>
  <c r="O801" i="1"/>
  <c r="O249" i="1"/>
  <c r="O1948" i="1"/>
  <c r="O2102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1" i="1"/>
  <c r="O2565" i="1"/>
  <c r="O2444" i="1"/>
  <c r="O3203" i="1"/>
  <c r="O3339" i="1"/>
  <c r="O4041" i="1"/>
  <c r="O3688" i="1"/>
  <c r="O4042" i="1"/>
  <c r="O4043" i="1"/>
  <c r="O3610" i="1"/>
  <c r="O2717" i="1"/>
  <c r="O2812" i="1"/>
  <c r="O4044" i="1"/>
  <c r="O935" i="1"/>
  <c r="O2610" i="1"/>
  <c r="O798" i="1"/>
  <c r="O3513" i="1"/>
  <c r="O193" i="1"/>
  <c r="O2978" i="1"/>
  <c r="O3004" i="1"/>
  <c r="O3038" i="1"/>
  <c r="O2815" i="1"/>
  <c r="O909" i="1"/>
  <c r="O3628" i="1"/>
  <c r="O2552" i="1"/>
  <c r="O3442" i="1"/>
  <c r="O2184" i="1"/>
  <c r="O2091" i="1"/>
  <c r="O3118" i="1"/>
  <c r="O3210" i="1"/>
  <c r="O648" i="1"/>
  <c r="O2781" i="1"/>
  <c r="O1828" i="1"/>
  <c r="O4045" i="1"/>
  <c r="O3251" i="1"/>
  <c r="O2701" i="1"/>
  <c r="O2588" i="1"/>
  <c r="O3279" i="1"/>
  <c r="O3073" i="1"/>
  <c r="O3066" i="1"/>
  <c r="O1031" i="1"/>
  <c r="O636" i="1"/>
  <c r="O2470" i="1"/>
  <c r="O2237" i="1"/>
  <c r="O2397" i="1"/>
  <c r="O3430" i="1"/>
  <c r="O3303" i="1"/>
  <c r="O2471" i="1"/>
  <c r="O1995" i="1"/>
  <c r="O1986" i="1"/>
  <c r="O2871" i="1"/>
  <c r="O1961" i="1"/>
  <c r="O2842" i="1"/>
  <c r="O971" i="1"/>
  <c r="O3500" i="1"/>
  <c r="O2236" i="1"/>
  <c r="O1718" i="1"/>
  <c r="O3332" i="1"/>
  <c r="O855" i="1"/>
  <c r="O3405" i="1"/>
  <c r="O941" i="1"/>
  <c r="O3540" i="1"/>
  <c r="O1110" i="1"/>
  <c r="O2658" i="1"/>
  <c r="O1218" i="1"/>
  <c r="O4046" i="1"/>
  <c r="O2851" i="1"/>
  <c r="O2733" i="1"/>
  <c r="O3689" i="1"/>
  <c r="O2066" i="1"/>
  <c r="O3593" i="1"/>
  <c r="O3064" i="1"/>
  <c r="O3541" i="1"/>
  <c r="O3090" i="1"/>
  <c r="O97" i="1"/>
  <c r="O3396" i="1"/>
  <c r="O4047" i="1"/>
  <c r="O2321" i="1"/>
  <c r="O4048" i="1"/>
  <c r="O478" i="1"/>
  <c r="O3542" i="1"/>
  <c r="O2785" i="1"/>
  <c r="O2551" i="1"/>
  <c r="O3543" i="1"/>
  <c r="O2646" i="1"/>
  <c r="O2936" i="1"/>
  <c r="O3013" i="1"/>
  <c r="O2562" i="1"/>
  <c r="O3304" i="1"/>
  <c r="O4049" i="1"/>
  <c r="O1628" i="1"/>
  <c r="O3152" i="1"/>
  <c r="O2897" i="1"/>
  <c r="O3321" i="1"/>
  <c r="O4050" i="1"/>
  <c r="O884" i="1"/>
  <c r="O4051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643" i="1"/>
  <c r="O914" i="1"/>
  <c r="O1619" i="1"/>
  <c r="O1221" i="1"/>
  <c r="O2367" i="1"/>
  <c r="O1468" i="1"/>
  <c r="O456" i="1"/>
  <c r="O3058" i="1"/>
  <c r="O929" i="1"/>
  <c r="O4052" i="1"/>
  <c r="O3023" i="1"/>
  <c r="O3121" i="1"/>
  <c r="O2609" i="1"/>
  <c r="O4053" i="1"/>
  <c r="O1848" i="1"/>
  <c r="O1971" i="1"/>
  <c r="O2255" i="1"/>
  <c r="O3100" i="1"/>
  <c r="O1651" i="1"/>
  <c r="O3690" i="1"/>
  <c r="O3415" i="1"/>
  <c r="O1618" i="1"/>
  <c r="O2907" i="1"/>
  <c r="O4054" i="1"/>
  <c r="O2875" i="1"/>
  <c r="O4055" i="1"/>
  <c r="O1678" i="1"/>
  <c r="O1144" i="1"/>
  <c r="O643" i="1"/>
  <c r="O1361" i="1"/>
  <c r="O309" i="1"/>
  <c r="O1169" i="1"/>
  <c r="O1013" i="1"/>
  <c r="O593" i="1"/>
  <c r="O234" i="1"/>
  <c r="O1905" i="1"/>
  <c r="O1135" i="1"/>
  <c r="O594" i="1"/>
  <c r="O418" i="1"/>
  <c r="O525" i="1"/>
  <c r="O1293" i="1"/>
  <c r="O1509" i="1"/>
  <c r="O1432" i="1"/>
  <c r="O273" i="1"/>
  <c r="O1866" i="1"/>
  <c r="O2204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6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59" i="1"/>
  <c r="O1927" i="1"/>
  <c r="O510" i="1"/>
  <c r="O1267" i="1"/>
  <c r="O494" i="1"/>
  <c r="O1967" i="1"/>
  <c r="O1124" i="1"/>
  <c r="O1090" i="1"/>
  <c r="O1662" i="1"/>
  <c r="O943" i="1"/>
  <c r="O1854" i="1"/>
  <c r="O994" i="1"/>
  <c r="O258" i="1"/>
  <c r="O2440" i="1"/>
  <c r="O1530" i="1"/>
  <c r="O1058" i="1"/>
  <c r="O520" i="1"/>
  <c r="O1708" i="1"/>
  <c r="O727" i="1"/>
  <c r="O2538" i="1"/>
  <c r="O1723" i="1"/>
  <c r="O2617" i="1"/>
  <c r="O2856" i="1"/>
  <c r="O874" i="1"/>
  <c r="O2518" i="1"/>
  <c r="O2509" i="1"/>
  <c r="O1797" i="1"/>
  <c r="O1075" i="1"/>
  <c r="O706" i="1"/>
  <c r="O1408" i="1"/>
  <c r="O1301" i="1"/>
  <c r="O1327" i="1"/>
  <c r="O784" i="1"/>
  <c r="O1840" i="1"/>
  <c r="O497" i="1"/>
  <c r="O1303" i="1"/>
  <c r="O1643" i="1"/>
  <c r="O2298" i="1"/>
  <c r="O1269" i="1"/>
  <c r="O2630" i="1"/>
  <c r="O953" i="1"/>
  <c r="O1614" i="1"/>
  <c r="O1703" i="1"/>
  <c r="O1755" i="1"/>
  <c r="O2007" i="1"/>
  <c r="O1249" i="1"/>
  <c r="O618" i="1"/>
  <c r="O2270" i="1"/>
  <c r="O1696" i="1"/>
  <c r="O2647" i="1"/>
  <c r="O1690" i="1"/>
  <c r="O2648" i="1"/>
  <c r="O1447" i="1"/>
  <c r="O2201" i="1"/>
  <c r="O2080" i="1"/>
  <c r="O2718" i="1"/>
  <c r="O829" i="1"/>
  <c r="O2455" i="1"/>
  <c r="O1642" i="1"/>
  <c r="O2243" i="1"/>
  <c r="O2041" i="1"/>
  <c r="O1133" i="1"/>
  <c r="O1018" i="1"/>
  <c r="O1377" i="1"/>
  <c r="O1102" i="1"/>
  <c r="O1177" i="1"/>
  <c r="O2904" i="1"/>
  <c r="O1610" i="1"/>
  <c r="O514" i="1"/>
  <c r="O805" i="1"/>
  <c r="O1291" i="1"/>
  <c r="O1446" i="1"/>
  <c r="O990" i="1"/>
  <c r="O2230" i="1"/>
  <c r="O1226" i="1"/>
  <c r="O2547" i="1"/>
  <c r="O2024" i="1"/>
  <c r="O1733" i="1"/>
  <c r="O1071" i="1"/>
  <c r="O2074" i="1"/>
  <c r="O1379" i="1"/>
  <c r="O1164" i="1"/>
  <c r="O1101" i="1"/>
  <c r="O2047" i="1"/>
  <c r="O1527" i="1"/>
  <c r="O1782" i="1"/>
  <c r="O2081" i="1"/>
  <c r="O1887" i="1"/>
  <c r="O696" i="1"/>
  <c r="O1273" i="1"/>
  <c r="O761" i="1"/>
  <c r="O1045" i="1"/>
  <c r="O2286" i="1"/>
  <c r="O859" i="1"/>
  <c r="O1493" i="1"/>
  <c r="O1658" i="1"/>
  <c r="O2276" i="1"/>
  <c r="O2410" i="1"/>
  <c r="O2317" i="1"/>
  <c r="O1141" i="1"/>
  <c r="O1984" i="1"/>
  <c r="O2873" i="1"/>
  <c r="O2327" i="1"/>
  <c r="O1899" i="1"/>
  <c r="O1369" i="1"/>
  <c r="O1564" i="1"/>
  <c r="O848" i="1"/>
  <c r="O835" i="1"/>
  <c r="O2605" i="1"/>
  <c r="O1846" i="1"/>
  <c r="O1505" i="1"/>
  <c r="O1300" i="1"/>
  <c r="O1398" i="1"/>
  <c r="O1926" i="1"/>
  <c r="O1015" i="1"/>
  <c r="O1918" i="1"/>
  <c r="O1832" i="1"/>
  <c r="O1402" i="1"/>
  <c r="O2061" i="1"/>
  <c r="O635" i="1"/>
  <c r="O2071" i="1"/>
  <c r="O2271" i="1"/>
  <c r="O2680" i="1"/>
  <c r="O2043" i="1"/>
  <c r="O2477" i="1"/>
  <c r="O2392" i="1"/>
  <c r="O2056" i="1"/>
  <c r="O2864" i="1"/>
  <c r="O1245" i="1"/>
  <c r="O2208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2" i="1"/>
  <c r="O2545" i="1"/>
  <c r="O1512" i="1"/>
  <c r="O2971" i="1"/>
  <c r="O1205" i="1"/>
  <c r="O2000" i="1"/>
  <c r="O1318" i="1"/>
  <c r="O1579" i="1"/>
  <c r="O2385" i="1"/>
  <c r="O711" i="1"/>
  <c r="O1466" i="1"/>
  <c r="O2803" i="1"/>
  <c r="O977" i="1"/>
  <c r="O268" i="1"/>
  <c r="O1309" i="1"/>
  <c r="O2103" i="1"/>
  <c r="O1857" i="1"/>
  <c r="O2982" i="1"/>
  <c r="O1796" i="1"/>
  <c r="O1913" i="1"/>
  <c r="O1789" i="1"/>
  <c r="O741" i="1"/>
  <c r="O679" i="1"/>
  <c r="O2268" i="1"/>
  <c r="O1116" i="1"/>
  <c r="O1542" i="1"/>
  <c r="O1655" i="1"/>
  <c r="O2032" i="1"/>
  <c r="O1121" i="1"/>
  <c r="O1670" i="1"/>
  <c r="O2905" i="1"/>
  <c r="O1954" i="1"/>
  <c r="O2425" i="1"/>
  <c r="O1910" i="1"/>
  <c r="O2290" i="1"/>
  <c r="O2294" i="1"/>
  <c r="O1758" i="1"/>
  <c r="O2150" i="1"/>
  <c r="O2486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3" i="1"/>
  <c r="O1244" i="1"/>
  <c r="O1541" i="1"/>
  <c r="O596" i="1"/>
  <c r="O1494" i="1"/>
  <c r="O2783" i="1"/>
  <c r="O2295" i="1"/>
  <c r="O1868" i="1"/>
  <c r="O1194" i="1"/>
  <c r="O1884" i="1"/>
  <c r="O2809" i="1"/>
  <c r="O2828" i="1"/>
  <c r="O1844" i="1"/>
  <c r="O1772" i="1"/>
  <c r="O1933" i="1"/>
  <c r="O1813" i="1"/>
  <c r="O614" i="1"/>
  <c r="O1290" i="1"/>
  <c r="O1105" i="1"/>
  <c r="O1594" i="1"/>
  <c r="O2017" i="1"/>
  <c r="O1214" i="1"/>
  <c r="O1676" i="1"/>
  <c r="O1382" i="1"/>
  <c r="O1053" i="1"/>
  <c r="O2193" i="1"/>
  <c r="O2474" i="1"/>
  <c r="O1330" i="1"/>
  <c r="O2104" i="1"/>
  <c r="O2764" i="1"/>
  <c r="O1107" i="1"/>
  <c r="O1368" i="1"/>
  <c r="O2008" i="1"/>
  <c r="O2006" i="1"/>
  <c r="O1826" i="1"/>
  <c r="O2304" i="1"/>
  <c r="O2087" i="1"/>
  <c r="O1279" i="1"/>
  <c r="O1631" i="1"/>
  <c r="O2373" i="1"/>
  <c r="O1661" i="1"/>
  <c r="O1533" i="1"/>
  <c r="O685" i="1"/>
  <c r="O2994" i="1"/>
  <c r="O1490" i="1"/>
  <c r="O2401" i="1"/>
  <c r="O2084" i="1"/>
  <c r="O2370" i="1"/>
  <c r="O1457" i="1"/>
  <c r="O2638" i="1"/>
  <c r="O1521" i="1"/>
  <c r="O1712" i="1"/>
  <c r="O1333" i="1"/>
  <c r="O2023" i="1"/>
  <c r="O1877" i="1"/>
  <c r="O1892" i="1"/>
  <c r="O2604" i="1"/>
  <c r="O2136" i="1"/>
  <c r="O1230" i="1"/>
  <c r="O707" i="1"/>
  <c r="O2652" i="1"/>
  <c r="O1441" i="1"/>
  <c r="O919" i="1"/>
  <c r="O2012" i="1"/>
  <c r="O2539" i="1"/>
  <c r="O1612" i="1"/>
  <c r="O2191" i="1"/>
  <c r="O2256" i="1"/>
  <c r="O2572" i="1"/>
  <c r="O863" i="1"/>
  <c r="O1852" i="1"/>
  <c r="O2933" i="1"/>
  <c r="O2217" i="1"/>
  <c r="O1667" i="1"/>
  <c r="O2510" i="1"/>
  <c r="O2787" i="1"/>
  <c r="O2199" i="1"/>
  <c r="O1055" i="1"/>
  <c r="O2054" i="1"/>
  <c r="O1710" i="1"/>
  <c r="O2901" i="1"/>
  <c r="O2266" i="1"/>
  <c r="O208" i="1"/>
  <c r="O1814" i="1"/>
  <c r="O2339" i="1"/>
  <c r="O1646" i="1"/>
  <c r="O2078" i="1"/>
  <c r="O2482" i="1"/>
  <c r="O1032" i="1"/>
  <c r="O1046" i="1"/>
  <c r="O1730" i="1"/>
  <c r="O1781" i="1"/>
  <c r="O86" i="1"/>
  <c r="O2670" i="1"/>
  <c r="O2328" i="1"/>
  <c r="O1410" i="1"/>
  <c r="O1673" i="1"/>
  <c r="O2702" i="1"/>
  <c r="O2653" i="1"/>
  <c r="O2350" i="1"/>
  <c r="O2240" i="1"/>
  <c r="O1837" i="1"/>
  <c r="O2287" i="1"/>
  <c r="O2273" i="1"/>
  <c r="O1176" i="1"/>
  <c r="O1766" i="1"/>
  <c r="O1958" i="1"/>
  <c r="O2681" i="1"/>
  <c r="O1518" i="1"/>
  <c r="O982" i="1"/>
  <c r="O709" i="1"/>
  <c r="O3129" i="1"/>
  <c r="O2479" i="1"/>
  <c r="O2098" i="1"/>
  <c r="O2679" i="1"/>
  <c r="O2335" i="1"/>
  <c r="O2100" i="1"/>
  <c r="O1590" i="1"/>
  <c r="O1472" i="1"/>
  <c r="O1414" i="1"/>
  <c r="O1313" i="1"/>
  <c r="O819" i="1"/>
  <c r="O2568" i="1"/>
  <c r="O2968" i="1"/>
  <c r="O1154" i="1"/>
  <c r="O1180" i="1"/>
  <c r="O2213" i="1"/>
  <c r="O1683" i="1"/>
  <c r="O1453" i="1"/>
  <c r="O1889" i="1"/>
  <c r="O1519" i="1"/>
  <c r="O2235" i="1"/>
  <c r="O1671" i="1"/>
  <c r="O2278" i="1"/>
  <c r="O2346" i="1"/>
  <c r="O3489" i="1"/>
  <c r="O1839" i="1"/>
  <c r="O1328" i="1"/>
  <c r="O1672" i="1"/>
  <c r="O1435" i="1"/>
  <c r="O2709" i="1"/>
  <c r="O1344" i="1"/>
  <c r="O2614" i="1"/>
  <c r="O2463" i="1"/>
  <c r="O1554" i="1"/>
  <c r="O2031" i="1"/>
  <c r="O1429" i="1"/>
  <c r="O905" i="1"/>
  <c r="O2205" i="1"/>
  <c r="O1694" i="1"/>
  <c r="O1634" i="1"/>
  <c r="O1510" i="1"/>
  <c r="O2419" i="1"/>
  <c r="O1883" i="1"/>
  <c r="O2262" i="1"/>
  <c r="O657" i="1"/>
  <c r="O1461" i="1"/>
  <c r="O2361" i="1"/>
  <c r="O1559" i="1"/>
  <c r="O1502" i="1"/>
  <c r="O1520" i="1"/>
  <c r="O1305" i="1"/>
  <c r="O1911" i="1"/>
  <c r="O4056" i="1"/>
  <c r="O3629" i="1"/>
  <c r="O3691" i="1"/>
  <c r="O781" i="1"/>
  <c r="O3148" i="1"/>
  <c r="O1985" i="1"/>
  <c r="O1492" i="1"/>
  <c r="O2192" i="1"/>
  <c r="O4057" i="1"/>
  <c r="O2390" i="1"/>
  <c r="O2946" i="1"/>
  <c r="O3692" i="1"/>
  <c r="O3254" i="1"/>
  <c r="O4058" i="1"/>
  <c r="O3480" i="1"/>
  <c r="O4059" i="1"/>
  <c r="O2448" i="1"/>
  <c r="O3693" i="1"/>
  <c r="O2696" i="1"/>
  <c r="O3382" i="1"/>
  <c r="O204" i="1"/>
  <c r="O2480" i="1"/>
  <c r="O2678" i="1"/>
  <c r="O2662" i="1"/>
  <c r="O2492" i="1"/>
  <c r="O1895" i="1"/>
  <c r="O1648" i="1"/>
  <c r="O1036" i="1"/>
  <c r="O1117" i="1"/>
  <c r="O1780" i="1"/>
  <c r="O2090" i="1"/>
  <c r="O1524" i="1"/>
  <c r="O2903" i="1"/>
  <c r="O1449" i="1"/>
  <c r="O828" i="1"/>
  <c r="O2928" i="1"/>
  <c r="O2422" i="1"/>
  <c r="O2515" i="1"/>
  <c r="O2226" i="1"/>
  <c r="O1517" i="1"/>
  <c r="O2326" i="1"/>
  <c r="O2142" i="1"/>
  <c r="O2919" i="1"/>
  <c r="O1396" i="1"/>
  <c r="O1531" i="1"/>
  <c r="O1231" i="1"/>
  <c r="O1241" i="1"/>
  <c r="O3216" i="1"/>
  <c r="O2330" i="1"/>
  <c r="O590" i="1"/>
  <c r="O1863" i="1"/>
  <c r="O1784" i="1"/>
  <c r="O1437" i="1"/>
  <c r="O2269" i="1"/>
  <c r="O1285" i="1"/>
  <c r="O1349" i="1"/>
  <c r="O2318" i="1"/>
  <c r="O1118" i="1"/>
  <c r="O2797" i="1"/>
  <c r="O1178" i="1"/>
  <c r="O1463" i="1"/>
  <c r="O1391" i="1"/>
  <c r="O1969" i="1"/>
  <c r="O158" i="1"/>
  <c r="O2200" i="1"/>
  <c r="O2730" i="1"/>
  <c r="O1362" i="1"/>
  <c r="O1326" i="1"/>
  <c r="O1513" i="1"/>
  <c r="O1798" i="1"/>
  <c r="O1070" i="1"/>
  <c r="O1695" i="1"/>
  <c r="O2592" i="1"/>
  <c r="O2093" i="1"/>
  <c r="O1465" i="1"/>
  <c r="O2183" i="1"/>
  <c r="O2754" i="1"/>
  <c r="O1581" i="1"/>
  <c r="O1965" i="1"/>
  <c r="O1952" i="1"/>
  <c r="O1833" i="1"/>
  <c r="O2288" i="1"/>
  <c r="O1957" i="1"/>
  <c r="O2616" i="1"/>
  <c r="O631" i="1"/>
  <c r="O1875" i="1"/>
  <c r="O700" i="1"/>
  <c r="O1386" i="1"/>
  <c r="O2207" i="1"/>
  <c r="O1319" i="1"/>
  <c r="O2232" i="1"/>
  <c r="O2744" i="1"/>
  <c r="O1417" i="1"/>
  <c r="O1173" i="1"/>
  <c r="O2013" i="1"/>
  <c r="O1222" i="1"/>
  <c r="O1248" i="1"/>
  <c r="O2774" i="1"/>
  <c r="O1587" i="1"/>
  <c r="O1890" i="1"/>
  <c r="O1951" i="1"/>
  <c r="O2789" i="1"/>
  <c r="O3149" i="1"/>
  <c r="O2580" i="1"/>
  <c r="O3056" i="1"/>
  <c r="O4060" i="1"/>
  <c r="O2735" i="1"/>
  <c r="O3455" i="1"/>
  <c r="O3544" i="1"/>
  <c r="O3028" i="1"/>
  <c r="O2882" i="1"/>
  <c r="O2460" i="1"/>
  <c r="O2795" i="1"/>
  <c r="O4061" i="1"/>
  <c r="O3131" i="1"/>
  <c r="O4062" i="1"/>
  <c r="O4063" i="1"/>
  <c r="O3545" i="1"/>
  <c r="O2967" i="1"/>
  <c r="O3431" i="1"/>
  <c r="O1143" i="1"/>
  <c r="O2657" i="1"/>
  <c r="O1007" i="1"/>
  <c r="O2170" i="1"/>
  <c r="O2621" i="1"/>
  <c r="O1145" i="1"/>
  <c r="O1561" i="1"/>
  <c r="O2516" i="1"/>
  <c r="O1229" i="1"/>
  <c r="O1356" i="1"/>
  <c r="O2072" i="1"/>
  <c r="O1247" i="1"/>
  <c r="O1168" i="1"/>
  <c r="O2685" i="1"/>
  <c r="O2169" i="1"/>
  <c r="O1183" i="1"/>
  <c r="O2105" i="1"/>
  <c r="O851" i="1"/>
  <c r="O699" i="1"/>
  <c r="O1750" i="1"/>
  <c r="O1265" i="1"/>
  <c r="O2280" i="1"/>
  <c r="O1914" i="1"/>
  <c r="O2116" i="1"/>
  <c r="O1072" i="1"/>
  <c r="O1093" i="1"/>
  <c r="O1709" i="1"/>
  <c r="O1900" i="1"/>
  <c r="O795" i="1"/>
  <c r="O1592" i="1"/>
  <c r="O1693" i="1"/>
  <c r="O502" i="1"/>
  <c r="O1560" i="1"/>
  <c r="O1191" i="1"/>
  <c r="O1871" i="1"/>
  <c r="O2067" i="1"/>
  <c r="O2249" i="1"/>
  <c r="O1549" i="1"/>
  <c r="O938" i="1"/>
  <c r="O2799" i="1"/>
  <c r="O2687" i="1"/>
  <c r="O3089" i="1"/>
  <c r="O4064" i="1"/>
  <c r="O4065" i="1"/>
  <c r="O3363" i="1"/>
  <c r="O1286" i="1"/>
  <c r="O3305" i="1"/>
  <c r="O3514" i="1"/>
  <c r="O3694" i="1"/>
  <c r="O1100" i="1"/>
  <c r="O2337" i="1"/>
  <c r="O2760" i="1"/>
  <c r="O2418" i="1"/>
  <c r="O2736" i="1"/>
  <c r="O4066" i="1"/>
  <c r="O1742" i="1"/>
  <c r="O4067" i="1"/>
  <c r="O3613" i="1"/>
  <c r="O3594" i="1"/>
  <c r="O2713" i="1"/>
  <c r="O2368" i="1"/>
  <c r="O1881" i="1"/>
  <c r="O1962" i="1"/>
  <c r="O2445" i="1"/>
  <c r="O1791" i="1"/>
  <c r="O1821" i="1"/>
  <c r="O1830" i="1"/>
  <c r="O2362" i="1"/>
  <c r="O1972" i="1"/>
  <c r="O1808" i="1"/>
  <c r="O2619" i="1"/>
  <c r="O2303" i="1"/>
  <c r="O2729" i="1"/>
  <c r="O1378" i="1"/>
  <c r="O1076" i="1"/>
  <c r="O1639" i="1"/>
  <c r="O2880" i="1"/>
  <c r="O1119" i="1"/>
  <c r="O2511" i="1"/>
  <c r="O1223" i="1"/>
  <c r="O1185" i="1"/>
  <c r="O2675" i="1"/>
  <c r="O2940" i="1"/>
  <c r="O2649" i="1"/>
  <c r="O2202" i="1"/>
  <c r="O2133" i="1"/>
  <c r="O1467" i="1"/>
  <c r="O2825" i="1"/>
  <c r="O2405" i="1"/>
  <c r="O1867" i="1"/>
  <c r="O84" i="1"/>
  <c r="O1882" i="1"/>
  <c r="O3229" i="1"/>
  <c r="O2424" i="1"/>
  <c r="O2283" i="1"/>
  <c r="O2302" i="1"/>
  <c r="O1307" i="1"/>
  <c r="O2439" i="1"/>
  <c r="O2988" i="1"/>
  <c r="O2004" i="1"/>
  <c r="O1819" i="1"/>
  <c r="O1823" i="1"/>
  <c r="O3349" i="1"/>
  <c r="O2433" i="1"/>
  <c r="O3456" i="1"/>
  <c r="O3406" i="1"/>
  <c r="O1973" i="1"/>
  <c r="O3432" i="1"/>
  <c r="O3695" i="1"/>
  <c r="O2895" i="1"/>
  <c r="O3546" i="1"/>
  <c r="O3696" i="1"/>
  <c r="O2306" i="1"/>
  <c r="O3150" i="1"/>
  <c r="O3697" i="1"/>
  <c r="O4068" i="1"/>
  <c r="O3242" i="1"/>
  <c r="O2546" i="1"/>
  <c r="O3501" i="1"/>
  <c r="O2902" i="1"/>
  <c r="O3547" i="1"/>
  <c r="O2716" i="1"/>
  <c r="O2106" i="1"/>
  <c r="O3340" i="1"/>
  <c r="O4069" i="1"/>
  <c r="O4070" i="1"/>
  <c r="O4071" i="1"/>
  <c r="O4072" i="1"/>
  <c r="O1855" i="1"/>
  <c r="O2210" i="1"/>
  <c r="O3548" i="1"/>
  <c r="O4073" i="1"/>
  <c r="O2379" i="1"/>
  <c r="O3433" i="1"/>
  <c r="O4074" i="1"/>
  <c r="O4075" i="1"/>
  <c r="O4076" i="1"/>
  <c r="O4077" i="1"/>
  <c r="O4078" i="1"/>
  <c r="O3364" i="1"/>
  <c r="O2644" i="1"/>
  <c r="O3086" i="1"/>
  <c r="O1691" i="1"/>
  <c r="O2894" i="1"/>
  <c r="O4079" i="1"/>
  <c r="O667" i="1"/>
  <c r="O2661" i="1"/>
  <c r="O3306" i="1"/>
  <c r="O3010" i="1"/>
  <c r="O2723" i="1"/>
  <c r="O2451" i="1"/>
  <c r="O3074" i="1"/>
  <c r="O3048" i="1"/>
  <c r="O3434" i="1"/>
  <c r="O2112" i="1"/>
  <c r="O4080" i="1"/>
  <c r="O3614" i="1"/>
  <c r="O3005" i="1"/>
  <c r="O2347" i="1"/>
  <c r="O3020" i="1"/>
  <c r="O3228" i="1"/>
  <c r="O3049" i="1"/>
  <c r="O2993" i="1"/>
  <c r="O1568" i="1"/>
  <c r="O3698" i="1"/>
  <c r="O2374" i="1"/>
  <c r="O2398" i="1"/>
  <c r="O3595" i="1"/>
  <c r="O4081" i="1"/>
  <c r="O3549" i="1"/>
  <c r="O3082" i="1"/>
  <c r="O3167" i="1"/>
  <c r="O3050" i="1"/>
  <c r="O4082" i="1"/>
  <c r="O3235" i="1"/>
  <c r="O2141" i="1"/>
  <c r="O1765" i="1"/>
  <c r="O3474" i="1"/>
  <c r="O3486" i="1"/>
  <c r="O3416" i="1"/>
  <c r="O2544" i="1"/>
  <c r="O2714" i="1"/>
  <c r="O4083" i="1"/>
  <c r="O4084" i="1"/>
  <c r="O3699" i="1"/>
  <c r="O2277" i="1"/>
  <c r="O2636" i="1"/>
  <c r="O2174" i="1"/>
  <c r="O4085" i="1"/>
  <c r="O1715" i="1"/>
  <c r="O2769" i="1"/>
  <c r="O3596" i="1"/>
  <c r="O3502" i="1"/>
  <c r="O3283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1" i="1"/>
  <c r="O4091" i="1"/>
  <c r="O3562" i="1"/>
  <c r="O2556" i="1"/>
  <c r="O2854" i="1"/>
  <c r="O3317" i="1"/>
  <c r="O3451" i="1"/>
  <c r="O3322" i="1"/>
  <c r="O4092" i="1"/>
  <c r="O3067" i="1"/>
  <c r="O2861" i="1"/>
  <c r="O3327" i="1"/>
  <c r="O2751" i="1"/>
  <c r="O2654" i="1"/>
  <c r="O2955" i="1"/>
  <c r="O3503" i="1"/>
  <c r="O3046" i="1"/>
  <c r="O2954" i="1"/>
  <c r="O1346" i="1"/>
  <c r="O2824" i="1"/>
  <c r="O4093" i="1"/>
  <c r="O2582" i="1"/>
  <c r="O2177" i="1"/>
  <c r="O2950" i="1"/>
  <c r="O3098" i="1"/>
  <c r="O2719" i="1"/>
  <c r="O2214" i="1"/>
  <c r="O3008" i="1"/>
  <c r="O1350" i="1"/>
  <c r="O3153" i="1"/>
  <c r="O2555" i="1"/>
  <c r="O2691" i="1"/>
  <c r="O3021" i="1"/>
  <c r="O3370" i="1"/>
  <c r="O4094" i="1"/>
  <c r="O3221" i="1"/>
  <c r="O3151" i="1"/>
  <c r="O2645" i="1"/>
  <c r="O3616" i="1"/>
  <c r="O3598" i="1"/>
  <c r="O3214" i="1"/>
  <c r="O2688" i="1"/>
  <c r="O4095" i="1"/>
  <c r="O2513" i="1"/>
  <c r="O2246" i="1"/>
  <c r="O3550" i="1"/>
  <c r="O2715" i="1"/>
  <c r="O3441" i="1"/>
  <c r="O2970" i="1"/>
  <c r="O3701" i="1"/>
  <c r="O3345" i="1"/>
  <c r="O3633" i="1"/>
  <c r="O3599" i="1"/>
  <c r="O3239" i="1"/>
  <c r="O3198" i="1"/>
  <c r="O1991" i="1"/>
  <c r="O3466" i="1"/>
  <c r="O4096" i="1"/>
  <c r="O3407" i="1"/>
  <c r="O4097" i="1"/>
  <c r="O3702" i="1"/>
  <c r="O3211" i="1"/>
  <c r="O3119" i="1"/>
  <c r="O3060" i="1"/>
  <c r="O3390" i="1"/>
  <c r="O3133" i="1"/>
  <c r="O3075" i="1"/>
  <c r="O584" i="1"/>
  <c r="O4098" i="1"/>
  <c r="O3551" i="1"/>
  <c r="O2910" i="1"/>
  <c r="O4099" i="1"/>
  <c r="O2947" i="1"/>
  <c r="O2625" i="1"/>
  <c r="O4100" i="1"/>
  <c r="O2766" i="1"/>
  <c r="O4101" i="1"/>
  <c r="O2749" i="1"/>
  <c r="O984" i="1"/>
  <c r="O2976" i="1"/>
  <c r="O1373" i="1"/>
  <c r="O1603" i="1"/>
  <c r="O3188" i="1"/>
  <c r="O2839" i="1"/>
  <c r="O2848" i="1"/>
  <c r="O1713" i="1"/>
  <c r="O3452" i="1"/>
  <c r="O3447" i="1"/>
  <c r="O4102" i="1"/>
  <c r="O2939" i="1"/>
  <c r="O3703" i="1"/>
  <c r="O2711" i="1"/>
  <c r="O3099" i="1"/>
  <c r="O1557" i="1"/>
  <c r="O3472" i="1"/>
  <c r="O3704" i="1"/>
  <c r="O4103" i="1"/>
  <c r="O2265" i="1"/>
  <c r="O3103" i="1"/>
  <c r="O4104" i="1"/>
  <c r="O2416" i="1"/>
  <c r="O2473" i="1"/>
  <c r="O2481" i="1"/>
  <c r="O3156" i="1"/>
  <c r="O2906" i="1"/>
  <c r="O2860" i="1"/>
  <c r="O4105" i="1"/>
  <c r="O2690" i="1"/>
  <c r="O3047" i="1"/>
  <c r="O2773" i="1"/>
  <c r="O3394" i="1"/>
  <c r="O3437" i="1"/>
  <c r="O1534" i="1"/>
  <c r="O3366" i="1"/>
  <c r="O2731" i="1"/>
  <c r="O3012" i="1"/>
  <c r="O4106" i="1"/>
  <c r="O3603" i="1"/>
  <c r="O3350" i="1"/>
  <c r="O2498" i="1"/>
  <c r="O2615" i="1"/>
  <c r="O4107" i="1"/>
  <c r="O2163" i="1"/>
  <c r="O4108" i="1"/>
  <c r="O3600" i="1"/>
  <c r="O4109" i="1"/>
  <c r="O2802" i="1"/>
  <c r="O3615" i="1"/>
  <c r="O2489" i="1"/>
  <c r="O3552" i="1"/>
  <c r="O3553" i="1"/>
  <c r="O3311" i="1"/>
  <c r="O4110" i="1"/>
  <c r="O2945" i="1"/>
  <c r="O2922" i="1"/>
  <c r="O3371" i="1"/>
  <c r="O2964" i="1"/>
  <c r="O3464" i="1"/>
  <c r="O3240" i="1"/>
  <c r="O2503" i="1"/>
  <c r="O2468" i="1"/>
  <c r="O2767" i="1"/>
  <c r="O4111" i="1"/>
  <c r="O4112" i="1"/>
  <c r="O3307" i="1"/>
  <c r="O4113" i="1"/>
  <c r="O4114" i="1"/>
  <c r="O3045" i="1"/>
  <c r="O3128" i="1"/>
  <c r="O2557" i="1"/>
  <c r="O1760" i="1"/>
  <c r="O1397" i="1"/>
  <c r="O3333" i="1"/>
  <c r="O3247" i="1"/>
  <c r="O4115" i="1"/>
  <c r="O3169" i="1"/>
  <c r="O3157" i="1"/>
  <c r="O3705" i="1"/>
  <c r="O3611" i="1"/>
  <c r="O625" i="1"/>
  <c r="H6" i="6" l="1"/>
  <c r="F7" i="6"/>
  <c r="G7" i="6"/>
  <c r="H3" i="6"/>
  <c r="G12" i="6"/>
  <c r="G11" i="6"/>
  <c r="G9" i="6"/>
  <c r="H12" i="6"/>
  <c r="F8" i="6"/>
  <c r="H11" i="6"/>
  <c r="G10" i="6"/>
  <c r="F10" i="6"/>
  <c r="H4" i="6"/>
  <c r="H13" i="6"/>
  <c r="F13" i="6"/>
  <c r="F6" i="6"/>
  <c r="G4" i="6"/>
  <c r="F3" i="6"/>
  <c r="G5" i="6"/>
  <c r="H5" i="6"/>
  <c r="F9" i="6"/>
  <c r="G8" i="6"/>
</calcChain>
</file>

<file path=xl/sharedStrings.xml><?xml version="1.0" encoding="utf-8"?>
<sst xmlns="http://schemas.openxmlformats.org/spreadsheetml/2006/main" count="24834" uniqueCount="8409">
  <si>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</si>
  <si>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</si>
  <si>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</si>
  <si>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</si>
  <si>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</si>
  <si>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</si>
  <si>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</si>
  <si>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</si>
  <si>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</si>
  <si>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</si>
  <si>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</si>
  <si>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</si>
  <si>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</si>
  <si>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</si>
  <si>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</si>
  <si>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</si>
  <si>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</si>
  <si>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</si>
  <si>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</si>
  <si>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</si>
  <si>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</si>
  <si>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</si>
  <si>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</si>
  <si>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</si>
  <si>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</si>
  <si>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</si>
  <si>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</si>
  <si>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</si>
  <si>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</si>
  <si>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</si>
  <si>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</si>
  <si>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</si>
  <si>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</si>
  <si>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</si>
  <si>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</si>
  <si>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</si>
  <si>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</si>
  <si>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</si>
  <si>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</si>
  <si>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</si>
  <si>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</si>
  <si>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</si>
  <si>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</si>
  <si>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</si>
  <si>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</si>
  <si>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</si>
  <si>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</si>
  <si>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</si>
  <si>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</si>
  <si>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</si>
  <si>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</si>
  <si>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</si>
  <si>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</si>
  <si>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</si>
  <si>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</si>
  <si>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</si>
  <si>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</si>
  <si>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</si>
  <si>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</si>
  <si>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</si>
  <si>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</si>
  <si>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</si>
  <si>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</si>
  <si>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</si>
  <si>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</si>
  <si>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</si>
  <si>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</si>
  <si>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</si>
  <si>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</si>
  <si>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</si>
  <si>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</si>
  <si>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</si>
  <si>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</si>
  <si>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</si>
  <si>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</si>
  <si>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</si>
  <si>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</si>
  <si>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</si>
  <si>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</si>
  <si>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</si>
  <si>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</si>
  <si>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</si>
  <si>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</si>
  <si>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</si>
  <si>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</si>
  <si>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</si>
  <si>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</si>
  <si>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</si>
  <si>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</si>
  <si>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</si>
  <si>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</si>
  <si>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</si>
  <si>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</si>
  <si>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</si>
  <si>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</si>
  <si>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</si>
  <si>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</si>
  <si>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</si>
  <si>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</si>
  <si>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</si>
  <si>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</si>
  <si>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</si>
  <si>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</si>
  <si>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</si>
  <si>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</si>
  <si>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</si>
  <si>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</si>
  <si>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</si>
  <si>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</si>
  <si>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</si>
  <si>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</si>
  <si>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</si>
  <si>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</si>
  <si>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</si>
  <si>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</si>
  <si>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</si>
  <si>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</si>
  <si>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</si>
  <si>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</si>
  <si>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</si>
  <si>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</si>
  <si>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</si>
  <si>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</si>
  <si>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</si>
  <si>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</si>
  <si>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</si>
  <si>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</si>
  <si>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</si>
  <si>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</si>
  <si>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</si>
  <si>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</si>
  <si>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</si>
  <si>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</si>
  <si>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</si>
  <si>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</si>
  <si>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</si>
  <si>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</si>
  <si>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</si>
  <si>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</si>
  <si>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</si>
  <si>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</si>
  <si>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</si>
  <si>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</si>
  <si>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</si>
  <si>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</si>
  <si>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</si>
  <si>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</si>
  <si>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</si>
  <si>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</si>
  <si>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</si>
  <si>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</si>
  <si>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</si>
  <si>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</si>
  <si>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</si>
  <si>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</si>
  <si>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</si>
  <si>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</si>
  <si>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</si>
  <si>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</si>
  <si>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</si>
  <si>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</si>
  <si>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</si>
  <si>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</si>
  <si>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</si>
  <si>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</si>
  <si>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</si>
  <si>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</si>
  <si>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</si>
  <si>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</si>
  <si>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</si>
  <si>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</si>
  <si>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</si>
  <si>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</si>
  <si>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</si>
  <si>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</si>
  <si>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</si>
  <si>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</si>
  <si>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</si>
  <si>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</si>
  <si>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</si>
  <si>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</si>
  <si>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</si>
  <si>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</si>
  <si>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</si>
  <si>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</si>
  <si>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</si>
  <si>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</si>
  <si>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</si>
  <si>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</si>
  <si>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</si>
  <si>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</si>
  <si>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</si>
  <si>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</si>
  <si>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</si>
  <si>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</si>
  <si>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</si>
  <si>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</si>
  <si>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</si>
  <si>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</si>
  <si>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</si>
  <si>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</si>
  <si>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</si>
  <si>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</si>
  <si>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</si>
  <si>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</si>
  <si>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</si>
  <si>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</si>
  <si>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</si>
  <si>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</si>
  <si>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</si>
  <si>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</si>
  <si>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</si>
  <si>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</si>
  <si>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</si>
  <si>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</si>
  <si>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</si>
  <si>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</si>
  <si>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</si>
  <si>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</si>
  <si>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</si>
  <si>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</si>
  <si>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</si>
  <si>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</si>
  <si>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</si>
  <si>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</si>
  <si>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</si>
  <si>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</si>
  <si>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</si>
  <si>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</si>
  <si>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</si>
  <si>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</si>
  <si>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</si>
  <si>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</si>
  <si>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</si>
  <si>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</si>
  <si>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</si>
  <si>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</si>
  <si>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</si>
  <si>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</si>
  <si>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</si>
  <si>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</si>
  <si>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</si>
  <si>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</si>
  <si>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</si>
  <si>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</si>
  <si>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</si>
  <si>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</si>
  <si>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</si>
  <si>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</si>
  <si>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</si>
  <si>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</si>
  <si>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</si>
  <si>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</si>
  <si>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</si>
  <si>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</si>
  <si>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</si>
  <si>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</si>
  <si>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</si>
  <si>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</si>
  <si>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</si>
  <si>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</si>
  <si>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</si>
  <si>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</si>
  <si>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</si>
  <si>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</si>
  <si>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</si>
  <si>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</si>
  <si>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</si>
  <si>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</si>
  <si>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</si>
  <si>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</si>
  <si>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</si>
  <si>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</si>
  <si>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</si>
  <si>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</si>
  <si>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</si>
  <si>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</si>
  <si>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</si>
  <si>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</si>
  <si>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</si>
  <si>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</si>
  <si>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</si>
  <si>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</si>
  <si>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</si>
  <si>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</si>
  <si>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</si>
  <si>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</si>
  <si>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</si>
  <si>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</si>
  <si>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</si>
  <si>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</si>
  <si>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</si>
  <si>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</si>
  <si>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</si>
  <si>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</si>
  <si>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</si>
  <si>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</si>
  <si>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</si>
  <si>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</si>
  <si>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</si>
  <si>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</si>
  <si>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</si>
  <si>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</si>
  <si>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</si>
  <si>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</si>
  <si>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</si>
  <si>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</si>
  <si>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</si>
  <si>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</si>
  <si>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</si>
  <si>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</si>
  <si>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</si>
  <si>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</si>
  <si>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</si>
  <si>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</si>
  <si>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</si>
  <si>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</si>
  <si>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</si>
  <si>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</si>
  <si>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</si>
  <si>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</si>
  <si>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</si>
  <si>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</si>
  <si>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</si>
  <si>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</si>
  <si>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</si>
  <si>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</si>
  <si>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</si>
  <si>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</si>
  <si>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</si>
  <si>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</si>
  <si>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</si>
  <si>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</si>
  <si>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</si>
  <si>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</si>
  <si>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</si>
  <si>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</si>
  <si>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</si>
  <si>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</si>
  <si>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</si>
  <si>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</si>
  <si>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</si>
  <si>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</si>
  <si>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</si>
  <si>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</si>
  <si>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</si>
  <si>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</si>
  <si>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</si>
  <si>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</si>
  <si>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</si>
  <si>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</si>
  <si>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</si>
  <si>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</si>
  <si>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</si>
  <si>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</si>
  <si>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</si>
  <si>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</si>
  <si>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</si>
  <si>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</si>
  <si>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</si>
  <si>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</si>
  <si>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</si>
  <si>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</si>
  <si>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</si>
  <si>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</si>
  <si>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</si>
  <si>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</si>
  <si>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</si>
  <si>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</si>
  <si>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</si>
  <si>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</si>
  <si>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</si>
  <si>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</si>
  <si>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</si>
  <si>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</si>
  <si>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</si>
  <si>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</si>
  <si>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</si>
  <si>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</si>
  <si>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</si>
  <si>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</si>
  <si>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</si>
  <si>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</si>
  <si>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</si>
  <si>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</si>
  <si>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</si>
  <si>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</si>
  <si>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</si>
  <si>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</si>
  <si>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</si>
  <si>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</si>
  <si>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</si>
  <si>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</si>
  <si>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</si>
  <si>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</si>
  <si>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</si>
  <si>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</si>
  <si>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</si>
  <si>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</si>
  <si>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</si>
  <si>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</si>
  <si>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</si>
  <si>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</si>
  <si>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</si>
  <si>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</si>
  <si>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</si>
  <si>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</si>
  <si>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</si>
  <si>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</si>
  <si>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</si>
  <si>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</si>
  <si>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</si>
  <si>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</si>
  <si>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</si>
  <si>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</si>
  <si>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</si>
  <si>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</si>
  <si>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</si>
  <si>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</si>
  <si>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</si>
  <si>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</si>
  <si>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</si>
  <si>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</si>
  <si>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</si>
  <si>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</si>
  <si>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</si>
  <si>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</si>
  <si>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</si>
  <si>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</si>
  <si>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</si>
  <si>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</si>
  <si>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</si>
  <si>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</si>
  <si>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</si>
  <si>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</si>
  <si>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</si>
  <si>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</si>
  <si>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</si>
  <si>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</si>
  <si>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</si>
  <si>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</si>
  <si>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</si>
  <si>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</si>
  <si>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</si>
  <si>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</si>
  <si>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</si>
  <si>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</si>
  <si>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</si>
  <si>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</si>
  <si>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</si>
  <si>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</si>
  <si>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</si>
  <si>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</si>
  <si>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</si>
  <si>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</si>
  <si>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</si>
  <si>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</si>
  <si>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</si>
  <si>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</si>
  <si>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</si>
  <si>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</si>
  <si>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</si>
  <si>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</si>
  <si>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</si>
  <si>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</si>
  <si>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</si>
  <si>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</si>
  <si>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</si>
  <si>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</si>
  <si>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</si>
  <si>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</si>
  <si>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</si>
  <si>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</si>
  <si>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</si>
  <si>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</si>
  <si>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</si>
  <si>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</si>
  <si>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</si>
  <si>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</si>
  <si>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</si>
  <si>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</si>
  <si>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</si>
  <si>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</si>
  <si>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</si>
  <si>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</si>
  <si>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</si>
  <si>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</si>
  <si>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</si>
  <si>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</si>
  <si>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</si>
  <si>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</si>
  <si>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</si>
  <si>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</si>
  <si>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</si>
  <si>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</si>
  <si>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</si>
  <si>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</si>
  <si>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</si>
  <si>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</si>
  <si>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</si>
  <si>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</si>
  <si>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</si>
  <si>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</si>
  <si>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</si>
  <si>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</si>
  <si>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</si>
  <si>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</si>
  <si>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</si>
  <si>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</si>
  <si>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</si>
  <si>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</si>
  <si>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</si>
  <si>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</si>
  <si>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</si>
  <si>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</si>
  <si>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</si>
  <si>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</si>
  <si>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</si>
  <si>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</si>
  <si>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</si>
  <si>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</si>
  <si>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</si>
  <si>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</si>
  <si>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</si>
  <si>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</si>
  <si>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</si>
  <si>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</si>
  <si>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</si>
  <si>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</si>
  <si>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</si>
  <si>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</si>
  <si>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</si>
  <si>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</si>
  <si>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</si>
  <si>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</si>
  <si>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</si>
  <si>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</si>
  <si>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</si>
  <si>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</si>
  <si>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</si>
  <si>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</si>
  <si>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</si>
  <si>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</si>
  <si>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</si>
  <si>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</si>
  <si>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</si>
  <si>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</si>
  <si>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</si>
  <si>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</si>
  <si>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</si>
  <si>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</si>
  <si>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</si>
  <si>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</si>
  <si>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</si>
  <si>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</si>
  <si>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</si>
  <si>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</si>
  <si>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</si>
  <si>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</si>
  <si>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</si>
  <si>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</si>
  <si>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</si>
  <si>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</si>
  <si>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</si>
  <si>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</si>
  <si>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</si>
  <si>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</si>
  <si>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</si>
  <si>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</si>
  <si>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</si>
  <si>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</si>
  <si>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</si>
  <si>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</si>
  <si>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</si>
  <si>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</si>
  <si>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</si>
  <si>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</si>
  <si>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</si>
  <si>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</si>
  <si>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</si>
  <si>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</si>
  <si>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</si>
  <si>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</si>
  <si>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</si>
  <si>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</si>
  <si>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</si>
  <si>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</si>
  <si>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</si>
  <si>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</si>
  <si>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</si>
  <si>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</si>
  <si>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</si>
  <si>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</si>
  <si>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</si>
  <si>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</si>
  <si>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</si>
  <si>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</si>
  <si>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</si>
  <si>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</si>
  <si>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</si>
  <si>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</si>
  <si>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</si>
  <si>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</si>
  <si>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</si>
  <si>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</si>
  <si>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</si>
  <si>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</si>
  <si>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</si>
  <si>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</si>
  <si>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</si>
  <si>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</si>
  <si>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</si>
  <si>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</si>
  <si>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</si>
  <si>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</si>
  <si>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</si>
  <si>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</si>
  <si>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</si>
  <si>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</si>
  <si>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</si>
  <si>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</si>
  <si>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</si>
  <si>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</si>
  <si>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</si>
  <si>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</si>
  <si>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</si>
  <si>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</si>
  <si>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</si>
  <si>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</si>
  <si>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</si>
  <si>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</si>
  <si>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</si>
  <si>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</si>
  <si>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</si>
  <si>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</si>
  <si>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</si>
  <si>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</si>
  <si>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</si>
  <si>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</si>
  <si>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</si>
  <si>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</si>
  <si>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</si>
  <si>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</si>
  <si>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</si>
  <si>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</si>
  <si>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</si>
  <si>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</si>
  <si>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</si>
  <si>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</si>
  <si>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</si>
  <si>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</si>
  <si>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</si>
  <si>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</si>
  <si>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</si>
  <si>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</si>
  <si>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</si>
  <si>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</si>
  <si>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</si>
  <si>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</si>
  <si>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</si>
  <si>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</si>
  <si>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</si>
  <si>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</si>
  <si>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</si>
  <si>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</si>
  <si>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</si>
  <si>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</si>
  <si>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</si>
  <si>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</si>
  <si>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</si>
  <si>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</si>
  <si>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</si>
  <si>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</si>
  <si>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</si>
  <si>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</si>
  <si>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</si>
  <si>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</si>
  <si>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</si>
  <si>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</si>
  <si>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</si>
  <si>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</si>
  <si>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</si>
  <si>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</si>
  <si>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</si>
  <si>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</si>
  <si>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</si>
  <si>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</si>
  <si>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</si>
  <si>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</si>
  <si>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</si>
  <si>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</si>
  <si>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</si>
  <si>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</si>
  <si>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</si>
  <si>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</si>
  <si>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</si>
  <si>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</si>
  <si>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</si>
  <si>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</si>
  <si>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</si>
  <si>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</si>
  <si>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</si>
  <si>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</si>
  <si>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</si>
  <si>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</si>
  <si>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</si>
  <si>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</si>
  <si>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</si>
  <si>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</si>
  <si>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</si>
  <si>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</si>
  <si>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</si>
  <si>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</si>
  <si>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</si>
  <si>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</si>
  <si>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</si>
  <si>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</si>
  <si>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</si>
  <si>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</si>
  <si>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</si>
  <si>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</si>
  <si>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</si>
  <si>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</si>
  <si>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</si>
  <si>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</si>
  <si>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</si>
  <si>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</si>
  <si>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</si>
  <si>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</si>
  <si>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</si>
  <si>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</si>
  <si>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</si>
  <si>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</si>
  <si>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</si>
  <si>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</si>
  <si>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</si>
  <si>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</si>
  <si>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</si>
  <si>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</si>
  <si>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</si>
  <si>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</si>
  <si>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</si>
  <si>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</si>
  <si>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</si>
  <si>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</si>
  <si>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</si>
  <si>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</si>
  <si>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</si>
  <si>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</si>
  <si>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</si>
  <si>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</si>
  <si>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</si>
  <si>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</si>
  <si>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</si>
  <si>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</si>
  <si>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</si>
  <si>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</si>
  <si>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</si>
  <si>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</si>
  <si>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</si>
  <si>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</si>
  <si>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</si>
  <si>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</si>
  <si>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</si>
  <si>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</si>
  <si>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</si>
  <si>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</si>
  <si>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</si>
  <si>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</si>
  <si>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</si>
  <si>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</si>
  <si>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</si>
  <si>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</si>
  <si>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</si>
  <si>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</si>
  <si>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</si>
  <si>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</si>
  <si>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</si>
  <si>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</si>
  <si>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</si>
  <si>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</si>
  <si>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</si>
  <si>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</si>
  <si>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</si>
  <si>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</si>
  <si>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</si>
  <si>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</si>
  <si>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</si>
  <si>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</si>
  <si>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</si>
  <si>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</si>
  <si>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</si>
  <si>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</si>
  <si>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</si>
  <si>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</si>
  <si>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</si>
  <si>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</si>
  <si>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</si>
  <si>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</si>
  <si>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</si>
  <si>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</si>
  <si>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</si>
  <si>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</si>
  <si>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</si>
  <si>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</si>
  <si>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</si>
  <si>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</si>
  <si>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</si>
  <si>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</si>
  <si>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</si>
  <si>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</si>
  <si>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</si>
  <si>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</si>
  <si>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</si>
  <si>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</si>
  <si>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</si>
  <si>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</si>
  <si>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</si>
  <si>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</si>
  <si>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</si>
  <si>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</si>
  <si>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</si>
  <si>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</si>
  <si>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</si>
  <si>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</si>
  <si>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</si>
  <si>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</si>
  <si>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</si>
  <si>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</si>
  <si>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</si>
  <si>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</si>
  <si>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</si>
  <si>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</si>
  <si>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</si>
  <si>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</si>
  <si>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</si>
  <si>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</si>
  <si>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</si>
  <si>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</si>
  <si>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</si>
  <si>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</si>
  <si>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</si>
  <si>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</si>
  <si>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</si>
  <si>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</si>
  <si>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</si>
  <si>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</si>
  <si>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</si>
  <si>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</si>
  <si>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</si>
  <si>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</si>
  <si>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</si>
  <si>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</si>
  <si>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</si>
  <si>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</si>
  <si>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</si>
  <si>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</si>
  <si>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</si>
  <si>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</si>
  <si>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</si>
  <si>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</si>
  <si>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</si>
  <si>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</si>
  <si>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</si>
  <si>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</si>
  <si>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</si>
  <si>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</si>
  <si>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</si>
  <si>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</si>
  <si>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</si>
  <si>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</si>
  <si>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</si>
  <si>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</si>
  <si>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</si>
  <si>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</si>
  <si>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</si>
  <si>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</si>
  <si>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</si>
  <si>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</si>
  <si>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</si>
  <si>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</si>
  <si>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</si>
  <si>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</si>
  <si>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</si>
  <si>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</si>
  <si>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</si>
  <si>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</si>
  <si>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</si>
  <si>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</si>
  <si>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</si>
  <si>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</si>
  <si>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</si>
  <si>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</si>
  <si>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</si>
  <si>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</si>
  <si>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</si>
  <si>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</si>
  <si>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</si>
  <si>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</si>
  <si>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</si>
  <si>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</si>
  <si>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</si>
  <si>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</si>
  <si>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</si>
  <si>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</si>
  <si>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</si>
  <si>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</si>
  <si>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</si>
  <si>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</si>
  <si>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</si>
  <si>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</si>
  <si>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</si>
  <si>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</si>
  <si>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</si>
  <si>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</si>
  <si>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</si>
  <si>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</si>
  <si>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</si>
  <si>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</si>
  <si>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</si>
  <si>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</si>
  <si>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</si>
  <si>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</si>
  <si>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</si>
  <si>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</si>
  <si>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</si>
  <si>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</si>
  <si>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</si>
  <si>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</si>
  <si>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</si>
  <si>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</si>
  <si>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</si>
  <si>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</si>
  <si>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</si>
  <si>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</si>
  <si>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</si>
  <si>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</si>
  <si>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</si>
  <si>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</si>
  <si>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</si>
  <si>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</si>
  <si>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</si>
  <si>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</si>
  <si>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</si>
  <si>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</si>
  <si>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</si>
  <si>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</si>
  <si>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</si>
  <si>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</si>
  <si>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</si>
  <si>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</si>
  <si>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</si>
  <si>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</si>
  <si>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</si>
  <si>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</si>
  <si>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</si>
  <si>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</si>
  <si>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</si>
  <si>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</si>
  <si>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</si>
  <si>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</si>
  <si>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</si>
  <si>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</si>
  <si>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</si>
  <si>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</si>
  <si>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</si>
  <si>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</si>
  <si>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</si>
  <si>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</si>
  <si>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</si>
  <si>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</si>
  <si>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</si>
  <si>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</si>
  <si>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</si>
  <si>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</si>
  <si>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</si>
  <si>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</si>
  <si>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</si>
  <si>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</si>
  <si>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</si>
  <si>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</si>
  <si>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</si>
  <si>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</si>
  <si>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</si>
  <si>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</si>
  <si>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</si>
  <si>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</si>
  <si>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</si>
  <si>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</si>
  <si>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</si>
  <si>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</si>
  <si>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</si>
  <si>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</si>
  <si>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</si>
  <si>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</si>
  <si>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</si>
  <si>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</si>
  <si>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</si>
  <si>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</si>
  <si>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</si>
  <si>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</si>
  <si>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</si>
  <si>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</si>
  <si>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</si>
  <si>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</si>
  <si>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</si>
  <si>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</si>
  <si>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</si>
  <si>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</si>
  <si>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</si>
  <si>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</si>
  <si>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</si>
  <si>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</si>
  <si>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</si>
  <si>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</si>
  <si>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</si>
  <si>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</si>
  <si>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</si>
  <si>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</si>
  <si>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</si>
  <si>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</si>
  <si>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</si>
  <si>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</si>
  <si>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</si>
  <si>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</si>
  <si>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</si>
  <si>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</si>
  <si>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</si>
  <si>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</si>
  <si>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</si>
  <si>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</si>
  <si>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</si>
  <si>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</si>
  <si>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</si>
  <si>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</si>
  <si>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</si>
  <si>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</si>
  <si>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</si>
  <si>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</si>
  <si>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</si>
  <si>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</si>
  <si>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</si>
  <si>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</si>
  <si>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</si>
  <si>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</si>
  <si>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</si>
  <si>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</si>
  <si>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</si>
  <si>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</si>
  <si>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</si>
  <si>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</si>
  <si>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</si>
  <si>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</si>
  <si>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</si>
  <si>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</si>
  <si>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</si>
  <si>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</si>
  <si>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</si>
  <si>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</si>
  <si>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</si>
  <si>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</si>
  <si>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</si>
  <si>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</si>
  <si>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</si>
  <si>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</si>
  <si>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</si>
  <si>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</si>
  <si>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</si>
  <si>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</si>
  <si>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</si>
  <si>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</si>
  <si>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</si>
  <si>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</si>
  <si>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</si>
  <si>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</si>
  <si>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</si>
  <si>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</si>
  <si>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</si>
  <si>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</si>
  <si>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</si>
  <si>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</si>
  <si>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</si>
  <si>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</si>
  <si>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</si>
  <si>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</si>
  <si>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</si>
  <si>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</si>
  <si>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</si>
  <si>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</si>
  <si>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</si>
  <si>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</si>
  <si>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</si>
  <si>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</si>
  <si>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</si>
  <si>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</si>
  <si>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</si>
  <si>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</si>
  <si>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</si>
  <si>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</si>
  <si>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</si>
  <si>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</si>
  <si>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</si>
  <si>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</si>
  <si>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</si>
  <si>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</si>
  <si>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</si>
  <si>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</si>
  <si>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</si>
  <si>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</si>
  <si>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</si>
  <si>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</si>
  <si>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</si>
  <si>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</si>
  <si>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</si>
  <si>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</si>
  <si>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</si>
  <si>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</si>
  <si>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</si>
  <si>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</si>
  <si>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</si>
  <si>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</si>
  <si>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</si>
  <si>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</si>
  <si>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</si>
  <si>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</si>
  <si>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</si>
  <si>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</si>
  <si>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</si>
  <si>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</si>
  <si>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</si>
  <si>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</si>
  <si>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</si>
  <si>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</si>
  <si>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</si>
  <si>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</si>
  <si>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</si>
  <si>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</si>
  <si>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</si>
  <si>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</si>
  <si>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</si>
  <si>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</si>
  <si>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</si>
  <si>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</si>
  <si>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</si>
  <si>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</si>
  <si>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</si>
  <si>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</si>
  <si>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</si>
  <si>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</si>
  <si>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</si>
  <si>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</si>
  <si>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</si>
  <si>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</si>
  <si>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</si>
  <si>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</si>
  <si>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</si>
  <si>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</si>
  <si>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</si>
  <si>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</si>
  <si>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</si>
  <si>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</si>
  <si>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</si>
  <si>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</si>
  <si>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</si>
  <si>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</si>
  <si>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</si>
  <si>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</si>
  <si>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</si>
  <si>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</si>
  <si>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</si>
  <si>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</si>
  <si>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</si>
  <si>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</si>
  <si>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</si>
  <si>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</si>
  <si>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</si>
  <si>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</si>
  <si>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</si>
  <si>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</si>
  <si>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</si>
  <si>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</si>
  <si>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</si>
  <si>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</si>
  <si>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</si>
  <si>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</si>
  <si>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</si>
  <si>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</si>
  <si>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</si>
  <si>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</si>
  <si>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</si>
  <si>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</si>
  <si>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</si>
  <si>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</si>
  <si>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</si>
  <si>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</si>
  <si>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</si>
  <si>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</si>
  <si>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</si>
  <si>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</si>
  <si>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</si>
  <si>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</si>
  <si>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</si>
  <si>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</si>
  <si>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</si>
  <si>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</si>
  <si>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</si>
  <si>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</si>
  <si>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</si>
  <si>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</si>
  <si>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</si>
  <si>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</si>
  <si>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</si>
  <si>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</si>
  <si>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</si>
  <si>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</si>
  <si>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</si>
  <si>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</si>
  <si>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</si>
  <si>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</si>
  <si>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</si>
  <si>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</si>
  <si>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</si>
  <si>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</si>
  <si>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</si>
  <si>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</si>
  <si>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</si>
  <si>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</si>
  <si>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</si>
  <si>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</si>
  <si>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</si>
  <si>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</si>
  <si>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</si>
  <si>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</si>
  <si>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</si>
  <si>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</si>
  <si>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</si>
  <si>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</si>
  <si>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</si>
  <si>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</si>
  <si>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</si>
  <si>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</si>
  <si>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</si>
  <si>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</si>
  <si>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</si>
  <si>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</si>
  <si>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</si>
  <si>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</si>
  <si>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</si>
  <si>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</si>
  <si>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</si>
  <si>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</si>
  <si>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</si>
  <si>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</si>
  <si>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</si>
  <si>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</si>
  <si>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</si>
  <si>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</si>
  <si>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</si>
  <si>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</si>
  <si>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</si>
  <si>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</si>
  <si>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</si>
  <si>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</si>
  <si>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</si>
  <si>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</si>
  <si>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</si>
  <si>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</si>
  <si>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</si>
  <si>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</si>
  <si>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</si>
  <si>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</si>
  <si>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</si>
  <si>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</si>
  <si>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</si>
  <si>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</si>
  <si>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</si>
  <si>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</si>
  <si>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</si>
  <si>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</si>
  <si>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</si>
  <si>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</si>
  <si>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</si>
  <si>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</si>
  <si>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</si>
  <si>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</si>
  <si>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</si>
  <si>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</si>
  <si>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</si>
  <si>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</si>
  <si>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</si>
  <si>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</si>
  <si>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</si>
  <si>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</si>
  <si>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</si>
  <si>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</si>
  <si>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</si>
  <si>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</si>
  <si>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</si>
  <si>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</si>
  <si>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</si>
  <si>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</si>
  <si>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</si>
  <si>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</si>
  <si>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</si>
  <si>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</si>
  <si>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</si>
  <si>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</si>
  <si>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</si>
  <si>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</si>
  <si>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</si>
  <si>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</si>
  <si>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</si>
  <si>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</si>
  <si>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</si>
  <si>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</si>
  <si>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</si>
  <si>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</si>
  <si>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</si>
  <si>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</si>
  <si>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</si>
  <si>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</si>
  <si>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</si>
  <si>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</si>
  <si>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</si>
  <si>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</si>
  <si>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</si>
  <si>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</si>
  <si>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</si>
  <si>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</si>
  <si>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</si>
  <si>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</si>
  <si>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</si>
  <si>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</si>
  <si>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</si>
  <si>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</si>
  <si>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</si>
  <si>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</si>
  <si>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</si>
  <si>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</si>
  <si>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</si>
  <si>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</si>
  <si>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</si>
  <si>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</si>
  <si>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</si>
  <si>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</si>
  <si>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</si>
  <si>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</si>
  <si>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</si>
  <si>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</si>
  <si>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</si>
  <si>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</si>
  <si>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</si>
  <si>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</si>
  <si>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</si>
  <si>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</si>
  <si>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</si>
  <si>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</si>
  <si>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</si>
  <si>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</si>
  <si>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</si>
  <si>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</si>
  <si>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</si>
  <si>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</si>
  <si>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</si>
  <si>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</si>
  <si>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</si>
  <si>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</si>
  <si>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</si>
  <si>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</si>
  <si>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</si>
  <si>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</si>
  <si>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</si>
  <si>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</si>
  <si>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</si>
  <si>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</si>
  <si>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</si>
  <si>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</si>
  <si>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</si>
  <si>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</si>
  <si>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</si>
  <si>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</si>
  <si>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</si>
  <si>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</si>
  <si>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</si>
  <si>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</si>
  <si>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</si>
  <si>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</si>
  <si>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</si>
  <si>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</si>
  <si>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</si>
  <si>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</si>
  <si>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</si>
  <si>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</si>
  <si>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</si>
  <si>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</si>
  <si>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</si>
  <si>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</si>
  <si>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</si>
  <si>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</si>
  <si>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</si>
  <si>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</si>
  <si>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</si>
  <si>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</si>
  <si>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</si>
  <si>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</si>
  <si>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</si>
  <si>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</si>
  <si>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</si>
  <si>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</si>
  <si>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</si>
  <si>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</si>
  <si>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</si>
  <si>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</si>
  <si>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</si>
  <si>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</si>
  <si>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</si>
  <si>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</si>
  <si>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</si>
  <si>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</si>
  <si>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</si>
  <si>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</si>
  <si>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</si>
  <si>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</si>
  <si>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</si>
  <si>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</si>
  <si>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</si>
  <si>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</si>
  <si>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</si>
  <si>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</si>
  <si>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</si>
  <si>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</si>
  <si>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</si>
  <si>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</si>
  <si>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</si>
  <si>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</si>
  <si>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</si>
  <si>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</si>
  <si>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</si>
  <si>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</si>
  <si>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</si>
  <si>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</si>
  <si>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</si>
  <si>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</si>
  <si>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</si>
  <si>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</si>
  <si>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</si>
  <si>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</si>
  <si>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</si>
  <si>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</si>
  <si>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</si>
  <si>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</si>
  <si>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</si>
  <si>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</si>
  <si>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</si>
  <si>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</si>
  <si>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</si>
  <si>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</si>
  <si>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</si>
  <si>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</si>
  <si>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</si>
  <si>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</si>
  <si>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</si>
  <si>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</si>
  <si>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</si>
  <si>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</si>
  <si>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</si>
  <si>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</si>
  <si>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</si>
  <si>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</si>
  <si>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</si>
  <si>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</si>
  <si>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</si>
  <si>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</si>
  <si>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</si>
  <si>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</si>
  <si>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</si>
  <si>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</si>
  <si>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</si>
  <si>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</si>
  <si>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</si>
  <si>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</si>
  <si>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</si>
  <si>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</si>
  <si>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</si>
  <si>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</si>
  <si>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</si>
  <si>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</si>
  <si>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</si>
  <si>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</si>
  <si>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</si>
  <si>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</si>
  <si>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</si>
  <si>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</si>
  <si>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</si>
  <si>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</si>
  <si>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</si>
  <si>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</si>
  <si>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</si>
  <si>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</si>
  <si>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</si>
  <si>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</si>
  <si>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</si>
  <si>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</si>
  <si>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</si>
  <si>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</si>
  <si>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</si>
  <si>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</si>
  <si>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</si>
  <si>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</si>
  <si>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</si>
  <si>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</si>
  <si>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</si>
  <si>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</si>
  <si>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</si>
  <si>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</si>
  <si>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</si>
  <si>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</si>
  <si>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</si>
  <si>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</si>
  <si>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</si>
  <si>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</si>
  <si>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</si>
  <si>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</si>
  <si>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</si>
  <si>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</si>
  <si>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</si>
  <si>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</si>
  <si>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</si>
  <si>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</si>
  <si>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</si>
  <si>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</si>
  <si>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</si>
  <si>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</si>
  <si>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</si>
  <si>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</si>
  <si>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</si>
  <si>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</si>
  <si>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</si>
  <si>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</si>
  <si>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</si>
  <si>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</si>
  <si>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</si>
  <si>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</si>
  <si>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</si>
  <si>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</si>
  <si>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</si>
  <si>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</si>
  <si>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</si>
  <si>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</si>
  <si>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</si>
  <si>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</si>
  <si>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</si>
  <si>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</si>
  <si>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</si>
  <si>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</si>
  <si>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</si>
  <si>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</si>
  <si>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</si>
  <si>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</si>
  <si>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</si>
  <si>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</si>
  <si>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</si>
  <si>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</si>
  <si>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</si>
  <si>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</si>
  <si>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</si>
  <si>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</si>
  <si>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</si>
  <si>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</si>
  <si>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</si>
  <si>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</si>
  <si>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</si>
  <si>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</si>
  <si>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</si>
  <si>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</si>
  <si>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</si>
  <si>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</si>
  <si>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</si>
  <si>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</si>
  <si>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</si>
  <si>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</si>
  <si>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</si>
  <si>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</si>
  <si>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</si>
  <si>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</si>
  <si>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</si>
  <si>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</si>
  <si>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</si>
  <si>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</si>
  <si>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</si>
  <si>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</si>
  <si>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</si>
  <si>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</si>
  <si>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</si>
  <si>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</si>
  <si>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</si>
  <si>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</si>
  <si>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</si>
  <si>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</si>
  <si>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</si>
  <si>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</si>
  <si>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</si>
  <si>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</si>
  <si>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</si>
  <si>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</si>
  <si>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</si>
  <si>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</si>
  <si>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</si>
  <si>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</si>
  <si>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</si>
  <si>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</si>
  <si>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</si>
  <si>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</si>
  <si>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</si>
  <si>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</si>
  <si>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</si>
  <si>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</si>
  <si>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</si>
  <si>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</si>
  <si>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</si>
  <si>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</si>
  <si>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</si>
  <si>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</si>
  <si>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</si>
  <si>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</si>
  <si>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</si>
  <si>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</si>
  <si>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</si>
  <si>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</si>
  <si>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</si>
  <si>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</si>
  <si>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</si>
  <si>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</si>
  <si>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</si>
  <si>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</si>
  <si>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</si>
  <si>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</si>
  <si>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</si>
  <si>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</si>
  <si>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</si>
  <si>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</si>
  <si>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</si>
  <si>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</si>
  <si>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</si>
  <si>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</si>
  <si>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</si>
  <si>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</si>
  <si>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</si>
  <si>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</si>
  <si>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</si>
  <si>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</si>
  <si>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</si>
  <si>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</si>
  <si>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</si>
  <si>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</si>
  <si>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</si>
  <si>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</si>
  <si>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</si>
  <si>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</si>
  <si>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</si>
  <si>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</si>
  <si>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</si>
  <si>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</si>
  <si>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</si>
  <si>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</si>
  <si>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</si>
  <si>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</si>
  <si>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</si>
  <si>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</si>
  <si>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</si>
  <si>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</si>
  <si>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</si>
  <si>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</si>
  <si>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</si>
  <si>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</si>
  <si>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</si>
  <si>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</si>
  <si>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</si>
  <si>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</si>
  <si>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</si>
  <si>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</si>
  <si>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</si>
  <si>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</si>
  <si>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</si>
  <si>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</si>
  <si>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</si>
  <si>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</si>
  <si>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</si>
  <si>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</si>
  <si>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</si>
  <si>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</si>
  <si>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</si>
  <si>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</si>
  <si>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</si>
  <si>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</si>
  <si>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</si>
  <si>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</si>
  <si>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</si>
  <si>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</si>
  <si>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</si>
  <si>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</si>
  <si>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</si>
  <si>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</si>
  <si>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</si>
  <si>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</si>
  <si>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</si>
  <si>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</si>
  <si>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</si>
  <si>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</si>
  <si>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</si>
  <si>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</si>
  <si>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</si>
  <si>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</si>
  <si>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</si>
  <si>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</si>
  <si>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</si>
  <si>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</si>
  <si>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</si>
  <si>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</si>
  <si>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</si>
  <si>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</si>
  <si>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</si>
  <si>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</si>
  <si>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</si>
  <si>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</si>
  <si>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</si>
  <si>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</si>
  <si>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</si>
  <si>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</si>
  <si>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</si>
  <si>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</si>
  <si>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</si>
  <si>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</si>
  <si>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</si>
  <si>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</si>
  <si>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</si>
  <si>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</si>
  <si>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</si>
  <si>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</si>
  <si>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</si>
  <si>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</si>
  <si>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</si>
  <si>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</si>
  <si>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</si>
  <si>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</si>
  <si>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</si>
  <si>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</si>
  <si>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</si>
  <si>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</si>
  <si>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</si>
  <si>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</si>
  <si>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</si>
  <si>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</si>
  <si>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</si>
  <si>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</si>
  <si>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</si>
  <si>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</si>
  <si>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</si>
  <si>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</si>
  <si>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</si>
  <si>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</si>
  <si>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</si>
  <si>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</si>
  <si>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</si>
  <si>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</si>
  <si>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</si>
  <si>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</si>
  <si>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</si>
  <si>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</si>
  <si>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</si>
  <si>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</si>
  <si>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</si>
  <si>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</si>
  <si>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</si>
  <si>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</si>
  <si>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</si>
  <si>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</si>
  <si>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</si>
  <si>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</si>
  <si>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</si>
  <si>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</si>
  <si>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</si>
  <si>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</si>
  <si>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</si>
  <si>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</si>
  <si>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</si>
  <si>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</si>
  <si>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</si>
  <si>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</si>
  <si>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</si>
  <si>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</si>
  <si>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</si>
  <si>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</si>
  <si>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</si>
  <si>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</si>
  <si>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</si>
  <si>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</si>
  <si>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</si>
  <si>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</si>
  <si>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</si>
  <si>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</si>
  <si>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</si>
  <si>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</si>
  <si>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</si>
  <si>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</si>
  <si>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</si>
  <si>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</si>
  <si>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</si>
  <si>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</si>
  <si>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</si>
  <si>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</si>
  <si>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</si>
  <si>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</si>
  <si>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</si>
  <si>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</si>
  <si>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</si>
  <si>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</si>
  <si>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</si>
  <si>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</si>
  <si>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</si>
  <si>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</si>
  <si>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</si>
  <si>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</si>
  <si>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</si>
  <si>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</si>
  <si>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</si>
  <si>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</si>
  <si>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</si>
  <si>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</si>
  <si>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</si>
  <si>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</si>
  <si>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</si>
  <si>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</si>
  <si>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</si>
  <si>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</si>
  <si>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</si>
  <si>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</si>
  <si>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</si>
  <si>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</si>
  <si>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</si>
  <si>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</si>
  <si>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</si>
  <si>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</si>
  <si>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</si>
  <si>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</si>
  <si>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</si>
  <si>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</si>
  <si>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</si>
  <si>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</si>
  <si>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</si>
  <si>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</si>
  <si>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</si>
  <si>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</si>
  <si>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</si>
  <si>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</si>
  <si>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</si>
  <si>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</si>
  <si>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</si>
  <si>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</si>
  <si>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</si>
  <si>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</si>
  <si>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</si>
  <si>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</si>
  <si>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</si>
  <si>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</si>
  <si>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</si>
  <si>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</si>
  <si>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</si>
  <si>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</si>
  <si>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</si>
  <si>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</si>
  <si>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</si>
  <si>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</si>
  <si>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</si>
  <si>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</si>
  <si>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</si>
  <si>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</si>
  <si>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</si>
  <si>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</si>
  <si>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</si>
  <si>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</si>
  <si>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</si>
  <si>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</si>
  <si>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</si>
  <si>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</si>
  <si>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</si>
  <si>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</si>
  <si>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</si>
  <si>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</si>
  <si>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</si>
  <si>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</si>
  <si>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</si>
  <si>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</si>
  <si>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</si>
  <si>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</si>
  <si>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</si>
  <si>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</si>
  <si>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</si>
  <si>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</si>
  <si>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</si>
  <si>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</si>
  <si>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</si>
  <si>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</si>
  <si>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</si>
  <si>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</si>
  <si>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</si>
  <si>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</si>
  <si>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</si>
  <si>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</si>
  <si>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</si>
  <si>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</si>
  <si>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</si>
  <si>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</si>
  <si>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</si>
  <si>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</si>
  <si>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</si>
  <si>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</si>
  <si>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</si>
  <si>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</si>
  <si>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</si>
  <si>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</si>
  <si>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</si>
  <si>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</si>
  <si>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</si>
  <si>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</si>
  <si>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</si>
  <si>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</si>
  <si>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</si>
  <si>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</si>
  <si>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</si>
  <si>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</si>
  <si>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</si>
  <si>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</si>
  <si>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</si>
  <si>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</si>
  <si>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</si>
  <si>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</si>
  <si>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</si>
  <si>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</si>
  <si>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</si>
  <si>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</si>
  <si>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</si>
  <si>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</si>
  <si>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</si>
  <si>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</si>
  <si>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</si>
  <si>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</si>
  <si>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</si>
  <si>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</si>
  <si>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</si>
  <si>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</si>
  <si>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</si>
  <si>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</si>
  <si>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</si>
  <si>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</si>
  <si>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</si>
  <si>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</si>
  <si>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</si>
  <si>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</si>
  <si>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</si>
  <si>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</si>
  <si>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</si>
  <si>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</si>
  <si>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</si>
  <si>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</si>
  <si>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</si>
  <si>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</si>
  <si>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</si>
  <si>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</si>
  <si>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</si>
  <si>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</si>
  <si>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</si>
  <si>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</si>
  <si>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</si>
  <si>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</si>
  <si>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</si>
  <si>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</si>
  <si>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</si>
  <si>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</si>
  <si>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</si>
  <si>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</si>
  <si>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</si>
  <si>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</si>
  <si>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</si>
  <si>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</si>
  <si>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</si>
  <si>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</si>
  <si>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</si>
  <si>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</si>
  <si>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</si>
  <si>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</si>
  <si>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</si>
  <si>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</si>
  <si>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</si>
  <si>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</si>
  <si>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</si>
  <si>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</si>
  <si>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</si>
  <si>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</si>
  <si>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</si>
  <si>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</si>
  <si>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</si>
  <si>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</si>
  <si>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</si>
  <si>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</si>
  <si>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</si>
  <si>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</si>
  <si>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</si>
  <si>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</si>
  <si>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</si>
  <si>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</si>
  <si>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</si>
  <si>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</si>
  <si>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</si>
  <si>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</si>
  <si>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</si>
  <si>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</si>
  <si>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</si>
  <si>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</si>
  <si>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</si>
  <si>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</si>
  <si>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</si>
  <si>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</si>
  <si>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</si>
  <si>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</si>
  <si>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</si>
  <si>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</si>
  <si>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</si>
  <si>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</si>
  <si>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</si>
  <si>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</si>
  <si>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</si>
  <si>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</si>
  <si>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</si>
  <si>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</si>
  <si>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</si>
  <si>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</si>
  <si>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</si>
  <si>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</si>
  <si>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</si>
  <si>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</si>
  <si>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</si>
  <si>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</si>
  <si>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</si>
  <si>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</si>
  <si>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</si>
  <si>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</si>
  <si>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</si>
  <si>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</si>
  <si>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</si>
  <si>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</si>
  <si>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</si>
  <si>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</si>
  <si>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</si>
  <si>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</si>
  <si>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</si>
  <si>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</si>
  <si>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</si>
  <si>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</si>
  <si>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</si>
  <si>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</si>
  <si>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</si>
  <si>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</si>
  <si>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</si>
  <si>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</si>
  <si>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</si>
  <si>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</si>
  <si>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</si>
  <si>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</si>
  <si>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</si>
  <si>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</si>
  <si>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</si>
  <si>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</si>
  <si>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</si>
  <si>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</si>
  <si>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</si>
  <si>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</si>
  <si>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</si>
  <si>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</si>
  <si>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</si>
  <si>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</si>
  <si>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</si>
  <si>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</si>
  <si>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</si>
  <si>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</si>
  <si>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</si>
  <si>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</si>
  <si>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</si>
  <si>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</si>
  <si>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</si>
  <si>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</si>
  <si>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</si>
  <si>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</si>
  <si>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</si>
  <si>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</si>
  <si>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</si>
  <si>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</si>
  <si>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</si>
  <si>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</si>
  <si>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</si>
  <si>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</si>
  <si>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</si>
  <si>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</si>
  <si>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</si>
  <si>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</si>
  <si>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</si>
  <si>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</si>
  <si>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</si>
  <si>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</si>
  <si>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</si>
  <si>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</si>
  <si>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</si>
  <si>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</si>
  <si>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</si>
  <si>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</si>
  <si>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</si>
  <si>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</si>
  <si>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</si>
  <si>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</si>
  <si>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</si>
  <si>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</si>
  <si>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</si>
  <si>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</si>
  <si>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</si>
  <si>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</si>
  <si>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</si>
  <si>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</si>
  <si>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</si>
  <si>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</si>
  <si>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</si>
  <si>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</si>
  <si>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</si>
  <si>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</si>
  <si>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</si>
  <si>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</si>
  <si>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</si>
  <si>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</si>
  <si>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</si>
  <si>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</si>
  <si>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</si>
  <si>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</si>
  <si>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</si>
  <si>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</si>
  <si>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</si>
  <si>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</si>
  <si>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</si>
  <si>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</si>
  <si>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</si>
  <si>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</si>
  <si>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</si>
  <si>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</si>
  <si>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</si>
  <si>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</si>
  <si>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</si>
  <si>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</si>
  <si>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</si>
  <si>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</si>
  <si>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</si>
  <si>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</si>
  <si>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</si>
  <si>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</si>
  <si>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</si>
  <si>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</si>
  <si>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</si>
  <si>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</si>
  <si>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</si>
  <si>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</si>
  <si>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</si>
  <si>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</si>
  <si>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</si>
  <si>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</si>
  <si>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</si>
  <si>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</si>
  <si>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</si>
  <si>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</si>
  <si>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</si>
  <si>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</si>
  <si>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</si>
  <si>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</si>
  <si>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</si>
  <si>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</si>
  <si>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</si>
  <si>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</si>
  <si>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</si>
  <si>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</si>
  <si>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</si>
  <si>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</si>
  <si>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</si>
  <si>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</si>
  <si>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</si>
  <si>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</si>
  <si>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</si>
  <si>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</si>
  <si>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</si>
  <si>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</si>
  <si>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</si>
  <si>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</si>
  <si>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</si>
  <si>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</si>
  <si>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</si>
  <si>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</si>
  <si>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</si>
  <si>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</si>
  <si>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</si>
  <si>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</si>
  <si>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</si>
  <si>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</si>
  <si>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</si>
  <si>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</si>
  <si>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</si>
  <si>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</si>
  <si>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</si>
  <si>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</si>
  <si>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</si>
  <si>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</si>
  <si>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</si>
  <si>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</si>
  <si>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</si>
  <si>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</si>
  <si>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</si>
  <si>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</si>
  <si>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</si>
  <si>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</si>
  <si>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</si>
  <si>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</si>
  <si>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</si>
  <si>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</si>
  <si>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</si>
  <si>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</si>
  <si>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</si>
  <si>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</si>
  <si>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</si>
  <si>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</si>
  <si>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</si>
  <si>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</si>
  <si>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</si>
  <si>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</si>
  <si>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</si>
  <si>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</si>
  <si>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</si>
  <si>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</si>
  <si>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</si>
  <si>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</si>
  <si>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</si>
  <si>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</si>
  <si>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</si>
  <si>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</si>
  <si>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</si>
  <si>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</si>
  <si>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</si>
  <si>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</si>
  <si>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</si>
  <si>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</si>
  <si>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</si>
  <si>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</si>
  <si>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</si>
  <si>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</si>
  <si>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</si>
  <si>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</si>
  <si>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</si>
  <si>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</si>
  <si>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</si>
  <si>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</si>
  <si>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</si>
  <si>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</si>
  <si>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</si>
  <si>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</si>
  <si>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</si>
  <si>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</si>
  <si>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</si>
  <si>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</si>
  <si>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</si>
  <si>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</si>
  <si>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</si>
  <si>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</si>
  <si>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</si>
  <si>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</si>
  <si>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</si>
  <si>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</si>
  <si>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</si>
  <si>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</si>
  <si>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</si>
  <si>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</si>
  <si>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</si>
  <si>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</si>
  <si>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</si>
  <si>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</si>
  <si>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</si>
  <si>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</si>
  <si>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</si>
  <si>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</si>
  <si>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</si>
  <si>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</si>
  <si>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</si>
  <si>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</si>
  <si>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</si>
  <si>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</si>
  <si>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</si>
  <si>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</si>
  <si>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</si>
  <si>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</si>
  <si>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</si>
  <si>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</si>
  <si>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</si>
  <si>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</si>
  <si>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</si>
  <si>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</si>
  <si>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</si>
  <si>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</si>
  <si>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</si>
  <si>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</si>
  <si>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</si>
  <si>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</si>
  <si>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</si>
  <si>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</si>
  <si>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</si>
  <si>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</si>
  <si>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</si>
  <si>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</si>
  <si>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</si>
  <si>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</si>
  <si>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</si>
  <si>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</si>
  <si>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</si>
  <si>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</si>
  <si>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</si>
  <si>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</si>
  <si>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</si>
  <si>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</si>
  <si>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</si>
  <si>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</si>
  <si>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</si>
  <si>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</si>
  <si>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</si>
  <si>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</si>
  <si>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</si>
  <si>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</si>
  <si>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</si>
  <si>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</si>
  <si>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</si>
  <si>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</si>
  <si>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</si>
  <si>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</si>
  <si>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</si>
  <si>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</si>
  <si>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</si>
  <si>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</si>
  <si>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</si>
  <si>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</si>
  <si>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</si>
  <si>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</si>
  <si>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</si>
  <si>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</si>
  <si>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</si>
  <si>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</si>
  <si>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</si>
  <si>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</si>
  <si>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</si>
  <si>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</si>
  <si>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</si>
  <si>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</si>
  <si>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</si>
  <si>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</si>
  <si>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</si>
  <si>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</si>
  <si>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</si>
  <si>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</si>
  <si>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</si>
  <si>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</si>
  <si>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</si>
  <si>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</si>
  <si>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</si>
  <si>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</si>
  <si>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</si>
  <si>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</si>
  <si>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</si>
  <si>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</si>
  <si>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</si>
  <si>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</si>
  <si>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</si>
  <si>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</si>
  <si>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</si>
  <si>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</si>
  <si>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</si>
  <si>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</si>
  <si>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</si>
  <si>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</si>
  <si>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</si>
  <si>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</si>
  <si>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</si>
  <si>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</si>
  <si>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</si>
  <si>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</si>
  <si>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</si>
  <si>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</si>
  <si>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</si>
  <si>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</si>
  <si>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</si>
  <si>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</si>
  <si>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</si>
  <si>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</si>
  <si>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</si>
  <si>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</si>
  <si>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</si>
  <si>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</si>
  <si>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</si>
  <si>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</si>
  <si>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</si>
  <si>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</si>
  <si>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</si>
  <si>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</si>
  <si>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</si>
  <si>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</si>
  <si>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</si>
  <si>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</si>
  <si>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</si>
  <si>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</si>
  <si>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</si>
  <si>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</si>
  <si>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</si>
  <si>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</si>
  <si>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</si>
  <si>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</si>
  <si>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</si>
  <si>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</si>
  <si>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</si>
  <si>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</si>
  <si>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</si>
  <si>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</si>
  <si>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</si>
  <si>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</si>
  <si>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</si>
  <si>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</si>
  <si>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</si>
  <si>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</si>
  <si>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</si>
  <si>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</si>
  <si>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</si>
  <si>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</si>
  <si>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</si>
  <si>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</si>
  <si>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</si>
  <si>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</si>
  <si>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</si>
  <si>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</si>
  <si>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</si>
  <si>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</si>
  <si>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</si>
  <si>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</si>
  <si>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</si>
  <si>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</si>
  <si>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</si>
  <si>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</si>
  <si>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</si>
  <si>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</si>
  <si>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</si>
  <si>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</si>
  <si>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</si>
  <si>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</si>
  <si>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</si>
  <si>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</si>
  <si>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</si>
  <si>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</si>
  <si>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</si>
  <si>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</si>
  <si>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</si>
  <si>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</si>
  <si>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</si>
  <si>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</si>
  <si>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</si>
  <si>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</si>
  <si>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</si>
  <si>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</si>
  <si>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</si>
  <si>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</si>
  <si>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</si>
  <si>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</si>
  <si>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</si>
  <si>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</si>
  <si>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</si>
  <si>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</si>
  <si>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</si>
  <si>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</si>
  <si>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</si>
  <si>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</si>
  <si>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</si>
  <si>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</si>
  <si>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</si>
  <si>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</si>
  <si>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</si>
  <si>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</si>
  <si>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</si>
  <si>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</si>
  <si>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</si>
  <si>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</si>
  <si>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</si>
  <si>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</si>
  <si>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</si>
  <si>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</si>
  <si>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</si>
  <si>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</si>
  <si>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</si>
  <si>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</si>
  <si>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</si>
  <si>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</si>
  <si>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</si>
  <si>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</si>
  <si>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</si>
  <si>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</si>
  <si>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</si>
  <si>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</si>
  <si>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</si>
  <si>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</si>
  <si>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</si>
  <si>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</si>
  <si>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</si>
  <si>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</si>
  <si>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</si>
  <si>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</si>
  <si>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</si>
  <si>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</si>
  <si>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</si>
  <si>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</si>
  <si>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</si>
  <si>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</si>
  <si>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</si>
  <si>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</si>
  <si>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</si>
  <si>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</si>
  <si>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</si>
  <si>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</si>
  <si>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</si>
  <si>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</si>
  <si>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</si>
  <si>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</si>
  <si>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</si>
  <si>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</si>
  <si>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</si>
  <si>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</si>
  <si>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</si>
  <si>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</si>
  <si>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</si>
  <si>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</si>
  <si>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</si>
  <si>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</si>
  <si>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</si>
  <si>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</si>
  <si>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</si>
  <si>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</si>
  <si>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</si>
  <si>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</si>
  <si>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</si>
  <si>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</si>
  <si>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</si>
  <si>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</si>
  <si>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</si>
  <si>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</si>
  <si>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</si>
  <si>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</si>
  <si>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</si>
  <si>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</si>
  <si>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</si>
  <si>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</si>
  <si>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</si>
  <si>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</si>
  <si>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</si>
  <si>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</si>
  <si>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</si>
  <si>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</si>
  <si>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</si>
  <si>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</si>
  <si>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</si>
  <si>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</si>
  <si>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</si>
  <si>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</si>
  <si>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</si>
  <si>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</si>
  <si>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</si>
  <si>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</si>
  <si>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</si>
  <si>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</si>
  <si>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</si>
  <si>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</si>
  <si>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</si>
  <si>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</si>
  <si>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</si>
  <si>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</si>
  <si>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</si>
  <si>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</si>
  <si>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</si>
  <si>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</si>
  <si>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</si>
  <si>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</si>
  <si>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</si>
  <si>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</si>
  <si>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</si>
  <si>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</si>
  <si>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</si>
  <si>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</si>
  <si>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</si>
  <si>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</si>
  <si>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</si>
  <si>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</si>
  <si>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</si>
  <si>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</si>
  <si>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</si>
  <si>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</si>
  <si>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</si>
  <si>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</si>
  <si>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</si>
  <si>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</si>
  <si>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</si>
  <si>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</si>
  <si>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</si>
  <si>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</si>
  <si>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</si>
  <si>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</si>
  <si>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</si>
  <si>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</si>
  <si>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</si>
  <si>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</si>
  <si>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</si>
  <si>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</si>
  <si>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</si>
  <si>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</si>
  <si>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</si>
  <si>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</si>
  <si>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</si>
  <si>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</si>
  <si>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</si>
  <si>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</si>
  <si>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</si>
  <si>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</si>
  <si>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</si>
  <si>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</si>
  <si>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</si>
  <si>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</si>
  <si>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</si>
  <si>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</si>
  <si>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</si>
  <si>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</si>
  <si>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</si>
  <si>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</si>
  <si>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</si>
  <si>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</si>
  <si>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</si>
  <si>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</si>
  <si>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</si>
  <si>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</si>
  <si>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</si>
  <si>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</si>
  <si>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</si>
  <si>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</si>
  <si>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</si>
  <si>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</si>
  <si>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</si>
  <si>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</si>
  <si>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</si>
  <si>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</si>
  <si>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</si>
  <si>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</si>
  <si>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</si>
  <si>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</si>
  <si>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</si>
  <si>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</si>
  <si>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</si>
  <si>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</si>
  <si>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</si>
  <si>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</si>
  <si>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</si>
  <si>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</si>
  <si>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</si>
  <si>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</si>
  <si>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</si>
  <si>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</si>
  <si>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</si>
  <si>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</si>
  <si>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</si>
  <si>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</si>
  <si>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</si>
  <si>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</si>
  <si>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</si>
  <si>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</si>
  <si>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</si>
  <si>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</si>
  <si>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</si>
  <si>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</si>
  <si>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</si>
  <si>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</si>
  <si>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</si>
  <si>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</si>
  <si>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</si>
  <si>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</si>
  <si>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</si>
  <si>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</si>
  <si>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</si>
  <si>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</si>
  <si>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</si>
  <si>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</si>
  <si>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</si>
  <si>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</si>
  <si>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</si>
  <si>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</si>
  <si>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</si>
  <si>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</si>
  <si>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</si>
  <si>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</si>
  <si>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</si>
  <si>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</si>
  <si>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</si>
  <si>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</si>
  <si>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</si>
  <si>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</si>
  <si>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</si>
  <si>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</si>
  <si>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</si>
  <si>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</si>
  <si>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</si>
  <si>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</si>
  <si>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</si>
  <si>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</si>
  <si>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</si>
  <si>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</si>
  <si>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</si>
  <si>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</si>
  <si>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</si>
  <si>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</si>
  <si>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</si>
  <si>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</si>
  <si>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</si>
  <si>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</si>
  <si>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</si>
  <si>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</si>
  <si>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</si>
  <si>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</si>
  <si>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</si>
  <si>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</si>
  <si>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</si>
  <si>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</si>
  <si>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</si>
  <si>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</si>
  <si>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</si>
  <si>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</si>
  <si>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</si>
  <si>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</si>
  <si>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</si>
  <si>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</si>
  <si>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</si>
  <si>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</si>
  <si>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</si>
  <si>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</si>
  <si>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</si>
  <si>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</si>
  <si>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</si>
  <si>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</si>
  <si>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</si>
  <si>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</si>
  <si>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</si>
  <si>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</si>
  <si>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</si>
  <si>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</si>
  <si>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</si>
  <si>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</si>
  <si>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</si>
  <si>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</si>
  <si>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</si>
  <si>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</si>
  <si>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</si>
  <si>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</si>
  <si>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</si>
  <si>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</si>
  <si>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</si>
  <si>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</si>
  <si>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</si>
  <si>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</si>
  <si>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</si>
  <si>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</si>
  <si>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</si>
  <si>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</si>
  <si>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</si>
  <si>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</si>
  <si>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</si>
  <si>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</si>
  <si>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</si>
  <si>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</si>
  <si>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</si>
  <si>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</si>
  <si>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</si>
  <si>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</si>
  <si>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</si>
  <si>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</si>
  <si>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</si>
  <si>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</si>
  <si>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</si>
  <si>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</si>
  <si>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</si>
  <si>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</si>
  <si>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</si>
  <si>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</si>
  <si>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</si>
  <si>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</si>
  <si>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</si>
  <si>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</si>
  <si>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</si>
  <si>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</si>
  <si>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</si>
  <si>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</si>
  <si>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</si>
  <si>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</si>
  <si>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</si>
  <si>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</si>
  <si>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</si>
  <si>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</si>
  <si>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</si>
  <si>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</si>
  <si>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</si>
  <si>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</si>
  <si>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</si>
  <si>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</si>
  <si>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</si>
  <si>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</si>
  <si>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</si>
  <si>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</si>
  <si>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</si>
  <si>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</si>
  <si>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</si>
  <si>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</si>
  <si>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</si>
  <si>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</si>
  <si>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</si>
  <si>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</si>
  <si>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</si>
  <si>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</si>
  <si>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</si>
  <si>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</si>
  <si>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</si>
  <si>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</si>
  <si>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</si>
  <si>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</si>
  <si>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</si>
  <si>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</si>
  <si>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</si>
  <si>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</si>
  <si>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</si>
  <si>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</si>
  <si>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</si>
  <si>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</si>
  <si>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</si>
  <si>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</si>
  <si>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</si>
  <si>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</si>
  <si>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</si>
  <si>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</si>
  <si>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</si>
  <si>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</si>
  <si>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</si>
  <si>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</si>
  <si>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</si>
  <si>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</si>
  <si>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</si>
  <si>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</si>
  <si>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</si>
  <si>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</si>
  <si>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</si>
  <si>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</si>
  <si>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</si>
  <si>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</si>
  <si>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</si>
  <si>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</si>
  <si>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</si>
  <si>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</si>
  <si>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</si>
  <si>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</si>
  <si>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</si>
  <si>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</si>
  <si>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</si>
  <si>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</si>
  <si>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</si>
  <si>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</si>
  <si>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</si>
  <si>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</si>
  <si>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</si>
  <si>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</si>
  <si>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</si>
  <si>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</si>
  <si>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</si>
  <si>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</si>
  <si>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</si>
  <si>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</si>
  <si>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</si>
  <si>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</si>
  <si>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</si>
  <si>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</si>
  <si>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</si>
  <si>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</si>
  <si>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</si>
  <si>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</si>
  <si>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</si>
  <si>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</si>
  <si>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</si>
  <si>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</si>
  <si>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</si>
  <si>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</si>
  <si>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</si>
  <si>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</si>
  <si>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</si>
  <si>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</si>
  <si>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</si>
  <si>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</si>
  <si>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</si>
  <si>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</si>
  <si>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</si>
  <si>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</si>
  <si>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</si>
  <si>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</si>
  <si>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</si>
  <si>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</si>
  <si>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</si>
  <si>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</si>
  <si>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</si>
  <si>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</si>
  <si>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</si>
  <si>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</si>
  <si>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</si>
  <si>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</si>
  <si>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</si>
  <si>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</si>
  <si>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</si>
  <si>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</si>
  <si>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</si>
  <si>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</si>
  <si>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</si>
  <si>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</si>
  <si>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</si>
  <si>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</si>
  <si>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</si>
  <si>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</si>
  <si>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</si>
  <si>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</si>
  <si>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</si>
  <si>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</si>
  <si>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</si>
  <si>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</si>
  <si>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</si>
  <si>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</si>
  <si>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</si>
  <si>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</si>
  <si>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</si>
  <si>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</si>
  <si>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</si>
  <si>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</si>
  <si>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</si>
  <si>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</si>
  <si>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</si>
  <si>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</si>
  <si>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</si>
  <si>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</si>
  <si>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</si>
  <si>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</si>
  <si>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</si>
  <si>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</si>
  <si>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</si>
  <si>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</si>
  <si>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</si>
  <si>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</si>
  <si>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</si>
  <si>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</si>
  <si>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</si>
  <si>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</si>
  <si>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</si>
  <si>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</si>
  <si>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</si>
  <si>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</si>
  <si>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</si>
  <si>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</si>
  <si>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</si>
  <si>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</si>
  <si>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</si>
  <si>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</si>
  <si>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</si>
  <si>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</si>
  <si>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</si>
  <si>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</si>
  <si>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</si>
  <si>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</si>
  <si>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</si>
  <si>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</si>
  <si>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</si>
  <si>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</si>
  <si>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</si>
  <si>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</si>
  <si>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</si>
  <si>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</si>
  <si>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</si>
  <si>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</si>
  <si>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</si>
  <si>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</si>
  <si>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</si>
  <si>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</si>
  <si>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</si>
  <si>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</si>
  <si>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</si>
  <si>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</si>
  <si>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</si>
  <si>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</si>
  <si>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</si>
  <si>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</si>
  <si>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</si>
  <si>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</si>
  <si>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</si>
  <si>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</si>
  <si>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</si>
  <si>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</si>
  <si>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</si>
  <si>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</si>
  <si>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</si>
  <si>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</si>
  <si>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</si>
  <si>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</si>
  <si>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</si>
  <si>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</si>
  <si>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</si>
  <si>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</si>
  <si>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</si>
  <si>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</si>
  <si>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</si>
  <si>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</si>
  <si>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</si>
  <si>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</si>
  <si>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</si>
  <si>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</si>
  <si>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</si>
  <si>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</si>
  <si>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</si>
  <si>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</si>
  <si>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</si>
  <si>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</si>
  <si>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</si>
  <si>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</si>
  <si>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</si>
  <si>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</si>
  <si>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</si>
  <si>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</si>
  <si>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</si>
  <si>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</si>
  <si>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</si>
  <si>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</si>
  <si>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</si>
  <si>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</si>
  <si>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</si>
  <si>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</si>
  <si>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</si>
  <si>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</si>
  <si>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</si>
  <si>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</si>
  <si>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</si>
  <si>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</si>
  <si>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</si>
  <si>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</si>
  <si>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</si>
  <si>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</si>
  <si>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</si>
  <si>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</si>
  <si>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</si>
  <si>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</si>
  <si>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</si>
  <si>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</si>
  <si>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</si>
  <si>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</si>
  <si>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</si>
  <si>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</si>
  <si>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</si>
  <si>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</si>
  <si>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</si>
  <si>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</si>
  <si>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</si>
  <si>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</si>
  <si>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</si>
  <si>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</si>
  <si>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</si>
  <si>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</si>
  <si>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</si>
  <si>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</si>
  <si>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</si>
  <si>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</si>
  <si>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</si>
  <si>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</si>
  <si>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</si>
  <si>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</si>
  <si>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</si>
  <si>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</si>
  <si>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</si>
  <si>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</si>
  <si>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</si>
  <si>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</si>
  <si>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</si>
  <si>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</si>
  <si>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</si>
  <si>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</si>
  <si>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</si>
  <si>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</si>
  <si>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</si>
  <si>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</si>
  <si>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</si>
  <si>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</si>
  <si>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</si>
  <si>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</si>
  <si>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</si>
  <si>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</si>
  <si>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</si>
  <si>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</si>
  <si>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</si>
  <si>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</si>
  <si>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</si>
  <si>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</si>
  <si>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</si>
  <si>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</si>
  <si>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</si>
  <si>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</si>
  <si>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</si>
  <si>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</si>
  <si>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</si>
  <si>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</si>
  <si>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</si>
  <si>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</si>
  <si>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</si>
  <si>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</si>
  <si>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</si>
  <si>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</si>
  <si>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</si>
  <si>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</si>
  <si>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</si>
  <si>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</si>
  <si>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</si>
  <si>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</si>
  <si>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</si>
  <si>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</si>
  <si>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</si>
  <si>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</si>
  <si>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</si>
  <si>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</si>
  <si>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</si>
  <si>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</si>
  <si>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</si>
  <si>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</si>
  <si>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</si>
  <si>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</si>
  <si>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</si>
  <si>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</si>
  <si>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</si>
  <si>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</si>
  <si>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</si>
  <si>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</si>
  <si>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</si>
  <si>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</si>
  <si>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</si>
  <si>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</si>
  <si>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</si>
  <si>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</si>
  <si>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</si>
  <si>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</si>
  <si>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</si>
  <si>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</si>
  <si>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</si>
  <si>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</si>
  <si>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</si>
  <si>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</si>
  <si>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</si>
  <si>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</si>
  <si>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</si>
  <si>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</si>
  <si>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</si>
  <si>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</si>
  <si>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</si>
  <si>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</si>
  <si>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</si>
  <si>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</si>
  <si>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</si>
  <si>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</si>
  <si>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</si>
  <si>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</si>
  <si>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</si>
  <si>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</si>
  <si>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</si>
  <si>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</si>
  <si>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</si>
  <si>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</si>
  <si>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</si>
  <si>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</si>
  <si>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</si>
  <si>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</si>
  <si>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</si>
  <si>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</si>
  <si>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</si>
  <si>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</si>
  <si>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</si>
  <si>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</si>
  <si>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</si>
  <si>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</si>
  <si>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</si>
  <si>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</si>
  <si>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</si>
  <si>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</si>
  <si>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</si>
  <si>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</si>
  <si>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</si>
  <si>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</si>
  <si>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</si>
  <si>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</si>
  <si>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</si>
  <si>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</si>
  <si>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</si>
  <si>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</si>
  <si>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</si>
  <si>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</si>
  <si>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</si>
  <si>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</si>
  <si>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</si>
  <si>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</si>
  <si>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</si>
  <si>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</si>
  <si>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</si>
  <si>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</si>
  <si>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</si>
  <si>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</si>
  <si>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</si>
  <si>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</si>
  <si>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</si>
  <si>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</si>
  <si>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</si>
  <si>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</si>
  <si>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</si>
  <si>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</si>
  <si>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</si>
  <si>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</si>
  <si>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</si>
  <si>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</si>
  <si>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</si>
  <si>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</si>
  <si>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</si>
  <si>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</si>
  <si>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</si>
  <si>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</si>
  <si>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</si>
  <si>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</si>
  <si>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</si>
  <si>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</si>
  <si>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</si>
  <si>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</si>
  <si>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</si>
  <si>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</si>
  <si>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</si>
  <si>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</si>
  <si>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</si>
  <si>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</si>
  <si>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</si>
  <si>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</si>
  <si>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</si>
  <si>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</si>
  <si>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</si>
  <si>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</si>
  <si>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</si>
  <si>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</si>
  <si>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</si>
  <si>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</si>
  <si>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</si>
  <si>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</si>
  <si>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</si>
  <si>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</si>
  <si>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</si>
  <si>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</si>
  <si>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</si>
  <si>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</si>
  <si>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</si>
  <si>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</si>
  <si>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</si>
  <si>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</si>
  <si>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</si>
  <si>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</si>
  <si>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</si>
  <si>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</si>
  <si>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</si>
  <si>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</si>
  <si>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</si>
  <si>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</si>
  <si>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</si>
  <si>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</si>
  <si>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</si>
  <si>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</si>
  <si>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</si>
  <si>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</si>
  <si>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</si>
  <si>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</si>
  <si>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</si>
  <si>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</si>
  <si>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</si>
  <si>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</si>
  <si>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</si>
  <si>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</si>
  <si>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</si>
  <si>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</si>
  <si>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</si>
  <si>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</si>
  <si>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</si>
  <si>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</si>
  <si>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</si>
  <si>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</si>
  <si>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</si>
  <si>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</si>
  <si>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</si>
  <si>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</si>
  <si>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</si>
  <si>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</si>
  <si>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</si>
  <si>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</si>
  <si>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</si>
  <si>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</si>
  <si>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</si>
  <si>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</si>
  <si>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</si>
  <si>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</si>
  <si>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</si>
  <si>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</si>
  <si>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</si>
  <si>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</si>
  <si>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</si>
  <si>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</si>
  <si>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</si>
  <si>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</si>
  <si>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</si>
  <si>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</si>
  <si>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</si>
  <si>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</si>
  <si>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</si>
  <si>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</si>
  <si>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</si>
  <si>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</si>
  <si>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</si>
  <si>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</si>
  <si>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</si>
  <si>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</si>
  <si>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</si>
  <si>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</si>
  <si>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</si>
  <si>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</si>
  <si>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</si>
  <si>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</si>
  <si>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</si>
  <si>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</si>
  <si>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</si>
  <si>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</si>
  <si>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</si>
  <si>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</si>
  <si>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</si>
  <si>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</si>
  <si>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</si>
  <si>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</si>
  <si>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</si>
  <si>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</si>
  <si>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</si>
  <si>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</si>
  <si>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</si>
  <si>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</si>
  <si>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</si>
  <si>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</si>
  <si>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</si>
  <si>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</si>
  <si>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</si>
  <si>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</si>
  <si>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</si>
  <si>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</si>
  <si>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</si>
  <si>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</si>
  <si>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</si>
  <si>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</si>
  <si>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</si>
  <si>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</si>
  <si>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</si>
  <si>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</si>
  <si>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</si>
  <si>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</si>
  <si>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</si>
  <si>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</si>
  <si>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</si>
  <si>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</si>
  <si>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</si>
  <si>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</si>
  <si>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</si>
  <si>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</si>
  <si>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</si>
  <si>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</si>
  <si>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</si>
  <si>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</si>
  <si>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</si>
  <si>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</si>
  <si>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</si>
  <si>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</si>
  <si>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</si>
  <si>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</si>
  <si>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</si>
  <si>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</si>
  <si>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</si>
  <si>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</si>
  <si>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</si>
  <si>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</si>
  <si>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</si>
  <si>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</si>
  <si>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</si>
  <si>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</si>
  <si>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</si>
  <si>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</si>
  <si>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</si>
  <si>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</si>
  <si>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</si>
  <si>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</si>
  <si>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</si>
  <si>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</si>
  <si>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</si>
  <si>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</si>
  <si>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</si>
  <si>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</si>
  <si>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</si>
  <si>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</si>
  <si>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</si>
  <si>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</si>
  <si>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</si>
  <si>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</si>
  <si>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</si>
  <si>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</si>
  <si>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</si>
  <si>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</si>
  <si>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</si>
  <si>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</si>
  <si>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</si>
  <si>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</si>
  <si>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</si>
  <si>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</si>
  <si>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</si>
  <si>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</si>
  <si>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</si>
  <si>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</si>
  <si>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</si>
  <si>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</si>
  <si>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</si>
  <si>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</si>
  <si>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</si>
  <si>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</si>
  <si>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</si>
  <si>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</si>
  <si>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</si>
  <si>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</si>
  <si>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</si>
  <si>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</si>
  <si>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</si>
  <si>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</si>
  <si>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</si>
  <si>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</si>
  <si>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</si>
  <si>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</si>
  <si>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</si>
  <si>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</si>
  <si>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</si>
  <si>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</si>
  <si>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</si>
  <si>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</si>
  <si>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</si>
  <si>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</si>
  <si>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</si>
  <si>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</si>
  <si>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</si>
  <si>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</si>
  <si>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</si>
  <si>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</si>
  <si>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</si>
  <si>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</si>
  <si>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</si>
  <si>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</si>
  <si>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</si>
  <si>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</si>
  <si>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</si>
  <si>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</si>
  <si>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</si>
  <si>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</si>
  <si>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</si>
  <si>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</si>
  <si>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</si>
  <si>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</si>
  <si>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</si>
  <si>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</si>
  <si>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</si>
  <si>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</si>
  <si>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</si>
  <si>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</si>
  <si>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</si>
  <si>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</si>
  <si>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</si>
  <si>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</si>
  <si>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</si>
  <si>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</si>
  <si>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</si>
  <si>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</si>
  <si>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</si>
  <si>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</si>
  <si>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</si>
  <si>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</si>
  <si>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</si>
  <si>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</si>
  <si>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</si>
  <si>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</si>
  <si>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</si>
  <si>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</si>
  <si>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</si>
  <si>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</si>
  <si>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</si>
  <si>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</si>
  <si>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</si>
  <si>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</si>
  <si>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</si>
  <si>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</si>
  <si>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</si>
  <si>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</si>
  <si>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</si>
  <si>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</si>
  <si>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</si>
  <si>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</si>
  <si>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</si>
  <si>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</si>
  <si>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</si>
  <si>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</si>
  <si>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</si>
  <si>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</si>
  <si>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</si>
  <si>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</si>
  <si>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</si>
  <si>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</si>
  <si>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</si>
  <si>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</si>
  <si>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</si>
  <si>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</si>
  <si>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</si>
  <si>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</si>
  <si>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</si>
  <si>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</si>
  <si>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</si>
  <si>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</si>
  <si>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</si>
  <si>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</si>
  <si>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</si>
  <si>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</si>
  <si>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</si>
  <si>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</si>
  <si>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</si>
  <si>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</si>
  <si>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</si>
  <si>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</si>
  <si>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</si>
  <si>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</si>
  <si>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</si>
  <si>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</si>
  <si>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</si>
  <si>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</si>
  <si>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</si>
  <si>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</si>
  <si>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</si>
  <si>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</si>
  <si>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</si>
  <si>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</si>
  <si>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</si>
  <si>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</si>
  <si>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</si>
  <si>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</si>
  <si>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</si>
  <si>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</si>
  <si>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</si>
  <si>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</si>
  <si>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</si>
  <si>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</si>
  <si>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</si>
  <si>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</si>
  <si>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</si>
  <si>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</si>
  <si>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</si>
  <si>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</si>
  <si>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</si>
  <si>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</si>
  <si>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</si>
  <si>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</si>
  <si>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</si>
  <si>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</si>
  <si>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</si>
  <si>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</si>
  <si>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</si>
  <si>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</si>
  <si>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</si>
  <si>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</si>
  <si>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</si>
  <si>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</si>
  <si>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</si>
  <si>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</si>
  <si>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</si>
  <si>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</si>
  <si>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</si>
  <si>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</si>
  <si>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</si>
  <si>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</si>
  <si>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</si>
  <si>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</si>
  <si>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</si>
  <si>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</si>
  <si>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</si>
  <si>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</si>
  <si>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</si>
  <si>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</si>
  <si>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</si>
  <si>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</si>
  <si>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</si>
  <si>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</si>
  <si>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</si>
  <si>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</si>
  <si>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</si>
  <si>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</si>
  <si>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</si>
  <si>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</si>
  <si>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</si>
  <si>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</si>
  <si>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</si>
  <si>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</si>
  <si>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</si>
  <si>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</si>
  <si>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</si>
  <si>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</si>
  <si>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</si>
  <si>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</si>
  <si>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</si>
  <si>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</si>
  <si>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</si>
  <si>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</si>
  <si>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</si>
  <si>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</si>
  <si>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</si>
  <si>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</si>
  <si>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</si>
  <si>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</si>
  <si>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</si>
  <si>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</si>
  <si>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</si>
  <si>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</si>
  <si>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</si>
  <si>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</si>
  <si>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</si>
  <si>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</si>
  <si>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</si>
  <si>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</si>
  <si>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</si>
  <si>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</si>
  <si>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</si>
  <si>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</si>
  <si>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</si>
  <si>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</si>
  <si>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</si>
  <si>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</si>
  <si>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</si>
  <si>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</si>
  <si>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</si>
  <si>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</si>
  <si>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</si>
  <si>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</si>
  <si>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</si>
  <si>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</si>
  <si>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</si>
  <si>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</si>
  <si>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</si>
  <si>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</si>
  <si>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</si>
  <si>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</si>
  <si>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</si>
  <si>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</si>
  <si>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</si>
  <si>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</si>
  <si>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</si>
  <si>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</si>
  <si>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</si>
  <si>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</si>
  <si>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</si>
  <si>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</si>
  <si>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</si>
  <si>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</si>
  <si>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</si>
  <si>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</si>
  <si>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</si>
  <si>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</si>
  <si>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</si>
  <si>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</si>
  <si>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</si>
  <si>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</si>
  <si>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</si>
  <si>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</si>
  <si>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</si>
  <si>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</si>
  <si>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</si>
  <si>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</si>
  <si>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</si>
  <si>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</si>
  <si>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</si>
  <si>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</si>
  <si>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</si>
  <si>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</si>
  <si>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</si>
  <si>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</si>
  <si>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</si>
  <si>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</si>
  <si>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</si>
  <si>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</si>
  <si>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</si>
  <si>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</si>
  <si>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</si>
  <si>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</si>
  <si>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</si>
  <si>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</si>
  <si>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</si>
  <si>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</si>
  <si>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</si>
  <si>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</si>
  <si>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</si>
  <si>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</si>
  <si>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</si>
  <si>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</si>
  <si>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</si>
  <si>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</si>
  <si>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</si>
  <si>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</si>
  <si>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</si>
  <si>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</si>
  <si>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</si>
  <si>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</si>
  <si>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</si>
  <si>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</si>
  <si>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</si>
  <si>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</si>
  <si>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</si>
  <si>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</si>
  <si>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</si>
  <si>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</si>
  <si>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</si>
  <si>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</si>
  <si>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</si>
  <si>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</si>
  <si>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</si>
  <si>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</si>
  <si>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</si>
  <si>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</si>
  <si>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</si>
  <si>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</si>
  <si>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</si>
  <si>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</si>
  <si>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</si>
  <si>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</si>
  <si>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</si>
  <si>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</si>
  <si>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</si>
  <si>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</si>
  <si>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</si>
  <si>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</si>
  <si>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</si>
  <si>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</si>
  <si>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</si>
  <si>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</si>
  <si>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</si>
  <si>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</si>
  <si>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</si>
  <si>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</si>
  <si>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</si>
  <si>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</si>
  <si>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</si>
  <si>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</si>
  <si>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</si>
  <si>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</si>
  <si>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</si>
  <si>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</si>
  <si>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</si>
  <si>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</si>
  <si>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</si>
  <si>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</si>
  <si>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</si>
  <si>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</si>
  <si>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</si>
  <si>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</si>
  <si>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</si>
  <si>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</si>
  <si>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</si>
  <si>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</si>
  <si>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</si>
  <si>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</si>
  <si>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</si>
  <si>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</si>
  <si>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</si>
  <si>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</si>
  <si>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</si>
  <si>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</si>
  <si>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</si>
  <si>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</si>
  <si>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</si>
  <si>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</si>
  <si>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</si>
  <si>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</si>
  <si>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</si>
  <si>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</si>
  <si>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</si>
  <si>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</si>
  <si>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</si>
  <si>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</si>
  <si>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</si>
  <si>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</si>
  <si>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</si>
  <si>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</si>
  <si>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</si>
  <si>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</si>
  <si>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</si>
  <si>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</si>
  <si>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</si>
  <si>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</si>
  <si>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</si>
  <si>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</si>
  <si>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</si>
  <si>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</si>
  <si>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</si>
  <si>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</si>
  <si>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</si>
  <si>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</si>
  <si>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</si>
  <si>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</si>
  <si>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</si>
  <si>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</si>
  <si>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</si>
  <si>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</si>
  <si>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</si>
  <si>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</si>
  <si>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</si>
  <si>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</si>
  <si>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</si>
  <si>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</si>
  <si>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</si>
  <si>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</si>
  <si>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</si>
  <si>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</si>
  <si>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</si>
  <si>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</si>
  <si>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</si>
  <si>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</si>
  <si>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</si>
  <si>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</si>
  <si>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</si>
  <si>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</si>
  <si>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</si>
  <si>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</si>
  <si>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</si>
  <si>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</si>
  <si>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</si>
  <si>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</si>
  <si>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</si>
  <si>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</si>
  <si>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</si>
  <si>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</si>
  <si>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</si>
  <si>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</si>
  <si>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</si>
  <si>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</si>
  <si>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</si>
  <si>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</si>
  <si>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</si>
  <si>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</si>
  <si>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</si>
  <si>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</si>
  <si>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</si>
  <si>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</si>
  <si>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</si>
  <si>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</si>
  <si>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</si>
  <si>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</si>
  <si>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</si>
  <si>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</si>
  <si>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</si>
  <si>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</si>
  <si>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</si>
  <si>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</si>
  <si>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</si>
  <si>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</si>
  <si>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</si>
  <si>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</si>
  <si>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</si>
  <si>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</si>
  <si>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</si>
  <si>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</si>
  <si>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</si>
  <si>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</si>
  <si>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</si>
  <si>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</si>
  <si>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</si>
  <si>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</si>
  <si>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</si>
  <si>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</si>
  <si>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</si>
  <si>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</si>
  <si>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</si>
  <si>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</si>
  <si>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</si>
  <si>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</si>
  <si>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</si>
  <si>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</si>
  <si>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</si>
  <si>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</si>
  <si>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</si>
  <si>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</si>
  <si>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</si>
  <si>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</si>
  <si>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</si>
  <si>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</si>
  <si>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</si>
  <si>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</si>
  <si>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</si>
  <si>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</si>
  <si>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</si>
  <si>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</si>
  <si>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</si>
  <si>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</si>
  <si>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</si>
  <si>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</si>
  <si>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</si>
  <si>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</si>
  <si>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</si>
  <si>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</si>
  <si>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</si>
  <si>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</si>
  <si>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</si>
  <si>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</si>
  <si>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</si>
  <si>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</si>
  <si>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</si>
  <si>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</si>
  <si>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</si>
  <si>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</si>
  <si>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</si>
  <si>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</si>
  <si>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</si>
  <si>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</si>
  <si>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</si>
  <si>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</si>
  <si>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</si>
  <si>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</si>
  <si>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</si>
  <si>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</si>
  <si>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</si>
  <si>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</si>
  <si>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</si>
  <si>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</si>
  <si>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</si>
  <si>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</si>
  <si>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</si>
  <si>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</si>
  <si>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</si>
  <si>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</si>
  <si>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</si>
  <si>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</si>
  <si>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</si>
  <si>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</si>
  <si>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</si>
  <si>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</si>
  <si>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</si>
  <si>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</si>
  <si>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</si>
  <si>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</si>
  <si>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</si>
  <si>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</si>
  <si>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</si>
  <si>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</si>
  <si>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</si>
  <si>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</si>
  <si>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</si>
  <si>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</si>
  <si>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</si>
  <si>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</si>
  <si>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</si>
  <si>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</si>
  <si>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</si>
  <si>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</si>
  <si>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</si>
  <si>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</si>
  <si>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</si>
  <si>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</si>
  <si>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</si>
  <si>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</si>
  <si>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</si>
  <si>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</si>
  <si>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</si>
  <si>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</si>
  <si>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</si>
  <si>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</si>
  <si>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</si>
  <si>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</si>
  <si>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</si>
  <si>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</si>
  <si>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</si>
  <si>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</si>
  <si>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</si>
  <si>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</si>
  <si>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</si>
  <si>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</si>
  <si>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</si>
  <si>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</si>
  <si>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</si>
  <si>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</si>
  <si>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</si>
  <si>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</si>
  <si>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</si>
  <si>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</si>
  <si>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</si>
  <si>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</si>
  <si>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</si>
  <si>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</si>
  <si>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</si>
  <si>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</si>
  <si>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</si>
  <si>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</si>
  <si>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</si>
  <si>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</si>
  <si>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</si>
  <si>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</si>
  <si>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</si>
  <si>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</si>
  <si>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</si>
  <si>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</si>
  <si>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</si>
  <si>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</si>
  <si>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</si>
  <si>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</si>
  <si>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</si>
  <si>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</si>
  <si>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</si>
  <si>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</si>
  <si>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</si>
  <si>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</si>
  <si>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</si>
  <si>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</si>
  <si>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</si>
  <si>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</si>
  <si>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</si>
  <si>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</si>
  <si>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</si>
  <si>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</si>
  <si>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</si>
  <si>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</si>
  <si>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</si>
  <si>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</si>
  <si>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</si>
  <si>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</si>
  <si>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</si>
  <si>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</si>
  <si>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</si>
  <si>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</si>
  <si>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</si>
  <si>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</si>
  <si>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</si>
  <si>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</si>
  <si>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</si>
  <si>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</si>
  <si>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</si>
  <si>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</si>
  <si>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</si>
  <si>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</si>
  <si>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</si>
  <si>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</si>
  <si>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</si>
  <si>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</si>
  <si>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</si>
  <si>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</si>
  <si>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</si>
  <si>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</si>
  <si>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</si>
  <si>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</si>
  <si>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</si>
  <si>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</si>
  <si>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</si>
  <si>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</si>
  <si>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</si>
  <si>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</si>
  <si>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</si>
  <si>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</si>
  <si>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</si>
  <si>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</si>
  <si>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</si>
  <si>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</si>
  <si>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</si>
  <si>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</si>
  <si>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</si>
  <si>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</si>
  <si>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</si>
  <si>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</si>
  <si>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</si>
  <si>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</si>
  <si>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</si>
  <si>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</si>
  <si>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</si>
  <si>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</si>
  <si>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</si>
  <si>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</si>
  <si>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</si>
  <si>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</si>
  <si>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</si>
  <si>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</si>
  <si>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</si>
  <si>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</si>
  <si>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</si>
  <si>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</si>
  <si>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</si>
  <si>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</si>
  <si>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</si>
  <si>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</si>
  <si>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</si>
  <si>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</si>
  <si>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</si>
  <si>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</si>
  <si>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</si>
  <si>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</si>
  <si>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</si>
  <si>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</si>
  <si>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</si>
  <si>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</si>
  <si>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</si>
  <si>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</si>
  <si>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</si>
  <si>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</si>
  <si>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</si>
  <si>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</si>
  <si>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</si>
  <si>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</si>
  <si>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</si>
  <si>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</si>
  <si>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</si>
  <si>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</si>
  <si>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</si>
  <si>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</si>
  <si>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</si>
  <si>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</si>
  <si>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</si>
  <si>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</si>
  <si>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</si>
  <si>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</si>
  <si>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</si>
  <si>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</si>
  <si>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</si>
  <si>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</si>
  <si>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</si>
  <si>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</si>
  <si>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</si>
  <si>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</si>
  <si>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</si>
  <si>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</si>
  <si>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</si>
  <si>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</si>
  <si>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</si>
  <si>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</si>
  <si>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</si>
  <si>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</si>
  <si>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</si>
  <si>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</si>
  <si>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</si>
  <si>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</si>
  <si>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</si>
  <si>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</si>
  <si>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</si>
  <si>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</si>
  <si>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</si>
  <si>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</si>
  <si>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</si>
  <si>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</si>
  <si>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</si>
  <si>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</si>
  <si>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</si>
  <si>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</si>
  <si>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</si>
  <si>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</si>
  <si>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</si>
  <si>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</si>
  <si>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</si>
  <si>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</si>
  <si>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</si>
  <si>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</si>
  <si>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</si>
  <si>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</si>
  <si>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</si>
  <si>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</si>
  <si>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</si>
  <si>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</si>
  <si>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</si>
  <si>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</si>
  <si>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</si>
  <si>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</si>
  <si>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</si>
  <si>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</si>
  <si>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</si>
  <si>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</si>
  <si>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</si>
  <si>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</si>
  <si>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</si>
  <si>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</si>
  <si>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</si>
  <si>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</si>
  <si>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</si>
  <si>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</si>
  <si>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</si>
  <si>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</si>
  <si>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</si>
  <si>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</si>
  <si>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</si>
  <si>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</si>
  <si>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</si>
  <si>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</si>
  <si>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</si>
  <si>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</si>
  <si>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</si>
  <si>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</si>
  <si>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</si>
  <si>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</si>
  <si>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</si>
  <si>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</si>
  <si>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</si>
  <si>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</si>
  <si>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</si>
  <si>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</si>
  <si>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</si>
  <si>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</si>
  <si>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</si>
  <si>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</si>
  <si>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</si>
  <si>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</si>
  <si>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</si>
  <si>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</si>
  <si>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</si>
  <si>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</si>
  <si>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</si>
  <si>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</si>
  <si>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</si>
  <si>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</si>
  <si>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</si>
  <si>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</si>
  <si>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</si>
  <si>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</si>
  <si>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</si>
  <si>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</si>
  <si>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</si>
  <si>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</si>
  <si>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</si>
  <si>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</si>
  <si>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</si>
  <si>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</si>
  <si>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</si>
  <si>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</si>
  <si>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</si>
  <si>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</si>
  <si>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</si>
  <si>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</si>
  <si>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</si>
  <si>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</si>
  <si>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</si>
  <si>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</si>
  <si>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</si>
  <si>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</si>
  <si>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</si>
  <si>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</si>
  <si>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</si>
  <si>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</si>
  <si>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</si>
  <si>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</si>
  <si>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</si>
  <si>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</si>
  <si>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</si>
  <si>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</si>
  <si>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</si>
  <si>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</si>
  <si>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</si>
  <si>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</si>
  <si>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</si>
  <si>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</si>
  <si>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</si>
  <si>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</si>
  <si>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</si>
  <si>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</si>
  <si>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</si>
  <si>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</si>
  <si>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</si>
  <si>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</si>
  <si>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</si>
  <si>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</si>
  <si>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</si>
  <si>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</si>
  <si>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</si>
  <si>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</si>
  <si>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</si>
  <si>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</si>
  <si>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</si>
  <si>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</si>
  <si>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</si>
  <si>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</si>
  <si>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</si>
  <si>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</si>
  <si>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</si>
  <si>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</si>
  <si>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</si>
  <si>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</si>
  <si>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</si>
  <si>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</si>
  <si>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</si>
  <si>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</si>
  <si>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</si>
  <si>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</si>
  <si>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</si>
  <si>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</si>
  <si>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</si>
  <si>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</si>
  <si>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</si>
  <si>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</si>
  <si>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</si>
  <si>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</si>
  <si>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</si>
  <si>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</si>
  <si>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</si>
  <si>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</si>
  <si>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</si>
  <si>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</si>
  <si>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</si>
  <si>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</si>
  <si>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</si>
  <si>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</si>
  <si>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</si>
  <si>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</si>
  <si>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</si>
  <si>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</si>
  <si>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</si>
  <si>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</si>
  <si>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</si>
  <si>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</si>
  <si>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</si>
  <si>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</si>
  <si>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</si>
  <si>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</si>
  <si>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</si>
  <si>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</si>
  <si>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</si>
  <si>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</si>
  <si>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</si>
  <si>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</si>
  <si>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</si>
  <si>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</si>
  <si>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</si>
  <si>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</si>
  <si>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</si>
  <si>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</si>
  <si>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</si>
  <si>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</si>
  <si>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</si>
  <si>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</si>
  <si>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</si>
  <si>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</si>
  <si>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</si>
  <si>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</si>
  <si>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</si>
  <si>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</si>
  <si>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</si>
  <si>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</si>
  <si>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</si>
  <si>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</si>
  <si>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</si>
  <si>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</si>
  <si>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</si>
  <si>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</si>
  <si>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</si>
  <si>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</si>
  <si>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</si>
  <si>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</si>
  <si>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</si>
  <si>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</si>
  <si>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</si>
  <si>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</si>
  <si>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</si>
  <si>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</si>
  <si>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</si>
  <si>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</si>
  <si>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</si>
  <si>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</si>
  <si>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</si>
  <si>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</si>
  <si>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</si>
  <si>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</si>
  <si>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</si>
  <si>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</si>
  <si>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</si>
  <si>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</si>
  <si>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</si>
  <si>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</si>
  <si>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</si>
  <si>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</si>
  <si>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</si>
  <si>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</si>
  <si>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</si>
  <si>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</si>
  <si>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</si>
  <si>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</si>
  <si>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</si>
  <si>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</si>
  <si>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</si>
  <si>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</si>
  <si>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</si>
  <si>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</si>
  <si>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</si>
  <si>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</si>
  <si>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</si>
  <si>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</si>
  <si>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</si>
  <si>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</si>
  <si>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</si>
  <si>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</si>
  <si>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</si>
  <si>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</si>
  <si>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</si>
  <si>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</si>
  <si>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</si>
  <si>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</si>
  <si>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</si>
  <si>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</si>
  <si>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</si>
  <si>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</si>
  <si>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</si>
  <si>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</si>
  <si>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</si>
  <si>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</si>
  <si>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</si>
  <si>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</si>
  <si>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</si>
  <si>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</si>
  <si>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</si>
  <si>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</si>
  <si>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</si>
  <si>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</si>
  <si>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</si>
  <si>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</si>
  <si>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</si>
  <si>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</si>
  <si>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</si>
  <si>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</si>
  <si>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</si>
  <si>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</si>
  <si>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</si>
  <si>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</si>
  <si>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</si>
  <si>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</si>
  <si>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</si>
  <si>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</si>
  <si>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</si>
  <si>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</si>
  <si>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</si>
  <si>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</si>
  <si>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</si>
  <si>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</si>
  <si>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</si>
  <si>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</si>
  <si>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</si>
  <si>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</si>
  <si>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</si>
  <si>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</si>
  <si>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</si>
  <si>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</si>
  <si>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</si>
  <si>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</si>
  <si>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</si>
  <si>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</si>
  <si>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</si>
  <si>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</si>
  <si>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</si>
  <si>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</si>
  <si>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</si>
  <si>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</si>
  <si>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</si>
  <si>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</si>
  <si>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</si>
  <si>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</si>
  <si>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</si>
  <si>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</si>
  <si>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</si>
  <si>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</si>
  <si>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</si>
  <si>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</si>
  <si>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</si>
  <si>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</si>
  <si>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</si>
  <si>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</si>
  <si>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</si>
  <si>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</si>
  <si>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</si>
  <si>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</si>
  <si>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</si>
  <si>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</si>
  <si>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</si>
  <si>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</si>
  <si>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</si>
  <si>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</si>
  <si>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</si>
  <si>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</si>
  <si>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</si>
  <si>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</si>
  <si>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</si>
  <si>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</si>
  <si>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</si>
  <si>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</si>
  <si>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</si>
  <si>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</si>
  <si>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</si>
  <si>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</si>
  <si>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</si>
  <si>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</si>
  <si>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</si>
  <si>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</si>
  <si>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</si>
  <si>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</si>
  <si>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</si>
  <si>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</si>
  <si>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</si>
  <si>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</si>
  <si>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</si>
  <si>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</si>
  <si>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</si>
  <si>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</si>
  <si>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</si>
  <si>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</si>
  <si>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</si>
  <si>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</si>
  <si>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</si>
  <si>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</si>
  <si>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</si>
  <si>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</si>
  <si>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</si>
  <si>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</si>
  <si>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</si>
  <si>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</si>
  <si>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</si>
  <si>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</si>
  <si>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</si>
  <si>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</si>
  <si>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</si>
  <si>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</si>
  <si>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</si>
  <si>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</si>
  <si>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</si>
  <si>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</si>
  <si>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</si>
  <si>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</si>
  <si>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</si>
  <si>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</si>
  <si>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</si>
  <si>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</si>
  <si>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</si>
  <si>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</si>
  <si>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</si>
  <si>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</si>
  <si>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</si>
  <si>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</si>
  <si>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</si>
  <si>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</si>
  <si>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</si>
  <si>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</si>
  <si>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</si>
  <si>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</si>
  <si>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</si>
  <si>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</si>
  <si>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</si>
  <si>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</si>
  <si>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</si>
  <si>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</si>
  <si>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</si>
  <si>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</si>
  <si>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</si>
  <si>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</si>
  <si>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</si>
  <si>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</si>
  <si>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</si>
  <si>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</si>
  <si>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</si>
  <si>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</si>
  <si>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</si>
  <si>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</si>
  <si>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</si>
  <si>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</si>
  <si>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</si>
  <si>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</si>
  <si>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</si>
  <si>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</si>
  <si>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</si>
  <si>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</si>
  <si>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</si>
  <si>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</si>
  <si>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</si>
  <si>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</si>
  <si>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</si>
  <si>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</si>
  <si>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</si>
  <si>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</si>
  <si>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</si>
  <si>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</si>
  <si>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</si>
  <si>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</si>
  <si>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</si>
  <si>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</si>
  <si>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</si>
  <si>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</si>
  <si>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</si>
  <si>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</si>
  <si>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</si>
  <si>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</si>
  <si>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</si>
  <si>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</si>
  <si>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</si>
  <si>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</si>
  <si>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</si>
  <si>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</si>
  <si>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</si>
  <si>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</si>
  <si>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</si>
  <si>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</si>
  <si>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</si>
  <si>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</si>
  <si>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</si>
  <si>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</si>
  <si>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</si>
  <si>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</si>
  <si>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</si>
  <si>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</si>
  <si>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</si>
  <si>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</si>
  <si>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</si>
  <si>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</si>
  <si>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</si>
  <si>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</si>
  <si>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</si>
  <si>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</si>
  <si>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</si>
  <si>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</si>
  <si>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</si>
  <si>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</si>
  <si>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</si>
  <si>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</si>
  <si>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</si>
  <si>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</si>
  <si>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</si>
  <si>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</si>
  <si>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</si>
  <si>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</si>
  <si>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</si>
  <si>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</si>
  <si>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</si>
  <si>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</si>
  <si>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</si>
  <si>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</si>
  <si>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</si>
  <si>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</si>
  <si>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</si>
  <si>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</si>
  <si>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</si>
  <si>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</si>
  <si>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</si>
  <si>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</si>
  <si>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</si>
  <si>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</si>
  <si>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</si>
  <si>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</si>
  <si>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</si>
  <si>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</si>
  <si>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</si>
  <si>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</si>
  <si>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</si>
  <si>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</si>
  <si>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</si>
  <si>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</si>
  <si>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</si>
  <si>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</si>
  <si>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</si>
  <si>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</si>
  <si>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</si>
  <si>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</si>
  <si>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</si>
  <si>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</si>
  <si>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</si>
  <si>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</si>
  <si>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</si>
  <si>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</si>
  <si>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</si>
  <si>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</si>
  <si>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</si>
  <si>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</si>
  <si>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</si>
  <si>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</si>
  <si>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</si>
  <si>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</si>
  <si>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</si>
  <si>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</si>
  <si>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</si>
  <si>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</si>
  <si>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</si>
  <si>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</si>
  <si>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</si>
  <si>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</si>
  <si>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</si>
  <si>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</si>
  <si>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</si>
  <si>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</si>
  <si>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</si>
  <si>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</si>
  <si>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</si>
  <si>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</si>
  <si>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</si>
  <si>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</si>
  <si>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</si>
  <si>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</si>
  <si>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</si>
  <si>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</si>
  <si>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</si>
  <si>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</si>
  <si>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</si>
  <si>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</si>
  <si>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</si>
  <si>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</si>
  <si>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</si>
  <si>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</si>
  <si>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</si>
  <si>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</si>
  <si>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</si>
  <si>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</si>
  <si>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</si>
  <si>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</si>
  <si>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</si>
  <si>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</si>
  <si>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</si>
  <si>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</si>
  <si>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</si>
  <si>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</si>
  <si>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</si>
  <si>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</si>
  <si>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</si>
  <si>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</si>
  <si>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</si>
  <si>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</si>
  <si>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</si>
  <si>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</si>
  <si>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</si>
  <si>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</si>
  <si>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</si>
  <si>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</si>
  <si>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</si>
  <si>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</si>
  <si>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</si>
  <si>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</si>
  <si>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</si>
  <si>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</si>
  <si>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</si>
  <si>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</si>
  <si>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</si>
  <si>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</si>
  <si>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</si>
  <si>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</si>
  <si>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</si>
  <si>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</si>
  <si>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</si>
  <si>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</si>
  <si>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</si>
  <si>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</si>
  <si>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</si>
  <si>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</si>
  <si>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</si>
  <si>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</si>
  <si>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</si>
  <si>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</si>
  <si>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</si>
  <si>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</si>
  <si>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</si>
  <si>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</si>
  <si>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</si>
  <si>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</si>
  <si>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</si>
  <si>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</si>
  <si>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</si>
  <si>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</si>
  <si>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</si>
  <si>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</si>
  <si>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</si>
  <si>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</si>
  <si>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</si>
  <si>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</si>
  <si>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</si>
  <si>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</si>
  <si>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</si>
  <si>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</si>
  <si>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</si>
  <si>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</si>
  <si>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</si>
  <si>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</si>
  <si>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</si>
  <si>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</si>
  <si>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</si>
  <si>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</si>
  <si>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</si>
  <si>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</si>
  <si>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</si>
  <si>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</si>
  <si>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</si>
  <si>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</si>
  <si>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</si>
  <si>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</si>
  <si>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</si>
  <si>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</si>
  <si>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</si>
  <si>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</si>
  <si>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</si>
  <si>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</si>
  <si>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</si>
  <si>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</si>
  <si>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</si>
  <si>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</si>
  <si>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</si>
  <si>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</si>
  <si>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</si>
  <si>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</si>
  <si>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</si>
  <si>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</si>
  <si>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</si>
  <si>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</si>
  <si>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</si>
  <si>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</si>
  <si>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</si>
  <si>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</si>
  <si>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</si>
  <si>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</si>
  <si>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</si>
  <si>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</si>
  <si>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</si>
  <si>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</si>
  <si>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</si>
  <si>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</si>
  <si>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</si>
  <si>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</si>
  <si>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</si>
  <si>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</si>
  <si>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</si>
  <si>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</si>
  <si>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</si>
  <si>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</si>
  <si>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</si>
  <si>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</si>
  <si>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</si>
  <si>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</si>
  <si>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</si>
  <si>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</si>
  <si>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</si>
  <si>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</si>
  <si>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</si>
  <si>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</si>
  <si>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</si>
  <si>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</si>
  <si>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</si>
  <si>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</si>
  <si>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</si>
  <si>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</si>
  <si>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</si>
  <si>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</si>
  <si>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</si>
  <si>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</si>
  <si>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</si>
  <si>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</si>
  <si>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</si>
  <si>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</si>
  <si>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</si>
  <si>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</si>
  <si>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</si>
  <si>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</si>
  <si>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</si>
  <si>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</si>
  <si>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</si>
  <si>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</si>
  <si>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</si>
  <si>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</si>
  <si>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</si>
  <si>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</si>
  <si>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</si>
  <si>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</si>
  <si>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</si>
  <si>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</si>
  <si>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</si>
  <si>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</si>
  <si>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</si>
  <si>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</si>
  <si>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</si>
  <si>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</si>
  <si>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</si>
  <si>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</si>
  <si>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</si>
  <si>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</si>
  <si>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</si>
  <si>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</si>
  <si>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</si>
  <si>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</si>
  <si>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</si>
  <si>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</si>
  <si>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</si>
  <si>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</si>
  <si>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</si>
  <si>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</si>
  <si>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</si>
  <si>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</si>
  <si>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</si>
  <si>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</si>
  <si>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</si>
  <si>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</si>
  <si>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</si>
  <si>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</si>
  <si>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</si>
  <si>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</si>
  <si>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</si>
  <si>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</si>
  <si>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</si>
  <si>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</si>
  <si>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</si>
  <si>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</si>
  <si>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</si>
  <si>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</si>
  <si>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</si>
  <si>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</si>
  <si>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</si>
  <si>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</si>
  <si>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</si>
  <si>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</si>
  <si>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</si>
  <si>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</si>
  <si>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</si>
  <si>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</si>
  <si>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</si>
  <si>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</si>
  <si>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</si>
  <si>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</si>
  <si>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</si>
  <si>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</si>
  <si>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</si>
  <si>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</si>
  <si>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</si>
  <si>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</si>
  <si>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</si>
  <si>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</si>
  <si>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</si>
  <si>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</si>
  <si>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</si>
  <si>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</si>
  <si>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</si>
  <si>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</si>
  <si>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</si>
  <si>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</si>
  <si>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</si>
  <si>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</si>
  <si>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</si>
  <si>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</si>
  <si>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</si>
  <si>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</si>
  <si>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</si>
  <si>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</si>
  <si>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</si>
  <si>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</si>
  <si>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</si>
  <si>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</si>
  <si>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</si>
  <si>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</si>
  <si>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</si>
  <si>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</si>
  <si>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</si>
  <si>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</si>
  <si>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</si>
  <si>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</si>
  <si>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</si>
  <si>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</si>
  <si>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</si>
  <si>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</si>
  <si>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</si>
  <si>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</si>
  <si>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</si>
  <si>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</si>
  <si>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</si>
  <si>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</si>
  <si>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</si>
  <si>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</si>
  <si>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</si>
  <si>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</si>
  <si>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</si>
  <si>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</si>
  <si>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</si>
  <si>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</si>
  <si>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</si>
  <si>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</si>
  <si>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</si>
  <si>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</si>
  <si>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</si>
  <si>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</si>
  <si>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</si>
  <si>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</si>
  <si>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</si>
  <si>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</si>
  <si>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</si>
  <si>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</si>
  <si>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</si>
  <si>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</si>
  <si>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</si>
  <si>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</si>
  <si>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</si>
  <si>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</si>
  <si>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</si>
  <si>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</si>
  <si>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</si>
  <si>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</si>
  <si>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</si>
  <si>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</si>
  <si>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</si>
  <si>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</si>
  <si>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</si>
  <si>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</si>
  <si>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</si>
  <si>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</si>
  <si>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</si>
  <si>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</si>
  <si>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</si>
  <si>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</si>
  <si>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</si>
  <si>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</si>
  <si>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</si>
  <si>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</si>
  <si>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</si>
  <si>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</si>
  <si>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</si>
  <si>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</si>
  <si>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</si>
  <si>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</si>
  <si>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</si>
  <si>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</si>
  <si>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</si>
  <si>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</si>
  <si>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</si>
  <si>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</si>
  <si>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</si>
  <si>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</si>
  <si>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</si>
  <si>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</si>
  <si>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</si>
  <si>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</si>
  <si>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</si>
  <si>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</si>
  <si>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</si>
  <si>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</si>
  <si>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</si>
  <si>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</si>
  <si>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</si>
  <si>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</si>
  <si>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</si>
  <si>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</si>
  <si>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</si>
  <si>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</si>
  <si>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</si>
  <si>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</si>
  <si>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</si>
  <si>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</si>
  <si>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</si>
  <si>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</si>
  <si>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</si>
  <si>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</si>
  <si>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</si>
  <si>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</si>
  <si>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</si>
  <si>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</si>
  <si>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</si>
  <si>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</si>
  <si>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</si>
  <si>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</si>
  <si>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</si>
  <si>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</si>
  <si>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</si>
  <si>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</si>
  <si>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</si>
  <si>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</si>
  <si>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</si>
  <si>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</si>
  <si>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</si>
  <si>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</si>
  <si>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</si>
  <si>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</si>
  <si>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</si>
  <si>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</si>
  <si>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</si>
  <si>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</si>
  <si>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</si>
  <si>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</si>
  <si>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</si>
  <si>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</si>
  <si>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</si>
  <si>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</si>
  <si>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</si>
  <si>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</si>
  <si>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</si>
  <si>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</si>
  <si>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</si>
  <si>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</si>
  <si>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</si>
  <si>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</si>
  <si>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</si>
  <si>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</si>
  <si>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</si>
  <si>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</si>
  <si>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</si>
  <si>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</si>
  <si>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</si>
  <si>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</si>
  <si>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</si>
  <si>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</si>
  <si>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</si>
  <si>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</si>
  <si>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</si>
  <si>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</si>
  <si>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</si>
  <si>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</si>
  <si>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</si>
  <si>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</si>
  <si>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</si>
  <si>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</si>
  <si>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</si>
  <si>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</si>
  <si>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</si>
  <si>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</si>
  <si>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</si>
  <si>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</si>
  <si>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</si>
  <si>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</si>
  <si>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</si>
  <si>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</si>
  <si>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</si>
  <si>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</si>
  <si>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</si>
  <si>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</si>
  <si>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</si>
  <si>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</si>
  <si>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</si>
  <si>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</si>
  <si>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</si>
  <si>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</si>
  <si>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</si>
  <si>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</si>
  <si>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</si>
  <si>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</si>
  <si>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</si>
  <si>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</si>
  <si>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</si>
  <si>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</si>
  <si>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</si>
  <si>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</si>
  <si>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</si>
  <si>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</si>
  <si>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</si>
  <si>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</si>
  <si>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</si>
  <si>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</si>
  <si>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</si>
  <si>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</si>
  <si>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</si>
  <si>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</si>
  <si>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</si>
  <si>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</si>
  <si>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</si>
  <si>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</si>
  <si>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</si>
  <si>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</si>
  <si>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</si>
  <si>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</si>
  <si>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</si>
  <si>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</si>
  <si>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</si>
  <si>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</si>
  <si>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</si>
  <si>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</si>
  <si>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</si>
  <si>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</si>
  <si>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</si>
  <si>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</si>
  <si>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</si>
  <si>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</si>
  <si>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</si>
  <si>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</si>
  <si>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</si>
  <si>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</si>
  <si>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</si>
  <si>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</si>
  <si>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</si>
  <si>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</si>
  <si>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</si>
  <si>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</si>
  <si>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</si>
  <si>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</si>
  <si>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</si>
  <si>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</si>
  <si>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</si>
  <si>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</si>
  <si>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</si>
  <si>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</si>
  <si>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</si>
  <si>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</si>
  <si>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</si>
  <si>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</si>
  <si>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</si>
  <si>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</si>
  <si>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</si>
  <si>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</si>
  <si>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</si>
  <si>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</si>
  <si>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</si>
  <si>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</si>
  <si>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</si>
  <si>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</si>
  <si>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</si>
  <si>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</si>
  <si>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</si>
  <si>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</si>
  <si>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</si>
  <si>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</si>
  <si>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</si>
  <si>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</si>
  <si>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</si>
  <si>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</si>
  <si>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</si>
  <si>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</si>
  <si>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</si>
  <si>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</si>
  <si>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</si>
  <si>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</si>
  <si>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</si>
  <si>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</si>
  <si>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</si>
  <si>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</si>
  <si>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</si>
  <si>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</si>
  <si>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</si>
  <si>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</si>
  <si>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</si>
  <si>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</si>
  <si>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</si>
  <si>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</si>
  <si>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</si>
  <si>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</si>
  <si>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</si>
  <si>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</si>
  <si>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</si>
  <si>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</si>
  <si>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</si>
  <si>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</si>
  <si>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</si>
  <si>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</si>
  <si>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</si>
  <si>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</si>
  <si>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</si>
  <si>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</si>
  <si>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</si>
  <si>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</si>
  <si>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</si>
  <si>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</si>
  <si>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</si>
  <si>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</si>
  <si>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</si>
  <si>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</si>
  <si>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</si>
  <si>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</si>
  <si>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</si>
  <si>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</si>
  <si>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</si>
  <si>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</si>
  <si>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</si>
  <si>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</si>
  <si>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</si>
  <si>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</si>
  <si>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</si>
  <si>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</si>
  <si>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</si>
  <si>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</si>
  <si>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</si>
  <si>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</si>
  <si>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</si>
  <si>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</si>
  <si>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</si>
  <si>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</si>
  <si>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</si>
  <si>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</si>
  <si>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</si>
  <si>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</si>
  <si>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</si>
  <si>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</si>
  <si>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</si>
  <si>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</si>
  <si>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</si>
  <si>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</si>
  <si>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</si>
  <si>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</si>
  <si>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</si>
  <si>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</si>
  <si>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</si>
  <si>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</si>
  <si>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</si>
  <si>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</si>
  <si>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</si>
  <si>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</si>
  <si>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</si>
  <si>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</si>
  <si>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</si>
  <si>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</si>
  <si>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</si>
  <si>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</si>
  <si>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</si>
  <si>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</si>
  <si>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</si>
  <si>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</si>
  <si>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</si>
  <si>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</si>
  <si>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</si>
  <si>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</si>
  <si>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</si>
  <si>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</si>
  <si>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</si>
  <si>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</si>
  <si>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</si>
  <si>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</si>
  <si>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</si>
  <si>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</si>
  <si>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</si>
  <si>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</si>
  <si>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</si>
  <si>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</si>
  <si>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</si>
  <si>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</si>
  <si>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</si>
  <si>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</si>
  <si>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</si>
  <si>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</si>
  <si>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</si>
  <si>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</si>
  <si>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</si>
  <si>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</si>
  <si>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</si>
  <si>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</si>
  <si>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</si>
  <si>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</si>
  <si>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</si>
  <si>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</si>
  <si>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</si>
  <si>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</si>
  <si>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</si>
  <si>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</si>
  <si>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</si>
  <si>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</si>
  <si>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</si>
  <si>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</si>
  <si>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</si>
  <si>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</si>
  <si>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</si>
  <si>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</si>
  <si>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</si>
  <si>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</si>
  <si>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</si>
  <si>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</si>
  <si>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</si>
  <si>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</si>
  <si>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</si>
  <si>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</si>
  <si>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</si>
  <si>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</si>
  <si>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</si>
  <si>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</si>
  <si>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</si>
  <si>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</si>
  <si>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</si>
  <si>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</si>
  <si>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</si>
  <si>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</si>
  <si>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</si>
  <si>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</si>
  <si>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</si>
  <si>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</si>
  <si>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</si>
  <si>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</si>
  <si>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</si>
  <si>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</si>
  <si>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</si>
  <si>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</si>
  <si>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</si>
  <si>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</si>
  <si>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</si>
  <si>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</si>
  <si>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</si>
  <si>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</si>
  <si>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</si>
  <si>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</si>
  <si>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</si>
  <si>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</si>
  <si>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</si>
  <si>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</si>
  <si>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</si>
  <si>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</si>
  <si>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</si>
  <si>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</si>
  <si>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</si>
  <si>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</si>
  <si>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</si>
  <si>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</si>
  <si>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</si>
  <si>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</si>
  <si>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</si>
  <si>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</si>
  <si>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</si>
  <si>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</si>
  <si>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</si>
  <si>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</si>
  <si>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</si>
  <si>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</si>
  <si>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</si>
  <si>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</si>
  <si>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</si>
  <si>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</si>
  <si>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</si>
  <si>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</si>
  <si>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</si>
  <si>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</si>
  <si>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</si>
  <si>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</si>
  <si>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</si>
  <si>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</si>
  <si>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</si>
  <si>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</si>
  <si>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</si>
  <si>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</si>
  <si>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</si>
  <si>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</si>
  <si>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</si>
  <si>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</si>
  <si>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</si>
  <si>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</si>
  <si>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</si>
  <si>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</si>
  <si>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</si>
  <si>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</si>
  <si>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</si>
  <si>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</si>
  <si>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</si>
  <si>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</si>
  <si>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</si>
  <si>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</si>
  <si>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</si>
  <si>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</si>
  <si>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</si>
  <si>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</si>
  <si>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</si>
  <si>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</si>
  <si>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</si>
  <si>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</si>
  <si>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</si>
  <si>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</si>
  <si>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</si>
  <si>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</si>
  <si>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</si>
  <si>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</si>
  <si>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</si>
  <si>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</si>
  <si>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</si>
  <si>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</si>
  <si>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</si>
  <si>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</si>
  <si>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</si>
  <si>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</si>
  <si>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</si>
  <si>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</si>
  <si>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</si>
  <si>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</si>
  <si>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</si>
  <si>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</si>
  <si>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</si>
  <si>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</si>
  <si>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</si>
  <si>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</si>
  <si>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</si>
  <si>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</si>
  <si>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</si>
  <si>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</si>
  <si>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</si>
  <si>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</si>
  <si>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</si>
  <si>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</si>
  <si>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</si>
  <si>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</si>
  <si>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</si>
  <si>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</si>
  <si>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</si>
  <si>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</si>
  <si>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</si>
  <si>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</si>
  <si>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</si>
  <si>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</si>
  <si>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</si>
  <si>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</si>
  <si>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</si>
  <si>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</si>
  <si>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</si>
  <si>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</si>
  <si>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</si>
  <si>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</si>
  <si>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</si>
  <si>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</si>
  <si>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</si>
  <si>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</si>
  <si>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</si>
  <si>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</si>
  <si>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</si>
  <si>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</si>
  <si>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</si>
  <si>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</si>
  <si>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</si>
  <si>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</si>
  <si>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</si>
  <si>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</si>
  <si>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</si>
  <si>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</si>
  <si>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</si>
  <si>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</si>
  <si>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</si>
  <si>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</si>
  <si>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</si>
  <si>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</si>
  <si>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</si>
  <si>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</si>
  <si>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</si>
  <si>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</si>
  <si>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</si>
  <si>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</si>
  <si>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</si>
  <si>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</si>
  <si>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</si>
  <si>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</si>
  <si>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</si>
  <si>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</si>
  <si>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</si>
  <si>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</si>
  <si>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</si>
  <si>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</si>
  <si>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</si>
  <si>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</si>
  <si>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</si>
  <si>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</si>
  <si>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</si>
  <si>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</si>
  <si>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</si>
  <si>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</si>
  <si>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</si>
  <si>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</si>
  <si>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</si>
  <si>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</si>
  <si>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</si>
  <si>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</si>
  <si>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</si>
  <si>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</si>
  <si>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</si>
  <si>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</si>
  <si>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</si>
  <si>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</si>
  <si>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</si>
  <si>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</si>
  <si>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</si>
  <si>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</si>
  <si>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</si>
  <si>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</si>
  <si>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</si>
  <si>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</si>
  <si>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</si>
  <si>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</si>
  <si>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</si>
  <si>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</si>
  <si>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</si>
  <si>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</si>
  <si>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</si>
  <si>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</si>
  <si>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</si>
  <si>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</si>
  <si>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</si>
  <si>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</si>
  <si>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</si>
  <si>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</si>
  <si>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</si>
  <si>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</si>
  <si>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</si>
  <si>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</si>
  <si>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</si>
  <si>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</si>
  <si>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</si>
  <si>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</si>
  <si>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</si>
  <si>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</si>
  <si>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</si>
  <si>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</si>
  <si>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</si>
  <si>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</si>
  <si>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</si>
  <si>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</si>
  <si>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</si>
  <si>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</si>
  <si>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</si>
  <si>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</si>
  <si>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</si>
  <si>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</si>
  <si>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</si>
  <si>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</si>
  <si>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</si>
  <si>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</si>
  <si>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</si>
  <si>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</si>
  <si>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</si>
  <si>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</si>
  <si>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</si>
  <si>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</si>
  <si>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</si>
  <si>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</si>
  <si>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</si>
  <si>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</si>
  <si>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</si>
  <si>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</si>
  <si>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</si>
  <si>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</si>
  <si>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</si>
  <si>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</si>
  <si>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</si>
  <si>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</si>
  <si>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</si>
  <si>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</si>
  <si>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</si>
  <si>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</si>
  <si>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</si>
  <si>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</si>
  <si>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</si>
  <si>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</si>
  <si>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</si>
  <si>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</si>
  <si>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</si>
  <si>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</si>
  <si>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</si>
  <si>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</si>
  <si>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</si>
  <si>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</si>
  <si>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</si>
  <si>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</si>
  <si>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</si>
  <si>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</si>
  <si>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</si>
  <si>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</si>
  <si>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</si>
  <si>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</si>
  <si>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</si>
  <si>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</si>
  <si>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</si>
  <si>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</si>
  <si>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</si>
  <si>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</si>
  <si>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</si>
  <si>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</si>
  <si>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</si>
  <si>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</si>
  <si>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</si>
  <si>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</si>
  <si>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</si>
  <si>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</si>
  <si>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</si>
  <si>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</si>
  <si>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</si>
  <si>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</si>
  <si>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</si>
  <si>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</si>
  <si>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</si>
  <si>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</si>
  <si>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</si>
  <si>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</si>
  <si>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</si>
  <si>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</si>
  <si>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</si>
  <si>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</si>
  <si>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</si>
  <si>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</si>
  <si>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</si>
  <si>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</si>
  <si>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</si>
  <si>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</si>
  <si>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</si>
  <si>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</si>
  <si>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</si>
  <si>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</si>
  <si>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</si>
  <si>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</si>
  <si>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</si>
  <si>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</si>
  <si>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</si>
  <si>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</si>
  <si>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</si>
  <si>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</si>
  <si>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</si>
  <si>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</si>
  <si>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</si>
  <si>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</si>
  <si>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</si>
  <si>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</si>
  <si>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</si>
  <si>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</si>
  <si>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</si>
  <si>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</si>
  <si>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</si>
  <si>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</si>
  <si>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</si>
  <si>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</si>
  <si>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</si>
  <si>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</si>
  <si>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</si>
  <si>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</si>
  <si>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</si>
  <si>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</si>
  <si>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</si>
  <si>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</si>
  <si>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</si>
  <si>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</si>
  <si>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</si>
  <si>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</si>
  <si>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</si>
  <si>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</si>
  <si>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</si>
  <si>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</si>
  <si>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</si>
  <si>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</si>
  <si>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</si>
  <si>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</si>
  <si>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</si>
  <si>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</si>
  <si>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</si>
  <si>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</si>
  <si>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</si>
  <si>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</si>
  <si>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</si>
  <si>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</si>
  <si>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</si>
  <si>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</si>
  <si>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</si>
  <si>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</si>
  <si>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</si>
  <si>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</si>
  <si>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</si>
  <si>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</si>
  <si>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</si>
  <si>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</si>
  <si>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</si>
  <si>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</si>
  <si>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</si>
  <si>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</si>
  <si>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</si>
  <si>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</si>
  <si>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</si>
  <si>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</si>
  <si>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</si>
  <si>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</si>
  <si>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</si>
  <si>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</si>
  <si>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</si>
  <si>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</si>
  <si>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</si>
  <si>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</si>
  <si>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</si>
  <si>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</si>
  <si>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</si>
  <si>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</si>
  <si>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</si>
  <si>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</si>
  <si>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</si>
  <si>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</si>
  <si>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</si>
  <si>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</si>
  <si>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</si>
  <si>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</si>
  <si>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</si>
  <si>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</si>
  <si>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</si>
  <si>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</si>
  <si>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</si>
  <si>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</si>
  <si>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</si>
  <si>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</si>
  <si>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</si>
  <si>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</si>
  <si>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</si>
  <si>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</si>
  <si>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</si>
  <si>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</si>
  <si>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</si>
  <si>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</si>
  <si>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</si>
  <si>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</si>
  <si>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</si>
  <si>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</si>
  <si>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</si>
  <si>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</si>
  <si>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</si>
  <si>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</si>
  <si>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</si>
  <si>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</si>
  <si>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</si>
  <si>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</si>
  <si>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</si>
  <si>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</si>
  <si>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</si>
  <si>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</si>
  <si>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</si>
  <si>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</si>
  <si>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</si>
  <si>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</si>
  <si>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</si>
  <si>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</si>
  <si>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</si>
  <si>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</si>
  <si>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</si>
  <si>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</si>
  <si>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</si>
  <si>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</si>
  <si>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</si>
  <si>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</si>
  <si>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</si>
  <si>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</si>
  <si>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</si>
  <si>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</si>
  <si>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</si>
  <si>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</si>
  <si>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</si>
  <si>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</si>
  <si>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</si>
  <si>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</si>
  <si>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</si>
  <si>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</si>
  <si>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</si>
  <si>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</si>
  <si>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</si>
  <si>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</si>
  <si>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</si>
  <si>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</si>
  <si>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</si>
  <si>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</si>
  <si>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</si>
  <si>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</si>
  <si>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</si>
  <si>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</si>
  <si>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</si>
  <si>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</si>
  <si>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</si>
  <si>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</si>
  <si>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</si>
  <si>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</si>
  <si>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</si>
  <si>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</si>
  <si>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</si>
  <si>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</si>
  <si>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</si>
  <si>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</si>
  <si>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</si>
  <si>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</si>
  <si>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</si>
  <si>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</si>
  <si>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</si>
  <si>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</si>
  <si>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</si>
  <si>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</si>
  <si>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</si>
  <si>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</si>
  <si>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</si>
  <si>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</si>
  <si>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</si>
  <si>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</si>
  <si>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</si>
  <si>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</si>
  <si>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</si>
  <si>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</si>
  <si>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</si>
  <si>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</si>
  <si>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</si>
  <si>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</si>
  <si>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</si>
  <si>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</si>
  <si>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</si>
  <si>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</si>
  <si>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</si>
  <si>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</si>
  <si>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</si>
  <si>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</si>
  <si>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</si>
  <si>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</si>
  <si>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</si>
  <si>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</si>
  <si>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</si>
  <si>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</si>
  <si>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</si>
  <si>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</si>
  <si>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</si>
  <si>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</si>
  <si>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</si>
  <si>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</si>
  <si>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</si>
  <si>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</si>
  <si>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</si>
  <si>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</si>
  <si>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</si>
  <si>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</si>
  <si>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</si>
  <si>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</si>
  <si>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</si>
  <si>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</si>
  <si>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</si>
  <si>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</si>
  <si>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</si>
  <si>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</si>
  <si>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</si>
  <si>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</si>
  <si>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</si>
  <si>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</si>
  <si>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</si>
  <si>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</si>
  <si>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</si>
  <si>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</si>
  <si>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</si>
  <si>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</si>
  <si>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</si>
  <si>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</si>
  <si>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</si>
  <si>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</si>
  <si>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</si>
  <si>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</si>
  <si>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</si>
  <si>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</si>
  <si>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</si>
  <si>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</si>
  <si>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</si>
  <si>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</si>
  <si>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</si>
  <si>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</si>
  <si>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</si>
  <si>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</si>
  <si>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</si>
  <si>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</si>
  <si>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</si>
  <si>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</si>
  <si>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</si>
  <si>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</si>
  <si>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</si>
  <si>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</si>
  <si>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</si>
  <si>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</si>
  <si>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</si>
  <si>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</si>
  <si>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</si>
  <si>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</si>
  <si>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</si>
  <si>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</si>
  <si>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</si>
  <si>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</si>
  <si>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</si>
  <si>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</si>
  <si>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</si>
  <si>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</si>
  <si>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</si>
  <si>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</si>
  <si>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</si>
  <si>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</si>
  <si>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</si>
  <si>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</si>
  <si>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</si>
  <si>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</si>
  <si>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</si>
  <si>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</si>
  <si>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</si>
  <si>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</si>
  <si>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</si>
  <si>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</si>
  <si>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</si>
  <si>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</si>
  <si>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</si>
  <si>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</si>
  <si>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</si>
  <si>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</si>
  <si>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</si>
  <si>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</si>
  <si>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</si>
  <si>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</si>
  <si>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</si>
  <si>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</si>
  <si>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</si>
  <si>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</si>
  <si>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</si>
  <si>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</si>
  <si>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</si>
  <si>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</si>
  <si>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</si>
  <si>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</si>
  <si>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</si>
  <si>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</si>
  <si>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</si>
  <si>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</si>
  <si>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</si>
  <si>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</si>
  <si>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</si>
  <si>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</si>
  <si>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</si>
  <si>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</si>
  <si>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</si>
  <si>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</si>
  <si>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</si>
  <si>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</si>
  <si>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</si>
  <si>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</si>
  <si>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</si>
  <si>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</si>
  <si>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</si>
  <si>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</si>
  <si>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</si>
  <si>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</si>
  <si>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</si>
  <si>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</si>
  <si>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</si>
  <si>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</si>
  <si>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</si>
  <si>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</si>
  <si>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</si>
  <si>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</si>
  <si>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</si>
  <si>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</si>
  <si>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</si>
  <si>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</si>
  <si>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</si>
  <si>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</si>
  <si>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</si>
  <si>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</si>
  <si>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</si>
  <si>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</si>
  <si>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</si>
  <si>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</si>
  <si>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</si>
  <si>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</si>
  <si>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</si>
  <si>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</si>
  <si>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</si>
  <si>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</si>
  <si>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</si>
  <si>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</si>
  <si>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</si>
  <si>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</si>
  <si>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</si>
  <si>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</si>
  <si>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</si>
  <si>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</si>
  <si>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</si>
  <si>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</si>
  <si>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</si>
  <si>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</si>
  <si>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</si>
  <si>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</si>
  <si>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</si>
  <si>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</si>
  <si>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</si>
  <si>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</si>
  <si>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</si>
  <si>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</si>
  <si>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</si>
  <si>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</si>
  <si>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</si>
  <si>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</si>
  <si>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</si>
  <si>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</si>
  <si>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</si>
  <si>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</si>
  <si>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</si>
  <si>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</si>
  <si>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</si>
  <si>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</si>
  <si>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</si>
  <si>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</si>
  <si>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</si>
  <si>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</si>
  <si>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</si>
  <si>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</si>
  <si>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</si>
  <si>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</si>
  <si>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</si>
  <si>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</si>
  <si>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</si>
  <si>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</si>
  <si>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</si>
  <si>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</si>
  <si>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</si>
  <si>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</si>
  <si>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</si>
  <si>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</si>
  <si>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</si>
  <si>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</si>
  <si>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</si>
  <si>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</si>
  <si>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</si>
  <si>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</si>
  <si>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</si>
  <si>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</si>
  <si>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</si>
  <si>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</si>
  <si>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</si>
  <si>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</si>
  <si>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</si>
  <si>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</si>
  <si>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</si>
  <si>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</si>
  <si>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</si>
  <si>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</si>
  <si>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</si>
  <si>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</si>
  <si>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</si>
  <si>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</si>
  <si>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</si>
  <si>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</si>
  <si>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</si>
  <si>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</si>
  <si>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</si>
  <si>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</si>
  <si>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</si>
  <si>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</si>
  <si>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</si>
  <si>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</si>
  <si>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</si>
  <si>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</si>
  <si>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</si>
  <si>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</si>
  <si>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</si>
  <si>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</si>
  <si>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</si>
  <si>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</si>
  <si>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</si>
  <si>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</si>
  <si>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</si>
  <si>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</si>
  <si>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</si>
  <si>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</si>
  <si>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</si>
  <si>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</si>
  <si>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</si>
  <si>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</si>
  <si>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</si>
  <si>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</si>
  <si>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</si>
  <si>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</si>
  <si>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</si>
  <si>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</si>
  <si>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</si>
  <si>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</si>
  <si>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</si>
  <si>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</si>
  <si>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</si>
  <si>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</si>
  <si>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</si>
  <si>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</si>
  <si>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</si>
  <si>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</si>
  <si>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</si>
  <si>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</si>
  <si>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</si>
  <si>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</si>
  <si>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</si>
  <si>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</si>
  <si>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</si>
  <si>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</si>
  <si>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</si>
  <si>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</si>
  <si>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</si>
  <si>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</si>
  <si>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</si>
  <si>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</si>
  <si>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</si>
  <si>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</si>
  <si>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</si>
  <si>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</si>
  <si>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</si>
  <si>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</si>
  <si>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</si>
  <si>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</si>
  <si>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</si>
  <si>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</si>
  <si>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</si>
  <si>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</si>
  <si>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</si>
  <si>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</si>
  <si>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</si>
  <si>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</si>
  <si>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</si>
  <si>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</si>
  <si>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</si>
  <si>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</si>
  <si>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</si>
  <si>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</si>
  <si>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</si>
  <si>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</si>
  <si>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</si>
  <si>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</si>
  <si>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</si>
  <si>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</si>
  <si>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</si>
  <si>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</si>
  <si>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</si>
  <si>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</si>
  <si>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</si>
  <si>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</si>
  <si>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</si>
  <si>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</si>
  <si>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</si>
  <si>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</si>
  <si>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</si>
  <si>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</si>
  <si>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</si>
  <si>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</si>
  <si>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</si>
  <si>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</si>
  <si>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</si>
  <si>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</si>
  <si>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</si>
  <si>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</si>
  <si>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</si>
  <si>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</si>
  <si>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</si>
  <si>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</si>
  <si>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</si>
  <si>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</si>
  <si>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</si>
  <si>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</si>
  <si>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</si>
  <si>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</si>
  <si>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</si>
  <si>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</si>
  <si>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</si>
  <si>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</si>
  <si>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</si>
  <si>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</si>
  <si>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</si>
  <si>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</si>
  <si>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</si>
  <si>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</si>
  <si>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</si>
  <si>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</si>
  <si>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</si>
  <si>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</si>
  <si>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</si>
  <si>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</si>
  <si>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</si>
  <si>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</si>
  <si>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</si>
  <si>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</si>
  <si>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</si>
  <si>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</si>
  <si>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</si>
  <si>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</si>
  <si>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</si>
  <si>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</si>
  <si>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</si>
  <si>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</si>
  <si>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</si>
  <si>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</si>
  <si>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</si>
  <si>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</si>
  <si>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</si>
  <si>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</si>
  <si>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</si>
  <si>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</si>
  <si>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</si>
  <si>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</si>
  <si>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</si>
  <si>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</si>
  <si>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</si>
  <si>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</si>
  <si>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</si>
  <si>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</si>
  <si>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</si>
  <si>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</si>
  <si>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</si>
  <si>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</si>
  <si>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</si>
  <si>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</si>
  <si>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</si>
  <si>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</si>
  <si>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</si>
  <si>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</si>
  <si>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</si>
  <si>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</si>
  <si>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</si>
  <si>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</si>
  <si>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</si>
  <si>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</si>
  <si>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</si>
  <si>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</si>
  <si>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</si>
  <si>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</si>
  <si>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</si>
  <si>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</si>
  <si>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</si>
  <si>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</si>
  <si>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</si>
  <si>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</si>
  <si>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</si>
  <si>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</si>
  <si>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</si>
  <si>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</si>
  <si>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</si>
  <si>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</si>
  <si>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</si>
  <si>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</si>
  <si>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</si>
  <si>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</si>
  <si>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</si>
  <si>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</si>
  <si>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</si>
  <si>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</si>
  <si>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</si>
  <si>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</si>
  <si>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</si>
  <si>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</si>
  <si>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</si>
  <si>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</si>
  <si>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</si>
  <si>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</si>
  <si>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</si>
  <si>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</si>
  <si>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</si>
  <si>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</si>
  <si>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</si>
  <si>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</si>
  <si>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</si>
  <si>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</si>
  <si>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</si>
  <si>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</si>
  <si>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</si>
  <si>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</si>
  <si>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</si>
  <si>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</si>
  <si>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</si>
  <si>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</si>
  <si>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</si>
  <si>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</si>
  <si>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</si>
  <si>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</si>
  <si>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</si>
  <si>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</si>
  <si>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</si>
  <si>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</si>
  <si>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</si>
  <si>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</si>
  <si>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</si>
  <si>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</si>
  <si>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</si>
  <si>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</si>
  <si>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</si>
  <si>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</si>
  <si>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</si>
  <si>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</si>
  <si>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</si>
  <si>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</si>
  <si>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</si>
  <si>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</si>
  <si>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</si>
  <si>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</si>
  <si>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</si>
  <si>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</si>
  <si>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</si>
  <si>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</si>
  <si>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</si>
  <si>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</si>
  <si>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</si>
  <si>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</si>
  <si>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</si>
  <si>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</si>
  <si>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</si>
  <si>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</si>
  <si>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</si>
  <si>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</si>
  <si>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</si>
  <si>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</si>
  <si>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</si>
  <si>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</si>
  <si>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</si>
  <si>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</si>
  <si>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</si>
  <si>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</si>
  <si>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</si>
  <si>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</si>
  <si>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</si>
  <si>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</si>
  <si>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</si>
  <si>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</si>
  <si>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</si>
  <si>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</si>
  <si>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</si>
  <si>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</si>
  <si>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</si>
  <si>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</si>
  <si>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</si>
  <si>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</si>
  <si>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</si>
  <si>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</si>
  <si>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</si>
  <si>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</si>
  <si>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</si>
  <si>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</si>
  <si>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</si>
  <si>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</si>
  <si>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</si>
  <si>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</si>
  <si>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</si>
  <si>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</si>
  <si>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</si>
  <si>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</si>
  <si>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</si>
  <si>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</si>
  <si>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</si>
  <si>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</si>
  <si>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</si>
  <si>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</si>
  <si>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</si>
  <si>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</si>
  <si>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</si>
  <si>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</si>
  <si>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</si>
  <si>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</si>
  <si>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</si>
  <si>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</si>
  <si>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</si>
  <si>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</si>
  <si>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</si>
  <si>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</si>
  <si>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</si>
  <si>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</si>
  <si>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</si>
  <si>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</si>
  <si>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</si>
  <si>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</si>
  <si>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</si>
  <si>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</si>
  <si>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</si>
  <si>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</si>
  <si>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</si>
  <si>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</si>
  <si>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</si>
  <si>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</si>
  <si>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</si>
  <si>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</si>
  <si>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</si>
  <si>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</si>
  <si>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</si>
  <si>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</si>
  <si>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</si>
  <si>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</si>
  <si>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</si>
  <si>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</si>
  <si>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</si>
  <si>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</si>
  <si>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</si>
  <si>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</si>
  <si>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</si>
  <si>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</si>
  <si>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</si>
  <si>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</si>
  <si>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</si>
  <si>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</si>
  <si>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</si>
  <si>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</si>
  <si>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</si>
  <si>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</si>
  <si>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</si>
  <si>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</si>
  <si>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</si>
  <si>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</si>
  <si>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</si>
  <si>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</si>
  <si>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</si>
  <si>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</si>
  <si>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</si>
  <si>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</si>
  <si>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</si>
  <si>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</si>
  <si>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</si>
  <si>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</si>
  <si>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</si>
  <si>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</si>
  <si>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</si>
  <si>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</si>
  <si>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</si>
  <si>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</si>
  <si>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</si>
  <si>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</si>
  <si>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</si>
  <si>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</si>
  <si>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</si>
  <si>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</si>
  <si>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</si>
  <si>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</si>
  <si>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</si>
  <si>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</si>
  <si>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</si>
  <si>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</si>
  <si>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</si>
  <si>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</si>
  <si>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</si>
  <si>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</si>
  <si>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</si>
  <si>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</si>
  <si>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</si>
  <si>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</si>
  <si>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</si>
  <si>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</si>
  <si>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</si>
  <si>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</si>
  <si>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</si>
  <si>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</si>
  <si>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</si>
  <si>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</si>
  <si>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</si>
  <si>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</si>
  <si>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</si>
  <si>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</si>
  <si>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</si>
  <si>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</si>
  <si>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</si>
  <si>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</si>
  <si>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</si>
  <si>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</si>
  <si>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</si>
  <si>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</si>
  <si>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</si>
  <si>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</si>
  <si>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</si>
  <si>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</si>
  <si>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</si>
  <si>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</si>
  <si>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</si>
  <si>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</si>
  <si>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</si>
  <si>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</si>
  <si>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</si>
  <si>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</si>
  <si>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</si>
  <si>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</si>
  <si>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</si>
  <si>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</si>
  <si>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</si>
  <si>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</si>
  <si>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</si>
  <si>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</si>
  <si>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</si>
  <si>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</si>
  <si>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</si>
  <si>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</si>
  <si>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</si>
  <si>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</si>
  <si>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</si>
  <si>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</si>
  <si>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</si>
  <si>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</si>
  <si>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</si>
  <si>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</si>
  <si>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</si>
  <si>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</si>
  <si>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</si>
  <si>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</si>
  <si>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</si>
  <si>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</si>
  <si>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</si>
  <si>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</si>
  <si>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</si>
  <si>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</si>
  <si>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</si>
  <si>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</si>
  <si>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</si>
  <si>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</si>
  <si>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</si>
  <si>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</si>
  <si>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</si>
  <si>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</si>
  <si>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</si>
  <si>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</si>
  <si>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</si>
  <si>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</si>
  <si>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</si>
  <si>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</si>
  <si>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</si>
  <si>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</si>
  <si>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</si>
  <si>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</si>
  <si>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</si>
  <si>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</si>
  <si>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</si>
  <si>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</si>
  <si>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</si>
  <si>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</si>
  <si>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</si>
  <si>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</si>
  <si>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</si>
  <si>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</si>
  <si>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</si>
  <si>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</si>
  <si>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</si>
  <si>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</si>
  <si>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</si>
  <si>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</si>
  <si>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</si>
  <si>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</si>
  <si>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</si>
  <si>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</si>
  <si>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</si>
  <si>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</si>
  <si>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</si>
  <si>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</si>
  <si>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</si>
  <si>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</si>
  <si>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</si>
  <si>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</si>
  <si>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</si>
  <si>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</si>
  <si>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</si>
  <si>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</si>
  <si>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</si>
  <si>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</si>
  <si>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</si>
  <si>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</si>
  <si>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</si>
  <si>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</si>
  <si>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</si>
  <si>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</si>
  <si>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</si>
  <si>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</si>
  <si>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</si>
  <si>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</si>
  <si>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</si>
  <si>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</si>
  <si>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</si>
  <si>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</si>
  <si>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</si>
  <si>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</si>
  <si>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</si>
  <si>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</si>
  <si>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</si>
  <si>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</si>
  <si>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</si>
  <si>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</si>
  <si>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</si>
  <si>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</si>
  <si>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</si>
  <si>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</si>
  <si>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</si>
  <si>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</si>
  <si>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</si>
  <si>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</si>
  <si>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</si>
  <si>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</si>
  <si>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</si>
  <si>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</si>
  <si>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</si>
  <si>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</si>
  <si>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</si>
  <si>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</si>
  <si>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</si>
  <si>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</si>
  <si>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</si>
  <si>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</si>
  <si>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</si>
  <si>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</si>
  <si>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</si>
  <si>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</si>
  <si>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</si>
  <si>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</si>
  <si>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</si>
  <si>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</si>
  <si>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</si>
  <si>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</si>
  <si>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</si>
  <si>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</si>
  <si>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</si>
  <si>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</si>
  <si>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</si>
  <si>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</si>
  <si>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</si>
  <si>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</si>
  <si>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</si>
  <si>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</si>
  <si>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</si>
  <si>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</si>
  <si>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</si>
  <si>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</si>
  <si>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</si>
  <si>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</si>
  <si>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</si>
  <si>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</si>
  <si>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</si>
  <si>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</si>
  <si>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</si>
  <si>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</si>
  <si>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</si>
  <si>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</si>
  <si>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</si>
  <si>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</si>
  <si>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</si>
  <si>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</si>
  <si>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</si>
  <si>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</si>
  <si>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</si>
  <si>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</si>
  <si>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</si>
  <si>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</si>
  <si>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</si>
  <si>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</si>
  <si>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</si>
  <si>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</si>
  <si>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</si>
  <si>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</si>
  <si>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</si>
  <si>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</si>
  <si>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</si>
  <si>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</si>
  <si>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</si>
  <si>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</si>
  <si>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</si>
  <si>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</si>
  <si>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</si>
  <si>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</si>
  <si>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</si>
  <si>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</si>
  <si>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</si>
  <si>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</si>
  <si>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</si>
  <si>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</si>
  <si>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</si>
  <si>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</si>
  <si>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</si>
  <si>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</si>
  <si>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</si>
  <si>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</si>
  <si>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</si>
  <si>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</si>
  <si>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</si>
  <si>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</si>
  <si>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</si>
  <si>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</si>
  <si>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</si>
  <si>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</si>
  <si>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</si>
  <si>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</si>
  <si>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</si>
  <si>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</si>
  <si>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</si>
  <si>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</si>
  <si>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</si>
  <si>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</si>
  <si>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</si>
  <si>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</si>
  <si>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</si>
  <si>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</si>
  <si>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</si>
  <si>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</si>
  <si>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</si>
  <si>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</si>
  <si>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</si>
  <si>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</si>
  <si>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</si>
  <si>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</si>
  <si>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</si>
  <si>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</si>
  <si>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</si>
  <si>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</si>
  <si>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</si>
  <si>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</si>
  <si>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</si>
  <si>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</si>
  <si>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</si>
  <si>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</si>
  <si>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</si>
  <si>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</si>
  <si>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</si>
  <si>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</si>
  <si>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</si>
  <si>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</si>
  <si>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</si>
  <si>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</si>
  <si>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</si>
  <si>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</si>
  <si>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</si>
  <si>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</si>
  <si>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</si>
  <si>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</si>
  <si>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</si>
  <si>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</si>
  <si>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</si>
  <si>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</si>
  <si>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</si>
  <si>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</si>
  <si>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</si>
  <si>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</si>
  <si>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</si>
  <si>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</si>
  <si>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</si>
  <si>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</si>
  <si>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</si>
  <si>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</si>
  <si>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</si>
  <si>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</si>
  <si>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</si>
  <si>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</si>
  <si>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</si>
  <si>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</si>
  <si>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</si>
  <si>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</si>
  <si>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</si>
  <si>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</si>
  <si>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</si>
  <si>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</si>
  <si>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</si>
  <si>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</si>
  <si>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</si>
  <si>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</si>
  <si>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</si>
  <si>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</si>
  <si>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</si>
  <si>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</si>
  <si>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</si>
  <si>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</si>
  <si>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</si>
  <si>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</si>
  <si>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</si>
  <si>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</si>
  <si>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</si>
  <si>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</si>
  <si>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</si>
  <si>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</si>
  <si>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</si>
  <si>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</si>
  <si>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</si>
  <si>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</si>
  <si>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</si>
  <si>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</si>
  <si>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</si>
  <si>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</si>
  <si>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</si>
  <si>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</si>
  <si>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</si>
  <si>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</si>
  <si>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</si>
  <si>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</si>
  <si>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</si>
  <si>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</si>
  <si>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</si>
  <si>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</si>
  <si>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</si>
  <si>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</si>
  <si>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</si>
  <si>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</si>
  <si>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</si>
  <si>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</si>
  <si>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</si>
  <si>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</si>
  <si>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</si>
  <si>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</si>
  <si>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</si>
  <si>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</si>
  <si>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</si>
  <si>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</si>
  <si>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</si>
  <si>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</si>
  <si>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</si>
  <si>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</si>
  <si>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</si>
  <si>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</si>
  <si>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</si>
  <si>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</si>
  <si>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</si>
  <si>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</si>
  <si>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</si>
  <si>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</si>
  <si>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</si>
  <si>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</si>
  <si>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</si>
  <si>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</si>
  <si>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</si>
  <si>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</si>
  <si>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</si>
  <si>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</si>
  <si>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</si>
  <si>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</si>
  <si>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</si>
  <si>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</si>
  <si>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</si>
  <si>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</si>
  <si>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</si>
  <si>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</si>
  <si>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</si>
  <si>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</si>
  <si>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</si>
  <si>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</si>
  <si>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</si>
  <si>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</si>
  <si>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</si>
  <si>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</si>
  <si>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</si>
  <si>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</si>
  <si>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</si>
  <si>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</si>
  <si>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</si>
  <si>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</si>
  <si>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</si>
  <si>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</si>
  <si>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</si>
  <si>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</si>
  <si>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</si>
  <si>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</si>
  <si>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</si>
  <si>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</si>
  <si>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</si>
  <si>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</si>
  <si>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</si>
  <si>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</si>
  <si>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</si>
  <si>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</si>
  <si>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</si>
  <si>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</si>
  <si>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</si>
  <si>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</si>
  <si>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</si>
  <si>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</si>
  <si>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</si>
  <si>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</si>
  <si>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</si>
  <si>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</si>
  <si>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</si>
  <si>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</si>
  <si>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</si>
  <si>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</si>
  <si>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</si>
  <si>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</si>
  <si>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</si>
  <si>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</si>
  <si>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</si>
  <si>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</si>
  <si>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</si>
  <si>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</si>
  <si>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</si>
  <si>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</si>
  <si>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</si>
  <si>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</si>
  <si>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</si>
  <si>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</si>
  <si>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</si>
  <si>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</si>
  <si>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</si>
  <si>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</si>
  <si>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</si>
  <si>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</si>
  <si>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</si>
  <si>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</si>
  <si>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</si>
  <si>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</si>
  <si>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</si>
  <si>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</si>
  <si>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</si>
  <si>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</si>
  <si>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</si>
  <si>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</si>
  <si>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</si>
  <si>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</si>
  <si>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</si>
  <si>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</si>
  <si>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</si>
  <si>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</si>
  <si>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</si>
  <si>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</si>
  <si>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</si>
  <si>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</si>
  <si>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</si>
  <si>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</si>
  <si>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</si>
  <si>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</si>
  <si>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</si>
  <si>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</si>
  <si>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</si>
  <si>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</si>
  <si>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</si>
  <si>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</si>
  <si>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</si>
  <si>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</si>
  <si>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</si>
  <si>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</si>
  <si>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</si>
  <si>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</si>
  <si>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</si>
  <si>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</si>
  <si>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</si>
  <si>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</si>
  <si>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</si>
  <si>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</si>
  <si>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</si>
  <si>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</si>
  <si>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</si>
  <si>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</si>
  <si>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</si>
  <si>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</si>
  <si>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</si>
  <si>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</si>
  <si>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</si>
  <si>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</si>
  <si>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</si>
  <si>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</si>
  <si>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</si>
  <si>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</si>
  <si>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</si>
  <si>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</si>
  <si>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</si>
  <si>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</si>
  <si>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</si>
  <si>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</si>
  <si>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</si>
  <si>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</si>
  <si>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</si>
  <si>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</si>
  <si>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</si>
  <si>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</si>
  <si>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</si>
  <si>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</si>
  <si>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</si>
  <si>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</si>
  <si>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</si>
  <si>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</si>
  <si>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</si>
  <si>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</si>
  <si>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</si>
  <si>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</si>
  <si>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</si>
  <si>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</si>
  <si>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</si>
  <si>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</si>
  <si>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</si>
  <si>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</si>
  <si>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</si>
  <si>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</si>
  <si>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</si>
  <si>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</si>
  <si>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</si>
  <si>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</si>
  <si>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</si>
  <si>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</si>
  <si>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</si>
  <si>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</si>
  <si>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</si>
  <si>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</si>
  <si>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</si>
  <si>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</si>
  <si>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</si>
  <si>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</si>
  <si>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</si>
  <si>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</si>
  <si>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</si>
  <si>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</si>
  <si>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</si>
  <si>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</si>
  <si>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</si>
  <si>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</si>
  <si>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</si>
  <si>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</si>
  <si>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</si>
  <si>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</si>
  <si>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</si>
  <si>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</si>
  <si>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</si>
  <si>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</si>
  <si>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</si>
  <si>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</si>
  <si>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</si>
  <si>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</si>
  <si>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</si>
  <si>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</si>
  <si>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</si>
  <si>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</si>
  <si>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</si>
  <si>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</si>
  <si>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</si>
  <si>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</si>
  <si>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</si>
  <si>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</si>
  <si>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</si>
  <si>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</si>
  <si>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</si>
  <si>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</si>
  <si>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</si>
  <si>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</si>
  <si>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</si>
  <si>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</si>
  <si>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</si>
  <si>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</si>
  <si>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</si>
  <si>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</si>
  <si>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</si>
  <si>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</si>
  <si>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</si>
  <si>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</si>
  <si>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</si>
  <si>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</si>
  <si>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</si>
  <si>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</si>
  <si>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</si>
  <si>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</si>
  <si>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</si>
  <si>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</si>
  <si>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</si>
  <si>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</si>
  <si>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</si>
  <si>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</si>
  <si>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</si>
  <si>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</si>
  <si>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</si>
  <si>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</si>
  <si>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</si>
  <si>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</si>
  <si>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</si>
  <si>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</si>
  <si>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</si>
  <si>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</si>
  <si>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</si>
  <si>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</si>
  <si>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</si>
  <si>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</si>
  <si>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</si>
  <si>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</si>
  <si>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</si>
  <si>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</si>
  <si>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</si>
  <si>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</si>
  <si>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</si>
  <si>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</si>
  <si>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</si>
  <si>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</si>
  <si>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</si>
  <si>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</si>
  <si>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</si>
  <si>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</si>
  <si>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</si>
  <si>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</si>
  <si>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</si>
  <si>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</si>
  <si>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</si>
  <si>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</si>
  <si>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</si>
  <si>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</si>
  <si>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</si>
  <si>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</si>
  <si>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</si>
  <si>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</si>
  <si>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</si>
  <si>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</si>
  <si>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</si>
  <si>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</si>
  <si>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</si>
  <si>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</si>
  <si>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</si>
  <si>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</si>
  <si>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</si>
  <si>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</si>
  <si>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</si>
  <si>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</si>
  <si>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</si>
  <si>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</si>
  <si>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</si>
  <si>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</si>
  <si>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</si>
  <si>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</si>
  <si>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</si>
  <si>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</si>
  <si>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</si>
  <si>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</si>
  <si>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</si>
  <si>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</si>
  <si>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</si>
  <si>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</si>
  <si>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</si>
  <si>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</si>
  <si>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</si>
  <si>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</si>
  <si>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</si>
  <si>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</si>
  <si>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</si>
  <si>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</si>
  <si>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</si>
  <si>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</si>
  <si>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</si>
  <si>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</si>
  <si>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</si>
  <si>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</si>
  <si>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</si>
  <si>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</si>
  <si>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</si>
  <si>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</si>
  <si>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</si>
  <si>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</si>
  <si>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</si>
  <si>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</si>
  <si>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</si>
  <si>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</si>
  <si>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</si>
  <si>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</si>
  <si>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</si>
  <si>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</si>
  <si>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</si>
  <si>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</si>
  <si>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</si>
  <si>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</si>
  <si>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</si>
  <si>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</si>
  <si>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</si>
  <si>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</si>
  <si>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</si>
  <si>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</si>
  <si>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</si>
  <si>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</si>
  <si>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</si>
  <si>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</si>
  <si>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</si>
  <si>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</si>
  <si>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</si>
  <si>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</si>
  <si>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</si>
  <si>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</si>
  <si>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</si>
  <si>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</si>
  <si>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</si>
  <si>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</si>
  <si>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</si>
  <si>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</si>
  <si>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</si>
  <si>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</si>
  <si>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</si>
  <si>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</si>
  <si>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</si>
  <si>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</si>
  <si>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</si>
  <si>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</si>
  <si>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</si>
  <si>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</si>
  <si>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</si>
  <si>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</si>
  <si>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</si>
  <si>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</si>
  <si>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</si>
  <si>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</si>
  <si>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</si>
  <si>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</si>
  <si>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</si>
  <si>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</si>
  <si>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</si>
  <si>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</si>
  <si>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</si>
  <si>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</si>
  <si>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</si>
  <si>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</si>
  <si>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</si>
  <si>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</si>
  <si>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</si>
  <si>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</si>
  <si>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</si>
  <si>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</si>
  <si>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</si>
  <si>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</si>
  <si>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</si>
  <si>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</si>
  <si>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</si>
  <si>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</si>
  <si>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</si>
  <si>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</si>
  <si>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</si>
  <si>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</si>
  <si>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</si>
  <si>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</si>
  <si>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</si>
  <si>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</si>
  <si>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</si>
  <si>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</si>
  <si>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</si>
  <si>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</si>
  <si>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</si>
  <si>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</si>
  <si>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</si>
  <si>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</si>
  <si>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</si>
  <si>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</si>
  <si>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</si>
  <si>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</si>
  <si>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</si>
  <si>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</si>
  <si>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</si>
  <si>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</si>
  <si>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</si>
  <si>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</si>
  <si>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</si>
  <si>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</si>
  <si>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</si>
  <si>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</si>
  <si>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</si>
  <si>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</si>
  <si>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</si>
  <si>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</si>
  <si>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</si>
  <si>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</si>
  <si>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</si>
  <si>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</si>
  <si>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</si>
  <si>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</si>
  <si>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</si>
  <si>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</si>
  <si>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</si>
  <si>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</si>
  <si>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</si>
  <si>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</si>
  <si>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</si>
  <si>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</si>
  <si>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</si>
  <si>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</si>
  <si>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</si>
  <si>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</si>
  <si>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</si>
  <si>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</si>
  <si>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</si>
  <si>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</si>
  <si>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</si>
  <si>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</si>
  <si>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</si>
  <si>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</si>
  <si>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</si>
  <si>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</si>
  <si>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</si>
  <si>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</si>
  <si>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</si>
  <si>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</si>
  <si>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</si>
  <si>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</si>
  <si>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</si>
  <si>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</si>
  <si>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</si>
  <si>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</si>
  <si>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</si>
  <si>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</si>
  <si>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</si>
  <si>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</si>
  <si>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</si>
  <si>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</si>
  <si>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</si>
  <si>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</si>
  <si>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</si>
  <si>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</si>
  <si>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</si>
  <si>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</si>
  <si>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</si>
  <si>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</si>
  <si>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</si>
  <si>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</si>
  <si>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</si>
  <si>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</si>
  <si>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</si>
  <si>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</si>
  <si>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</si>
  <si>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</si>
  <si>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</si>
  <si>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</si>
  <si>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</si>
  <si>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</si>
  <si>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</si>
  <si>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</si>
  <si>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</si>
  <si>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</si>
  <si>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</si>
  <si>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</si>
  <si>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</si>
  <si>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</si>
  <si>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</si>
  <si>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</si>
  <si>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</si>
  <si>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</si>
  <si>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</si>
  <si>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</si>
  <si>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</si>
  <si>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</si>
  <si>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</si>
  <si>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</si>
  <si>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</si>
  <si>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</si>
  <si>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</si>
  <si>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</si>
  <si>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</si>
  <si>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</si>
  <si>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</si>
  <si>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</si>
  <si>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</si>
  <si>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</si>
  <si>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</si>
  <si>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</si>
  <si>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</si>
  <si>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</si>
  <si>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</si>
  <si>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</si>
  <si>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</si>
  <si>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</si>
  <si>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</si>
  <si>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</si>
  <si>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</si>
  <si>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</si>
  <si>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</si>
  <si>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</si>
  <si>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</si>
  <si>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</si>
  <si>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</si>
  <si>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</si>
  <si>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</si>
  <si>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</si>
  <si>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</si>
  <si>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</si>
  <si>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</si>
  <si>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</si>
  <si>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</si>
  <si>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</si>
  <si>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</si>
  <si>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</si>
  <si>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</si>
  <si>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</si>
  <si>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</si>
  <si>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</si>
  <si>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</si>
  <si>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</si>
  <si>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</si>
  <si>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</si>
  <si>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</si>
  <si>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</si>
  <si>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</si>
  <si>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</si>
  <si>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</si>
  <si>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</si>
  <si>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</si>
  <si>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</si>
  <si>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</si>
  <si>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</si>
  <si>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</si>
  <si>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</si>
  <si>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</si>
  <si>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</si>
  <si>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</si>
  <si>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</si>
  <si>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</si>
  <si>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</si>
  <si>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</si>
  <si>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</si>
  <si>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</si>
  <si>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</si>
  <si>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</si>
  <si>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</si>
  <si>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</si>
  <si>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</si>
  <si>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</si>
  <si>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</si>
  <si>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</si>
  <si>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</si>
  <si>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</si>
  <si>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</si>
  <si>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</si>
  <si>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</si>
  <si>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</si>
  <si>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</si>
  <si>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</si>
  <si>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</si>
  <si>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</si>
  <si>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</si>
  <si>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</si>
  <si>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</si>
  <si>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</si>
  <si>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</si>
  <si>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</si>
  <si>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</si>
  <si>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</si>
  <si>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</si>
  <si>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</si>
  <si>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</si>
  <si>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</si>
  <si>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</si>
  <si>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</si>
  <si>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</si>
  <si>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</si>
  <si>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</si>
  <si>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</si>
  <si>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</si>
  <si>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</si>
  <si>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</si>
  <si>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</si>
  <si>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</si>
  <si>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</si>
  <si>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</si>
  <si>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</si>
  <si>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</si>
  <si>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</si>
  <si>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</si>
  <si>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</si>
  <si>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</si>
  <si>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</si>
  <si>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</si>
  <si>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</si>
  <si>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</si>
  <si>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</si>
  <si>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</si>
  <si>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</si>
  <si>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</si>
  <si>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</si>
  <si>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</si>
  <si>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</si>
  <si>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</si>
  <si>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</si>
  <si>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</si>
  <si>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</si>
  <si>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</si>
  <si>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</si>
  <si>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</si>
  <si>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</si>
  <si>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</si>
  <si>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</si>
  <si>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</si>
  <si>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</si>
  <si>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</si>
  <si>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</si>
  <si>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</si>
  <si>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</si>
  <si>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</si>
  <si>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</si>
  <si>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</si>
  <si>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</si>
  <si>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</si>
  <si>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</si>
  <si>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</si>
  <si>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</si>
  <si>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</si>
  <si>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</si>
  <si>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</si>
  <si>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</si>
  <si>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</si>
  <si>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</si>
  <si>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</si>
  <si>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</si>
  <si>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</si>
  <si>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</si>
  <si>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</si>
  <si>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</si>
  <si>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</si>
  <si>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</si>
  <si>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</si>
  <si>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</si>
  <si>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</si>
  <si>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</si>
  <si>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</si>
  <si>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</si>
  <si>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</si>
  <si>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</si>
  <si>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</si>
  <si>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</si>
  <si>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</si>
  <si>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</si>
  <si>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</si>
  <si>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</si>
  <si>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</si>
  <si>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</si>
  <si>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</si>
  <si>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</si>
  <si>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</si>
  <si>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</si>
  <si>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</si>
  <si>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</si>
  <si>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</si>
  <si>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</si>
  <si>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</si>
  <si>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</si>
  <si>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</si>
  <si>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</si>
  <si>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</si>
  <si>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</si>
  <si>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</si>
  <si>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</si>
  <si>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</si>
  <si>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</si>
  <si>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</si>
  <si>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</si>
  <si>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</si>
  <si>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</si>
  <si>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</si>
  <si>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</si>
  <si>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</si>
  <si>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</si>
  <si>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</si>
  <si>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</si>
  <si>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</si>
  <si>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</si>
  <si>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</si>
  <si>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</si>
  <si>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</si>
  <si>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</si>
  <si>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</si>
  <si>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</si>
  <si>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</si>
  <si>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</si>
  <si>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</si>
  <si>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</si>
  <si>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</si>
  <si>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</si>
  <si>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</si>
  <si>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</si>
  <si>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</si>
  <si>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</si>
  <si>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</si>
  <si>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</si>
  <si>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</si>
  <si>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</si>
  <si>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</si>
  <si>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</si>
  <si>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</si>
  <si>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</si>
  <si>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</si>
  <si>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</si>
  <si>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</si>
  <si>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</si>
  <si>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</si>
  <si>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</si>
  <si>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</si>
  <si>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</si>
  <si>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</si>
  <si>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</si>
  <si>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</si>
  <si>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</si>
  <si>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</si>
  <si>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</si>
  <si>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</si>
  <si>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</si>
  <si>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</si>
  <si>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</si>
  <si>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</si>
  <si>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</si>
  <si>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</si>
  <si>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</si>
  <si>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</si>
  <si>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</si>
  <si>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</si>
  <si>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</si>
  <si>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</si>
  <si>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</si>
  <si>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</si>
  <si>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</si>
  <si>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</si>
  <si>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</si>
  <si>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</si>
  <si>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</si>
  <si>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</si>
  <si>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</si>
  <si>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</si>
  <si>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</si>
  <si>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</si>
  <si>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</si>
  <si>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</si>
  <si>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</si>
  <si>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</si>
  <si>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</si>
  <si>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</si>
  <si>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</si>
  <si>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</si>
  <si>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</si>
  <si>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</si>
  <si>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</si>
  <si>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</si>
  <si>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</si>
  <si>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</si>
  <si>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</si>
  <si>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</si>
  <si>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</si>
  <si>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</si>
  <si>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</si>
  <si>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</si>
  <si>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</si>
  <si>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</si>
  <si>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</si>
  <si>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</si>
  <si>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</si>
  <si>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</si>
  <si>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</si>
  <si>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</si>
  <si>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</si>
  <si>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</si>
  <si>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</si>
  <si>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</si>
  <si>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</si>
  <si>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</si>
  <si>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</si>
  <si>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</si>
  <si>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</si>
  <si>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</si>
  <si>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</si>
  <si>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</si>
  <si>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</si>
  <si>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</si>
  <si>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</si>
  <si>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</si>
  <si>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</si>
  <si>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</si>
  <si>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</si>
  <si>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</si>
  <si>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</si>
  <si>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</si>
  <si>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</si>
  <si>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</si>
  <si>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</si>
  <si>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</si>
  <si>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</si>
  <si>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</si>
  <si>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</si>
  <si>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</si>
  <si>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</si>
  <si>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</si>
  <si>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</si>
  <si>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</si>
  <si>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</si>
  <si>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</si>
  <si>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</si>
  <si>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</si>
  <si>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</si>
  <si>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</si>
  <si>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</si>
  <si>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</si>
  <si>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</si>
  <si>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</si>
  <si>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</si>
  <si>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</si>
  <si>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</si>
  <si>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</si>
  <si>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</si>
  <si>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</si>
  <si>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</si>
  <si>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</si>
  <si>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</si>
  <si>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</si>
  <si>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</si>
  <si>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</si>
  <si>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</si>
  <si>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</si>
  <si>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</si>
  <si>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</si>
  <si>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</si>
  <si>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</si>
  <si>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</si>
  <si>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</si>
  <si>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</si>
  <si>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</si>
  <si>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</si>
  <si>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</si>
  <si>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</si>
  <si>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</si>
  <si>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</si>
  <si>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</si>
  <si>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</si>
  <si>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</si>
  <si>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</si>
  <si>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</si>
  <si>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</si>
  <si>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</si>
  <si>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</si>
  <si>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</si>
  <si>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</si>
  <si>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</si>
  <si>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</si>
  <si>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</si>
  <si>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</si>
  <si>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</si>
  <si>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</si>
  <si>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</si>
  <si>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</si>
  <si>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</si>
  <si>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</si>
  <si>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</si>
  <si>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</si>
  <si>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</si>
  <si>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</si>
  <si>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</si>
  <si>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</si>
  <si>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</si>
  <si>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</si>
  <si>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</si>
  <si>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</si>
  <si>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</si>
  <si>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</si>
  <si>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</si>
  <si>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</si>
  <si>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</si>
  <si>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</si>
  <si>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</si>
  <si>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</si>
  <si>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</si>
  <si>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</si>
  <si>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</si>
  <si>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</si>
  <si>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</si>
  <si>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</si>
  <si>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</si>
  <si>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</si>
  <si>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</si>
  <si>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</si>
  <si>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</si>
  <si>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</si>
  <si>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</si>
  <si>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</si>
  <si>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</si>
  <si>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</si>
  <si>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</si>
  <si>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</si>
  <si>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</si>
  <si>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</si>
  <si>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</si>
  <si>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</si>
  <si>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</si>
  <si>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</si>
  <si>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</si>
  <si>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</si>
  <si>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</si>
  <si>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</si>
  <si>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</si>
  <si>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</si>
  <si>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</si>
  <si>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</si>
  <si>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</si>
  <si>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</si>
  <si>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</si>
  <si>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</si>
  <si>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</si>
  <si>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</si>
  <si>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</si>
  <si>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</si>
  <si>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</si>
  <si>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</si>
  <si>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</si>
  <si>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</si>
  <si>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</si>
  <si>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</si>
  <si>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</si>
  <si>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</si>
  <si>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</si>
  <si>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</si>
  <si>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</si>
  <si>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</si>
  <si>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</si>
  <si>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</si>
  <si>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</si>
  <si>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</si>
  <si>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</si>
  <si>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</si>
  <si>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</si>
  <si>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</si>
  <si>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</si>
  <si>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</si>
  <si>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</si>
  <si>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</si>
  <si>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</si>
  <si>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</si>
  <si>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</si>
  <si>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</si>
  <si>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</si>
  <si>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</si>
  <si>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</si>
  <si>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</si>
  <si>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</si>
  <si>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</si>
  <si>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</si>
  <si>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</si>
  <si>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</si>
  <si>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</si>
  <si>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</si>
  <si>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</si>
  <si>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</si>
  <si>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</si>
  <si>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</si>
  <si>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</si>
  <si>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</si>
  <si>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</si>
  <si>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</si>
  <si>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</si>
  <si>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</si>
  <si>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</si>
  <si>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</si>
  <si>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</si>
  <si>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</si>
  <si>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</si>
  <si>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</si>
  <si>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</si>
  <si>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</si>
  <si>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</si>
  <si>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</si>
  <si>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</si>
  <si>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</si>
  <si>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</si>
  <si>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</si>
  <si>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</si>
  <si>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</si>
  <si>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</si>
  <si>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</si>
  <si>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</si>
  <si>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</si>
  <si>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</si>
  <si>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</si>
  <si>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</si>
  <si>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</si>
  <si>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</si>
  <si>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</si>
  <si>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</si>
  <si>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</si>
  <si>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</si>
  <si>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</si>
  <si>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</si>
  <si>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</si>
  <si>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</si>
  <si>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</si>
  <si>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</si>
  <si>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</si>
  <si>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</si>
  <si>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</si>
  <si>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</si>
  <si>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</si>
  <si>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</si>
  <si>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</si>
  <si>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</si>
  <si>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</si>
  <si>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</si>
  <si>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</si>
  <si>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</si>
  <si>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</si>
  <si>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</si>
  <si>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</si>
  <si>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</si>
  <si>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</si>
  <si>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</si>
  <si>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</si>
  <si>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</si>
  <si>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</si>
  <si>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</si>
  <si>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</si>
  <si>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</si>
  <si>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</si>
  <si>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</si>
  <si>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</si>
  <si>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</si>
  <si>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</si>
  <si>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</si>
  <si>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</si>
  <si>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</si>
  <si>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</si>
  <si>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</si>
  <si>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</si>
  <si>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</si>
  <si>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</si>
  <si>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</si>
  <si>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</si>
  <si>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</si>
  <si>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</si>
  <si>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</si>
  <si>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</si>
  <si>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</si>
  <si>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</si>
  <si>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</si>
  <si>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</si>
  <si>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</si>
  <si>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</si>
  <si>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</si>
  <si>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</si>
  <si>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</si>
  <si>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</si>
  <si>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</si>
  <si>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</si>
  <si>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</si>
  <si>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</si>
  <si>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</si>
  <si>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</si>
  <si>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</si>
  <si>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</si>
  <si>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</si>
  <si>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</si>
  <si>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</si>
  <si>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</si>
  <si>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</si>
  <si>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</si>
  <si>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</si>
  <si>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</si>
  <si>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</si>
  <si>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</si>
  <si>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</si>
  <si>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</si>
  <si>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</si>
  <si>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</si>
  <si>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</si>
  <si>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</si>
  <si>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</si>
  <si>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</si>
  <si>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</si>
  <si>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</si>
  <si>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</si>
  <si>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</si>
  <si>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</si>
  <si>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</si>
  <si>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</si>
  <si>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</si>
  <si>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</si>
  <si>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</si>
  <si>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</si>
  <si>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</si>
  <si>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</si>
  <si>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</si>
  <si>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</si>
  <si>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</si>
  <si>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</si>
  <si>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</si>
  <si>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</si>
  <si>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</si>
  <si>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</si>
  <si>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</si>
  <si>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</si>
  <si>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</si>
  <si>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</si>
  <si>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</si>
  <si>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</si>
  <si>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</si>
  <si>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</si>
  <si>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</si>
  <si>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</si>
  <si>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</si>
  <si>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</si>
  <si>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</si>
  <si>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</si>
  <si>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</si>
  <si>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</si>
  <si>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</si>
  <si>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</si>
  <si>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</si>
  <si>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</si>
  <si>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</si>
  <si>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</si>
  <si>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</si>
  <si>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</si>
  <si>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</si>
  <si>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</si>
  <si>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</si>
  <si>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</si>
  <si>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</si>
  <si>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</si>
  <si>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</si>
  <si>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</si>
  <si>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</si>
  <si>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</si>
  <si>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</si>
  <si>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</si>
  <si>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</si>
  <si>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</si>
  <si>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</si>
  <si>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</si>
  <si>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</si>
  <si>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</si>
  <si>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</si>
  <si>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</si>
  <si>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</si>
  <si>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</si>
  <si>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</si>
  <si>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</si>
  <si>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</si>
  <si>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</si>
  <si>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</si>
  <si>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</si>
  <si>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</si>
  <si>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</si>
  <si>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</si>
  <si>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</si>
  <si>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</si>
  <si>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</si>
  <si>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</si>
  <si>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</si>
  <si>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</si>
  <si>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</si>
  <si>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</si>
  <si>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</si>
  <si>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</si>
  <si>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</si>
  <si>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</si>
  <si>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</si>
  <si>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</si>
  <si>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</si>
  <si>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</si>
  <si>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</si>
  <si>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</si>
  <si>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</si>
  <si>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</si>
  <si>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</si>
  <si>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</si>
  <si>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</si>
  <si>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</si>
  <si>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</si>
  <si>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</si>
  <si>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</si>
  <si>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</si>
  <si>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</si>
  <si>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</si>
  <si>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</si>
  <si>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</si>
  <si>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</si>
  <si>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</si>
  <si>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</si>
  <si>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</si>
  <si>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</si>
  <si>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</si>
  <si>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</si>
  <si>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</si>
  <si>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</si>
  <si>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</si>
  <si>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</si>
  <si>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</si>
  <si>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</si>
  <si>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</si>
  <si>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</si>
  <si>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</si>
  <si>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</si>
  <si>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</si>
  <si>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</si>
  <si>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</si>
  <si>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</si>
  <si>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</si>
  <si>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</si>
  <si>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</si>
  <si>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</si>
  <si>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</si>
  <si>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</si>
  <si>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</si>
  <si>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</si>
  <si>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</si>
  <si>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</si>
  <si>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</si>
  <si>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</si>
  <si>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</si>
  <si>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</si>
  <si>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</si>
  <si>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</si>
  <si>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</si>
  <si>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</si>
  <si>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</si>
  <si>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</si>
  <si>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</si>
  <si>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</si>
  <si>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</si>
  <si>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</si>
  <si>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</si>
  <si>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</si>
  <si>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</si>
  <si>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</si>
  <si>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</si>
  <si>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</si>
  <si>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</si>
  <si>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</si>
  <si>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</si>
  <si>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</si>
  <si>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</si>
  <si>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</si>
  <si>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</si>
  <si>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</si>
  <si>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</si>
  <si>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</si>
  <si>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</si>
  <si>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</si>
  <si>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</si>
  <si>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</si>
  <si>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</si>
  <si>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</si>
  <si>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</si>
  <si>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</si>
  <si>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</si>
  <si>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</si>
  <si>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</si>
  <si>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</si>
  <si>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</si>
  <si>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</si>
  <si>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</si>
  <si>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</si>
  <si>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</si>
  <si>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</si>
  <si>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</si>
  <si>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</si>
  <si>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</si>
  <si>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</si>
  <si>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</si>
  <si>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</si>
  <si>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</si>
  <si>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</si>
  <si>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</si>
  <si>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</si>
  <si>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</si>
  <si>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</si>
  <si>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</si>
  <si>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</si>
  <si>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</si>
  <si>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</si>
  <si>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</si>
  <si>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</si>
  <si>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</si>
  <si>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</si>
  <si>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</si>
  <si>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</si>
  <si>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</si>
  <si>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</si>
  <si>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</si>
  <si>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</si>
  <si>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</si>
  <si>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</si>
  <si>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</si>
  <si>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</si>
  <si>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</si>
  <si>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</si>
  <si>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</si>
  <si>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</si>
  <si>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</si>
  <si>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</si>
  <si>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</si>
  <si>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</si>
  <si>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</si>
  <si>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</si>
  <si>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</si>
  <si>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</si>
  <si>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</si>
  <si>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</si>
  <si>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</si>
  <si>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</si>
  <si>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</si>
  <si>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</si>
  <si>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</si>
  <si>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</si>
  <si>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</si>
  <si>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</si>
  <si>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</si>
  <si>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</si>
  <si>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</si>
  <si>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</si>
  <si>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</si>
  <si>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</si>
  <si>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</si>
  <si>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</si>
  <si>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</si>
  <si>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</si>
  <si>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</si>
  <si>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</si>
  <si>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</si>
  <si>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</si>
  <si>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</si>
  <si>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</si>
  <si>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</si>
  <si>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</si>
  <si>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</si>
  <si>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</si>
  <si>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</si>
  <si>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</si>
  <si>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</si>
  <si>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</si>
  <si>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</si>
  <si>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</si>
  <si>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</si>
  <si>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</si>
  <si>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</si>
  <si>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</si>
  <si>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</si>
  <si>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</si>
  <si>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</si>
  <si>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</si>
  <si>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</si>
  <si>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</si>
  <si>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</si>
  <si>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</si>
  <si>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</si>
  <si>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</si>
  <si>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</si>
  <si>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</si>
  <si>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</si>
  <si>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</si>
  <si>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</si>
  <si>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</si>
  <si>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</si>
  <si>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</si>
  <si>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</si>
  <si>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</si>
  <si>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Funced</t>
  </si>
  <si>
    <t>Average Donation</t>
  </si>
  <si>
    <t>Category</t>
  </si>
  <si>
    <t>Subcategory</t>
  </si>
  <si>
    <t>Count of Category</t>
  </si>
  <si>
    <t>Count of Subcategory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</si>
  <si>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</si>
  <si>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</si>
  <si>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</si>
  <si>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</si>
  <si>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</si>
  <si>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</si>
  <si>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</si>
  <si>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</si>
  <si>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</si>
  <si>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</si>
  <si>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</si>
  <si>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</si>
  <si>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</si>
  <si>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</si>
  <si>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</si>
  <si>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</si>
  <si>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</si>
  <si>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</si>
  <si>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</si>
  <si>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</si>
  <si>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</si>
  <si>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</si>
  <si>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</si>
  <si>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</si>
  <si>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</si>
  <si>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</si>
  <si>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</si>
  <si>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</si>
  <si>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</si>
  <si>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</si>
  <si>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</si>
  <si>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</si>
  <si>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</si>
  <si>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</si>
  <si>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</si>
  <si>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</si>
  <si>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</si>
  <si>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</si>
  <si>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</si>
  <si>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</si>
  <si>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</si>
  <si>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</si>
  <si>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</si>
  <si>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</si>
  <si>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</si>
  <si>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</si>
  <si>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</si>
  <si>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</si>
  <si>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</si>
  <si>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</si>
  <si>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</si>
  <si>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</si>
  <si>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</si>
  <si>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(All)</t>
  </si>
  <si>
    <t>Parent Category</t>
  </si>
  <si>
    <t>Date Created Conversion</t>
  </si>
  <si>
    <t>Date Ended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</si>
  <si>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</si>
  <si>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</si>
  <si>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</si>
  <si>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</si>
  <si>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</si>
  <si>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</si>
  <si>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</si>
  <si>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</si>
  <si>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</si>
  <si>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</si>
  <si>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</si>
  <si>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</si>
  <si>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</si>
  <si>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</si>
  <si>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</si>
  <si>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</si>
  <si>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</si>
  <si>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</si>
  <si>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</si>
  <si>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</si>
  <si>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</si>
  <si>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</si>
  <si>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</si>
  <si>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</si>
  <si>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</si>
  <si>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</si>
  <si>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</si>
  <si>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</si>
  <si>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</si>
  <si>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Total Projects</t>
  </si>
  <si>
    <t>Number Canceled</t>
  </si>
  <si>
    <t>Percented Successful</t>
  </si>
  <si>
    <t>Percentage Failed</t>
  </si>
  <si>
    <t>Percentage Cancelled</t>
  </si>
  <si>
    <t>Outcomes</t>
  </si>
  <si>
    <t>Count of staff_pick</t>
  </si>
  <si>
    <t>FALSE</t>
  </si>
  <si>
    <t>TRUE</t>
  </si>
  <si>
    <t>Normalized Number of Donations</t>
  </si>
  <si>
    <t>Normalized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</si>
</sst>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E58079"/>
      <color rgb="FFCC72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</a:t>
            </a:r>
            <a:r>
              <a:rPr lang="en-US"/>
              <a:t>Outcomes VS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'Data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1-1747-81A7-F9170C0ADD8A}"/>
            </c:ext>
          </c:extLst>
        </c:ser>
        <c:ser>
          <c:idx val="1"/>
          <c:order val="1"/>
          <c:tx>
            <c:strRef>
              <c:f>'Data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'Data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BA5-D341-85E5-77438444890A}"/>
            </c:ext>
          </c:extLst>
        </c:ser>
        <c:ser>
          <c:idx val="2"/>
          <c:order val="2"/>
          <c:tx>
            <c:strRef>
              <c:f>'Data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BA5-D341-85E5-77438444890A}"/>
            </c:ext>
          </c:extLst>
        </c:ser>
        <c:ser>
          <c:idx val="3"/>
          <c:order val="3"/>
          <c:tx>
            <c:strRef>
              <c:f>'Data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'Data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BA5-D341-85E5-77438444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7511967"/>
        <c:axId val="1637513647"/>
      </c:barChart>
      <c:catAx>
        <c:axId val="1637511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513647"/>
        <c:crosses val="autoZero"/>
        <c:auto val="1"/>
        <c:lblAlgn val="ctr"/>
        <c:lblOffset val="100"/>
        <c:noMultiLvlLbl val="0"/>
      </c:catAx>
      <c:valAx>
        <c:axId val="16375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511967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Per Sub 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Outcomes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Per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F-5C47-B683-FEE79C62821A}"/>
            </c:ext>
          </c:extLst>
        </c:ser>
        <c:ser>
          <c:idx val="1"/>
          <c:order val="1"/>
          <c:tx>
            <c:strRef>
              <c:f>'Data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A5F-5C47-B683-FEE79C62821A}"/>
            </c:ext>
          </c:extLst>
        </c:ser>
        <c:ser>
          <c:idx val="2"/>
          <c:order val="2"/>
          <c:tx>
            <c:strRef>
              <c:f>'Data 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Per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A5F-5C47-B683-FEE79C62821A}"/>
            </c:ext>
          </c:extLst>
        </c:ser>
        <c:ser>
          <c:idx val="3"/>
          <c:order val="3"/>
          <c:tx>
            <c:strRef>
              <c:f>'Data 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Per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A5F-5C47-B683-FEE79C628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9063951"/>
        <c:axId val="1331438111"/>
      </c:barChart>
      <c:catAx>
        <c:axId val="1329063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438111"/>
        <c:crosses val="autoZero"/>
        <c:auto val="1"/>
        <c:lblAlgn val="ctr"/>
        <c:lblOffset val="100"/>
        <c:noMultiLvlLbl val="0"/>
      </c:catAx>
      <c:valAx>
        <c:axId val="13314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6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Kickstarts Outcomes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7-024C-82C0-BD9A507E4B14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27-024C-82C0-BD9A507E4B14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27-024C-82C0-BD9A507E4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985567"/>
        <c:axId val="1308471743"/>
      </c:lineChart>
      <c:catAx>
        <c:axId val="125098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471743"/>
        <c:crosses val="autoZero"/>
        <c:auto val="1"/>
        <c:lblAlgn val="ctr"/>
        <c:lblOffset val="100"/>
        <c:noMultiLvlLbl val="0"/>
      </c:catAx>
      <c:valAx>
        <c:axId val="130847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98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VS Goal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Categorical!$F$1</c:f>
              <c:strCache>
                <c:ptCount val="1"/>
                <c:pt idx="0">
                  <c:v>Percented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Categorical!$A$2:$A$13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Categorical!$F$2:$F$13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D-754B-B09F-61F4E46EC590}"/>
            </c:ext>
          </c:extLst>
        </c:ser>
        <c:ser>
          <c:idx val="1"/>
          <c:order val="1"/>
          <c:tx>
            <c:strRef>
              <c:f>Categorical!$G$1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Categorical!$A$2:$A$13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Categorical!$G$2:$G$13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D-754B-B09F-61F4E46EC590}"/>
            </c:ext>
          </c:extLst>
        </c:ser>
        <c:ser>
          <c:idx val="2"/>
          <c:order val="2"/>
          <c:tx>
            <c:strRef>
              <c:f>Categorical!$H$1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Categorical!$A$2:$A$13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Categorical!$H$2:$H$13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CD-754B-B09F-61F4E46EC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963839"/>
        <c:axId val="1665965519"/>
      </c:lineChart>
      <c:catAx>
        <c:axId val="166596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965519"/>
        <c:crosses val="autoZero"/>
        <c:auto val="1"/>
        <c:lblAlgn val="ctr"/>
        <c:lblOffset val="100"/>
        <c:noMultiLvlLbl val="0"/>
      </c:catAx>
      <c:valAx>
        <c:axId val="166596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9638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 Pick!PivotTable13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 Staff Pick and</a:t>
            </a:r>
            <a:r>
              <a:rPr lang="en-US" baseline="0"/>
              <a:t> Kickstarter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E58079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E-5E44-8DF2-9BBE9F4B5304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58079"/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4E-5E44-8DF2-9BBE9F4B5304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Pick'!$D$5:$D$7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4E-5E44-8DF2-9BBE9F4B5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8208191"/>
        <c:axId val="1308209871"/>
      </c:barChart>
      <c:catAx>
        <c:axId val="13082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09871"/>
        <c:crosses val="autoZero"/>
        <c:auto val="1"/>
        <c:lblAlgn val="ctr"/>
        <c:lblOffset val="100"/>
        <c:noMultiLvlLbl val="0"/>
      </c:catAx>
      <c:valAx>
        <c:axId val="130820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0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543801</xdr:colOff>
      <xdr:row>2</xdr:row>
      <xdr:rowOff>9817</xdr:rowOff>
    </xdr:from>
    <xdr:to>
      <xdr:col>12</xdr:col>
      <xdr:colOff>162801</xdr:colOff>
      <xdr:row>16</xdr:row>
      <xdr:rowOff>86017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4885F-8605-B14C-ABAA-8596E0AD0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3</xdr:row>
      <xdr:rowOff>25400</xdr:rowOff>
    </xdr:from>
    <xdr:to>
      <xdr:col>17</xdr:col>
      <xdr:colOff>63500</xdr:colOff>
      <xdr:row>42</xdr:row>
      <xdr:rowOff>165100</xdr:rowOff>
    </xdr:to>
    <xdr:graphicFrame macro="">
      <xdr:nvGraphicFramePr>
        <xdr:cNvPr id="3" name="Sub Category ">
          <a:extLst>
            <a:ext uri="{FF2B5EF4-FFF2-40B4-BE49-F238E27FC236}">
              <a16:creationId xmlns:a16="http://schemas.microsoft.com/office/drawing/2014/main" id="{1AFA1406-091F-4B4C-B600-701F416D2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88900</xdr:rowOff>
    </xdr:from>
    <xdr:to>
      <xdr:col>11</xdr:col>
      <xdr:colOff>508000</xdr:colOff>
      <xdr:row>17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7BAEB-7F10-6846-8E91-1AB5ECDEF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101600</xdr:rowOff>
    </xdr:from>
    <xdr:to>
      <xdr:col>8</xdr:col>
      <xdr:colOff>266700</xdr:colOff>
      <xdr:row>41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749BC-6478-CD46-ADD2-8DB1AB486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154878</xdr:colOff>
      <xdr:row>1</xdr:row>
      <xdr:rowOff>23231</xdr:rowOff>
    </xdr:from>
    <xdr:to>
      <xdr:col>10</xdr:col>
      <xdr:colOff>684561</xdr:colOff>
      <xdr:row>15</xdr:row>
      <xdr:rowOff>99431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B4122-16E0-E248-A274-781954C2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chroer" refreshedDate="43518.655086574072" createdVersion="6" refreshedVersion="6" minRefreshableVersion="3" recordCount="4114" xr:uid="{6F5D533F-4569-964F-856D-B2098F52B19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c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3510168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chroer" refreshedDate="43518.666867476852" createdVersion="6" refreshedVersion="6" minRefreshableVersion="3" recordCount="4114" xr:uid="{2EDE9853-AB1F-164B-BD49-D594C12C5D1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c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chroer" refreshedDate="43521.942227893516" createdVersion="6" refreshedVersion="6" minRefreshableVersion="3" recordCount="4115" xr:uid="{E34D5A10-2E24-4645-A489-C52367EAEAFB}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1"/>
        <b v="0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c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b v="1"/>
    <s v="technology/hardware"/>
    <n v="78.137822333333332"/>
    <n v="88.601680840609291"/>
    <x v="0"/>
    <x v="0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b v="0"/>
    <s v="technology/wearables"/>
    <n v="215.35021"/>
    <n v="1389.3561935483872"/>
    <x v="0"/>
    <x v="1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b v="1"/>
    <s v="technology/hardware"/>
    <n v="2.6302771750000002"/>
    <n v="272.35590732591254"/>
    <x v="0"/>
    <x v="0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b v="1"/>
    <s v="technology/hardware"/>
    <n v="5.4334915642458101"/>
    <n v="116.35303146309367"/>
    <x v="0"/>
    <x v="0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b v="1"/>
    <s v="technology/hardware"/>
    <n v="8.0021100000000001"/>
    <n v="188.50671378091872"/>
    <x v="0"/>
    <x v="0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b v="1"/>
    <s v="technology/hardware"/>
    <n v="4.9491375"/>
    <n v="173.57781674704077"/>
    <x v="0"/>
    <x v="0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b v="1"/>
    <s v="publishing/radio &amp; podcasts"/>
    <n v="11.8161422"/>
    <n v="29.187190495010373"/>
    <x v="1"/>
    <x v="2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b v="1"/>
    <s v="technology/hardware"/>
    <n v="10.2684514"/>
    <n v="1323.2540463917526"/>
    <x v="0"/>
    <x v="0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b v="1"/>
    <s v="technology/hardware"/>
    <n v="2.5683081313131315"/>
    <n v="247.94003412969283"/>
    <x v="0"/>
    <x v="0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b v="1"/>
    <s v="technology/hardware"/>
    <n v="1.9116676082790633"/>
    <n v="86.163845492085343"/>
    <x v="0"/>
    <x v="0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b v="1"/>
    <s v="photography/photobooks"/>
    <n v="1.57189"/>
    <n v="849.67027027027029"/>
    <x v="2"/>
    <x v="3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b v="1"/>
    <s v="technology/hardware"/>
    <n v="8.1956399999999991"/>
    <n v="422.02059732234807"/>
    <x v="0"/>
    <x v="0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b v="1"/>
    <s v="technology/hardware"/>
    <n v="3.1732719999999999"/>
    <n v="259.25424836601309"/>
    <x v="0"/>
    <x v="0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b v="1"/>
    <s v="technology/hardware"/>
    <n v="6.9894800000000004"/>
    <n v="842.10602409638557"/>
    <x v="0"/>
    <x v="0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b v="1"/>
    <s v="technology/hardware"/>
    <n v="3.4801799999999998"/>
    <n v="511.79117647058825"/>
    <x v="0"/>
    <x v="0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b v="0"/>
    <s v="technology/space exploration"/>
    <n v="0.33559730999999998"/>
    <n v="223.58248500999335"/>
    <x v="0"/>
    <x v="4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b v="1"/>
    <s v="technology/hardware"/>
    <n v="1.2611835600000001"/>
    <n v="64.570118779438872"/>
    <x v="0"/>
    <x v="0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b v="1"/>
    <s v="technology/hardware"/>
    <n v="7.8805550000000002"/>
    <n v="176.200223588597"/>
    <x v="0"/>
    <x v="0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b v="1"/>
    <s v="technology/space exploration"/>
    <n v="27.906363636363636"/>
    <n v="83.802893802893806"/>
    <x v="0"/>
    <x v="4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b v="1"/>
    <s v="technology/hardware"/>
    <n v="3.868199871794872"/>
    <n v="593.93620078740162"/>
    <x v="0"/>
    <x v="0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b v="1"/>
    <s v="technology/wearables"/>
    <n v="14.604850000000001"/>
    <n v="134.3592456301748"/>
    <x v="0"/>
    <x v="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b v="1"/>
    <s v="games/tabletop games"/>
    <n v="9.5103109999999997"/>
    <n v="65.891300230946882"/>
    <x v="3"/>
    <x v="5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b v="1"/>
    <s v="games/tabletop games"/>
    <n v="9.7511200000000002"/>
    <n v="426.93169877408059"/>
    <x v="3"/>
    <x v="5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b v="1"/>
    <s v="technology/hardware"/>
    <n v="2.5957748878923765"/>
    <n v="180.75185011709601"/>
    <x v="0"/>
    <x v="0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b v="1"/>
    <s v="technology/hardware"/>
    <n v="1.14901155"/>
    <n v="282.65966789667897"/>
    <x v="0"/>
    <x v="0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b v="1"/>
    <s v="technology/hardware"/>
    <n v="3.8212909090909091"/>
    <n v="128.38790470372632"/>
    <x v="0"/>
    <x v="0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b v="1"/>
    <s v="technology/hardware"/>
    <n v="2.0674309000000002"/>
    <n v="136.6444745538665"/>
    <x v="0"/>
    <x v="0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b v="0"/>
    <s v="technology/gadgets"/>
    <n v="0.52570512820512816"/>
    <n v="2928.9285714285716"/>
    <x v="0"/>
    <x v="6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b v="1"/>
    <s v="games/tabletop games"/>
    <n v="10.146425000000001"/>
    <n v="56.970381807973048"/>
    <x v="3"/>
    <x v="5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b v="1"/>
    <s v="technology/hardware"/>
    <n v="4.0232999999999999"/>
    <n v="245.02436053593178"/>
    <x v="0"/>
    <x v="0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b v="1"/>
    <s v="games/tabletop games"/>
    <n v="9.4483338095238096"/>
    <n v="164.79651993355483"/>
    <x v="3"/>
    <x v="5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b v="1"/>
    <s v="technology/hardware"/>
    <n v="4.8490975000000001"/>
    <n v="108.96848314606741"/>
    <x v="0"/>
    <x v="0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b v="1"/>
    <s v="food/small batch"/>
    <n v="5.2609431428571432"/>
    <n v="54.883162444113267"/>
    <x v="4"/>
    <x v="7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b v="1"/>
    <s v="games/tabletop games"/>
    <n v="7.2024800000000004"/>
    <n v="107.82155688622754"/>
    <x v="3"/>
    <x v="5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b v="1"/>
    <s v="technology/hardware"/>
    <n v="3.5482402000000004"/>
    <n v="91.214401028277635"/>
    <x v="0"/>
    <x v="0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b v="1"/>
    <s v="technology/hardware"/>
    <n v="3.5304799999999998"/>
    <n v="326.29205175600737"/>
    <x v="0"/>
    <x v="0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b v="1"/>
    <s v="technology/hardware"/>
    <n v="2.9403333333333332"/>
    <n v="483.34246575342468"/>
    <x v="0"/>
    <x v="0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b v="1"/>
    <s v="film &amp; video/documentary"/>
    <n v="1.1416866666666667"/>
    <n v="161.25517890772127"/>
    <x v="5"/>
    <x v="8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b v="1"/>
    <s v="technology/hardware"/>
    <n v="17.052499999999998"/>
    <n v="68.815577078288939"/>
    <x v="0"/>
    <x v="0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b v="1"/>
    <s v="technology/hardware"/>
    <n v="1.362168"/>
    <n v="449.26385224274406"/>
    <x v="0"/>
    <x v="0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b v="1"/>
    <s v="theater/spaces"/>
    <n v="1.465395775862069"/>
    <n v="155.23827397260274"/>
    <x v="6"/>
    <x v="9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b v="1"/>
    <s v="film &amp; video/documentary"/>
    <n v="1.1292973333333334"/>
    <n v="147.17167680278018"/>
    <x v="5"/>
    <x v="8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b v="1"/>
    <s v="technology/hardware"/>
    <n v="2.1103642500000004"/>
    <n v="262.15704968944101"/>
    <x v="0"/>
    <x v="0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b v="1"/>
    <s v="technology/hardware"/>
    <n v="16.783738373837384"/>
    <n v="20.465926829268295"/>
    <x v="0"/>
    <x v="0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b v="1"/>
    <s v="technology/hardware"/>
    <n v="3.9859528571428569"/>
    <n v="577.27593103448271"/>
    <x v="0"/>
    <x v="0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b v="1"/>
    <s v="technology/hardware"/>
    <n v="1.61459"/>
    <n v="457.39093484419266"/>
    <x v="0"/>
    <x v="0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b v="1"/>
    <s v="technology/hardware"/>
    <n v="2.0114999999999998"/>
    <n v="220.74074074074073"/>
    <x v="0"/>
    <x v="0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b v="1"/>
    <s v="theater/spaces"/>
    <n v="1.0224133333333334"/>
    <n v="108.00140845070422"/>
    <x v="6"/>
    <x v="9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b v="1"/>
    <s v="technology/hardware"/>
    <n v="1.5260429999999998"/>
    <n v="324.69"/>
    <x v="0"/>
    <x v="0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b v="1"/>
    <s v="technology/hardware"/>
    <n v="3.05158"/>
    <n v="383.3643216080402"/>
    <x v="0"/>
    <x v="0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b v="0"/>
    <s v="film &amp; video/drama"/>
    <n v="0.50721666666666665"/>
    <n v="117.68368136117556"/>
    <x v="5"/>
    <x v="10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b v="0"/>
    <s v="technology/wearables"/>
    <n v="0.75051000000000001"/>
    <n v="932.31055900621118"/>
    <x v="0"/>
    <x v="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b v="1"/>
    <s v="film &amp; video/documentary"/>
    <n v="1.4723377"/>
    <n v="92.251735588972423"/>
    <x v="5"/>
    <x v="8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b v="1"/>
    <s v="technology/hardware"/>
    <n v="2.8496600000000001"/>
    <n v="279.37843137254902"/>
    <x v="0"/>
    <x v="0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b v="1"/>
    <s v="film &amp; video/documentary"/>
    <n v="1.089324126984127"/>
    <n v="56.344351395730705"/>
    <x v="5"/>
    <x v="8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b v="1"/>
    <s v="publishing/radio &amp; podcasts"/>
    <n v="4.5641449999999999"/>
    <n v="52.622732513451197"/>
    <x v="1"/>
    <x v="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b v="1"/>
    <s v="games/tabletop games"/>
    <n v="13.600976000000001"/>
    <n v="53.865251485148519"/>
    <x v="3"/>
    <x v="5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b v="1"/>
    <s v="games/tabletop games"/>
    <n v="10.812401666666668"/>
    <n v="40.070667078443485"/>
    <x v="3"/>
    <x v="5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b v="1"/>
    <s v="technology/hardware"/>
    <n v="1.4833229411764706"/>
    <n v="91.82989803350327"/>
    <x v="0"/>
    <x v="0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b v="1"/>
    <s v="technology/hardware"/>
    <n v="1.2513700000000001"/>
    <n v="385.03692307692307"/>
    <x v="0"/>
    <x v="0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b v="1"/>
    <s v="technology/hardware"/>
    <n v="2.4784000000000002"/>
    <n v="408.97689768976898"/>
    <x v="0"/>
    <x v="0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b v="1"/>
    <s v="film &amp; video/documentary"/>
    <n v="1.8153547058823529"/>
    <n v="81.75107284768211"/>
    <x v="5"/>
    <x v="8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b v="1"/>
    <s v="technology/hardware"/>
    <n v="1.2024900000000001"/>
    <n v="223.09647495361781"/>
    <x v="0"/>
    <x v="0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b v="1"/>
    <s v="technology/hardware"/>
    <n v="2.3442048"/>
    <n v="331.10237288135596"/>
    <x v="0"/>
    <x v="0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b v="1"/>
    <s v="film &amp; video/documentary"/>
    <n v="1.5614399999999999"/>
    <n v="54.748948106591868"/>
    <x v="5"/>
    <x v="8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b v="1"/>
    <s v="technology/hardware"/>
    <n v="5.7907999999999999"/>
    <n v="61.375728669846318"/>
    <x v="0"/>
    <x v="0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b v="0"/>
    <s v="technology/wearables"/>
    <n v="0.57648750000000004"/>
    <n v="343.14732142857144"/>
    <x v="0"/>
    <x v="1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b v="1"/>
    <s v="technology/hardware"/>
    <n v="1.14977"/>
    <n v="566.38916256157631"/>
    <x v="0"/>
    <x v="0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b v="1"/>
    <s v="film &amp; video/documentary"/>
    <n v="1.13015"/>
    <n v="203.63063063063063"/>
    <x v="5"/>
    <x v="8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b v="1"/>
    <s v="theater/spaces"/>
    <n v="1.1253599999999999"/>
    <n v="89.314285714285717"/>
    <x v="6"/>
    <x v="9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b v="1"/>
    <s v="technology/hardware"/>
    <n v="11.053811999999999"/>
    <n v="67.690214329454989"/>
    <x v="0"/>
    <x v="0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b v="1"/>
    <s v="technology/space exploration"/>
    <n v="13.794206249999998"/>
    <n v="31.820544982698959"/>
    <x v="0"/>
    <x v="4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b v="1"/>
    <s v="technology/hardware"/>
    <n v="2.1679422000000002"/>
    <n v="78.834261818181815"/>
    <x v="0"/>
    <x v="0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b v="1"/>
    <s v="technology/space exploration"/>
    <n v="1.0742157000000001"/>
    <n v="60.965703745743475"/>
    <x v="0"/>
    <x v="4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b v="0"/>
    <s v="technology/wearables"/>
    <n v="0.824221076923077"/>
    <n v="120.39184269662923"/>
    <x v="0"/>
    <x v="1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b v="1"/>
    <s v="technology/space exploration"/>
    <n v="3.038011142857143"/>
    <n v="157.29347633136095"/>
    <x v="0"/>
    <x v="4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b v="1"/>
    <s v="technology/hardware"/>
    <n v="2.1244399999999999"/>
    <n v="127.36450839328538"/>
    <x v="0"/>
    <x v="0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b v="1"/>
    <s v="technology/wearables"/>
    <n v="1.4144600000000001"/>
    <n v="95.830623306233065"/>
    <x v="0"/>
    <x v="1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b v="1"/>
    <s v="games/tabletop games"/>
    <n v="26.47025"/>
    <n v="53.475252525252522"/>
    <x v="3"/>
    <x v="5"/>
    <d v="2014-01-21T17:00:17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b v="1"/>
    <s v="technology/hardware"/>
    <n v="1.05745"/>
    <n v="261.74504950495049"/>
    <x v="0"/>
    <x v="0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b v="1"/>
    <s v="food/small batch"/>
    <n v="5.2073254999999996"/>
    <n v="48.104623556581984"/>
    <x v="4"/>
    <x v="7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b v="1"/>
    <s v="technology/hardware"/>
    <n v="1.0299897959183673"/>
    <n v="227.85327313769753"/>
    <x v="0"/>
    <x v="0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b v="1"/>
    <s v="theater/plays"/>
    <n v="1.00824"/>
    <n v="1008.24"/>
    <x v="6"/>
    <x v="11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b v="1"/>
    <s v="technology/hardware"/>
    <n v="14.355717142857143"/>
    <n v="74.107684365781708"/>
    <x v="0"/>
    <x v="0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b v="1"/>
    <s v="theater/plays"/>
    <n v="1.0003599999999999"/>
    <n v="179.27598566308242"/>
    <x v="6"/>
    <x v="11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b v="1"/>
    <s v="film &amp; video/documentary"/>
    <n v="1.3193789333333332"/>
    <n v="105.04609341825902"/>
    <x v="5"/>
    <x v="8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b v="0"/>
    <s v="technology/wearables"/>
    <n v="0.5626326718299024"/>
    <n v="790.83739837398377"/>
    <x v="0"/>
    <x v="1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b v="1"/>
    <s v="technology/hardware"/>
    <n v="2.0051866666666669"/>
    <n v="51.3054157782516"/>
    <x v="0"/>
    <x v="0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b v="1"/>
    <s v="technology/hardware"/>
    <n v="3.2005299999999997"/>
    <n v="55.276856649395505"/>
    <x v="0"/>
    <x v="0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b v="1"/>
    <s v="technology/space exploration"/>
    <n v="1.436523076923077"/>
    <n v="74.639488409272587"/>
    <x v="0"/>
    <x v="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b v="1"/>
    <s v="games/tabletop games"/>
    <n v="18.569700000000001"/>
    <n v="149.03451043338683"/>
    <x v="3"/>
    <x v="5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b v="1"/>
    <s v="theater/spaces"/>
    <n v="1.5390035000000002"/>
    <n v="84.871516544117654"/>
    <x v="6"/>
    <x v="9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b v="1"/>
    <s v="technology/hardware"/>
    <n v="9.2154220000000002"/>
    <n v="192.38876826722338"/>
    <x v="0"/>
    <x v="0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b v="1"/>
    <s v="photography/photobooks"/>
    <n v="1.6633076923076924"/>
    <n v="97.731073446327684"/>
    <x v="2"/>
    <x v="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b v="1"/>
    <s v="film &amp; video/documentary"/>
    <n v="1.0133294117647058"/>
    <n v="589.95205479452056"/>
    <x v="5"/>
    <x v="8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b v="0"/>
    <s v="theater/spaces"/>
    <n v="0.68153600000000003"/>
    <n v="244.80459770114942"/>
    <x v="6"/>
    <x v="9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b v="0"/>
    <s v="technology/wearables"/>
    <n v="0.84946999999999995"/>
    <n v="379.22767857142856"/>
    <x v="0"/>
    <x v="1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b v="1"/>
    <s v="technology/hardware"/>
    <n v="1.1790285714285715"/>
    <n v="2500.969696969697"/>
    <x v="0"/>
    <x v="0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b v="1"/>
    <s v="film &amp; video/documentary"/>
    <n v="2.1398947368421051"/>
    <n v="144.69039145907473"/>
    <x v="5"/>
    <x v="8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b v="0"/>
    <s v="technology/wearables"/>
    <n v="0.32028000000000001"/>
    <n v="800.7"/>
    <x v="0"/>
    <x v="1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b v="1"/>
    <s v="technology/hardware"/>
    <n v="1.99215125"/>
    <n v="51.212114395886893"/>
    <x v="0"/>
    <x v="0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b v="1"/>
    <s v="music/indie rock"/>
    <n v="4.288397837837838"/>
    <n v="64.816470588235291"/>
    <x v="7"/>
    <x v="12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b v="1"/>
    <s v="technology/hardware"/>
    <n v="1.1073146853146854"/>
    <n v="226.20857142857142"/>
    <x v="0"/>
    <x v="0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b v="1"/>
    <s v="film &amp; video/documentary"/>
    <n v="1.036144"/>
    <n v="156.04578313253012"/>
    <x v="5"/>
    <x v="8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b v="1"/>
    <s v="music/electronic music"/>
    <n v="1.099283142857143"/>
    <n v="71.848571428571432"/>
    <x v="7"/>
    <x v="13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b v="1"/>
    <s v="technology/hardware"/>
    <n v="1.5345200000000001"/>
    <n v="138.49458483754512"/>
    <x v="0"/>
    <x v="0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b v="1"/>
    <s v="film &amp; video/documentary"/>
    <n v="1.0150693333333334"/>
    <n v="154.42231237322514"/>
    <x v="5"/>
    <x v="8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b v="1"/>
    <s v="games/tabletop games"/>
    <n v="3.80525"/>
    <n v="188.37871287128712"/>
    <x v="3"/>
    <x v="5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b v="1"/>
    <s v="technology/hardware"/>
    <n v="3.0418799999999999"/>
    <n v="143.21468926553672"/>
    <x v="0"/>
    <x v="0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b v="1"/>
    <s v="technology/hardware"/>
    <n v="3.7549600000000001"/>
    <n v="186.81393034825871"/>
    <x v="0"/>
    <x v="0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b v="1"/>
    <s v="technology/wearables"/>
    <n v="3.0011791999999997"/>
    <n v="73.486268364348675"/>
    <x v="0"/>
    <x v="1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b v="1"/>
    <s v="technology/hardware"/>
    <n v="2.26239013671875"/>
    <n v="118.6144"/>
    <x v="0"/>
    <x v="0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b v="1"/>
    <s v="technology/hardware"/>
    <n v="3.7012999999999998"/>
    <n v="182.78024691358024"/>
    <x v="0"/>
    <x v="0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b v="1"/>
    <s v="technology/hardware"/>
    <n v="2.4606080000000001"/>
    <n v="161.88210526315791"/>
    <x v="0"/>
    <x v="0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b v="1"/>
    <s v="food/small batch"/>
    <n v="2.9420799999999998"/>
    <n v="66.623188405797094"/>
    <x v="4"/>
    <x v="7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b v="0"/>
    <s v="technology/wearables"/>
    <n v="0.65246363636363636"/>
    <n v="201.60393258426967"/>
    <x v="0"/>
    <x v="1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b v="1"/>
    <s v="film &amp; video/documentary"/>
    <n v="1.1038153846153846"/>
    <n v="75.444794952681391"/>
    <x v="5"/>
    <x v="8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b v="1"/>
    <s v="technology/hardware"/>
    <n v="1.9847237142857144"/>
    <n v="101.85532258064516"/>
    <x v="0"/>
    <x v="0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b v="1"/>
    <s v="games/tabletop games"/>
    <n v="4.5237333333333334"/>
    <n v="75.647714604236342"/>
    <x v="3"/>
    <x v="5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b v="1"/>
    <s v="film &amp; video/documentary"/>
    <n v="1.3310911999999999"/>
    <n v="100.08204511278196"/>
    <x v="5"/>
    <x v="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b v="1"/>
    <s v="technology/hardware"/>
    <n v="1.0224343076923077"/>
    <n v="147.68495555555555"/>
    <x v="0"/>
    <x v="0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b v="0"/>
    <s v="music/faith"/>
    <n v="1.0142212307692309"/>
    <n v="74.575090497737563"/>
    <x v="7"/>
    <x v="14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b v="1"/>
    <s v="photography/photobooks"/>
    <n v="1.4514"/>
    <n v="88.26081081081081"/>
    <x v="2"/>
    <x v="3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b v="1"/>
    <s v="photography/photobooks"/>
    <n v="1.29948"/>
    <n v="358.97237569060775"/>
    <x v="2"/>
    <x v="3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b v="1"/>
    <s v="technology/hardware"/>
    <n v="1.2840666000000001"/>
    <n v="244.11912547528519"/>
    <x v="0"/>
    <x v="0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b v="1"/>
    <s v="games/tabletop games"/>
    <n v="3.5292777777777777"/>
    <n v="64.625635808748726"/>
    <x v="3"/>
    <x v="5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b v="1"/>
    <s v="film &amp; video/documentary"/>
    <n v="1.0861819426615318"/>
    <n v="103.52394779771615"/>
    <x v="5"/>
    <x v="8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b v="1"/>
    <s v="photography/photobooks"/>
    <n v="1.3896574712643677"/>
    <n v="133.7391592920354"/>
    <x v="2"/>
    <x v="3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b v="1"/>
    <s v="theater/spaces"/>
    <n v="1.7194285714285715"/>
    <n v="153.5204081632653"/>
    <x v="6"/>
    <x v="9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b v="1"/>
    <s v="technology/hardware"/>
    <n v="1.2035"/>
    <n v="118.45472440944881"/>
    <x v="0"/>
    <x v="0"/>
    <d v="2014-12-02T07:54:13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b v="1"/>
    <s v="technology/hardware"/>
    <n v="1.2019070000000001"/>
    <n v="80.991037735849048"/>
    <x v="0"/>
    <x v="0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b v="1"/>
    <s v="music/rock"/>
    <n v="2.0015333333333332"/>
    <n v="118.2007874015748"/>
    <x v="7"/>
    <x v="15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b v="1"/>
    <s v="publishing/radio &amp; podcasts"/>
    <n v="1.170404"/>
    <n v="92.157795275590544"/>
    <x v="1"/>
    <x v="2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b v="1"/>
    <s v="technology/hardware"/>
    <n v="1.445425"/>
    <n v="511.65486725663715"/>
    <x v="0"/>
    <x v="0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b v="1"/>
    <s v="technology/hardware"/>
    <n v="1.1550800000000001"/>
    <n v="307.20212765957444"/>
    <x v="0"/>
    <x v="0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b v="1"/>
    <s v="film &amp; video/documentary"/>
    <n v="1.9114"/>
    <n v="83.345930232558146"/>
    <x v="5"/>
    <x v="8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b v="0"/>
    <s v="technology/wearables"/>
    <n v="0.22878799999999999"/>
    <n v="161.11830985915492"/>
    <x v="0"/>
    <x v="1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b v="1"/>
    <s v="games/tabletop games"/>
    <n v="2.8309000000000002"/>
    <n v="42.63403614457831"/>
    <x v="3"/>
    <x v="5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b v="1"/>
    <s v="technology/hardware"/>
    <n v="11.318"/>
    <n v="80.727532097004286"/>
    <x v="0"/>
    <x v="0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b v="1"/>
    <s v="technology/hardware"/>
    <n v="2.8073000000000001"/>
    <n v="201.96402877697841"/>
    <x v="0"/>
    <x v="0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b v="1"/>
    <s v="theater/plays"/>
    <n v="1.6022808571428573"/>
    <n v="60.300892473118282"/>
    <x v="6"/>
    <x v="11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b v="1"/>
    <s v="film &amp; video/documentary"/>
    <n v="1.10446"/>
    <n v="157.33048433048432"/>
    <x v="5"/>
    <x v="8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b v="1"/>
    <s v="film &amp; video/documentary"/>
    <n v="1.0036639999999999"/>
    <n v="169.85083076923075"/>
    <x v="5"/>
    <x v="8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b v="1"/>
    <s v="film &amp; video/television"/>
    <n v="1.2299154545454545"/>
    <n v="190.55028169014085"/>
    <x v="5"/>
    <x v="16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b v="1"/>
    <s v="publishing/nonfiction"/>
    <n v="1.1440638297872341"/>
    <n v="234.80786026200875"/>
    <x v="1"/>
    <x v="17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b v="1"/>
    <s v="technology/hardware"/>
    <n v="1.07538"/>
    <n v="451.84033613445376"/>
    <x v="0"/>
    <x v="0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b v="1"/>
    <s v="games/tabletop games"/>
    <n v="5.3737000000000004"/>
    <n v="61.203872437357631"/>
    <x v="3"/>
    <x v="5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b v="0"/>
    <s v="technology/wearables"/>
    <n v="0.78927352941176465"/>
    <n v="117.69868421052631"/>
    <x v="0"/>
    <x v="1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b v="1"/>
    <s v="games/tabletop games"/>
    <n v="1.3289249999999999"/>
    <n v="81.654377880184327"/>
    <x v="3"/>
    <x v="5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b v="1"/>
    <s v="technology/hardware"/>
    <n v="1.0600260000000001"/>
    <n v="56.204984093319197"/>
    <x v="0"/>
    <x v="0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b v="1"/>
    <s v="theater/spaces"/>
    <n v="1.3144"/>
    <n v="164.3"/>
    <x v="6"/>
    <x v="9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b v="1"/>
    <s v="film &amp; video/documentary"/>
    <n v="1.04396"/>
    <n v="70.921195652173907"/>
    <x v="5"/>
    <x v="8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b v="1"/>
    <s v="film &amp; video/documentary"/>
    <n v="1.0381199999999999"/>
    <n v="711.04109589041093"/>
    <x v="5"/>
    <x v="8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b v="1"/>
    <s v="film &amp; video/documentary"/>
    <n v="1.0321061999999999"/>
    <n v="115.44812080536913"/>
    <x v="5"/>
    <x v="8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b v="1"/>
    <s v="film &amp; video/documentary"/>
    <n v="1.03088"/>
    <n v="193.04868913857678"/>
    <x v="5"/>
    <x v="8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b v="1"/>
    <s v="theater/spaces"/>
    <n v="1.0302899999999999"/>
    <n v="118.97113163972287"/>
    <x v="6"/>
    <x v="9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b v="1"/>
    <s v="theater/plays"/>
    <n v="1.2796000000000001"/>
    <n v="186.80291970802921"/>
    <x v="6"/>
    <x v="11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b v="0"/>
    <s v="technology/wearables"/>
    <n v="1.02298"/>
    <n v="158.35603715170279"/>
    <x v="0"/>
    <x v="1"/>
    <d v="2016-06-21T12:38:03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b v="1"/>
    <s v="photography/photobooks"/>
    <n v="2.5431499999999998"/>
    <n v="493.81553398058253"/>
    <x v="2"/>
    <x v="3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b v="1"/>
    <s v="theater/spaces"/>
    <n v="1.01606"/>
    <n v="164.94480519480518"/>
    <x v="6"/>
    <x v="9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b v="1"/>
    <s v="music/indie rock"/>
    <n v="1.0130622"/>
    <n v="82.496921824104234"/>
    <x v="7"/>
    <x v="12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b v="1"/>
    <s v="technology/hardware"/>
    <n v="1.6750470000000002"/>
    <n v="76.138500000000008"/>
    <x v="0"/>
    <x v="0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b v="1"/>
    <s v="film &amp; video/documentary"/>
    <n v="1.252275"/>
    <n v="188.31203007518798"/>
    <x v="5"/>
    <x v="8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b v="1"/>
    <s v="music/rock"/>
    <n v="1.1864285714285714"/>
    <n v="346.04166666666669"/>
    <x v="7"/>
    <x v="15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b v="1"/>
    <s v="photography/photobooks"/>
    <n v="1.99244"/>
    <n v="183.80442804428046"/>
    <x v="2"/>
    <x v="3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b v="1"/>
    <s v="film &amp; video/television"/>
    <n v="1.6529333333333334"/>
    <n v="59.961305925030231"/>
    <x v="5"/>
    <x v="1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b v="1"/>
    <s v="technology/hardware"/>
    <n v="4.9321000000000002"/>
    <n v="69.760961810466767"/>
    <x v="0"/>
    <x v="0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b v="1"/>
    <s v="technology/hardware"/>
    <n v="1.964"/>
    <n v="35.997067448680355"/>
    <x v="0"/>
    <x v="0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b v="1"/>
    <s v="music/indie rock"/>
    <n v="1.0090416666666666"/>
    <n v="526.45652173913038"/>
    <x v="7"/>
    <x v="12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b v="1"/>
    <s v="publishing/radio &amp; podcasts"/>
    <n v="1.0842485875706214"/>
    <n v="149.46417445482865"/>
    <x v="1"/>
    <x v="2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b v="1"/>
    <s v="technology/wearables"/>
    <n v="1.1916249999999999"/>
    <n v="151.31746031746033"/>
    <x v="0"/>
    <x v="1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b v="1"/>
    <s v="technology/hardware"/>
    <n v="4.7327000000000004"/>
    <n v="278.39411764705881"/>
    <x v="0"/>
    <x v="0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b v="1"/>
    <s v="photography/photobooks"/>
    <n v="1.3482571428571428"/>
    <n v="53.991990846681922"/>
    <x v="2"/>
    <x v="3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b v="0"/>
    <s v="games/video games"/>
    <n v="0.62765333333333329"/>
    <n v="48.281025641025643"/>
    <x v="3"/>
    <x v="1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b v="1"/>
    <s v="theater/spaces"/>
    <n v="2.3321535"/>
    <n v="44.464318398474738"/>
    <x v="6"/>
    <x v="9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b v="1"/>
    <s v="theater/musical"/>
    <n v="1.0244597777777777"/>
    <n v="231.66175879396985"/>
    <x v="6"/>
    <x v="19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b v="1"/>
    <s v="publishing/radio &amp; podcasts"/>
    <n v="1.1508"/>
    <n v="76.72"/>
    <x v="1"/>
    <x v="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b v="1"/>
    <s v="technology/hardware"/>
    <n v="1.7029262962962963"/>
    <n v="67.417903225806455"/>
    <x v="0"/>
    <x v="0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b v="1"/>
    <s v="film &amp; video/documentary"/>
    <n v="1.0118888888888888"/>
    <n v="254.38547486033519"/>
    <x v="5"/>
    <x v="8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b v="1"/>
    <s v="theater/spaces"/>
    <n v="1.12815"/>
    <n v="162.90974729241879"/>
    <x v="6"/>
    <x v="9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b v="1"/>
    <s v="games/tabletop games"/>
    <n v="18.016400000000001"/>
    <n v="49.934589800443462"/>
    <x v="3"/>
    <x v="5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b v="1"/>
    <s v="technology/hardware"/>
    <n v="1.7867599999999999"/>
    <n v="282.71518987341773"/>
    <x v="0"/>
    <x v="0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b v="1"/>
    <s v="film &amp; video/documentary"/>
    <n v="1.1159049999999999"/>
    <n v="117.77361477572559"/>
    <x v="5"/>
    <x v="8"/>
    <d v="2015-10-15T11:53:29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b v="1"/>
    <s v="technology/wearables"/>
    <n v="1.2682285714285715"/>
    <n v="1644"/>
    <x v="0"/>
    <x v="1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b v="1"/>
    <s v="film &amp; video/documentary"/>
    <n v="1.2502285714285715"/>
    <n v="146.34782608695653"/>
    <x v="5"/>
    <x v="8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b v="1"/>
    <s v="film &amp; video/documentary"/>
    <n v="1.2734117647058822"/>
    <n v="44.912863070539416"/>
    <x v="5"/>
    <x v="8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b v="1"/>
    <s v="technology/hardware"/>
    <n v="1.4345666666666668"/>
    <n v="114.76533333333333"/>
    <x v="0"/>
    <x v="0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b v="0"/>
    <s v="technology/wearables"/>
    <n v="0.21507499999999999"/>
    <n v="1536.25"/>
    <x v="0"/>
    <x v="1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b v="1"/>
    <s v="film &amp; video/documentary"/>
    <n v="1.0660499999999999"/>
    <n v="97.356164383561648"/>
    <x v="5"/>
    <x v="8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b v="1"/>
    <s v="food/small batch"/>
    <n v="1.0577749999999999"/>
    <n v="104.99007444168734"/>
    <x v="4"/>
    <x v="7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b v="0"/>
    <s v="technology/space exploration"/>
    <n v="8.4172839999999999E-2"/>
    <n v="78.666205607476627"/>
    <x v="0"/>
    <x v="4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b v="0"/>
    <s v="theater/spaces"/>
    <n v="0.11985714285714286"/>
    <n v="2796.6666666666665"/>
    <x v="6"/>
    <x v="9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b v="1"/>
    <s v="film &amp; video/documentary"/>
    <n v="1.0462615"/>
    <n v="55.066394736842106"/>
    <x v="5"/>
    <x v="8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b v="0"/>
    <s v="theater/spaces"/>
    <n v="1.0375000000000001"/>
    <n v="922.22222222222217"/>
    <x v="6"/>
    <x v="9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b v="1"/>
    <s v="film &amp; video/documentary"/>
    <n v="1.1263736263736264"/>
    <n v="109.04255319148936"/>
    <x v="5"/>
    <x v="8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b v="0"/>
    <s v="theater/spaces"/>
    <n v="0.20424999999999999"/>
    <n v="202.22772277227722"/>
    <x v="6"/>
    <x v="9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b v="1"/>
    <s v="film &amp; video/documentary"/>
    <n v="1.1625714285714286"/>
    <n v="246.60606060606059"/>
    <x v="5"/>
    <x v="8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b v="1"/>
    <s v="film &amp; video/documentary"/>
    <n v="1.5034814814814814"/>
    <n v="97.816867469879512"/>
    <x v="5"/>
    <x v="8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b v="1"/>
    <s v="food/small batch"/>
    <n v="2.0251494999999999"/>
    <n v="130.23469453376205"/>
    <x v="4"/>
    <x v="7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b v="0"/>
    <s v="technology/wearables"/>
    <n v="0.40404000000000001"/>
    <n v="162.91935483870967"/>
    <x v="0"/>
    <x v="1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b v="1"/>
    <s v="film &amp; video/television"/>
    <n v="1.8344090909090909"/>
    <n v="159.51383399209487"/>
    <x v="5"/>
    <x v="16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b v="1"/>
    <s v="photography/photobooks"/>
    <n v="3.2223999999999999"/>
    <n v="56.414565826330531"/>
    <x v="2"/>
    <x v="3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b v="1"/>
    <s v="theater/plays"/>
    <n v="1.003825"/>
    <n v="550.04109589041093"/>
    <x v="6"/>
    <x v="11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b v="1"/>
    <s v="technology/hardware"/>
    <n v="8.1918387755102042"/>
    <n v="152.62361216730039"/>
    <x v="0"/>
    <x v="0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b v="0"/>
    <s v="technology/wearables"/>
    <n v="0.42188421052631581"/>
    <n v="364.35454545454547"/>
    <x v="0"/>
    <x v="1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b v="1"/>
    <s v="photography/photobooks"/>
    <n v="1.0681333333333334"/>
    <n v="170.44680851063831"/>
    <x v="2"/>
    <x v="3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b v="1"/>
    <s v="theater/plays"/>
    <n v="1.1440928571428572"/>
    <n v="119.17633928571429"/>
    <x v="6"/>
    <x v="11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b v="1"/>
    <s v="technology/hardware"/>
    <n v="1.1359142857142857"/>
    <n v="64.020933977455712"/>
    <x v="0"/>
    <x v="0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b v="1"/>
    <s v="publishing/radio &amp; podcasts"/>
    <n v="6.6155466666666669"/>
    <n v="43.333275109170302"/>
    <x v="1"/>
    <x v="2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b v="1"/>
    <s v="games/tabletop games"/>
    <n v="4.0357653061224488"/>
    <n v="82.396874999999994"/>
    <x v="3"/>
    <x v="5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b v="1"/>
    <s v="technology/hardware"/>
    <n v="1.3166833333333334"/>
    <n v="46.580778301886795"/>
    <x v="0"/>
    <x v="0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b v="1"/>
    <s v="photography/photobooks"/>
    <n v="7.8608020000000005"/>
    <n v="71.592003642987251"/>
    <x v="2"/>
    <x v="3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b v="1"/>
    <s v="theater/spaces"/>
    <n v="1.1229714285714285"/>
    <n v="149.44486692015209"/>
    <x v="6"/>
    <x v="9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b v="1"/>
    <s v="photography/photobooks"/>
    <n v="2.6991034482758622"/>
    <n v="76.439453125"/>
    <x v="2"/>
    <x v="3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b v="1"/>
    <s v="technology/space exploration"/>
    <n v="3.2609166666666667"/>
    <n v="80.022494887525568"/>
    <x v="0"/>
    <x v="4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b v="1"/>
    <s v="film &amp; video/documentary"/>
    <n v="1.1107699999999998"/>
    <n v="109.82189265536722"/>
    <x v="5"/>
    <x v="8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b v="1"/>
    <s v="music/rock"/>
    <n v="1.5497535999999998"/>
    <n v="82.963254817987149"/>
    <x v="7"/>
    <x v="15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b v="1"/>
    <s v="film &amp; video/documentary"/>
    <n v="1.013157894736842"/>
    <n v="287.31343283582089"/>
    <x v="5"/>
    <x v="8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b v="1"/>
    <s v="film &amp; video/television"/>
    <n v="1.0880768571428572"/>
    <n v="66.346149825783982"/>
    <x v="5"/>
    <x v="16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b v="1"/>
    <s v="photography/photobooks"/>
    <n v="2.5329333333333333"/>
    <n v="121"/>
    <x v="2"/>
    <x v="3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b v="1"/>
    <s v="film &amp; video/documentary"/>
    <n v="1.0672648571428571"/>
    <n v="66.70405357142856"/>
    <x v="5"/>
    <x v="8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b v="1"/>
    <s v="technology/hardware"/>
    <n v="1.236801"/>
    <n v="194.26193717277485"/>
    <x v="0"/>
    <x v="0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b v="1"/>
    <s v="film &amp; video/documentary"/>
    <n v="1.0309142857142857"/>
    <n v="133.14391143911439"/>
    <x v="5"/>
    <x v="8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b v="1"/>
    <s v="film &amp; video/documentary"/>
    <n v="1.0266285714285714"/>
    <n v="106.62314540059347"/>
    <x v="5"/>
    <x v="8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b v="1"/>
    <s v="food/small batch"/>
    <n v="1.0242285714285715"/>
    <n v="219.92638036809817"/>
    <x v="4"/>
    <x v="7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b v="1"/>
    <s v="film &amp; video/documentary"/>
    <n v="1.0182857142857142"/>
    <n v="104.82352941176471"/>
    <x v="5"/>
    <x v="8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b v="1"/>
    <s v="music/rock"/>
    <n v="1.1796376666666666"/>
    <n v="98.030831024930734"/>
    <x v="7"/>
    <x v="15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b v="0"/>
    <s v="technology/wearables"/>
    <n v="0.35338000000000003"/>
    <n v="119.38513513513513"/>
    <x v="0"/>
    <x v="1"/>
    <d v="2015-03-31T19:23:4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b v="1"/>
    <s v="theater/spaces"/>
    <n v="1.76535"/>
    <n v="96.997252747252745"/>
    <x v="6"/>
    <x v="9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b v="1"/>
    <s v="food/small batch"/>
    <n v="1.0084571428571429"/>
    <n v="271.50769230769231"/>
    <x v="4"/>
    <x v="7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b v="1"/>
    <s v="theater/plays"/>
    <n v="1.0078754285714286"/>
    <n v="131.13620817843866"/>
    <x v="6"/>
    <x v="11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b v="0"/>
    <s v="technology/wearables"/>
    <n v="0.58558333333333334"/>
    <n v="153.42794759825327"/>
    <x v="0"/>
    <x v="1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b v="1"/>
    <s v="theater/plays"/>
    <n v="1.0035142857142858"/>
    <n v="262.11194029850748"/>
    <x v="6"/>
    <x v="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b v="1"/>
    <s v="games/tabletop games"/>
    <n v="1.8461052631578947"/>
    <n v="65.318435754189949"/>
    <x v="3"/>
    <x v="5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b v="1"/>
    <s v="publishing/radio &amp; podcasts"/>
    <n v="1.3870400000000001"/>
    <n v="103.20238095238095"/>
    <x v="1"/>
    <x v="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b v="1"/>
    <s v="music/rock"/>
    <n v="1.3864000000000001"/>
    <n v="40.349243306169967"/>
    <x v="7"/>
    <x v="1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b v="1"/>
    <s v="film &amp; video/documentary"/>
    <n v="1.0208358208955224"/>
    <n v="119.99298245614035"/>
    <x v="5"/>
    <x v="8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b v="1"/>
    <s v="music/rock"/>
    <n v="1.0534805315203954"/>
    <n v="83.967068965517228"/>
    <x v="7"/>
    <x v="15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b v="1"/>
    <s v="technology/hardware"/>
    <n v="2.2594666666666665"/>
    <n v="230.55782312925169"/>
    <x v="0"/>
    <x v="0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b v="0"/>
    <s v="technology/wearables"/>
    <n v="0.33790999999999999"/>
    <n v="99.973372781065095"/>
    <x v="0"/>
    <x v="1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b v="1"/>
    <s v="technology/hardware"/>
    <n v="4.2051249999999998"/>
    <n v="164.90686274509804"/>
    <x v="0"/>
    <x v="0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b v="0"/>
    <s v="technology/gadgets"/>
    <n v="0.39395294117647056"/>
    <n v="117.49473684210527"/>
    <x v="0"/>
    <x v="6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b v="1"/>
    <s v="technology/hardware"/>
    <n v="2.0870837499999997"/>
    <n v="131.98948616600788"/>
    <x v="0"/>
    <x v="0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b v="1"/>
    <s v="publishing/radio &amp; podcasts"/>
    <n v="1.1131"/>
    <n v="90.495934959349597"/>
    <x v="1"/>
    <x v="2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b v="1"/>
    <s v="technology/hardware"/>
    <n v="1.3348307999999998"/>
    <n v="73.503898678414089"/>
    <x v="0"/>
    <x v="0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b v="1"/>
    <s v="publishing/radio &amp; podcasts"/>
    <n v="1.03840625"/>
    <n v="96.877551020408163"/>
    <x v="1"/>
    <x v="2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b v="1"/>
    <s v="publishing/nonfiction"/>
    <n v="1.3202400000000001"/>
    <n v="215.72549019607843"/>
    <x v="1"/>
    <x v="17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b v="1"/>
    <s v="theater/spaces"/>
    <n v="1.0967666666666667"/>
    <n v="94.548850574712645"/>
    <x v="6"/>
    <x v="9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b v="1"/>
    <s v="music/metal"/>
    <n v="1.1822050359712231"/>
    <n v="65.8623246492986"/>
    <x v="7"/>
    <x v="20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b v="1"/>
    <s v="film &amp; video/television"/>
    <n v="1.3098000000000001"/>
    <n v="150.89861751152074"/>
    <x v="5"/>
    <x v="16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b v="1"/>
    <s v="technology/space exploration"/>
    <n v="4.077"/>
    <n v="81.949748743718587"/>
    <x v="0"/>
    <x v="4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b v="1"/>
    <s v="technology/space exploration"/>
    <n v="1.4132510432681749"/>
    <n v="55.758509532062391"/>
    <x v="0"/>
    <x v="4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b v="1"/>
    <s v="technology/wearables"/>
    <n v="2.6729166666666666"/>
    <n v="31.663376110562684"/>
    <x v="0"/>
    <x v="1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b v="1"/>
    <s v="film &amp; video/documentary"/>
    <n v="2.2882507142857142"/>
    <n v="56.901438721136763"/>
    <x v="5"/>
    <x v="8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b v="1"/>
    <s v="games/tabletop games"/>
    <n v="1.2802667999999999"/>
    <n v="75.133028169014082"/>
    <x v="3"/>
    <x v="5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b v="1"/>
    <s v="film &amp; video/television"/>
    <n v="1.0632110000000001"/>
    <n v="93.264122807017543"/>
    <x v="5"/>
    <x v="1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b v="1"/>
    <s v="theater/plays"/>
    <n v="1.026467741935484"/>
    <n v="134.26371308016877"/>
    <x v="6"/>
    <x v="11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b v="1"/>
    <s v="theater/spaces"/>
    <n v="2.6462241666666664"/>
    <n v="57.631016333938291"/>
    <x v="6"/>
    <x v="9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b v="1"/>
    <s v="theater/spaces"/>
    <n v="1.26732"/>
    <n v="96.300911854103347"/>
    <x v="6"/>
    <x v="9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b v="1"/>
    <s v="film &amp; video/documentary"/>
    <n v="1.0558333333333334"/>
    <n v="72.482837528604122"/>
    <x v="5"/>
    <x v="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b v="1"/>
    <s v="music/rock"/>
    <n v="1.0507333333333333"/>
    <n v="109.45138888888889"/>
    <x v="7"/>
    <x v="1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b v="1"/>
    <s v="film &amp; video/documentary"/>
    <n v="1.0468"/>
    <n v="109.42160278745645"/>
    <x v="5"/>
    <x v="8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b v="1"/>
    <s v="photography/photobooks"/>
    <n v="4.1773333333333333"/>
    <n v="84.905149051490511"/>
    <x v="2"/>
    <x v="3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b v="1"/>
    <s v="technology/hardware"/>
    <n v="1.0430333333333333"/>
    <n v="845.70270270270271"/>
    <x v="0"/>
    <x v="0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b v="1"/>
    <s v="technology/hardware"/>
    <n v="1.2510239999999999"/>
    <n v="73.416901408450698"/>
    <x v="0"/>
    <x v="0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b v="0"/>
    <s v="games/video games"/>
    <n v="0.35537409090909089"/>
    <n v="100.23371794871794"/>
    <x v="3"/>
    <x v="18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b v="1"/>
    <s v="theater/plays"/>
    <n v="1.0297033333333332"/>
    <n v="297.02980769230766"/>
    <x v="6"/>
    <x v="11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b v="1"/>
    <s v="film &amp; video/television"/>
    <n v="3.0865999999999998"/>
    <n v="117.36121673003802"/>
    <x v="5"/>
    <x v="1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b v="1"/>
    <s v="photography/photobooks"/>
    <n v="2.0536666666666665"/>
    <n v="130.52966101694915"/>
    <x v="2"/>
    <x v="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b v="0"/>
    <s v="technology/wearables"/>
    <n v="0.2950613611721471"/>
    <n v="171.79329608938548"/>
    <x v="0"/>
    <x v="1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b v="1"/>
    <s v="food/small batch"/>
    <n v="1.0225"/>
    <n v="108.77659574468085"/>
    <x v="4"/>
    <x v="7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b v="1"/>
    <s v="theater/plays"/>
    <n v="1.0203333333333333"/>
    <n v="141.71296296296296"/>
    <x v="6"/>
    <x v="1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b v="1"/>
    <s v="film &amp; video/documentary"/>
    <n v="1.0202863333333334"/>
    <n v="58.413339694656486"/>
    <x v="5"/>
    <x v="8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b v="1"/>
    <s v="film &amp; video/documentary"/>
    <n v="1.2202"/>
    <n v="709.41860465116281"/>
    <x v="5"/>
    <x v="8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b v="1"/>
    <s v="music/rock"/>
    <n v="3038.3319999999999"/>
    <n v="42.73322081575246"/>
    <x v="7"/>
    <x v="15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b v="1"/>
    <s v="technology/hardware"/>
    <n v="2.022322"/>
    <n v="45.547792792792798"/>
    <x v="0"/>
    <x v="0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b v="1"/>
    <s v="film &amp; video/documentary"/>
    <n v="1.0105"/>
    <n v="125.78838174273859"/>
    <x v="5"/>
    <x v="8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b v="1"/>
    <s v="games/tabletop games"/>
    <n v="12.121296000000001"/>
    <n v="27.226630727762803"/>
    <x v="3"/>
    <x v="5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b v="1"/>
    <s v="technology/hardware"/>
    <n v="2.0182666666666669"/>
    <n v="77.229591836734699"/>
    <x v="0"/>
    <x v="0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b v="1"/>
    <s v="film &amp; video/documentary"/>
    <n v="1.0080333333333333"/>
    <n v="95.699367088607602"/>
    <x v="5"/>
    <x v="8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b v="1"/>
    <s v="food/small batch"/>
    <n v="1.2594166666666666"/>
    <n v="81.252688172043008"/>
    <x v="4"/>
    <x v="7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b v="1"/>
    <s v="technology/wearables"/>
    <n v="1.0446206037108834"/>
    <n v="109.33695652173913"/>
    <x v="0"/>
    <x v="1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b v="0"/>
    <s v="film &amp; video/science fiction"/>
    <n v="0.23163076923076922"/>
    <n v="449.43283582089555"/>
    <x v="5"/>
    <x v="21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b v="1"/>
    <s v="technology/hardware"/>
    <n v="3.0047639999999998"/>
    <n v="70.041118881118877"/>
    <x v="0"/>
    <x v="0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b v="1"/>
    <s v="photography/photobooks"/>
    <n v="2.5030841666666666"/>
    <n v="66.015406593406595"/>
    <x v="2"/>
    <x v="3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b v="1"/>
    <s v="theater/spaces"/>
    <n v="1.2010400000000001"/>
    <n v="92.387692307692305"/>
    <x v="6"/>
    <x v="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b v="1"/>
    <s v="theater/spaces"/>
    <n v="1.19756"/>
    <n v="233.8984375"/>
    <x v="6"/>
    <x v="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b v="1"/>
    <s v="film &amp; video/documentary"/>
    <n v="1.187262"/>
    <n v="230.08953488372092"/>
    <x v="5"/>
    <x v="8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b v="1"/>
    <s v="theater/spaces"/>
    <n v="1.1812400000000001"/>
    <n v="170.69942196531792"/>
    <x v="6"/>
    <x v="9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b v="1"/>
    <s v="film &amp; video/documentary"/>
    <n v="1.1808107999999999"/>
    <n v="30.654485981308412"/>
    <x v="5"/>
    <x v="8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b v="1"/>
    <s v="film &amp; video/documentary"/>
    <n v="1.1683911999999999"/>
    <n v="59.249046653144013"/>
    <x v="5"/>
    <x v="8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b v="1"/>
    <s v="theater/spaces"/>
    <n v="1.1635599999999999"/>
    <n v="95.373770491803285"/>
    <x v="6"/>
    <x v="9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b v="0"/>
    <s v="technology/wearables"/>
    <n v="0.82817600000000002"/>
    <n v="301.93916666666667"/>
    <x v="0"/>
    <x v="1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b v="1"/>
    <s v="technology/hardware"/>
    <n v="2.8816999999999999"/>
    <n v="47.474464579901152"/>
    <x v="0"/>
    <x v="0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b v="1"/>
    <s v="games/tabletop games"/>
    <n v="1.026"/>
    <n v="148.08247422680412"/>
    <x v="3"/>
    <x v="5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b v="1"/>
    <s v="film &amp; video/documentary"/>
    <n v="1.1476"/>
    <n v="129.81900452488688"/>
    <x v="5"/>
    <x v="8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b v="1"/>
    <s v="technology/space exploration"/>
    <n v="1.14534"/>
    <n v="120.30882352941177"/>
    <x v="0"/>
    <x v="4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b v="1"/>
    <s v="film &amp; video/television"/>
    <n v="1.0024604569420035"/>
    <n v="320.44943820224717"/>
    <x v="5"/>
    <x v="16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b v="1"/>
    <s v="games/tabletop games"/>
    <n v="2.8473999999999999"/>
    <n v="107.04511278195488"/>
    <x v="3"/>
    <x v="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b v="1"/>
    <s v="publishing/radio &amp; podcasts"/>
    <n v="1.8866966666666667"/>
    <n v="64.173356009070289"/>
    <x v="1"/>
    <x v="2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b v="1"/>
    <s v="theater/spaces"/>
    <n v="1.13104"/>
    <n v="50.764811490125673"/>
    <x v="6"/>
    <x v="9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b v="1"/>
    <s v="music/electronic music"/>
    <n v="7.0418124999999998"/>
    <n v="39.066920943134534"/>
    <x v="7"/>
    <x v="13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b v="1"/>
    <s v="theater/spaces"/>
    <n v="3.50844625"/>
    <n v="71.237487309644663"/>
    <x v="6"/>
    <x v="9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b v="1"/>
    <s v="film &amp; video/documentary"/>
    <n v="1.1694724999999999"/>
    <n v="89.38643312101911"/>
    <x v="5"/>
    <x v="8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b v="0"/>
    <s v="film &amp; video/drama"/>
    <n v="0.55698440000000005"/>
    <n v="331.53833333333336"/>
    <x v="5"/>
    <x v="10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b v="1"/>
    <s v="photography/photobooks"/>
    <n v="1.2032608695652174"/>
    <n v="98.839285714285708"/>
    <x v="2"/>
    <x v="3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b v="1"/>
    <s v="theater/spaces"/>
    <n v="1.1040080000000001"/>
    <n v="104.15169811320754"/>
    <x v="6"/>
    <x v="9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b v="1"/>
    <s v="theater/plays"/>
    <n v="1.1974347826086957"/>
    <n v="85.531055900621112"/>
    <x v="6"/>
    <x v="11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b v="1"/>
    <s v="photography/photobooks"/>
    <n v="1.359861"/>
    <n v="95.764859154929582"/>
    <x v="2"/>
    <x v="3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b v="1"/>
    <s v="theater/spaces"/>
    <n v="1.0878684000000001"/>
    <n v="88.588631921824103"/>
    <x v="6"/>
    <x v="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b v="1"/>
    <s v="photography/photobooks"/>
    <n v="1.026"/>
    <n v="148.57377049180329"/>
    <x v="2"/>
    <x v="3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b v="1"/>
    <s v="film &amp; video/documentary"/>
    <n v="1.0791200000000001"/>
    <n v="145.04301075268816"/>
    <x v="5"/>
    <x v="8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b v="1"/>
    <s v="film &amp; video/documentary"/>
    <n v="1.5731829411764706"/>
    <n v="87.685606557377056"/>
    <x v="5"/>
    <x v="8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b v="1"/>
    <s v="photography/photobooks"/>
    <n v="1.0647599999999999"/>
    <n v="151.24431818181819"/>
    <x v="2"/>
    <x v="3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b v="1"/>
    <s v="food/small batch"/>
    <n v="1.06308"/>
    <n v="75.502840909090907"/>
    <x v="4"/>
    <x v="7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b v="1"/>
    <s v="film &amp; video/documentary"/>
    <n v="1.05982"/>
    <n v="111.79535864978902"/>
    <x v="5"/>
    <x v="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b v="1"/>
    <s v="food/small batch"/>
    <n v="1.0591999999999999"/>
    <n v="211.84"/>
    <x v="4"/>
    <x v="7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b v="1"/>
    <s v="technology/wearables"/>
    <n v="1.0580799999999999"/>
    <n v="174.02631578947367"/>
    <x v="0"/>
    <x v="1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b v="1"/>
    <s v="film &amp; video/documentary"/>
    <n v="1.7629999999999999"/>
    <n v="91.189655172413794"/>
    <x v="5"/>
    <x v="8"/>
    <d v="2012-10-02T06:40: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b v="1"/>
    <s v="publishing/nonfiction"/>
    <n v="1.3219000000000001"/>
    <n v="99.766037735849054"/>
    <x v="1"/>
    <x v="1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b v="1"/>
    <s v="film &amp; video/documentary"/>
    <n v="1.0138461538461538"/>
    <n v="201.22137404580153"/>
    <x v="5"/>
    <x v="8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b v="0"/>
    <s v="technology/wearables"/>
    <n v="0.29276666666666668"/>
    <n v="84.99677419354839"/>
    <x v="0"/>
    <x v="1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b v="1"/>
    <s v="technology/hardware"/>
    <n v="1.0522388"/>
    <n v="346.13118421052633"/>
    <x v="0"/>
    <x v="0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b v="1"/>
    <s v="technology/hardware"/>
    <n v="1.3120499999999999"/>
    <n v="546.6875"/>
    <x v="0"/>
    <x v="0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b v="1"/>
    <s v="music/pop"/>
    <n v="1.0493380000000001"/>
    <n v="118.70339366515837"/>
    <x v="7"/>
    <x v="22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b v="1"/>
    <s v="film &amp; video/documentary"/>
    <n v="1.0472999999999999"/>
    <n v="104.31274900398407"/>
    <x v="5"/>
    <x v="8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b v="1"/>
    <s v="film &amp; video/documentary"/>
    <n v="1.74"/>
    <n v="86.138613861386133"/>
    <x v="5"/>
    <x v="8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b v="1"/>
    <s v="photography/photobooks"/>
    <n v="1.5916819571865444"/>
    <n v="102.86166007905139"/>
    <x v="2"/>
    <x v="3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b v="1"/>
    <s v="theater/musical"/>
    <n v="1.032"/>
    <n v="175.51020408163265"/>
    <x v="6"/>
    <x v="19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b v="1"/>
    <s v="music/indie rock"/>
    <n v="1.2869999999999999"/>
    <n v="99.382239382239376"/>
    <x v="7"/>
    <x v="12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b v="0"/>
    <s v="technology/wearables"/>
    <n v="0.46100628930817611"/>
    <n v="136.46276595744681"/>
    <x v="0"/>
    <x v="1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b v="1"/>
    <s v="film &amp; video/documentary"/>
    <n v="1.0259199999999999"/>
    <n v="78.195121951219505"/>
    <x v="5"/>
    <x v="8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b v="1"/>
    <s v="music/rock"/>
    <n v="2.1314633333333335"/>
    <n v="38.175462686567165"/>
    <x v="7"/>
    <x v="15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b v="1"/>
    <s v="food/small batch"/>
    <n v="1.0227200000000001"/>
    <n v="115.69230769230769"/>
    <x v="4"/>
    <x v="7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b v="1"/>
    <s v="food/small batch"/>
    <n v="2.5445000000000002"/>
    <n v="47.383612662942269"/>
    <x v="4"/>
    <x v="7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b v="1"/>
    <s v="film &amp; video/documentary"/>
    <n v="1.0172264"/>
    <n v="85.337785234899329"/>
    <x v="5"/>
    <x v="8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b v="1"/>
    <s v="theater/plays"/>
    <n v="1.01552"/>
    <n v="119.1924882629108"/>
    <x v="6"/>
    <x v="11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b v="1"/>
    <s v="film &amp; video/documentary"/>
    <n v="1.0485537190082646"/>
    <n v="84.023178807947019"/>
    <x v="5"/>
    <x v="8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b v="1"/>
    <s v="film &amp; video/documentary"/>
    <n v="1.01248"/>
    <n v="200.88888888888889"/>
    <x v="5"/>
    <x v="8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b v="0"/>
    <s v="games/video games"/>
    <n v="5.0347999999999997E-2"/>
    <n v="267.80851063829789"/>
    <x v="3"/>
    <x v="18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b v="1"/>
    <s v="technology/wearables"/>
    <n v="1.00528"/>
    <n v="239.35238095238094"/>
    <x v="0"/>
    <x v="1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b v="1"/>
    <s v="theater/spaces"/>
    <n v="1.00352"/>
    <n v="115.08256880733946"/>
    <x v="6"/>
    <x v="9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b v="1"/>
    <s v="games/tabletop games"/>
    <n v="4.9580000000000002"/>
    <n v="25.091093117408906"/>
    <x v="3"/>
    <x v="5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b v="0"/>
    <s v="technology/wearables"/>
    <n v="0.49381999999999998"/>
    <n v="176.36428571428573"/>
    <x v="0"/>
    <x v="1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b v="0"/>
    <s v="film &amp; video/animation"/>
    <n v="0.25413402061855672"/>
    <n v="725.02941176470586"/>
    <x v="5"/>
    <x v="2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b v="1"/>
    <s v="games/tabletop games"/>
    <n v="2.722777777777778"/>
    <n v="98.413654618473899"/>
    <x v="3"/>
    <x v="5"/>
    <d v="2016-07-22T07:52:18"/>
    <d v="2016-08-06T07:52:18"/>
  </r>
  <r>
    <n v="307"/>
    <s v="Grammar Revolution"/>
    <s v="Why is grammar important?"/>
    <n v="22000"/>
    <n v="24490"/>
    <x v="0"/>
    <s v="US"/>
    <s v="USD"/>
    <n v="1360276801"/>
    <n v="1357684801"/>
    <x v="0"/>
    <n v="576"/>
    <b v="1"/>
    <s v="film &amp; video/documentary"/>
    <n v="1.1131818181818183"/>
    <n v="42.517361111111114"/>
    <x v="5"/>
    <x v="8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b v="1"/>
    <s v="theater/plays"/>
    <n v="1.0616782608695652"/>
    <n v="251.7381443298969"/>
    <x v="6"/>
    <x v="11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b v="1"/>
    <s v="music/rock"/>
    <n v="1.6214066666666667"/>
    <n v="62.522107969151669"/>
    <x v="7"/>
    <x v="15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b v="1"/>
    <s v="games/tabletop games"/>
    <n v="2.4315000000000002"/>
    <n v="82.145270270270274"/>
    <x v="3"/>
    <x v="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b v="1"/>
    <s v="photography/photobooks"/>
    <n v="1.6197999999999999"/>
    <n v="39.507317073170732"/>
    <x v="2"/>
    <x v="3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b v="1"/>
    <s v="photography/photobooks"/>
    <n v="4.8402000000000003"/>
    <n v="82.316326530612244"/>
    <x v="2"/>
    <x v="3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b v="1"/>
    <s v="technology/hardware"/>
    <n v="1.268842105263158"/>
    <n v="117.6"/>
    <x v="0"/>
    <x v="0"/>
    <d v="2014-08-12T10:18:54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b v="0"/>
    <s v="technology/wearables"/>
    <n v="7.4837500000000001E-2"/>
    <n v="177.39259259259259"/>
    <x v="0"/>
    <x v="1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b v="1"/>
    <s v="music/electronic music"/>
    <n v="1.1863774999999999"/>
    <n v="388.9762295081967"/>
    <x v="7"/>
    <x v="13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b v="1"/>
    <s v="food/small batch"/>
    <n v="1.0230434782608695"/>
    <n v="189.75806451612902"/>
    <x v="4"/>
    <x v="7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b v="1"/>
    <s v="theater/plays"/>
    <n v="1.1752499999999999"/>
    <n v="110.35211267605634"/>
    <x v="6"/>
    <x v="11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b v="1"/>
    <s v="technology/hardware"/>
    <n v="5.8535000000000004"/>
    <n v="222.99047619047619"/>
    <x v="0"/>
    <x v="0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b v="1"/>
    <s v="theater/spaces"/>
    <n v="1.0584090909090909"/>
    <n v="146.44654088050314"/>
    <x v="6"/>
    <x v="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b v="1"/>
    <s v="photography/photobooks"/>
    <n v="1.2484324324324325"/>
    <n v="95.834024896265561"/>
    <x v="2"/>
    <x v="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b v="1"/>
    <s v="photography/photobooks"/>
    <n v="1.0493636363636363"/>
    <n v="61.562666666666665"/>
    <x v="2"/>
    <x v="3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b v="1"/>
    <s v="theater/spaces"/>
    <n v="3.1869988910451896"/>
    <n v="131.37719999999999"/>
    <x v="6"/>
    <x v="9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b v="1"/>
    <s v="technology/space exploration"/>
    <n v="1.1466525000000001"/>
    <n v="80.185489510489504"/>
    <x v="0"/>
    <x v="4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b v="1"/>
    <s v="games/tabletop games"/>
    <n v="4.1217692027666546"/>
    <n v="44.056420233463037"/>
    <x v="3"/>
    <x v="5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b v="1"/>
    <s v="technology/hardware"/>
    <n v="22603"/>
    <n v="138.66871165644173"/>
    <x v="0"/>
    <x v="0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b v="1"/>
    <s v="film &amp; video/documentary"/>
    <n v="1.0063392857142857"/>
    <n v="216.75"/>
    <x v="5"/>
    <x v="8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b v="1"/>
    <s v="film &amp; video/documentary"/>
    <n v="1.1210500000000001"/>
    <n v="58.540469973890339"/>
    <x v="5"/>
    <x v="8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b v="1"/>
    <s v="music/rock"/>
    <n v="1.018"/>
    <n v="140.85534591194968"/>
    <x v="7"/>
    <x v="15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b v="1"/>
    <s v="film &amp; video/television"/>
    <n v="1.1172500000000001"/>
    <n v="148.96666666666667"/>
    <x v="5"/>
    <x v="16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b v="1"/>
    <s v="photography/photobooks"/>
    <n v="1.0144545454545455"/>
    <n v="67.835866261398181"/>
    <x v="2"/>
    <x v="3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b v="1"/>
    <s v="photography/photobooks"/>
    <n v="1.4810000000000001"/>
    <n v="207.61682242990653"/>
    <x v="2"/>
    <x v="3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b v="1"/>
    <s v="photography/photobooks"/>
    <n v="1.1210606060606061"/>
    <n v="116.21465968586388"/>
    <x v="2"/>
    <x v="3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b v="0"/>
    <s v="technology/makerspaces"/>
    <n v="0.62839999999999996"/>
    <n v="128.61988304093566"/>
    <x v="0"/>
    <x v="24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b v="1"/>
    <s v="games/tabletop games"/>
    <n v="1.0967499999999999"/>
    <n v="55.956632653061227"/>
    <x v="3"/>
    <x v="5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b v="1"/>
    <s v="theater/plays"/>
    <n v="1.0952500000000001"/>
    <n v="92.037815126050418"/>
    <x v="6"/>
    <x v="11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b v="1"/>
    <s v="theater/plays"/>
    <n v="1.043047619047619"/>
    <n v="81.125925925925927"/>
    <x v="6"/>
    <x v="11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b v="1"/>
    <s v="music/rock"/>
    <n v="1.215816111111111"/>
    <n v="64.366735294117646"/>
    <x v="7"/>
    <x v="15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b v="1"/>
    <s v="technology/space exploration"/>
    <n v="1.4588000000000001"/>
    <n v="47.058064516129029"/>
    <x v="0"/>
    <x v="4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b v="1"/>
    <s v="photography/photobooks"/>
    <n v="1.0395714285714286"/>
    <n v="79.967032967032964"/>
    <x v="2"/>
    <x v="3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b v="1"/>
    <s v="theater/spaces"/>
    <n v="1.0871389999999999"/>
    <n v="92.130423728813554"/>
    <x v="6"/>
    <x v="9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b v="1"/>
    <s v="music/indie rock"/>
    <n v="1.2046777777777777"/>
    <n v="88.147154471544724"/>
    <x v="7"/>
    <x v="12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b v="1"/>
    <s v="film &amp; video/documentary"/>
    <n v="1.08395"/>
    <n v="65.298192771084331"/>
    <x v="5"/>
    <x v="8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b v="1"/>
    <s v="photography/photobooks"/>
    <n v="1.2364125714285714"/>
    <n v="110.39397959183674"/>
    <x v="2"/>
    <x v="3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b v="1"/>
    <s v="photography/photobooks"/>
    <n v="1.7989999999999999"/>
    <n v="96.375"/>
    <x v="2"/>
    <x v="3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b v="1"/>
    <s v="theater/plays"/>
    <n v="1.0786500000000001"/>
    <n v="106.79702970297029"/>
    <x v="6"/>
    <x v="11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b v="1"/>
    <s v="film &amp; video/documentary"/>
    <n v="1.0740000000000001"/>
    <n v="97.63636363636364"/>
    <x v="5"/>
    <x v="8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b v="1"/>
    <s v="film &amp; video/documentary"/>
    <n v="1.1894444444444445"/>
    <n v="89.957983193277315"/>
    <x v="5"/>
    <x v="8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b v="0"/>
    <s v="technology/gadgets"/>
    <n v="0.42759999999999998"/>
    <n v="215.95959595959596"/>
    <x v="0"/>
    <x v="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b v="1"/>
    <s v="film &amp; video/documentary"/>
    <n v="1.0680499999999999"/>
    <n v="224.85263157894738"/>
    <x v="5"/>
    <x v="8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b v="1"/>
    <s v="technology/makerspaces"/>
    <n v="1.0680000000000001"/>
    <n v="267"/>
    <x v="0"/>
    <x v="24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b v="1"/>
    <s v="film &amp; video/documentary"/>
    <n v="1.0658000000000001"/>
    <n v="134.91139240506328"/>
    <x v="5"/>
    <x v="8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b v="0"/>
    <s v="technology/wearables"/>
    <n v="0.47333333333333333"/>
    <n v="53.25"/>
    <x v="0"/>
    <x v="1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b v="0"/>
    <s v="photography/photobooks"/>
    <n v="0.65101538461538466"/>
    <n v="170.62903225806451"/>
    <x v="2"/>
    <x v="3"/>
    <d v="2014-09-09T23:26:00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b v="0"/>
    <s v="games/video games"/>
    <n v="0.28192"/>
    <n v="370.94736842105266"/>
    <x v="3"/>
    <x v="18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b v="1"/>
    <s v="technology/makerspaces"/>
    <n v="1.0459624999999999"/>
    <n v="373.55803571428572"/>
    <x v="0"/>
    <x v="24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b v="1"/>
    <s v="technology/space exploration"/>
    <n v="1.0421799999999999"/>
    <n v="64.933333333333323"/>
    <x v="0"/>
    <x v="4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b v="1"/>
    <s v="film &amp; video/documentary"/>
    <n v="1.0410165"/>
    <n v="138.8022"/>
    <x v="5"/>
    <x v="8"/>
    <d v="2011-11-21T05:16:32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b v="1"/>
    <s v="music/classical music"/>
    <n v="1.03775"/>
    <n v="266.08974358974359"/>
    <x v="7"/>
    <x v="25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b v="1"/>
    <s v="music/rock"/>
    <n v="1.3792666666666666"/>
    <n v="98.990430622009569"/>
    <x v="7"/>
    <x v="15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b v="1"/>
    <s v="games/tabletop games"/>
    <n v="1.0580000000000001"/>
    <n v="206.31"/>
    <x v="3"/>
    <x v="5"/>
    <d v="2015-05-28T15:22:48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b v="1"/>
    <s v="film &amp; video/documentary"/>
    <n v="1.142725"/>
    <n v="101.8269801980198"/>
    <x v="5"/>
    <x v="8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b v="0"/>
    <s v="technology/wearables"/>
    <n v="0.82208000000000003"/>
    <n v="216.33684210526314"/>
    <x v="0"/>
    <x v="1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b v="1"/>
    <s v="photography/photobooks"/>
    <n v="1.1076216216216217"/>
    <n v="97.113744075829388"/>
    <x v="2"/>
    <x v="3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b v="1"/>
    <s v="games/tabletop games"/>
    <n v="1.5737692307692308"/>
    <n v="67.970099667774093"/>
    <x v="3"/>
    <x v="5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b v="1"/>
    <s v="music/rock"/>
    <n v="1.0864893617021276"/>
    <n v="99.15533980582525"/>
    <x v="7"/>
    <x v="15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b v="1"/>
    <s v="photography/photobooks"/>
    <n v="1.4570000000000001"/>
    <n v="91.882882882882882"/>
    <x v="2"/>
    <x v="3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b v="1"/>
    <s v="theater/plays"/>
    <n v="1.0182500000000001"/>
    <n v="177.08695652173913"/>
    <x v="6"/>
    <x v="11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b v="1"/>
    <s v="music/classical music"/>
    <n v="1.130176111111111"/>
    <n v="109.96308108108107"/>
    <x v="7"/>
    <x v="25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b v="1"/>
    <s v="publishing/nonfiction"/>
    <n v="1.0126500000000001"/>
    <n v="168.77500000000001"/>
    <x v="1"/>
    <x v="17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b v="1"/>
    <s v="film &amp; video/television"/>
    <n v="1.0913513513513513"/>
    <n v="199.9009900990099"/>
    <x v="5"/>
    <x v="16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b v="1"/>
    <s v="film &amp; video/documentary"/>
    <n v="1.0064"/>
    <n v="141.74647887323943"/>
    <x v="5"/>
    <x v="8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b v="1"/>
    <s v="film &amp; video/documentary"/>
    <n v="1.0061"/>
    <n v="104.25906735751295"/>
    <x v="5"/>
    <x v="8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b v="1"/>
    <s v="theater/plays"/>
    <n v="1.006"/>
    <n v="182.90909090909091"/>
    <x v="6"/>
    <x v="1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b v="1"/>
    <s v="publishing/nonfiction"/>
    <n v="1.0035000000000001"/>
    <n v="143.35714285714286"/>
    <x v="1"/>
    <x v="17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b v="1"/>
    <s v="music/rock"/>
    <n v="1.0016"/>
    <n v="417.33333333333331"/>
    <x v="7"/>
    <x v="15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b v="1"/>
    <s v="film &amp; video/television"/>
    <n v="1.0012570000000001"/>
    <n v="606.82242424242418"/>
    <x v="5"/>
    <x v="16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b v="1"/>
    <s v="theater/plays"/>
    <n v="1.0011000000000001"/>
    <n v="168.25210084033614"/>
    <x v="6"/>
    <x v="11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b v="1"/>
    <s v="games/tabletop games"/>
    <n v="1.5331538461538461"/>
    <n v="135.58503401360545"/>
    <x v="3"/>
    <x v="5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b v="1"/>
    <s v="film &amp; video/television"/>
    <n v="1.4185714285714286"/>
    <n v="117.51479289940828"/>
    <x v="5"/>
    <x v="16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b v="0"/>
    <s v="technology/wearables"/>
    <n v="2.2157147647256063E-2"/>
    <n v="3304"/>
    <x v="0"/>
    <x v="1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b v="0"/>
    <s v="games/video games"/>
    <n v="6.5900366666666668E-2"/>
    <n v="63.569485530546629"/>
    <x v="3"/>
    <x v="18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b v="0"/>
    <s v="technology/wearables"/>
    <n v="0.39942857142857141"/>
    <n v="99.857142857142861"/>
    <x v="0"/>
    <x v="1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b v="1"/>
    <s v="photography/photobooks"/>
    <n v="5.5877142857142861"/>
    <n v="58.379104477611939"/>
    <x v="2"/>
    <x v="3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b v="1"/>
    <s v="games/tabletop games"/>
    <n v="1.0846283333333333"/>
    <n v="60.820280373831778"/>
    <x v="3"/>
    <x v="5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b v="0"/>
    <s v="technology/wearables"/>
    <n v="0.25912000000000002"/>
    <n v="150.65116279069767"/>
    <x v="0"/>
    <x v="1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b v="0"/>
    <s v="technology/wearables"/>
    <n v="0.3886"/>
    <n v="113.62573099415205"/>
    <x v="0"/>
    <x v="1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b v="1"/>
    <s v="games/tabletop games"/>
    <n v="1.0445405405405406"/>
    <n v="50.852631578947367"/>
    <x v="3"/>
    <x v="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b v="1"/>
    <s v="technology/hardware"/>
    <n v="1.9292499999999999"/>
    <n v="63.04738562091503"/>
    <x v="0"/>
    <x v="0"/>
    <d v="2014-04-13T18:43:56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b v="0"/>
    <s v="technology/wearables"/>
    <n v="0.38390000000000002"/>
    <n v="158.63636363636363"/>
    <x v="0"/>
    <x v="1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b v="1"/>
    <s v="photography/photobooks"/>
    <n v="1.0067894736842105"/>
    <n v="135.66666666666666"/>
    <x v="2"/>
    <x v="3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b v="1"/>
    <s v="film &amp; video/documentary"/>
    <n v="1.0285405405405406"/>
    <n v="91.480769230769226"/>
    <x v="5"/>
    <x v="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b v="1"/>
    <s v="technology/wearables"/>
    <n v="1.2569999999999999"/>
    <n v="190.45454545454547"/>
    <x v="0"/>
    <x v="1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b v="1"/>
    <s v="games/tabletop games"/>
    <n v="3.7702"/>
    <n v="65.00344827586207"/>
    <x v="3"/>
    <x v="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b v="1"/>
    <s v="games/tabletop games"/>
    <n v="18.670999999999999"/>
    <n v="90.635922330097088"/>
    <x v="3"/>
    <x v="5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b v="1"/>
    <s v="film &amp; video/documentary"/>
    <n v="1.009027027027027"/>
    <n v="90.616504854368927"/>
    <x v="5"/>
    <x v="8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b v="1"/>
    <s v="theater/spaces"/>
    <n v="1.0358333333333334"/>
    <n v="125.97972972972973"/>
    <x v="6"/>
    <x v="9"/>
    <d v="2016-04-05T14:19:0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b v="1"/>
    <s v="photography/photobooks"/>
    <n v="1.0347222222222223"/>
    <n v="111.52694610778443"/>
    <x v="2"/>
    <x v="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b v="1"/>
    <s v="music/rock"/>
    <n v="1.2361333333333333"/>
    <n v="67.671532846715323"/>
    <x v="7"/>
    <x v="15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b v="1"/>
    <s v="photography/photobooks"/>
    <n v="1.0865882352941176"/>
    <n v="159.24137931034483"/>
    <x v="2"/>
    <x v="3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b v="1"/>
    <s v="music/indie rock"/>
    <n v="1.0122777777777778"/>
    <n v="109.10778443113773"/>
    <x v="7"/>
    <x v="12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b v="1"/>
    <s v="theater/spaces"/>
    <n v="1.2123333333333333"/>
    <n v="80.464601769911511"/>
    <x v="6"/>
    <x v="9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b v="1"/>
    <s v="technology/makerspaces"/>
    <n v="1.0342857142857143"/>
    <n v="174.03846153846155"/>
    <x v="0"/>
    <x v="2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b v="1"/>
    <s v="film &amp; video/documentary"/>
    <n v="1.391"/>
    <n v="65.756363636363631"/>
    <x v="5"/>
    <x v="8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b v="1"/>
    <s v="photography/photobooks"/>
    <n v="2.7793846153846156"/>
    <n v="67.159851301115239"/>
    <x v="2"/>
    <x v="3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b v="1"/>
    <s v="technology/space exploration"/>
    <n v="2.2392500000000002"/>
    <n v="58.92763157894737"/>
    <x v="0"/>
    <x v="4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b v="1"/>
    <s v="film &amp; video/documentary"/>
    <n v="1.789525"/>
    <n v="73.341188524590166"/>
    <x v="5"/>
    <x v="8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b v="1"/>
    <s v="film &amp; video/documentary"/>
    <n v="1.2327586206896552"/>
    <n v="99.860335195530723"/>
    <x v="5"/>
    <x v="8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b v="1"/>
    <s v="film &amp; video/documentary"/>
    <n v="1.0473529411764706"/>
    <n v="80.202702702702709"/>
    <x v="5"/>
    <x v="8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b v="1"/>
    <s v="technology/space exploration"/>
    <n v="3.5461999999999998"/>
    <n v="89.100502512562812"/>
    <x v="0"/>
    <x v="4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b v="1"/>
    <s v="photography/photobooks"/>
    <n v="1.1786666666666668"/>
    <n v="180.40816326530611"/>
    <x v="2"/>
    <x v="3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b v="0"/>
    <s v="technology/wearables"/>
    <n v="0.7036"/>
    <n v="382.39130434782606"/>
    <x v="0"/>
    <x v="1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b v="0"/>
    <s v="technology/wearables"/>
    <n v="0.25087142857142858"/>
    <n v="89.59693877551021"/>
    <x v="0"/>
    <x v="1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b v="1"/>
    <s v="music/rock"/>
    <n v="1.1696666666666666"/>
    <n v="133.93129770992365"/>
    <x v="7"/>
    <x v="15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b v="1"/>
    <s v="music/rock"/>
    <n v="1"/>
    <n v="224.12820512820514"/>
    <x v="7"/>
    <x v="15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b v="1"/>
    <s v="theater/plays"/>
    <n v="1.1629333333333334"/>
    <n v="71.491803278688522"/>
    <x v="6"/>
    <x v="11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b v="1"/>
    <s v="film &amp; video/documentary"/>
    <n v="1.1608000000000001"/>
    <n v="116.85906040268456"/>
    <x v="5"/>
    <x v="8"/>
    <d v="2012-03-19T16:31:12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b v="1"/>
    <s v="photography/photobooks"/>
    <n v="1.0416766467065868"/>
    <n v="123.37588652482269"/>
    <x v="2"/>
    <x v="3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b v="1"/>
    <s v="music/indie rock"/>
    <n v="1.1593333333333333"/>
    <n v="152.54385964912279"/>
    <x v="7"/>
    <x v="12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b v="1"/>
    <s v="music/indie rock"/>
    <n v="1.4458441666666668"/>
    <n v="70.5289837398374"/>
    <x v="7"/>
    <x v="12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b v="1"/>
    <s v="technology/hardware"/>
    <n v="1.8186315789473684"/>
    <n v="143.97499999999999"/>
    <x v="0"/>
    <x v="0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b v="1"/>
    <s v="publishing/radio &amp; podcasts"/>
    <n v="1.0787731249999999"/>
    <n v="69.598266129032254"/>
    <x v="1"/>
    <x v="2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b v="1"/>
    <s v="technology/space exploration"/>
    <n v="1.7176130000000001"/>
    <n v="58.422210884353746"/>
    <x v="0"/>
    <x v="4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b v="1"/>
    <s v="music/indie rock"/>
    <n v="1.0731250000000001"/>
    <n v="89.895287958115176"/>
    <x v="7"/>
    <x v="12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b v="0"/>
    <s v="technology/space exploration"/>
    <n v="0.11436666666666667"/>
    <n v="112.86184210526316"/>
    <x v="0"/>
    <x v="4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b v="1"/>
    <s v="film &amp; video/documentary"/>
    <n v="1.1377333333333333"/>
    <n v="108.01265822784811"/>
    <x v="5"/>
    <x v="8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b v="1"/>
    <s v="film &amp; video/documentary"/>
    <n v="1.7028880000000002"/>
    <n v="90.579148936170213"/>
    <x v="5"/>
    <x v="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b v="0"/>
    <s v="technology/wearables"/>
    <n v="5.6613333333333335E-2"/>
    <n v="182.6236559139785"/>
    <x v="0"/>
    <x v="1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b v="1"/>
    <s v="technology/hardware"/>
    <n v="6.7447999999999997"/>
    <n v="70.848739495798313"/>
    <x v="0"/>
    <x v="0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b v="1"/>
    <s v="technology/hardware"/>
    <n v="1.4005000000000001"/>
    <n v="95.48863636363636"/>
    <x v="0"/>
    <x v="0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b v="1"/>
    <s v="photography/photobooks"/>
    <n v="1.0245398773006136"/>
    <n v="165.34653465346534"/>
    <x v="2"/>
    <x v="3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b v="1"/>
    <s v="music/rock"/>
    <n v="1.1091186666666666"/>
    <n v="127.97523076923076"/>
    <x v="7"/>
    <x v="15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b v="1"/>
    <s v="photography/photobooks"/>
    <n v="1.0358125"/>
    <n v="48.037681159420288"/>
    <x v="2"/>
    <x v="3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b v="1"/>
    <s v="film &amp; video/documentary"/>
    <n v="1.1013360000000001"/>
    <n v="70.000169491525426"/>
    <x v="5"/>
    <x v="8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b v="1"/>
    <s v="theater/spaces"/>
    <n v="1.1000666666666667"/>
    <n v="128.9140625"/>
    <x v="6"/>
    <x v="9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b v="1"/>
    <s v="theater/plays"/>
    <n v="1.0976666666666666"/>
    <n v="99.787878787878782"/>
    <x v="6"/>
    <x v="11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b v="1"/>
    <s v="film &amp; video/documentary"/>
    <n v="1.0915333333333332"/>
    <n v="121.28148148148148"/>
    <x v="5"/>
    <x v="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b v="0"/>
    <s v="theater/plays"/>
    <n v="1.0860666666666667"/>
    <n v="139.23931623931625"/>
    <x v="6"/>
    <x v="11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b v="1"/>
    <s v="technology/hardware"/>
    <n v="1.0821333333333334"/>
    <n v="90.177777777777777"/>
    <x v="0"/>
    <x v="0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b v="1"/>
    <s v="music/rock"/>
    <n v="2.9472727272727273"/>
    <n v="92.102272727272734"/>
    <x v="7"/>
    <x v="15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b v="1"/>
    <s v="photography/photobooks"/>
    <n v="1.08"/>
    <n v="462.85714285714283"/>
    <x v="2"/>
    <x v="3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b v="1"/>
    <s v="photography/photobooks"/>
    <n v="1.0103500000000001"/>
    <n v="39.91506172839506"/>
    <x v="2"/>
    <x v="3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b v="1"/>
    <s v="film &amp; video/documentary"/>
    <n v="1.0763413333333334"/>
    <n v="117.84759124087591"/>
    <x v="5"/>
    <x v="8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b v="1"/>
    <s v="film &amp; video/documentary"/>
    <n v="1.0666666666666667"/>
    <n v="81.632653061224488"/>
    <x v="5"/>
    <x v="8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b v="1"/>
    <s v="games/tabletop games"/>
    <n v="1.1383571428571428"/>
    <n v="68.106837606837601"/>
    <x v="3"/>
    <x v="5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b v="1"/>
    <s v="technology/makerspaces"/>
    <n v="1.592951"/>
    <n v="77.327718446601949"/>
    <x v="0"/>
    <x v="24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b v="1"/>
    <s v="music/rock"/>
    <n v="1.0612433333333333"/>
    <n v="38.543946731234868"/>
    <x v="7"/>
    <x v="15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b v="1"/>
    <s v="games/tabletop games"/>
    <n v="6.3613999999999997"/>
    <n v="94.103550295857985"/>
    <x v="3"/>
    <x v="5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b v="0"/>
    <s v="technology/wearables"/>
    <n v="0.39627499999999999"/>
    <n v="152.41346153846155"/>
    <x v="0"/>
    <x v="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b v="1"/>
    <s v="technology/space exploration"/>
    <n v="1.0538666666666667"/>
    <n v="205.2987012987013"/>
    <x v="0"/>
    <x v="4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b v="1"/>
    <s v="theater/spaces"/>
    <n v="1.0496000000000001"/>
    <n v="63.2289156626506"/>
    <x v="6"/>
    <x v="9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b v="1"/>
    <s v="games/tabletop games"/>
    <n v="5.2416666666666663"/>
    <n v="44.171348314606739"/>
    <x v="3"/>
    <x v="5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b v="1"/>
    <s v="film &amp; video/documentary"/>
    <n v="1.0482"/>
    <n v="67.771551724137936"/>
    <x v="5"/>
    <x v="8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b v="1"/>
    <s v="theater/plays"/>
    <n v="1.0132258064516129"/>
    <n v="54.912587412587413"/>
    <x v="6"/>
    <x v="1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b v="1"/>
    <s v="theater/plays"/>
    <n v="1.0466666666666666"/>
    <n v="327.08333333333331"/>
    <x v="6"/>
    <x v="11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b v="1"/>
    <s v="theater/spaces"/>
    <n v="1.5696000000000001"/>
    <n v="146.69158878504672"/>
    <x v="6"/>
    <x v="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b v="1"/>
    <s v="theater/plays"/>
    <n v="1.0451666666666666"/>
    <n v="89.585714285714289"/>
    <x v="6"/>
    <x v="11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b v="1"/>
    <s v="technology/hardware"/>
    <n v="1.5673440000000001"/>
    <n v="36.965660377358489"/>
    <x v="0"/>
    <x v="0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b v="1"/>
    <s v="photography/photobooks"/>
    <n v="1.1179285714285714"/>
    <n v="75.975728155339809"/>
    <x v="2"/>
    <x v="3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b v="1"/>
    <s v="music/rock"/>
    <n v="1.1178571428571429"/>
    <n v="85.054347826086953"/>
    <x v="7"/>
    <x v="1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b v="1"/>
    <s v="music/indie rock"/>
    <n v="1.0404266666666666"/>
    <n v="78.031999999999996"/>
    <x v="7"/>
    <x v="12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b v="1"/>
    <s v="theater/musical"/>
    <n v="1.0398000000000001"/>
    <n v="135.62608695652173"/>
    <x v="6"/>
    <x v="19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b v="1"/>
    <s v="film &amp; video/documentary"/>
    <n v="1.0397333333333334"/>
    <n v="239.93846153846152"/>
    <x v="5"/>
    <x v="8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b v="1"/>
    <s v="music/rock"/>
    <n v="1.5590999999999999"/>
    <n v="117.22556390977444"/>
    <x v="7"/>
    <x v="15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b v="1"/>
    <s v="photography/photobooks"/>
    <n v="1.0376666666666667"/>
    <n v="111.17857142857143"/>
    <x v="2"/>
    <x v="3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b v="1"/>
    <s v="theater/plays"/>
    <n v="1.0356666666666667"/>
    <n v="199.16666666666666"/>
    <x v="6"/>
    <x v="11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b v="1"/>
    <s v="photography/photobooks"/>
    <n v="1.5529999999999999"/>
    <n v="207.06666666666666"/>
    <x v="2"/>
    <x v="3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b v="1"/>
    <s v="photography/photobooks"/>
    <n v="1.7227777777777777"/>
    <n v="174.2134831460674"/>
    <x v="2"/>
    <x v="3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b v="1"/>
    <s v="theater/plays"/>
    <n v="1.0320666666666667"/>
    <n v="85.530386740331494"/>
    <x v="6"/>
    <x v="11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b v="1"/>
    <s v="theater/plays"/>
    <n v="1.5443"/>
    <n v="106.50344827586207"/>
    <x v="6"/>
    <x v="11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b v="1"/>
    <s v="film &amp; video/documentary"/>
    <n v="1.1873499999999999"/>
    <n v="61.496215139442228"/>
    <x v="5"/>
    <x v="8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b v="0"/>
    <s v="technology/wearables"/>
    <n v="0.15390000000000001"/>
    <n v="530.68965517241384"/>
    <x v="0"/>
    <x v="1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b v="1"/>
    <s v="theater/plays"/>
    <n v="1.0223333333333333"/>
    <n v="127.79166666666667"/>
    <x v="6"/>
    <x v="11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b v="1"/>
    <s v="theater/plays"/>
    <n v="1.0218"/>
    <n v="136.84821428571428"/>
    <x v="6"/>
    <x v="11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b v="1"/>
    <s v="music/rock"/>
    <n v="1.0212366666666666"/>
    <n v="88.037643678160919"/>
    <x v="7"/>
    <x v="15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b v="1"/>
    <s v="theater/plays"/>
    <n v="1.0209999999999999"/>
    <n v="53.177083333333336"/>
    <x v="6"/>
    <x v="11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b v="1"/>
    <s v="film &amp; video/television"/>
    <n v="1.0189999999999999"/>
    <n v="221.52173913043478"/>
    <x v="5"/>
    <x v="16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b v="0"/>
    <s v="photography/photobooks"/>
    <n v="0.61124000000000001"/>
    <n v="109.93525179856115"/>
    <x v="2"/>
    <x v="3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b v="1"/>
    <s v="film &amp; video/documentary"/>
    <n v="3.0546000000000002"/>
    <n v="68.488789237668158"/>
    <x v="5"/>
    <x v="8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b v="1"/>
    <s v="theater/plays"/>
    <n v="1.0176666666666667"/>
    <n v="125.12295081967213"/>
    <x v="6"/>
    <x v="11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b v="1"/>
    <s v="food/small batch"/>
    <n v="1.0153353333333335"/>
    <n v="149.31401960784314"/>
    <x v="4"/>
    <x v="7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b v="1"/>
    <s v="music/rock"/>
    <n v="1.0153333333333334"/>
    <n v="67.389380530973455"/>
    <x v="7"/>
    <x v="15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b v="1"/>
    <s v="publishing/radio &amp; podcasts"/>
    <n v="1.012446"/>
    <n v="44.66673529411765"/>
    <x v="1"/>
    <x v="2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b v="1"/>
    <s v="food/small batch"/>
    <n v="1.0114333333333334"/>
    <n v="123.34552845528455"/>
    <x v="4"/>
    <x v="7"/>
    <d v="2014-05-30T21:31:24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b v="1"/>
    <s v="theater/plays"/>
    <n v="1.0084"/>
    <n v="256.37288135593218"/>
    <x v="6"/>
    <x v="11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b v="1"/>
    <s v="theater/plays"/>
    <n v="3.0242"/>
    <n v="252.01666666666668"/>
    <x v="6"/>
    <x v="11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b v="1"/>
    <s v="music/rock"/>
    <n v="1.0060706666666666"/>
    <n v="97.993896103896105"/>
    <x v="7"/>
    <x v="15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b v="1"/>
    <s v="theater/spaces"/>
    <n v="1.9084810126582279"/>
    <n v="259.94827586206895"/>
    <x v="6"/>
    <x v="9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b v="1"/>
    <s v="games/tabletop games"/>
    <n v="5.3710714285714287"/>
    <n v="22.116176470588236"/>
    <x v="3"/>
    <x v="5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b v="1"/>
    <s v="film &amp; video/documentary"/>
    <n v="1.1346153846153846"/>
    <n v="73.019801980198025"/>
    <x v="5"/>
    <x v="8"/>
    <d v="2011-11-15T11:49:50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b v="1"/>
    <s v="film &amp; video/television"/>
    <n v="1.4260827250608272"/>
    <n v="185.48101265822785"/>
    <x v="5"/>
    <x v="16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b v="0"/>
    <s v="technology/wearables"/>
    <n v="0.72989999999999999"/>
    <n v="405.5"/>
    <x v="0"/>
    <x v="1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b v="1"/>
    <s v="music/rock"/>
    <n v="1.4511000000000001"/>
    <n v="70.785365853658533"/>
    <x v="7"/>
    <x v="15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b v="1"/>
    <s v="theater/plays"/>
    <n v="1.1115384615384616"/>
    <n v="200.69444444444446"/>
    <x v="6"/>
    <x v="11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b v="1"/>
    <s v="music/rock"/>
    <n v="1.443746"/>
    <n v="92.547820512820508"/>
    <x v="7"/>
    <x v="1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b v="0"/>
    <s v="technology/wearables"/>
    <n v="0.10754135338345865"/>
    <n v="51.822463768115945"/>
    <x v="0"/>
    <x v="1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b v="0"/>
    <s v="games/video games"/>
    <n v="0.28405999999999998"/>
    <n v="26.59737827715356"/>
    <x v="3"/>
    <x v="18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b v="1"/>
    <s v="technology/hardware"/>
    <n v="1.1825000000000001"/>
    <n v="97.191780821917803"/>
    <x v="0"/>
    <x v="0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b v="1"/>
    <s v="film &amp; video/documentary"/>
    <n v="2.8332000000000002"/>
    <n v="49.880281690140848"/>
    <x v="5"/>
    <x v="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b v="1"/>
    <s v="film &amp; video/television"/>
    <n v="1.2801818181818181"/>
    <n v="118.33613445378151"/>
    <x v="5"/>
    <x v="16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b v="1"/>
    <s v="technology/hardware"/>
    <n v="2.8109999999999999"/>
    <n v="147.94736842105263"/>
    <x v="0"/>
    <x v="0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b v="0"/>
    <s v="technology/wearables"/>
    <n v="0.46666666666666667"/>
    <n v="1272.7272727272727"/>
    <x v="0"/>
    <x v="1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b v="1"/>
    <s v="music/rock"/>
    <n v="1.1666666666666667"/>
    <n v="76.92307692307692"/>
    <x v="7"/>
    <x v="15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b v="1"/>
    <s v="music/rock"/>
    <n v="1.1077157238734421"/>
    <n v="73.355396825396824"/>
    <x v="7"/>
    <x v="15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b v="1"/>
    <s v="technology/hardware"/>
    <n v="3.4660000000000002"/>
    <n v="29.310782241014799"/>
    <x v="0"/>
    <x v="0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b v="0"/>
    <s v="photography/photobooks"/>
    <n v="0.56514285714285717"/>
    <n v="150.5"/>
    <x v="2"/>
    <x v="3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b v="1"/>
    <s v="film &amp; video/documentary"/>
    <n v="1.1439999999999999"/>
    <n v="103.21804511278195"/>
    <x v="5"/>
    <x v="8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b v="1"/>
    <s v="games/tabletop games"/>
    <n v="1.7104755366949576"/>
    <n v="25.42547309833024"/>
    <x v="3"/>
    <x v="5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b v="0"/>
    <s v="technology/web"/>
    <n v="0.27383999999999997"/>
    <n v="402.70588235294116"/>
    <x v="0"/>
    <x v="26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b v="1"/>
    <s v="music/classical music"/>
    <n v="1.0948792000000001"/>
    <n v="103.68174242424243"/>
    <x v="7"/>
    <x v="25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b v="1"/>
    <s v="publishing/nonfiction"/>
    <n v="1.3613999999999999"/>
    <n v="59.973568281938327"/>
    <x v="1"/>
    <x v="1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b v="1"/>
    <s v="games/tabletop games"/>
    <n v="13.566000000000001"/>
    <n v="14.370762711864407"/>
    <x v="3"/>
    <x v="5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b v="1"/>
    <s v="games/tabletop games"/>
    <n v="2.7067999999999999"/>
    <n v="140.97916666666666"/>
    <x v="3"/>
    <x v="5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b v="1"/>
    <s v="photography/photobooks"/>
    <n v="1.35"/>
    <n v="79.411764705882348"/>
    <x v="2"/>
    <x v="3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b v="1"/>
    <s v="music/rock"/>
    <n v="1.5405897142857143"/>
    <n v="70.576753926701571"/>
    <x v="7"/>
    <x v="15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b v="1"/>
    <s v="film &amp; video/documentary"/>
    <n v="1.0508593749999999"/>
    <n v="78.660818713450297"/>
    <x v="5"/>
    <x v="8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b v="1"/>
    <s v="photography/photobooks"/>
    <n v="1.0294615384615384"/>
    <n v="234.78947368421052"/>
    <x v="2"/>
    <x v="3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b v="1"/>
    <s v="music/rock"/>
    <n v="1.9885074626865671"/>
    <n v="94.489361702127653"/>
    <x v="7"/>
    <x v="15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b v="0"/>
    <s v="technology/wearables"/>
    <n v="0.44319999999999998"/>
    <n v="174.94736842105263"/>
    <x v="0"/>
    <x v="1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b v="1"/>
    <s v="publishing/nonfiction"/>
    <n v="1.0226"/>
    <n v="141.42340425531913"/>
    <x v="1"/>
    <x v="17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b v="1"/>
    <s v="food/small batch"/>
    <n v="1.1065833333333333"/>
    <n v="74.184357541899445"/>
    <x v="4"/>
    <x v="7"/>
    <d v="2014-05-27T15:22:23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b v="1"/>
    <s v="games/tabletop games"/>
    <n v="1.4697777777777778"/>
    <n v="52.701195219123505"/>
    <x v="3"/>
    <x v="5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b v="1"/>
    <s v="photography/photobooks"/>
    <n v="1.0544"/>
    <n v="118.73873873873873"/>
    <x v="2"/>
    <x v="3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b v="1"/>
    <s v="theater/plays"/>
    <n v="1.012576923076923"/>
    <n v="70.771505376344081"/>
    <x v="6"/>
    <x v="11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b v="1"/>
    <s v="theater/spaces"/>
    <n v="1.0934166666666667"/>
    <n v="84.108974358974365"/>
    <x v="6"/>
    <x v="9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b v="1"/>
    <s v="technology/hardware"/>
    <n v="2.6227999999999998"/>
    <n v="127.32038834951456"/>
    <x v="0"/>
    <x v="0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b v="1"/>
    <s v="photography/photobooks"/>
    <n v="1.0086153846153847"/>
    <n v="211.48387096774192"/>
    <x v="2"/>
    <x v="3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b v="1"/>
    <s v="film &amp; video/documentary"/>
    <n v="1.04112"/>
    <n v="81.84905660377359"/>
    <x v="5"/>
    <x v="8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b v="1"/>
    <s v="film &amp; video/documentary"/>
    <n v="1.3162883248730965"/>
    <n v="78.578424242424248"/>
    <x v="5"/>
    <x v="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b v="1"/>
    <s v="film &amp; video/documentary"/>
    <n v="1.0390027322404372"/>
    <n v="56.460043668122275"/>
    <x v="5"/>
    <x v="8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b v="0"/>
    <s v="technology/wearables"/>
    <n v="1.1199130434782609"/>
    <n v="367.97142857142859"/>
    <x v="0"/>
    <x v="1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b v="1"/>
    <s v="film &amp; video/shorts"/>
    <n v="1.0725"/>
    <n v="273.82978723404256"/>
    <x v="5"/>
    <x v="27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b v="0"/>
    <s v="technology/web"/>
    <n v="0.21363333333333334"/>
    <n v="105.93388429752066"/>
    <x v="0"/>
    <x v="26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b v="1"/>
    <s v="theater/plays"/>
    <n v="1.2806"/>
    <n v="72.76136363636364"/>
    <x v="6"/>
    <x v="11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b v="1"/>
    <s v="publishing/nonfiction"/>
    <n v="1.28"/>
    <n v="492.30769230769232"/>
    <x v="1"/>
    <x v="17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b v="1"/>
    <s v="theater/plays"/>
    <n v="1.2795000000000001"/>
    <n v="90.744680851063833"/>
    <x v="6"/>
    <x v="11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b v="0"/>
    <s v="technology/wearables"/>
    <n v="0.25584000000000001"/>
    <n v="133.25"/>
    <x v="0"/>
    <x v="1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b v="1"/>
    <s v="theater/spaces"/>
    <n v="1.2049622641509434"/>
    <n v="108.24237288135593"/>
    <x v="6"/>
    <x v="9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b v="1"/>
    <s v="theater/plays"/>
    <n v="1.273042"/>
    <n v="69.56513661202186"/>
    <x v="6"/>
    <x v="11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b v="1"/>
    <s v="film &amp; video/documentary"/>
    <n v="1.0556666666666668"/>
    <n v="62.712871287128714"/>
    <x v="5"/>
    <x v="8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b v="1"/>
    <s v="technology/hardware"/>
    <n v="2.5253999999999999"/>
    <n v="68.254054054054052"/>
    <x v="0"/>
    <x v="0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b v="1"/>
    <s v="theater/plays"/>
    <n v="1.0304098360655738"/>
    <n v="93.81343283582089"/>
    <x v="6"/>
    <x v="1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b v="1"/>
    <s v="music/rock"/>
    <n v="1.0043200000000001"/>
    <n v="126.8080808080808"/>
    <x v="7"/>
    <x v="15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b v="0"/>
    <s v="theater/plays"/>
    <n v="0.69561111111111107"/>
    <n v="63.558375634517766"/>
    <x v="6"/>
    <x v="11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b v="0"/>
    <s v="technology/wearables"/>
    <n v="0.31114999999999998"/>
    <n v="102.01639344262296"/>
    <x v="0"/>
    <x v="1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b v="1"/>
    <s v="music/rock"/>
    <n v="4.9652000000000003"/>
    <n v="51.720833333333331"/>
    <x v="7"/>
    <x v="15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b v="1"/>
    <s v="photography/photobooks"/>
    <n v="1.2348756218905472"/>
    <n v="94.736641221374043"/>
    <x v="2"/>
    <x v="3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b v="1"/>
    <s v="music/rock"/>
    <n v="1.2400610000000001"/>
    <n v="92.541865671641801"/>
    <x v="7"/>
    <x v="15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b v="1"/>
    <s v="technology/hardware"/>
    <n v="1.2353000000000001"/>
    <n v="88.23571428571428"/>
    <x v="0"/>
    <x v="0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b v="1"/>
    <s v="theater/plays"/>
    <n v="1.0290416666666666"/>
    <n v="62.052763819095475"/>
    <x v="6"/>
    <x v="11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b v="1"/>
    <s v="theater/plays"/>
    <n v="1.2324999999999999"/>
    <n v="71.242774566473983"/>
    <x v="6"/>
    <x v="11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b v="1"/>
    <s v="theater/spaces"/>
    <n v="2.4641999999999999"/>
    <n v="67.697802197802204"/>
    <x v="6"/>
    <x v="9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b v="1"/>
    <s v="theater/plays"/>
    <n v="1.0213333333333334"/>
    <n v="106.57391304347826"/>
    <x v="6"/>
    <x v="11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b v="1"/>
    <s v="theater/plays"/>
    <n v="1.0209999999999999"/>
    <n v="66.586956521739125"/>
    <x v="6"/>
    <x v="11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b v="1"/>
    <s v="photography/photobooks"/>
    <n v="1.0190833333333333"/>
    <n v="103.63559322033899"/>
    <x v="2"/>
    <x v="3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b v="1"/>
    <s v="theater/plays"/>
    <n v="1.2178"/>
    <n v="716.35294117647061"/>
    <x v="6"/>
    <x v="11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b v="1"/>
    <s v="film &amp; video/documentary"/>
    <n v="1.0137499999999999"/>
    <n v="139.82758620689654"/>
    <x v="5"/>
    <x v="8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b v="1"/>
    <s v="theater/spaces"/>
    <n v="1.2164999999999999"/>
    <n v="109.5945945945946"/>
    <x v="6"/>
    <x v="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b v="1"/>
    <s v="technology/hardware"/>
    <n v="1.2110000000000001"/>
    <n v="55.806451612903224"/>
    <x v="0"/>
    <x v="0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b v="1"/>
    <s v="technology/space exploration"/>
    <n v="1.1005454545454545"/>
    <n v="31.444155844155844"/>
    <x v="0"/>
    <x v="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b v="1"/>
    <s v="theater/plays"/>
    <n v="1.0079166666666666"/>
    <n v="60.475000000000001"/>
    <x v="6"/>
    <x v="11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b v="1"/>
    <s v="film &amp; video/television"/>
    <n v="1.0035000000000001"/>
    <n v="169.6056338028169"/>
    <x v="5"/>
    <x v="16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b v="1"/>
    <s v="music/metal"/>
    <n v="1.2041660000000001"/>
    <n v="63.37715789473684"/>
    <x v="7"/>
    <x v="20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b v="1"/>
    <s v="film &amp; video/television"/>
    <n v="1.0024166666666667"/>
    <n v="171.84285714285716"/>
    <x v="5"/>
    <x v="16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b v="1"/>
    <s v="film &amp; video/documentary"/>
    <n v="1.0663570159857905"/>
    <n v="71.899281437125751"/>
    <x v="5"/>
    <x v="8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b v="1"/>
    <s v="photography/photobooks"/>
    <n v="1.5001875"/>
    <n v="55.82093023255814"/>
    <x v="2"/>
    <x v="3"/>
    <d v="2014-06-16T15:17:46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b v="1"/>
    <s v="film &amp; video/television"/>
    <n v="1"/>
    <n v="137.93103448275863"/>
    <x v="5"/>
    <x v="16"/>
    <d v="2015-09-24T04:14: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b v="1"/>
    <s v="film &amp; video/documentary"/>
    <n v="1.2415933781686497"/>
    <n v="139.53488372093022"/>
    <x v="5"/>
    <x v="8"/>
    <d v="2014-07-17T05:03:11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b v="1"/>
    <s v="theater/plays"/>
    <n v="1"/>
    <n v="1000"/>
    <x v="6"/>
    <x v="11"/>
    <d v="2014-07-30T09:37:21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b v="1"/>
    <s v="theater/spaces"/>
    <n v="1.1998010000000001"/>
    <n v="64.160481283422456"/>
    <x v="6"/>
    <x v="9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b v="1"/>
    <s v="games/tabletop games"/>
    <n v="1.4108235294117648"/>
    <n v="57.932367149758456"/>
    <x v="3"/>
    <x v="5"/>
    <d v="2012-01-28T16:17:03"/>
    <d v="2012-02-27T16:17:03"/>
  </r>
  <r>
    <n v="217"/>
    <s v="Bitch"/>
    <s v="A roadmovie by paw"/>
    <n v="100000"/>
    <n v="11943"/>
    <x v="2"/>
    <s v="SE"/>
    <s v="SEK"/>
    <n v="1419780149"/>
    <n v="1417101749"/>
    <x v="1"/>
    <n v="38"/>
    <b v="0"/>
    <s v="film &amp; video/drama"/>
    <n v="0.11942999999999999"/>
    <n v="314.28947368421052"/>
    <x v="5"/>
    <x v="10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b v="0"/>
    <s v="photography/photobooks"/>
    <n v="0.39743333333333336"/>
    <n v="78.440789473684205"/>
    <x v="2"/>
    <x v="3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b v="1"/>
    <s v="theater/plays"/>
    <n v="1.1879999999999999"/>
    <n v="125.05263157894737"/>
    <x v="6"/>
    <x v="11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b v="0"/>
    <s v="technology/wearables"/>
    <n v="0.39426666666666665"/>
    <n v="788.5333333333333"/>
    <x v="0"/>
    <x v="1"/>
    <d v="2014-12-11T16:37:32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b v="1"/>
    <s v="music/rock"/>
    <n v="1.1805000000000001"/>
    <n v="131.16666666666666"/>
    <x v="7"/>
    <x v="15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b v="1"/>
    <s v="technology/wearables"/>
    <n v="1.4688749999999999"/>
    <n v="42.886861313868614"/>
    <x v="0"/>
    <x v="1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b v="1"/>
    <s v="theater/plays"/>
    <n v="1.0008673425918038"/>
    <n v="93.977440000000001"/>
    <x v="6"/>
    <x v="11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b v="1"/>
    <s v="technology/hardware"/>
    <n v="2.3490000000000002"/>
    <n v="64.180327868852459"/>
    <x v="0"/>
    <x v="0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b v="1"/>
    <s v="games/tabletop games"/>
    <n v="11.744899999999999"/>
    <n v="81.561805555555551"/>
    <x v="3"/>
    <x v="5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b v="1"/>
    <s v="music/electronic music"/>
    <n v="1.1727000000000001"/>
    <n v="45.988235294117644"/>
    <x v="7"/>
    <x v="13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b v="0"/>
    <s v="technology/wearables"/>
    <n v="7.7886666666666673E-2"/>
    <n v="292.07499999999999"/>
    <x v="0"/>
    <x v="1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b v="1"/>
    <s v="film &amp; video/documentary"/>
    <n v="1.1656"/>
    <n v="40.755244755244753"/>
    <x v="5"/>
    <x v="8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b v="1"/>
    <s v="music/rock"/>
    <n v="1.5533333333333332"/>
    <n v="112.01923076923077"/>
    <x v="7"/>
    <x v="15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b v="1"/>
    <s v="film &amp; video/television"/>
    <n v="1.3685882352941177"/>
    <n v="63.917582417582416"/>
    <x v="5"/>
    <x v="16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b v="1"/>
    <s v="film &amp; video/television"/>
    <n v="1.1620999999999999"/>
    <n v="223.48076923076923"/>
    <x v="5"/>
    <x v="16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b v="0"/>
    <s v="photography/photobooks"/>
    <n v="0.41407142857142859"/>
    <n v="120.77083333333333"/>
    <x v="2"/>
    <x v="3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b v="1"/>
    <s v="technology/hardware"/>
    <n v="1.157092"/>
    <n v="84.459270072992695"/>
    <x v="0"/>
    <x v="0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b v="1"/>
    <s v="food/small batch"/>
    <n v="1.4431375"/>
    <n v="40.795406360424032"/>
    <x v="4"/>
    <x v="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b v="1"/>
    <s v="food/small batch"/>
    <n v="1.1545000000000001"/>
    <n v="62.06989247311828"/>
    <x v="4"/>
    <x v="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b v="1"/>
    <s v="theater/plays"/>
    <n v="1.5373333333333334"/>
    <n v="110.86538461538461"/>
    <x v="6"/>
    <x v="11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b v="1"/>
    <s v="technology/space exploration"/>
    <n v="1"/>
    <n v="136.9047619047619"/>
    <x v="0"/>
    <x v="4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b v="1"/>
    <s v="music/rock"/>
    <n v="1.1472"/>
    <n v="67.881656804733723"/>
    <x v="7"/>
    <x v="15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b v="0"/>
    <s v="technology/wearables"/>
    <n v="5.7334999999999997E-2"/>
    <n v="603.52631578947364"/>
    <x v="0"/>
    <x v="1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b v="1"/>
    <s v="theater/plays"/>
    <n v="1.145"/>
    <n v="184.67741935483872"/>
    <x v="6"/>
    <x v="11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b v="0"/>
    <s v="theater/spaces"/>
    <n v="5.080888888888889E-2"/>
    <n v="1270.2222222222222"/>
    <x v="6"/>
    <x v="9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b v="1"/>
    <s v="games/tabletop games"/>
    <n v="1.3444929411764706"/>
    <n v="23.808729166666669"/>
    <x v="3"/>
    <x v="5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b v="1"/>
    <s v="music/rock"/>
    <n v="1.1385000000000001"/>
    <n v="72.056962025316452"/>
    <x v="7"/>
    <x v="15"/>
    <d v="2016-09-27T22:01:50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b v="1"/>
    <s v="music/indie rock"/>
    <n v="1.4612318374694613"/>
    <n v="98.817391304347822"/>
    <x v="7"/>
    <x v="1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b v="1"/>
    <s v="theater/plays"/>
    <n v="1.1363000000000001"/>
    <n v="88.7734375"/>
    <x v="6"/>
    <x v="11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b v="1"/>
    <s v="music/rock"/>
    <n v="1.2614444444444444"/>
    <n v="61.701086956521742"/>
    <x v="7"/>
    <x v="15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b v="1"/>
    <s v="publishing/nonfiction"/>
    <n v="3.151388888888889"/>
    <n v="105.04629629629629"/>
    <x v="1"/>
    <x v="17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b v="1"/>
    <s v="theater/plays"/>
    <n v="1.1932315789473684"/>
    <n v="50.157964601769912"/>
    <x v="6"/>
    <x v="11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b v="1"/>
    <s v="games/tabletop games"/>
    <n v="2.8665822784810127"/>
    <n v="41.782287822878232"/>
    <x v="3"/>
    <x v="5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b v="1"/>
    <s v="film &amp; video/documentary"/>
    <n v="1.1292"/>
    <n v="48.051063829787232"/>
    <x v="5"/>
    <x v="8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b v="1"/>
    <s v="technology/hardware"/>
    <n v="1.4974666666666667"/>
    <n v="160.44285714285715"/>
    <x v="0"/>
    <x v="0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b v="1"/>
    <s v="film &amp; video/documentary"/>
    <n v="1.1230249999999999"/>
    <n v="181.13306451612902"/>
    <x v="5"/>
    <x v="8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b v="0"/>
    <s v="theater/spaces"/>
    <n v="8.4173998587352451E-3"/>
    <n v="415.77777777777777"/>
    <x v="6"/>
    <x v="9"/>
    <d v="2015-02-20T17:07:15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b v="1"/>
    <s v="photography/photobooks"/>
    <n v="2.80375"/>
    <n v="81.268115942028984"/>
    <x v="2"/>
    <x v="3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b v="1"/>
    <s v="music/electronic music"/>
    <n v="1.1175999999999999"/>
    <n v="79.262411347517727"/>
    <x v="7"/>
    <x v="13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b v="1"/>
    <s v="music/rock"/>
    <n v="1.1160000000000001"/>
    <n v="73.907284768211923"/>
    <x v="7"/>
    <x v="15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b v="1"/>
    <s v="theater/plays"/>
    <n v="1.1122000000000001"/>
    <n v="57.626943005181346"/>
    <x v="6"/>
    <x v="11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b v="1"/>
    <s v="film &amp; video/shorts"/>
    <n v="1.109423"/>
    <n v="62.327134831460668"/>
    <x v="5"/>
    <x v="27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b v="1"/>
    <s v="film &amp; video/television"/>
    <n v="1.2895348837209302"/>
    <n v="128.95348837209303"/>
    <x v="5"/>
    <x v="16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b v="1"/>
    <s v="music/indie rock"/>
    <n v="1.107"/>
    <n v="115.3125"/>
    <x v="7"/>
    <x v="12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b v="1"/>
    <s v="theater/plays"/>
    <n v="1.105675"/>
    <n v="151.4623287671233"/>
    <x v="6"/>
    <x v="11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b v="1"/>
    <s v="theater/plays"/>
    <n v="1.0519047619047619"/>
    <n v="56.065989847715734"/>
    <x v="6"/>
    <x v="11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b v="0"/>
    <s v="technology/makerspaces"/>
    <n v="0.27579999999999999"/>
    <n v="167.15151515151516"/>
    <x v="0"/>
    <x v="24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b v="1"/>
    <s v="technology/hardware"/>
    <n v="14.62"/>
    <n v="40.762081784386616"/>
    <x v="0"/>
    <x v="0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b v="1"/>
    <s v="music/pop"/>
    <n v="1.095"/>
    <n v="85.546875"/>
    <x v="7"/>
    <x v="22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b v="0"/>
    <s v="photography/photobooks"/>
    <n v="0.38735714285714284"/>
    <n v="133.90123456790124"/>
    <x v="2"/>
    <x v="3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b v="1"/>
    <s v="games/tabletop games"/>
    <n v="5.4215"/>
    <n v="41.228136882129277"/>
    <x v="3"/>
    <x v="5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b v="0"/>
    <s v="technology/wearables"/>
    <n v="0.21628"/>
    <n v="50.29767441860465"/>
    <x v="0"/>
    <x v="1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b v="1"/>
    <s v="film &amp; video/documentary"/>
    <n v="1.0804450000000001"/>
    <n v="58.719836956521746"/>
    <x v="5"/>
    <x v="8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b v="1"/>
    <s v="games/tabletop games"/>
    <n v="1.8003333333333333"/>
    <n v="24.274157303370785"/>
    <x v="3"/>
    <x v="5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b v="1"/>
    <s v="food/small batch"/>
    <n v="1.08"/>
    <n v="90"/>
    <x v="4"/>
    <x v="7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b v="0"/>
    <s v="theater/plays"/>
    <n v="0.2155"/>
    <n v="128.27380952380952"/>
    <x v="6"/>
    <x v="1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b v="1"/>
    <s v="music/electronic music"/>
    <n v="1.0740000000000001"/>
    <n v="108.48484848484848"/>
    <x v="7"/>
    <x v="13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b v="1"/>
    <s v="technology/space exploration"/>
    <n v="1.02"/>
    <n v="107.1"/>
    <x v="0"/>
    <x v="4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b v="1"/>
    <s v="games/tabletop games"/>
    <n v="1.2595294117647058"/>
    <n v="21.497991967871485"/>
    <x v="3"/>
    <x v="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b v="1"/>
    <s v="theater/plays"/>
    <n v="1.0685"/>
    <n v="109.03061224489795"/>
    <x v="6"/>
    <x v="11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b v="1"/>
    <s v="food/small batch"/>
    <n v="4.2720000000000002"/>
    <n v="31.691394658753708"/>
    <x v="4"/>
    <x v="7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b v="1"/>
    <s v="technology/wearables"/>
    <n v="2.1356000000000002"/>
    <n v="122.73563218390805"/>
    <x v="0"/>
    <x v="1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b v="1"/>
    <s v="publishing/nonfiction"/>
    <n v="1.2552941176470589"/>
    <n v="187.19298245614036"/>
    <x v="1"/>
    <x v="17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b v="1"/>
    <s v="film &amp; video/documentary"/>
    <n v="1.0640000000000001"/>
    <n v="120.90909090909091"/>
    <x v="5"/>
    <x v="8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b v="1"/>
    <s v="music/rock"/>
    <n v="2.6524999999999999"/>
    <n v="84.206349206349202"/>
    <x v="7"/>
    <x v="15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b v="1"/>
    <s v="theater/plays"/>
    <n v="1.0603"/>
    <n v="103.95098039215686"/>
    <x v="6"/>
    <x v="11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b v="1"/>
    <s v="publishing/nonfiction"/>
    <n v="1.0556000000000001"/>
    <n v="95.963636363636368"/>
    <x v="1"/>
    <x v="17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b v="1"/>
    <s v="music/indie rock"/>
    <n v="1.0555000000000001"/>
    <n v="87.958333333333329"/>
    <x v="7"/>
    <x v="12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b v="1"/>
    <s v="theater/plays"/>
    <n v="1.0555000000000001"/>
    <n v="62.827380952380949"/>
    <x v="6"/>
    <x v="11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b v="1"/>
    <s v="music/electronic music"/>
    <n v="3.5180366666666667"/>
    <n v="22.079728033472804"/>
    <x v="7"/>
    <x v="13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b v="1"/>
    <s v="film &amp; video/documentary"/>
    <n v="1.0549999999999999"/>
    <n v="63.17365269461078"/>
    <x v="5"/>
    <x v="8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b v="1"/>
    <s v="film &amp; video/documentary"/>
    <n v="1.0024761904761905"/>
    <n v="202.42307692307693"/>
    <x v="5"/>
    <x v="8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b v="1"/>
    <s v="music/rock"/>
    <n v="1.0501"/>
    <n v="201.94230769230768"/>
    <x v="7"/>
    <x v="15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b v="1"/>
    <s v="theater/plays"/>
    <n v="1.044"/>
    <n v="145"/>
    <x v="6"/>
    <x v="11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b v="1"/>
    <s v="music/rock"/>
    <n v="1.4907142857142857"/>
    <n v="71.965517241379317"/>
    <x v="7"/>
    <x v="15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b v="1"/>
    <s v="technology/hardware"/>
    <n v="1.303625"/>
    <n v="43.095041322314053"/>
    <x v="0"/>
    <x v="0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b v="1"/>
    <s v="music/rock"/>
    <n v="1.042"/>
    <n v="66.369426751592357"/>
    <x v="7"/>
    <x v="15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b v="1"/>
    <s v="film &amp; video/television"/>
    <n v="1.0389999999999999"/>
    <n v="69.266666666666666"/>
    <x v="5"/>
    <x v="16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b v="1"/>
    <s v="theater/spaces"/>
    <n v="1.0373000000000001"/>
    <n v="90.2"/>
    <x v="6"/>
    <x v="9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b v="1"/>
    <s v="music/indie rock"/>
    <n v="1.7243333333333333"/>
    <n v="94.054545454545448"/>
    <x v="7"/>
    <x v="12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b v="1"/>
    <s v="theater/plays"/>
    <n v="1.0338000000000001"/>
    <n v="90.684210526315795"/>
    <x v="6"/>
    <x v="11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b v="1"/>
    <s v="film &amp; video/documentary"/>
    <n v="1.033501"/>
    <n v="86.84882352941176"/>
    <x v="5"/>
    <x v="8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b v="1"/>
    <s v="film &amp; video/documentary"/>
    <n v="1.03"/>
    <n v="86.554621848739501"/>
    <x v="5"/>
    <x v="8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b v="1"/>
    <s v="theater/plays"/>
    <n v="1.03"/>
    <n v="139.18918918918919"/>
    <x v="6"/>
    <x v="11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b v="1"/>
    <s v="theater/plays"/>
    <n v="1.0299"/>
    <n v="63.574074074074076"/>
    <x v="6"/>
    <x v="11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b v="1"/>
    <s v="film &amp; video/television"/>
    <n v="1.0290999999999999"/>
    <n v="137.21333333333334"/>
    <x v="5"/>
    <x v="16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b v="1"/>
    <s v="photography/photobooks"/>
    <n v="1.0289999999999999"/>
    <n v="168.68852459016392"/>
    <x v="2"/>
    <x v="3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b v="1"/>
    <s v="theater/musical"/>
    <n v="1.0265010000000001"/>
    <n v="106.9271875"/>
    <x v="6"/>
    <x v="19"/>
    <d v="2014-05-29T04:00:45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b v="1"/>
    <s v="music/rock"/>
    <n v="1.0235000000000001"/>
    <n v="196.82692307692307"/>
    <x v="7"/>
    <x v="15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b v="1"/>
    <s v="theater/plays"/>
    <n v="1.0235000000000001"/>
    <n v="105.51546391752578"/>
    <x v="6"/>
    <x v="11"/>
    <d v="2015-04-24T13:21:07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b v="1"/>
    <s v="publishing/nonfiction"/>
    <n v="2.0419999999999998"/>
    <n v="59.360465116279073"/>
    <x v="1"/>
    <x v="17"/>
    <d v="2015-11-09T07:58:55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b v="1"/>
    <s v="music/rock"/>
    <n v="1.4585714285714286"/>
    <n v="64.620253164556956"/>
    <x v="7"/>
    <x v="15"/>
    <d v="2013-09-29T15:56:28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b v="1"/>
    <s v="music/indie rock"/>
    <n v="1.2749999999999999"/>
    <n v="129.1139240506329"/>
    <x v="7"/>
    <x v="12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b v="1"/>
    <s v="music/indie rock"/>
    <n v="1.3576026666666667"/>
    <n v="97.904038461538462"/>
    <x v="7"/>
    <x v="12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b v="1"/>
    <s v="theater/plays"/>
    <n v="1.0173000000000001"/>
    <n v="141.29166666666666"/>
    <x v="6"/>
    <x v="11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b v="1"/>
    <s v="theater/plays"/>
    <n v="1.0156000000000001"/>
    <n v="137.24324324324326"/>
    <x v="6"/>
    <x v="11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b v="1"/>
    <s v="music/rock"/>
    <n v="1.0135000000000001"/>
    <n v="112.61111111111111"/>
    <x v="7"/>
    <x v="15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b v="1"/>
    <s v="theater/plays"/>
    <n v="1.0133000000000001"/>
    <n v="99.343137254901961"/>
    <x v="6"/>
    <x v="11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b v="1"/>
    <s v="film &amp; video/documentary"/>
    <n v="1.0119"/>
    <n v="146.65217391304347"/>
    <x v="5"/>
    <x v="8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b v="1"/>
    <s v="theater/plays"/>
    <n v="1.0115000000000001"/>
    <n v="103.21428571428571"/>
    <x v="6"/>
    <x v="1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b v="1"/>
    <s v="film &amp; video/television"/>
    <n v="1.01"/>
    <n v="194.23076923076923"/>
    <x v="5"/>
    <x v="16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b v="1"/>
    <s v="theater/musical"/>
    <n v="1.0092000000000001"/>
    <n v="162.7741935483871"/>
    <x v="6"/>
    <x v="19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b v="1"/>
    <s v="theater/spaces"/>
    <n v="1.0087999999999999"/>
    <n v="162.70967741935485"/>
    <x v="6"/>
    <x v="9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b v="1"/>
    <s v="theater/plays"/>
    <n v="1.0085"/>
    <n v="63.829113924050631"/>
    <x v="6"/>
    <x v="11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b v="1"/>
    <s v="music/pop"/>
    <n v="2.0169999999999999"/>
    <n v="89.247787610619469"/>
    <x v="7"/>
    <x v="22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b v="1"/>
    <s v="photography/photobooks"/>
    <n v="2.0162"/>
    <n v="80.647999999999996"/>
    <x v="2"/>
    <x v="3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b v="1"/>
    <s v="music/rock"/>
    <n v="1.5493846153846154"/>
    <n v="53.005263157894738"/>
    <x v="7"/>
    <x v="15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b v="1"/>
    <s v="theater/plays"/>
    <n v="3.3558333333333334"/>
    <n v="41.773858921161825"/>
    <x v="6"/>
    <x v="11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b v="1"/>
    <s v="theater/plays"/>
    <n v="1.0065"/>
    <n v="145.86956521739131"/>
    <x v="6"/>
    <x v="11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b v="1"/>
    <s v="film &amp; video/documentary"/>
    <n v="1.0045999999999999"/>
    <n v="93.018518518518519"/>
    <x v="5"/>
    <x v="8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b v="1"/>
    <s v="technology/hardware"/>
    <n v="1.6741666666666666"/>
    <n v="99.455445544554451"/>
    <x v="0"/>
    <x v="0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b v="0"/>
    <s v="music/faith"/>
    <n v="0.33473333333333333"/>
    <n v="264.26315789473682"/>
    <x v="7"/>
    <x v="14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b v="1"/>
    <s v="theater/plays"/>
    <n v="1.0041"/>
    <n v="118.12941176470588"/>
    <x v="6"/>
    <x v="11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b v="1"/>
    <s v="theater/plays"/>
    <n v="1.0031000000000001"/>
    <n v="110.23076923076923"/>
    <x v="6"/>
    <x v="11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b v="1"/>
    <s v="theater/plays"/>
    <n v="1.0026999999999999"/>
    <n v="92.842592592592595"/>
    <x v="6"/>
    <x v="11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b v="1"/>
    <s v="theater/plays"/>
    <n v="1.0026489999999999"/>
    <n v="48.437149758454105"/>
    <x v="6"/>
    <x v="11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b v="1"/>
    <s v="music/classical music"/>
    <n v="1.0024999999999999"/>
    <n v="169.91525423728814"/>
    <x v="7"/>
    <x v="25"/>
    <d v="2014-12-04T21:39:12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b v="1"/>
    <s v="music/rock"/>
    <n v="2.0034000000000001"/>
    <n v="182.12727272727273"/>
    <x v="7"/>
    <x v="15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b v="1"/>
    <s v="publishing/nonfiction"/>
    <n v="1.2210975609756098"/>
    <n v="84.142857142857139"/>
    <x v="1"/>
    <x v="17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b v="1"/>
    <s v="music/rock"/>
    <n v="1"/>
    <n v="172.41379310344828"/>
    <x v="7"/>
    <x v="15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b v="1"/>
    <s v="theater/spaces"/>
    <n v="1"/>
    <n v="370.37037037037038"/>
    <x v="6"/>
    <x v="9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b v="0"/>
    <s v="games/mobile games"/>
    <n v="0.39500000000000002"/>
    <n v="253.2051282051282"/>
    <x v="3"/>
    <x v="28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b v="1"/>
    <s v="technology/hardware"/>
    <n v="1.2290000000000001"/>
    <n v="169.51724137931035"/>
    <x v="0"/>
    <x v="0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b v="1"/>
    <s v="theater/plays"/>
    <n v="1.1530588235294117"/>
    <n v="58.688622754491021"/>
    <x v="6"/>
    <x v="11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b v="1"/>
    <s v="film &amp; video/documentary"/>
    <n v="1.3033333333333332"/>
    <n v="51.719576719576722"/>
    <x v="5"/>
    <x v="8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b v="1"/>
    <s v="publishing/radio &amp; podcasts"/>
    <n v="1.0236842105263158"/>
    <n v="33.191126279863482"/>
    <x v="1"/>
    <x v="2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b v="1"/>
    <s v="photography/photobooks"/>
    <n v="1.0777777777777777"/>
    <n v="112.79069767441861"/>
    <x v="2"/>
    <x v="3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b v="1"/>
    <s v="music/rock"/>
    <n v="1.0047368421052632"/>
    <n v="190.9"/>
    <x v="7"/>
    <x v="15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b v="1"/>
    <s v="theater/plays"/>
    <n v="1.0037894736842106"/>
    <n v="98.30927835051547"/>
    <x v="6"/>
    <x v="1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b v="1"/>
    <s v="theater/plays"/>
    <n v="1.0026315789473683"/>
    <n v="134.1549295774648"/>
    <x v="6"/>
    <x v="11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b v="1"/>
    <s v="publishing/nonfiction"/>
    <n v="1.5833333333333333"/>
    <n v="68.345323741007192"/>
    <x v="1"/>
    <x v="17"/>
    <d v="2014-07-09T12:03:49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b v="1"/>
    <s v="music/rock"/>
    <n v="1.2648920000000001"/>
    <n v="64.535306122448986"/>
    <x v="7"/>
    <x v="15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b v="0"/>
    <s v="photography/photobooks"/>
    <n v="0.236925"/>
    <n v="51.227027027027027"/>
    <x v="2"/>
    <x v="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b v="0"/>
    <s v="photography/photobooks"/>
    <n v="0.20449632511889321"/>
    <n v="83.716814159292042"/>
    <x v="2"/>
    <x v="3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b v="1"/>
    <s v="photography/photobooks"/>
    <n v="1.0495555555555556"/>
    <n v="59.408805031446541"/>
    <x v="2"/>
    <x v="3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b v="1"/>
    <s v="theater/plays"/>
    <n v="1.885046"/>
    <n v="31.209370860927152"/>
    <x v="6"/>
    <x v="1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b v="0"/>
    <s v="photography/photobooks"/>
    <n v="0.52327777777777773"/>
    <n v="94.19"/>
    <x v="2"/>
    <x v="3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b v="1"/>
    <s v="photography/photobooks"/>
    <n v="1.1052941176470588"/>
    <n v="104.38888888888889"/>
    <x v="2"/>
    <x v="3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b v="1"/>
    <s v="film &amp; video/documentary"/>
    <n v="1.2516"/>
    <n v="140.1044776119403"/>
    <x v="5"/>
    <x v="8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b v="1"/>
    <s v="music/indie rock"/>
    <n v="1.0411111111111111"/>
    <n v="90.09615384615384"/>
    <x v="7"/>
    <x v="12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b v="1"/>
    <s v="music/rock"/>
    <n v="2.5248648648648651"/>
    <n v="55.607142857142854"/>
    <x v="7"/>
    <x v="15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b v="1"/>
    <s v="photography/photobooks"/>
    <n v="1.033638888888889"/>
    <n v="64.156896551724131"/>
    <x v="2"/>
    <x v="3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b v="1"/>
    <s v="games/tabletop games"/>
    <n v="9302.5"/>
    <n v="4.5712530712530715"/>
    <x v="3"/>
    <x v="5"/>
    <d v="2017-03-06T18:01:30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b v="1"/>
    <s v="film &amp; video/documentary"/>
    <n v="1.8455999999999999"/>
    <n v="85.444444444444443"/>
    <x v="5"/>
    <x v="8"/>
    <d v="2010-03-29T15:54:18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b v="1"/>
    <s v="music/indie rock"/>
    <n v="1.0171957671957672"/>
    <n v="196.34042553191489"/>
    <x v="7"/>
    <x v="12"/>
    <d v="2015-09-20T17:55:22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b v="1"/>
    <s v="music/indie rock"/>
    <n v="1.1504037499999999"/>
    <n v="57.520187499999999"/>
    <x v="7"/>
    <x v="1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b v="1"/>
    <s v="theater/spaces"/>
    <n v="1.1048192771084338"/>
    <n v="96.526315789473685"/>
    <x v="6"/>
    <x v="9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b v="1"/>
    <s v="music/rock"/>
    <n v="1.0152222222222222"/>
    <n v="51.044692737430168"/>
    <x v="7"/>
    <x v="15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b v="1"/>
    <s v="music/rock"/>
    <n v="1.1412500000000001"/>
    <n v="67.132352941176464"/>
    <x v="7"/>
    <x v="15"/>
    <d v="2011-10-29T01:13:16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b v="1"/>
    <s v="theater/plays"/>
    <n v="1.0137777777777779"/>
    <n v="126.72222222222223"/>
    <x v="6"/>
    <x v="11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b v="1"/>
    <s v="photography/photobooks"/>
    <n v="2.6059999999999999"/>
    <n v="54.616766467065865"/>
    <x v="2"/>
    <x v="3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b v="1"/>
    <s v="photography/photobooks"/>
    <n v="1.0412571428571429"/>
    <n v="130.15714285714284"/>
    <x v="2"/>
    <x v="3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b v="1"/>
    <s v="film &amp; video/television"/>
    <n v="1.0122222222222221"/>
    <n v="159.82456140350877"/>
    <x v="5"/>
    <x v="16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b v="1"/>
    <s v="film &amp; video/documentary"/>
    <n v="1.0133333333333334"/>
    <n v="347.84615384615387"/>
    <x v="5"/>
    <x v="8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b v="1"/>
    <s v="technology/hardware"/>
    <n v="3.6120000000000001"/>
    <n v="96.063829787234042"/>
    <x v="0"/>
    <x v="0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b v="1"/>
    <s v="games/tabletop games"/>
    <n v="1.1268750000000001"/>
    <n v="107.32142857142857"/>
    <x v="3"/>
    <x v="5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b v="1"/>
    <s v="film &amp; video/documentary"/>
    <n v="1.1187499999999999"/>
    <n v="61.301369863013697"/>
    <x v="5"/>
    <x v="8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b v="0"/>
    <s v="technology/wearables"/>
    <n v="0.22092500000000001"/>
    <n v="23.948509485094849"/>
    <x v="0"/>
    <x v="1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b v="1"/>
    <s v="music/rock"/>
    <n v="1.10406125"/>
    <n v="65.914104477611943"/>
    <x v="7"/>
    <x v="15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b v="0"/>
    <s v="technology/wearables"/>
    <n v="0.15485964912280703"/>
    <n v="93.90425531914893"/>
    <x v="0"/>
    <x v="1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b v="0"/>
    <s v="film &amp; video/drama"/>
    <n v="0.17630000000000001"/>
    <n v="115.98684210526316"/>
    <x v="5"/>
    <x v="10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b v="1"/>
    <s v="games/tabletop games"/>
    <n v="4.8927777777777779"/>
    <n v="31.566308243727597"/>
    <x v="3"/>
    <x v="5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b v="1"/>
    <s v="music/indie rock"/>
    <n v="1.7584040000000001"/>
    <n v="56.000127388535034"/>
    <x v="7"/>
    <x v="12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b v="1"/>
    <s v="theater/spaces"/>
    <n v="1.0329411764705883"/>
    <n v="94.408602150537632"/>
    <x v="6"/>
    <x v="9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b v="1"/>
    <s v="film &amp; video/television"/>
    <n v="1.0416666666666667"/>
    <n v="194.44444444444446"/>
    <x v="5"/>
    <x v="16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b v="1"/>
    <s v="theater/plays"/>
    <n v="1.748"/>
    <n v="264.84848484848487"/>
    <x v="6"/>
    <x v="11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b v="1"/>
    <s v="music/indie rock"/>
    <n v="1.1652013333333333"/>
    <n v="60.26903448275862"/>
    <x v="7"/>
    <x v="12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b v="1"/>
    <s v="film &amp; video/documentary"/>
    <n v="1.0276470588235294"/>
    <n v="109.1875"/>
    <x v="5"/>
    <x v="8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b v="0"/>
    <s v="music/faith"/>
    <n v="1.0912500000000001"/>
    <n v="86.43564356435644"/>
    <x v="7"/>
    <x v="1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b v="0"/>
    <s v="theater/musical"/>
    <n v="0.51023391812865493"/>
    <n v="147.88135593220338"/>
    <x v="6"/>
    <x v="19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b v="1"/>
    <s v="theater/spaces"/>
    <n v="1.0261176470588236"/>
    <n v="242.27777777777777"/>
    <x v="6"/>
    <x v="9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b v="1"/>
    <s v="music/pop"/>
    <n v="1.7423040000000001"/>
    <n v="51.854285714285716"/>
    <x v="7"/>
    <x v="22"/>
    <d v="2011-03-24T20:01:36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b v="1"/>
    <s v="theater/plays"/>
    <n v="1.0339285714285715"/>
    <n v="173.7"/>
    <x v="6"/>
    <x v="11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b v="1"/>
    <s v="games/tabletop games"/>
    <n v="1.1554666666666666"/>
    <n v="144.43333333333334"/>
    <x v="3"/>
    <x v="5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b v="1"/>
    <s v="food/small batch"/>
    <n v="1.728"/>
    <n v="75.130434782608702"/>
    <x v="4"/>
    <x v="7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b v="1"/>
    <s v="film &amp; video/documentary"/>
    <n v="1.016"/>
    <n v="105.3170731707317"/>
    <x v="5"/>
    <x v="8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b v="0"/>
    <s v="technology/wearables"/>
    <n v="0.34527999999999998"/>
    <n v="95.911111111111111"/>
    <x v="0"/>
    <x v="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b v="1"/>
    <s v="theater/spaces"/>
    <n v="1.0774999999999999"/>
    <n v="88.865979381443296"/>
    <x v="6"/>
    <x v="9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b v="0"/>
    <s v="food/food trucks"/>
    <n v="0.107325"/>
    <n v="72.762711864406782"/>
    <x v="4"/>
    <x v="29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b v="1"/>
    <s v="film &amp; video/television"/>
    <n v="1.0726249999999999"/>
    <n v="49.316091954022987"/>
    <x v="5"/>
    <x v="16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b v="1"/>
    <s v="food/small batch"/>
    <n v="1.0078823529411765"/>
    <n v="125.98529411764706"/>
    <x v="4"/>
    <x v="7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b v="1"/>
    <s v="film &amp; video/documentary"/>
    <n v="1.0673325"/>
    <n v="45.418404255319146"/>
    <x v="5"/>
    <x v="8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b v="0"/>
    <s v="journalism/audio"/>
    <n v="8.5370000000000001E-2"/>
    <n v="29.236301369863014"/>
    <x v="8"/>
    <x v="30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b v="1"/>
    <s v="theater/musical"/>
    <n v="1.0671250000000001"/>
    <n v="90.819148936170208"/>
    <x v="6"/>
    <x v="19"/>
    <d v="2014-06-24T08:49:38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b v="1"/>
    <s v="film &amp; video/television"/>
    <n v="1.4215"/>
    <n v="193.84090909090909"/>
    <x v="5"/>
    <x v="16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b v="1"/>
    <s v="film &amp; video/television"/>
    <n v="1.064875"/>
    <n v="146.87931034482759"/>
    <x v="5"/>
    <x v="16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b v="0"/>
    <s v="theater/spaces"/>
    <n v="0.11294666666666667"/>
    <n v="117.65277777777777"/>
    <x v="6"/>
    <x v="9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b v="1"/>
    <s v="photography/photobooks"/>
    <n v="2.8156666666666665"/>
    <n v="52.793750000000003"/>
    <x v="2"/>
    <x v="3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b v="1"/>
    <s v="music/rock"/>
    <n v="1.0531250000000001"/>
    <n v="158.96226415094338"/>
    <x v="7"/>
    <x v="15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b v="1"/>
    <s v="theater/spaces"/>
    <n v="1.6801999999999999"/>
    <n v="84.858585858585855"/>
    <x v="6"/>
    <x v="9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b v="1"/>
    <s v="food/small batch"/>
    <n v="1.6798"/>
    <n v="75.666666666666671"/>
    <x v="4"/>
    <x v="7"/>
    <d v="2016-10-27T14:27:51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b v="1"/>
    <s v="music/rock"/>
    <n v="1.0443750000000001"/>
    <n v="117.67605633802818"/>
    <x v="7"/>
    <x v="15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b v="1"/>
    <s v="music/rock"/>
    <n v="1.043625"/>
    <n v="56.412162162162161"/>
    <x v="7"/>
    <x v="15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b v="1"/>
    <s v="theater/plays"/>
    <n v="1.0435000000000001"/>
    <n v="177.61702127659575"/>
    <x v="6"/>
    <x v="11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b v="1"/>
    <s v="theater/spaces"/>
    <n v="1.6639999999999999"/>
    <n v="177.02127659574469"/>
    <x v="6"/>
    <x v="9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b v="0"/>
    <s v="film &amp; video/animation"/>
    <n v="0.21906971229845085"/>
    <n v="66.520080000000007"/>
    <x v="5"/>
    <x v="23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b v="1"/>
    <s v="technology/hardware"/>
    <n v="1.3844033333333334"/>
    <n v="87.436000000000007"/>
    <x v="0"/>
    <x v="0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b v="1"/>
    <s v="games/tabletop games"/>
    <n v="3.3203999999999998"/>
    <n v="21.230179028132991"/>
    <x v="3"/>
    <x v="5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b v="1"/>
    <s v="music/classical music"/>
    <n v="1.1066666666666667"/>
    <n v="61.029411764705884"/>
    <x v="7"/>
    <x v="25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b v="1"/>
    <s v="photography/photobooks"/>
    <n v="1.6544000000000001"/>
    <n v="81.098039215686271"/>
    <x v="2"/>
    <x v="3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b v="0"/>
    <s v="food/food trucks"/>
    <n v="0.23588571428571428"/>
    <n v="305.77777777777777"/>
    <x v="4"/>
    <x v="29"/>
    <d v="2014-07-08T15:56:49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b v="1"/>
    <s v="theater/plays"/>
    <n v="1.030125"/>
    <n v="100.5"/>
    <x v="6"/>
    <x v="11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b v="1"/>
    <s v="theater/musical"/>
    <n v="1.0287500000000001"/>
    <n v="329.2"/>
    <x v="6"/>
    <x v="19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b v="1"/>
    <s v="theater/plays"/>
    <n v="1.028375"/>
    <n v="115.87323943661971"/>
    <x v="6"/>
    <x v="11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b v="1"/>
    <s v="theater/plays"/>
    <n v="1.02645125"/>
    <n v="87.357553191489373"/>
    <x v="6"/>
    <x v="11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b v="1"/>
    <s v="music/pop"/>
    <n v="1.026375"/>
    <n v="132.43548387096774"/>
    <x v="7"/>
    <x v="22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b v="1"/>
    <s v="music/pop"/>
    <n v="1.026375"/>
    <n v="70.784482758620683"/>
    <x v="7"/>
    <x v="22"/>
    <d v="2011-10-29T03:35:39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b v="1"/>
    <s v="theater/plays"/>
    <n v="1.0942666666666667"/>
    <n v="151.9814814814815"/>
    <x v="6"/>
    <x v="11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b v="0"/>
    <s v="photography/photobooks"/>
    <n v="0.36404444444444445"/>
    <n v="67.139344262295083"/>
    <x v="2"/>
    <x v="3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b v="0"/>
    <s v="publishing/translations"/>
    <n v="9.987804878048781E-2"/>
    <n v="744.5454545454545"/>
    <x v="1"/>
    <x v="31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b v="1"/>
    <s v="games/tabletop games"/>
    <n v="3.2692000000000001"/>
    <n v="97.297619047619051"/>
    <x v="3"/>
    <x v="5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b v="1"/>
    <s v="theater/musical"/>
    <n v="1.02069375"/>
    <n v="255.17343750000001"/>
    <x v="6"/>
    <x v="19"/>
    <d v="2014-04-25T13:32:38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x v="0"/>
    <n v="234"/>
    <b v="1"/>
    <s v="publishing/radio &amp; podcasts"/>
    <n v="1.6319999999999999"/>
    <n v="34.871794871794869"/>
    <x v="1"/>
    <x v="2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b v="1"/>
    <s v="music/rock"/>
    <n v="1.2541538461538462"/>
    <n v="77.638095238095232"/>
    <x v="7"/>
    <x v="15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b v="1"/>
    <s v="technology/hardware"/>
    <n v="1.1300013888888889"/>
    <n v="50.222283950617282"/>
    <x v="0"/>
    <x v="0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b v="1"/>
    <s v="theater/plays"/>
    <n v="1.0149999999999999"/>
    <n v="116"/>
    <x v="6"/>
    <x v="11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b v="1"/>
    <s v="theater/plays"/>
    <n v="1.0142500000000001"/>
    <n v="202.85"/>
    <x v="6"/>
    <x v="11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b v="1"/>
    <s v="theater/plays"/>
    <n v="1.0137499999999999"/>
    <n v="142.28070175438597"/>
    <x v="6"/>
    <x v="11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b v="1"/>
    <s v="games/tabletop games"/>
    <n v="1.0811999999999999"/>
    <n v="37.197247706422019"/>
    <x v="3"/>
    <x v="5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b v="1"/>
    <s v="music/indie rock"/>
    <n v="2.0262500000000001"/>
    <n v="47.676470588235297"/>
    <x v="7"/>
    <x v="12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b v="1"/>
    <s v="music/pop"/>
    <n v="1.0250632911392406"/>
    <n v="80.178217821782184"/>
    <x v="7"/>
    <x v="22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b v="1"/>
    <s v="music/rock"/>
    <n v="1.0118750000000001"/>
    <n v="74.953703703703709"/>
    <x v="7"/>
    <x v="15"/>
    <d v="2013-11-01T20:21:07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b v="1"/>
    <s v="food/small batch"/>
    <n v="1.0788"/>
    <n v="74.22935779816514"/>
    <x v="4"/>
    <x v="7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b v="1"/>
    <s v="theater/plays"/>
    <n v="1.0105"/>
    <n v="104.98701298701299"/>
    <x v="6"/>
    <x v="11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b v="1"/>
    <s v="music/rock"/>
    <n v="1.01004125"/>
    <n v="87.829673913043479"/>
    <x v="7"/>
    <x v="15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b v="0"/>
    <s v="games/video games"/>
    <n v="8.9744444444444446E-2"/>
    <n v="65.666666666666671"/>
    <x v="3"/>
    <x v="18"/>
    <d v="2013-05-23T05:28:23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b v="0"/>
    <s v="games/video games"/>
    <n v="0.28842857142857142"/>
    <n v="34.220338983050844"/>
    <x v="3"/>
    <x v="18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b v="1"/>
    <s v="music/indie rock"/>
    <n v="1.00880375"/>
    <n v="116.96275362318841"/>
    <x v="7"/>
    <x v="12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b v="1"/>
    <s v="games/tabletop games"/>
    <n v="8.0640000000000001"/>
    <n v="49.472392638036808"/>
    <x v="3"/>
    <x v="5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b v="1"/>
    <s v="music/rock"/>
    <n v="1.1512214285714286"/>
    <n v="39.31"/>
    <x v="7"/>
    <x v="15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b v="1"/>
    <s v="music/rock"/>
    <n v="1.0066250000000001"/>
    <n v="83.885416666666671"/>
    <x v="7"/>
    <x v="15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b v="1"/>
    <s v="film &amp; video/documentary"/>
    <n v="1.004375"/>
    <n v="110.06849315068493"/>
    <x v="5"/>
    <x v="8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b v="1"/>
    <s v="music/classical music"/>
    <n v="1.00325"/>
    <n v="100.325"/>
    <x v="7"/>
    <x v="25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b v="1"/>
    <s v="music/metal"/>
    <n v="2.6713333333333331"/>
    <n v="63.102362204724407"/>
    <x v="7"/>
    <x v="20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b v="1"/>
    <s v="theater/plays"/>
    <n v="1.00125"/>
    <n v="70.884955752212392"/>
    <x v="6"/>
    <x v="11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b v="1"/>
    <s v="photography/photobooks"/>
    <n v="1.0673333333333332"/>
    <n v="65.081300813008127"/>
    <x v="2"/>
    <x v="3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b v="1"/>
    <s v="theater/plays"/>
    <n v="1.0001249999999999"/>
    <n v="421.10526315789474"/>
    <x v="6"/>
    <x v="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b v="1"/>
    <s v="film &amp; video/documentary"/>
    <n v="1.0666666666666667"/>
    <n v="89.887640449438209"/>
    <x v="5"/>
    <x v="8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b v="1"/>
    <s v="photography/photobooks"/>
    <n v="1.1401428571428571"/>
    <n v="89.674157303370791"/>
    <x v="2"/>
    <x v="3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b v="1"/>
    <s v="theater/musical"/>
    <n v="1.1345714285714286"/>
    <n v="74.224299065420567"/>
    <x v="6"/>
    <x v="19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b v="1"/>
    <s v="music/pop"/>
    <n v="1.3223333333333334"/>
    <n v="74.149532710280369"/>
    <x v="7"/>
    <x v="22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b v="1"/>
    <s v="publishing/nonfiction"/>
    <n v="1.05566"/>
    <n v="60.903461538461535"/>
    <x v="1"/>
    <x v="17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b v="0"/>
    <s v="theater/spaces"/>
    <n v="0.197625"/>
    <n v="272.58620689655174"/>
    <x v="6"/>
    <x v="9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b v="1"/>
    <s v="theater/plays"/>
    <n v="1.1292857142857142"/>
    <n v="64.268292682926827"/>
    <x v="6"/>
    <x v="11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b v="1"/>
    <s v="theater/plays"/>
    <n v="1.3128333333333333"/>
    <n v="48.325153374233132"/>
    <x v="6"/>
    <x v="11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b v="1"/>
    <s v="film &amp; video/documentary"/>
    <n v="2.3164705882352941"/>
    <n v="106.43243243243244"/>
    <x v="5"/>
    <x v="8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b v="0"/>
    <s v="technology/wearables"/>
    <n v="0.22494285714285714"/>
    <n v="157.46"/>
    <x v="0"/>
    <x v="1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b v="1"/>
    <s v="theater/plays"/>
    <n v="1.0141935483870967"/>
    <n v="302.30769230769232"/>
    <x v="6"/>
    <x v="1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b v="1"/>
    <s v="film &amp; video/documentary"/>
    <n v="1.3065"/>
    <n v="45.051724137931032"/>
    <x v="5"/>
    <x v="8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b v="0"/>
    <s v="music/indie rock"/>
    <n v="0.39169999999999999"/>
    <n v="147.81132075471697"/>
    <x v="7"/>
    <x v="12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b v="1"/>
    <s v="technology/hardware"/>
    <n v="1.0444"/>
    <n v="340.56521739130437"/>
    <x v="0"/>
    <x v="0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b v="1"/>
    <s v="theater/plays"/>
    <n v="1.5620000000000001"/>
    <n v="38.284313725490193"/>
    <x v="6"/>
    <x v="11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b v="1"/>
    <s v="games/tabletop games"/>
    <n v="7.7949999999999999"/>
    <n v="37.11904761904762"/>
    <x v="3"/>
    <x v="5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b v="0"/>
    <s v="technology/wearables"/>
    <n v="0.25976666666666665"/>
    <n v="90.616279069767444"/>
    <x v="0"/>
    <x v="1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b v="1"/>
    <s v="music/rock"/>
    <n v="1.0386666666666666"/>
    <n v="60.859375"/>
    <x v="7"/>
    <x v="15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b v="1"/>
    <s v="music/indie rock"/>
    <n v="1.038"/>
    <n v="90.523255813953483"/>
    <x v="7"/>
    <x v="1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b v="0"/>
    <s v="film &amp; video/animation"/>
    <n v="0.19409999999999999"/>
    <n v="55.457142857142856"/>
    <x v="5"/>
    <x v="23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b v="1"/>
    <s v="music/rock"/>
    <n v="1.1071428571428572"/>
    <n v="104.72972972972973"/>
    <x v="7"/>
    <x v="15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b v="1"/>
    <s v="music/electronic music"/>
    <n v="1.0309292094387414"/>
    <n v="69.666666666666671"/>
    <x v="7"/>
    <x v="13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b v="1"/>
    <s v="film &amp; video/documentary"/>
    <n v="1.1016142857142857"/>
    <n v="68.24159292035398"/>
    <x v="5"/>
    <x v="8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b v="1"/>
    <s v="film &amp; video/documentary"/>
    <n v="1.0269239999999999"/>
    <n v="79.401340206185566"/>
    <x v="5"/>
    <x v="8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b v="1"/>
    <s v="film &amp; video/shorts"/>
    <n v="1.0246666666666666"/>
    <n v="111.37681159420291"/>
    <x v="5"/>
    <x v="27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b v="1"/>
    <s v="theater/plays"/>
    <n v="1.7044444444444444"/>
    <n v="84.285714285714292"/>
    <x v="6"/>
    <x v="11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b v="1"/>
    <s v="film &amp; video/shorts"/>
    <n v="1.2775000000000001"/>
    <n v="117.92307692307692"/>
    <x v="5"/>
    <x v="27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b v="0"/>
    <s v="film &amp; video/science fiction"/>
    <n v="9.5687499999999995E-2"/>
    <n v="94.506172839506178"/>
    <x v="5"/>
    <x v="2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b v="1"/>
    <s v="music/rock"/>
    <n v="1.018"/>
    <n v="246.29032258064515"/>
    <x v="7"/>
    <x v="15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b v="1"/>
    <s v="music/classical music"/>
    <n v="1.016"/>
    <n v="177.2093023255814"/>
    <x v="7"/>
    <x v="25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b v="1"/>
    <s v="theater/plays"/>
    <n v="1.0881428571428571"/>
    <n v="65.102564102564102"/>
    <x v="6"/>
    <x v="11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b v="1"/>
    <s v="theater/spaces"/>
    <n v="1.0850614285714286"/>
    <n v="73.032980769230775"/>
    <x v="6"/>
    <x v="9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b v="1"/>
    <s v="technology/space exploration"/>
    <n v="1.0101333333333333"/>
    <n v="270.57142857142856"/>
    <x v="0"/>
    <x v="4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b v="1"/>
    <s v="publishing/nonfiction"/>
    <n v="1.2598333333333334"/>
    <n v="28.632575757575758"/>
    <x v="1"/>
    <x v="17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b v="1"/>
    <s v="theater/spaces"/>
    <n v="3.0219999999999998"/>
    <n v="52.103448275862071"/>
    <x v="6"/>
    <x v="9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b v="0"/>
    <s v="theater/plays"/>
    <n v="0.754"/>
    <n v="251.33333333333334"/>
    <x v="6"/>
    <x v="11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b v="0"/>
    <s v="film &amp; video/animation"/>
    <n v="0.502"/>
    <n v="51.224489795918366"/>
    <x v="5"/>
    <x v="23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b v="1"/>
    <s v="film &amp; video/shorts"/>
    <n v="1.0752857142857142"/>
    <n v="132.05263157894737"/>
    <x v="5"/>
    <x v="27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b v="1"/>
    <s v="music/pop"/>
    <n v="1.0033493333333334"/>
    <n v="156.77333333333334"/>
    <x v="7"/>
    <x v="22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b v="1"/>
    <s v="music/rock"/>
    <n v="1.0026666666666666"/>
    <n v="81.739130434782609"/>
    <x v="7"/>
    <x v="1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b v="1"/>
    <s v="games/tabletop games"/>
    <n v="1.0721428571428571"/>
    <n v="58.6328125"/>
    <x v="3"/>
    <x v="5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b v="0"/>
    <s v="theater/plays"/>
    <n v="0.19736842105263158"/>
    <n v="500"/>
    <x v="6"/>
    <x v="11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b v="1"/>
    <s v="music/rock"/>
    <n v="1.0708672667523933"/>
    <n v="107.07142857142857"/>
    <x v="7"/>
    <x v="15"/>
    <d v="2015-04-07T18:12:22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b v="1"/>
    <s v="technology/hardware"/>
    <n v="2.4817133333333334"/>
    <n v="27.472841328413285"/>
    <x v="0"/>
    <x v="0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b v="0"/>
    <s v="photography/photobooks"/>
    <n v="0.59467839999999994"/>
    <n v="72.16970873786407"/>
    <x v="2"/>
    <x v="3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b v="1"/>
    <s v="film &amp; video/shorts"/>
    <n v="1.4830000000000001"/>
    <n v="322.39130434782606"/>
    <x v="5"/>
    <x v="27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b v="1"/>
    <s v="music/indie rock"/>
    <n v="1.2353333333333334"/>
    <n v="89.301204819277103"/>
    <x v="7"/>
    <x v="12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b v="1"/>
    <s v="technology/hardware"/>
    <n v="1.4794"/>
    <n v="493.13333333333333"/>
    <x v="0"/>
    <x v="0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b v="1"/>
    <s v="publishing/nonfiction"/>
    <n v="1.0547157142857144"/>
    <n v="51.62944055944056"/>
    <x v="1"/>
    <x v="17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b v="1"/>
    <s v="theater/plays"/>
    <n v="1.052142857142857"/>
    <n v="98.2"/>
    <x v="6"/>
    <x v="11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b v="0"/>
    <s v="games/video games"/>
    <n v="0.29376000000000002"/>
    <n v="43.976047904191617"/>
    <x v="3"/>
    <x v="18"/>
    <d v="2015-12-15T04:00:11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b v="1"/>
    <s v="music/indie rock"/>
    <n v="1.0485714285714285"/>
    <n v="68.598130841121488"/>
    <x v="7"/>
    <x v="12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b v="1"/>
    <s v="technology/hardware"/>
    <n v="9.7813466666666677"/>
    <n v="21.640147492625371"/>
    <x v="0"/>
    <x v="0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b v="1"/>
    <s v="technology/hardware"/>
    <n v="2.9687520259319289"/>
    <n v="7.1902649656526005"/>
    <x v="0"/>
    <x v="0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b v="1"/>
    <s v="music/rock"/>
    <n v="1.4608079999999999"/>
    <n v="65.214642857142863"/>
    <x v="7"/>
    <x v="15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b v="1"/>
    <s v="theater/spaces"/>
    <n v="1.3138181818181818"/>
    <n v="50.531468531468533"/>
    <x v="6"/>
    <x v="9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b v="1"/>
    <s v="theater/plays"/>
    <n v="1.444"/>
    <n v="126.66666666666667"/>
    <x v="6"/>
    <x v="11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b v="1"/>
    <s v="publishing/nonfiction"/>
    <n v="1.473265306122449"/>
    <n v="48.449664429530202"/>
    <x v="1"/>
    <x v="17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b v="1"/>
    <s v="music/rock"/>
    <n v="1.3101818181818181"/>
    <n v="96.08"/>
    <x v="7"/>
    <x v="15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b v="1"/>
    <s v="photography/photobooks"/>
    <n v="1.0262857142857142"/>
    <n v="156.17391304347825"/>
    <x v="2"/>
    <x v="3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b v="0"/>
    <s v="theater/spaces"/>
    <n v="0.59775"/>
    <n v="61.307692307692307"/>
    <x v="6"/>
    <x v="9"/>
    <d v="2015-04-03T17:34:41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b v="1"/>
    <s v="theater/plays"/>
    <n v="1.0234285714285714"/>
    <n v="193.62162162162161"/>
    <x v="6"/>
    <x v="11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b v="1"/>
    <s v="film &amp; video/documentary"/>
    <n v="1.1015569230769231"/>
    <n v="42.874970059880241"/>
    <x v="5"/>
    <x v="8"/>
    <d v="2011-12-16T13:14:2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b v="1"/>
    <s v="music/rock"/>
    <n v="1.4279999999999999"/>
    <n v="162.27272727272728"/>
    <x v="7"/>
    <x v="15"/>
    <d v="2012-03-15T01:20:34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b v="1"/>
    <s v="theater/plays"/>
    <n v="1.19"/>
    <n v="66.111111111111114"/>
    <x v="6"/>
    <x v="11"/>
    <d v="2014-10-08T18:54:03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b v="1"/>
    <s v="theater/plays"/>
    <n v="1.0088571428571429"/>
    <n v="46.768211920529801"/>
    <x v="6"/>
    <x v="11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b v="1"/>
    <s v="music/indie rock"/>
    <n v="1.0935829457364341"/>
    <n v="68.481650485436887"/>
    <x v="7"/>
    <x v="12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b v="1"/>
    <s v="film &amp; video/shorts"/>
    <n v="1.41"/>
    <n v="90.384615384615387"/>
    <x v="5"/>
    <x v="27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b v="1"/>
    <s v="theater/spaces"/>
    <n v="1.0057142857142858"/>
    <n v="234.66666666666666"/>
    <x v="6"/>
    <x v="9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b v="1"/>
    <s v="music/rock"/>
    <n v="1.0172463768115942"/>
    <n v="107.98461538461538"/>
    <x v="7"/>
    <x v="15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b v="1"/>
    <s v="theater/plays"/>
    <n v="1.1691666666666667"/>
    <n v="81.569767441860463"/>
    <x v="6"/>
    <x v="11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b v="1"/>
    <s v="technology/hardware"/>
    <n v="5.0620938628158845"/>
    <n v="36.326424870466319"/>
    <x v="0"/>
    <x v="0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b v="1"/>
    <s v="publishing/nonfiction"/>
    <n v="1.0004285714285714"/>
    <n v="127.32727272727273"/>
    <x v="1"/>
    <x v="17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b v="1"/>
    <s v="music/electronic music"/>
    <n v="1.0000828571428571"/>
    <n v="57.381803278688523"/>
    <x v="7"/>
    <x v="13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b v="0"/>
    <s v="film &amp; video/animation"/>
    <n v="0.13924"/>
    <n v="102.38235294117646"/>
    <x v="5"/>
    <x v="23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b v="0"/>
    <s v="technology/wearables"/>
    <n v="0.34625"/>
    <n v="153.88888888888889"/>
    <x v="0"/>
    <x v="1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b v="1"/>
    <s v="film &amp; video/shorts"/>
    <n v="1.1506666666666667"/>
    <n v="123.28571428571429"/>
    <x v="5"/>
    <x v="27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b v="1"/>
    <s v="music/electronic music"/>
    <n v="1.1438333333333333"/>
    <n v="55.796747967479675"/>
    <x v="7"/>
    <x v="13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b v="1"/>
    <s v="music/rock"/>
    <n v="1.7132499999999999"/>
    <n v="62.871559633027523"/>
    <x v="7"/>
    <x v="15"/>
    <d v="2016-12-16T01:35:19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b v="1"/>
    <s v="music/electronic music"/>
    <n v="3.4209999999999998"/>
    <n v="43.031446540880502"/>
    <x v="7"/>
    <x v="1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b v="0"/>
    <s v="theater/musical"/>
    <n v="0.12327272727272727"/>
    <n v="356.84210526315792"/>
    <x v="6"/>
    <x v="19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b v="0"/>
    <s v="photography/photobooks"/>
    <n v="0.67549999999999999"/>
    <n v="48.25"/>
    <x v="2"/>
    <x v="3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b v="1"/>
    <s v="music/rock"/>
    <n v="1.348074"/>
    <n v="60.181874999999998"/>
    <x v="7"/>
    <x v="15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b v="1"/>
    <s v="film &amp; video/documentary"/>
    <n v="1.341"/>
    <n v="108.14516129032258"/>
    <x v="5"/>
    <x v="8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b v="1"/>
    <s v="music/pop"/>
    <n v="1.1166666666666667"/>
    <n v="159.52380952380952"/>
    <x v="7"/>
    <x v="22"/>
    <d v="2016-02-16T09:46:16"/>
    <d v="2016-04-16T05:59:00"/>
  </r>
  <r>
    <n v="442"/>
    <s v="The Paranormal Idiot"/>
    <s v="Doomsday is here"/>
    <n v="17000"/>
    <n v="6691"/>
    <x v="2"/>
    <s v="US"/>
    <s v="USD"/>
    <n v="1424380783"/>
    <n v="1421788783"/>
    <x v="1"/>
    <n v="17"/>
    <b v="0"/>
    <s v="film &amp; video/animation"/>
    <n v="0.39358823529411763"/>
    <n v="393.58823529411762"/>
    <x v="5"/>
    <x v="23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b v="0"/>
    <s v="theater/spaces"/>
    <n v="0.66839999999999999"/>
    <n v="99.761194029850742"/>
    <x v="6"/>
    <x v="9"/>
    <d v="2015-09-01T12:51:32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b v="1"/>
    <s v="music/indie rock"/>
    <n v="1.336044"/>
    <n v="31.659810426540286"/>
    <x v="7"/>
    <x v="12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b v="0"/>
    <s v="technology/wearables"/>
    <n v="0.13325999999999999"/>
    <n v="69.40625"/>
    <x v="0"/>
    <x v="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b v="1"/>
    <s v="theater/musical"/>
    <n v="1.1096666666666666"/>
    <n v="93.774647887323937"/>
    <x v="6"/>
    <x v="19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b v="1"/>
    <s v="film &amp; video/documentary"/>
    <n v="1.2307407407407407"/>
    <n v="114.58620689655173"/>
    <x v="5"/>
    <x v="8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b v="1"/>
    <s v="photography/photobooks"/>
    <n v="1.0223076923076924"/>
    <n v="61.527777777777779"/>
    <x v="2"/>
    <x v="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b v="0"/>
    <s v="theater/spaces"/>
    <n v="0.25030188679245285"/>
    <n v="58.184210526315788"/>
    <x v="6"/>
    <x v="9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b v="1"/>
    <s v="film &amp; video/documentary"/>
    <n v="1.2058763636363636"/>
    <n v="83.953417721518989"/>
    <x v="5"/>
    <x v="8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b v="1"/>
    <s v="theater/plays"/>
    <n v="1.1427586206896552"/>
    <n v="105.2063492063492"/>
    <x v="6"/>
    <x v="1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b v="0"/>
    <s v="technology/wearables"/>
    <n v="0.13220000000000001"/>
    <n v="161.21951219512195"/>
    <x v="0"/>
    <x v="1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b v="1"/>
    <s v="music/classical music"/>
    <n v="1.1985454545454546"/>
    <n v="49.194029850746269"/>
    <x v="7"/>
    <x v="25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b v="0"/>
    <s v="technology/wearables"/>
    <n v="0.1313"/>
    <n v="65"/>
    <x v="0"/>
    <x v="1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b v="1"/>
    <s v="music/classical music"/>
    <n v="1.0084615384615385"/>
    <n v="43.7"/>
    <x v="7"/>
    <x v="25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b v="0"/>
    <s v="film &amp; video/animation"/>
    <n v="0.11892727272727273"/>
    <n v="38.476470588235294"/>
    <x v="5"/>
    <x v="23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b v="1"/>
    <s v="theater/spaces"/>
    <n v="1.0883333333333334"/>
    <n v="94.637681159420296"/>
    <x v="6"/>
    <x v="9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b v="1"/>
    <s v="photography/photobooks"/>
    <n v="1.1845454545454546"/>
    <n v="93.071428571428569"/>
    <x v="2"/>
    <x v="3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b v="0"/>
    <s v="technology/wearables"/>
    <n v="0.43406666666666666"/>
    <n v="89.191780821917803"/>
    <x v="0"/>
    <x v="1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b v="1"/>
    <s v="music/indie rock"/>
    <n v="1.0245669291338582"/>
    <n v="35.551912568306008"/>
    <x v="7"/>
    <x v="12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b v="1"/>
    <s v="theater/plays"/>
    <n v="1.0007692307692309"/>
    <n v="209.83870967741936"/>
    <x v="6"/>
    <x v="11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b v="1"/>
    <s v="music/electronic music"/>
    <n v="1.3000180000000001"/>
    <n v="39.157168674698795"/>
    <x v="7"/>
    <x v="13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b v="1"/>
    <s v="music/classical music"/>
    <n v="1"/>
    <n v="135.41666666666666"/>
    <x v="7"/>
    <x v="25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b v="1"/>
    <s v="film &amp; video/documentary"/>
    <n v="1.0808333333333333"/>
    <n v="72.865168539325836"/>
    <x v="5"/>
    <x v="8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b v="1"/>
    <s v="music/rock"/>
    <n v="1.073"/>
    <n v="88.191780821917803"/>
    <x v="7"/>
    <x v="15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b v="1"/>
    <s v="music/indie rock"/>
    <n v="1.0667450000000001"/>
    <n v="59.817476635514019"/>
    <x v="7"/>
    <x v="1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b v="1"/>
    <s v="film &amp; video/shorts"/>
    <n v="1.0646666666666667"/>
    <n v="375.76470588235293"/>
    <x v="5"/>
    <x v="27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b v="1"/>
    <s v="technology/space exploration"/>
    <n v="1.2774000000000001"/>
    <n v="63.87"/>
    <x v="0"/>
    <x v="4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b v="0"/>
    <s v="games/video games"/>
    <n v="0.14182977777777778"/>
    <n v="43.41727891156463"/>
    <x v="3"/>
    <x v="18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b v="0"/>
    <s v="publishing/art books"/>
    <n v="0.21249999999999999"/>
    <n v="108.05084745762711"/>
    <x v="1"/>
    <x v="32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b v="1"/>
    <s v="music/rock"/>
    <n v="1.0622116666666668"/>
    <n v="108.02152542372882"/>
    <x v="7"/>
    <x v="15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b v="1"/>
    <s v="photography/photobooks"/>
    <n v="1.06"/>
    <n v="138.2608695652174"/>
    <x v="2"/>
    <x v="3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b v="1"/>
    <s v="theater/plays"/>
    <n v="1.06"/>
    <n v="69.890109890109883"/>
    <x v="6"/>
    <x v="11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b v="1"/>
    <s v="film &amp; video/documentary"/>
    <n v="1.2616000000000001"/>
    <n v="88.845070422535215"/>
    <x v="5"/>
    <x v="8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b v="0"/>
    <s v="theater/plays"/>
    <n v="0.42011733333333334"/>
    <n v="105.02933333333334"/>
    <x v="6"/>
    <x v="11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b v="1"/>
    <s v="music/rock"/>
    <n v="1.2602"/>
    <n v="88.74647887323944"/>
    <x v="7"/>
    <x v="1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b v="1"/>
    <s v="publishing/nonfiction"/>
    <n v="1.26"/>
    <n v="88.732394366197184"/>
    <x v="1"/>
    <x v="17"/>
    <d v="2011-12-02T19:05:4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b v="1"/>
    <s v="theater/plays"/>
    <n v="1.26"/>
    <n v="67.741935483870961"/>
    <x v="6"/>
    <x v="11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b v="0"/>
    <s v="theater/spaces"/>
    <n v="0.391125"/>
    <n v="69.533333333333331"/>
    <x v="6"/>
    <x v="9"/>
    <d v="2016-07-04T08:10:18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b v="1"/>
    <s v="music/classical music"/>
    <n v="1.0428333333333333"/>
    <n v="82.328947368421055"/>
    <x v="7"/>
    <x v="25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b v="1"/>
    <s v="film &amp; video/documentary"/>
    <n v="1.56"/>
    <n v="55.221238938053098"/>
    <x v="5"/>
    <x v="8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b v="1"/>
    <s v="music/pop"/>
    <n v="1.2470000000000001"/>
    <n v="168.51351351351352"/>
    <x v="7"/>
    <x v="22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b v="1"/>
    <s v="music/rock"/>
    <n v="1.0366666666666666"/>
    <n v="75.853658536585371"/>
    <x v="7"/>
    <x v="15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b v="1"/>
    <s v="publishing/nonfiction"/>
    <n v="1.8281058823529412"/>
    <n v="71.443218390804603"/>
    <x v="1"/>
    <x v="17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b v="1"/>
    <s v="theater/plays"/>
    <n v="1.0358333333333334"/>
    <n v="81.776315789473685"/>
    <x v="6"/>
    <x v="11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b v="1"/>
    <s v="photography/photobooks"/>
    <n v="2.0699999999999998"/>
    <n v="221.78571428571428"/>
    <x v="2"/>
    <x v="3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b v="1"/>
    <s v="theater/plays"/>
    <n v="1.0591914022517912"/>
    <n v="59.701730769230764"/>
    <x v="6"/>
    <x v="11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b v="1"/>
    <s v="music/metal"/>
    <n v="1.55175"/>
    <n v="46.669172932330824"/>
    <x v="7"/>
    <x v="20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b v="1"/>
    <s v="music/indie rock"/>
    <n v="1.2362"/>
    <n v="80.272727272727266"/>
    <x v="7"/>
    <x v="12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b v="1"/>
    <s v="theater/plays"/>
    <n v="1.0612068965517241"/>
    <n v="136.77777777777777"/>
    <x v="6"/>
    <x v="11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b v="1"/>
    <s v="photography/photobooks"/>
    <n v="1.0243783333333334"/>
    <n v="55.371801801801809"/>
    <x v="2"/>
    <x v="3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b v="0"/>
    <s v="theater/plays"/>
    <n v="0.25698702928870293"/>
    <n v="65.340319148936175"/>
    <x v="6"/>
    <x v="11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b v="0"/>
    <s v="technology/wearables"/>
    <n v="0.15325"/>
    <n v="45.407407407407405"/>
    <x v="0"/>
    <x v="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b v="1"/>
    <s v="publishing/nonfiction"/>
    <n v="1.224"/>
    <n v="56.666666666666664"/>
    <x v="1"/>
    <x v="1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b v="0"/>
    <s v="technology/wearables"/>
    <n v="0.26600000000000001"/>
    <n v="291.33333333333331"/>
    <x v="0"/>
    <x v="1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b v="1"/>
    <s v="music/classical music"/>
    <n v="1.0185"/>
    <n v="165.16216216216216"/>
    <x v="7"/>
    <x v="25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b v="1"/>
    <s v="music/rock"/>
    <n v="1.018"/>
    <n v="82.540540540540547"/>
    <x v="7"/>
    <x v="15"/>
    <d v="2011-07-27T19:32:47"/>
    <d v="2011-09-25T19:32:47"/>
  </r>
  <r>
    <n v="833"/>
    <s v="Ragman Rolls"/>
    <s v="This is an American rock album."/>
    <n v="6000"/>
    <n v="6100"/>
    <x v="0"/>
    <s v="US"/>
    <s v="USD"/>
    <n v="1397941475"/>
    <n v="1395349475"/>
    <x v="1"/>
    <n v="41"/>
    <b v="1"/>
    <s v="music/rock"/>
    <n v="1.0166666666666666"/>
    <n v="148.78048780487805"/>
    <x v="7"/>
    <x v="15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b v="1"/>
    <s v="theater/plays"/>
    <n v="1.0166666666666666"/>
    <n v="78.205128205128204"/>
    <x v="6"/>
    <x v="11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b v="1"/>
    <s v="film &amp; video/documentary"/>
    <n v="1.0143766666666667"/>
    <n v="160.16473684210527"/>
    <x v="5"/>
    <x v="8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b v="1"/>
    <s v="music/rock"/>
    <n v="1.0133333333333334"/>
    <n v="81.066666666666663"/>
    <x v="7"/>
    <x v="15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b v="1"/>
    <s v="theater/plays"/>
    <n v="1.216"/>
    <n v="129.36170212765958"/>
    <x v="6"/>
    <x v="11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b v="1"/>
    <s v="music/indie rock"/>
    <n v="1.0128333333333333"/>
    <n v="110.49090909090908"/>
    <x v="7"/>
    <x v="12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b v="1"/>
    <s v="music/rock"/>
    <n v="2.0236666666666667"/>
    <n v="55.697247706422019"/>
    <x v="7"/>
    <x v="15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b v="0"/>
    <s v="food/food trucks"/>
    <n v="0.26352173913043481"/>
    <n v="116.55769230769231"/>
    <x v="4"/>
    <x v="29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b v="1"/>
    <s v="music/rock"/>
    <n v="1.212"/>
    <n v="163.78378378378378"/>
    <x v="7"/>
    <x v="15"/>
    <d v="2012-04-04T14:33:35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b v="1"/>
    <s v="film &amp; video/television"/>
    <n v="1.0093333333333334"/>
    <n v="147.70731707317074"/>
    <x v="5"/>
    <x v="16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b v="1"/>
    <s v="music/indie rock"/>
    <n v="1.2105999999999999"/>
    <n v="37.134969325153371"/>
    <x v="7"/>
    <x v="12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b v="1"/>
    <s v="music/indie rock"/>
    <n v="1.0070033333333335"/>
    <n v="53.469203539823013"/>
    <x v="7"/>
    <x v="12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b v="1"/>
    <s v="music/rock"/>
    <n v="1.0069333333333335"/>
    <n v="137.30909090909091"/>
    <x v="7"/>
    <x v="15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b v="1"/>
    <s v="music/rock"/>
    <n v="1.0874800874800874"/>
    <n v="40.547315436241611"/>
    <x v="7"/>
    <x v="15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b v="1"/>
    <s v="games/tabletop games"/>
    <n v="5.0324999999999998"/>
    <n v="68.625"/>
    <x v="3"/>
    <x v="5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b v="1"/>
    <s v="theater/plays"/>
    <n v="1.206"/>
    <n v="71.785714285714292"/>
    <x v="6"/>
    <x v="11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b v="1"/>
    <s v="photography/photobooks"/>
    <n v="1.2560416666666667"/>
    <n v="58.533980582524272"/>
    <x v="2"/>
    <x v="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b v="1"/>
    <s v="theater/musical"/>
    <n v="1.0044999999999999"/>
    <n v="215.25"/>
    <x v="6"/>
    <x v="19"/>
    <d v="2015-01-12T23:33:28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b v="1"/>
    <s v="film &amp; video/television"/>
    <n v="1.2050000000000001"/>
    <n v="80.333333333333329"/>
    <x v="5"/>
    <x v="16"/>
    <d v="2016-07-21T18:41:02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b v="1"/>
    <s v="photography/photobooks"/>
    <n v="1.0041666666666667"/>
    <n v="89.925373134328353"/>
    <x v="2"/>
    <x v="3"/>
    <d v="2016-08-04T22:12:55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b v="1"/>
    <s v="music/indie rock"/>
    <n v="1.0033333333333334"/>
    <n v="188.125"/>
    <x v="7"/>
    <x v="12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b v="1"/>
    <s v="music/metal"/>
    <n v="1.203802"/>
    <n v="34.005706214689269"/>
    <x v="7"/>
    <x v="20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b v="0"/>
    <s v="technology/wearables"/>
    <n v="1.3028138528138528E-2"/>
    <n v="859.85714285714289"/>
    <x v="0"/>
    <x v="1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b v="1"/>
    <s v="theater/plays"/>
    <n v="1.0011666666666668"/>
    <n v="127.80851063829788"/>
    <x v="6"/>
    <x v="1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b v="1"/>
    <s v="film &amp; video/documentary"/>
    <n v="1.2001999999999999"/>
    <n v="46.8828125"/>
    <x v="5"/>
    <x v="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b v="1"/>
    <s v="theater/plays"/>
    <n v="1.0001100000000001"/>
    <n v="93.760312499999998"/>
    <x v="6"/>
    <x v="11"/>
    <d v="2015-10-15T02:06:08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b v="1"/>
    <s v="film &amp; video/television"/>
    <n v="1.2"/>
    <n v="98.360655737704917"/>
    <x v="5"/>
    <x v="16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b v="1"/>
    <s v="film &amp; video/documentary"/>
    <n v="2.4"/>
    <n v="41.379310344827587"/>
    <x v="5"/>
    <x v="8"/>
    <d v="2011-01-12T05:57:08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b v="1"/>
    <s v="music/indie rock"/>
    <n v="1"/>
    <n v="600"/>
    <x v="7"/>
    <x v="12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b v="1"/>
    <s v="theater/plays"/>
    <n v="1"/>
    <n v="63.829787234042556"/>
    <x v="6"/>
    <x v="11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b v="1"/>
    <s v="theater/plays"/>
    <n v="1"/>
    <n v="72.289156626506028"/>
    <x v="6"/>
    <x v="11"/>
    <d v="2014-06-19T20:38:50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b v="1"/>
    <s v="publishing/nonfiction"/>
    <n v="1.018723404255319"/>
    <n v="230.19230769230768"/>
    <x v="1"/>
    <x v="17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b v="1"/>
    <s v="theater/plays"/>
    <n v="1.1879999999999999"/>
    <n v="97.377049180327873"/>
    <x v="6"/>
    <x v="11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b v="1"/>
    <s v="technology/hardware"/>
    <n v="1.4804999999999999"/>
    <n v="120.85714285714286"/>
    <x v="0"/>
    <x v="0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b v="1"/>
    <s v="film &amp; video/documentary"/>
    <n v="1.1819999999999999"/>
    <n v="64.945054945054949"/>
    <x v="5"/>
    <x v="8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b v="1"/>
    <s v="games/tabletop games"/>
    <n v="1.6877142857142857"/>
    <n v="32.81666666666667"/>
    <x v="3"/>
    <x v="5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b v="1"/>
    <s v="film &amp; video/documentary"/>
    <n v="1.476"/>
    <n v="95.225806451612897"/>
    <x v="5"/>
    <x v="8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b v="0"/>
    <s v="photography/photobooks"/>
    <n v="0.49183333333333334"/>
    <n v="42.157142857142858"/>
    <x v="2"/>
    <x v="3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b v="0"/>
    <s v="technology/space exploration"/>
    <n v="0.1152156862745098"/>
    <n v="83.942857142857136"/>
    <x v="0"/>
    <x v="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b v="0"/>
    <s v="food/food trucks"/>
    <n v="0.11749999999999999"/>
    <n v="69.117647058823536"/>
    <x v="4"/>
    <x v="29"/>
    <d v="2014-05-22T19:21:54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b v="1"/>
    <s v="music/electronic music"/>
    <n v="1.0849703703703704"/>
    <n v="61.029583333333335"/>
    <x v="7"/>
    <x v="1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b v="0"/>
    <s v="theater/spaces"/>
    <n v="0.23416000000000001"/>
    <n v="130.0888888888889"/>
    <x v="6"/>
    <x v="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b v="1"/>
    <s v="theater/plays"/>
    <n v="1.0627272727272727"/>
    <n v="56.20192307692308"/>
    <x v="6"/>
    <x v="11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b v="1"/>
    <s v="theater/plays"/>
    <n v="1.1663479999999999"/>
    <n v="44.859538461538463"/>
    <x v="6"/>
    <x v="11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b v="1"/>
    <s v="music/rock"/>
    <n v="1.166166"/>
    <n v="60.737812499999997"/>
    <x v="7"/>
    <x v="15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b v="1"/>
    <s v="music/metal"/>
    <n v="1.9413333333333334"/>
    <n v="36.628930817610062"/>
    <x v="7"/>
    <x v="20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b v="1"/>
    <s v="theater/plays"/>
    <n v="1.1626000000000001"/>
    <n v="73.582278481012665"/>
    <x v="6"/>
    <x v="11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b v="1"/>
    <s v="photography/photobooks"/>
    <n v="1.1599999999999999"/>
    <n v="414.28571428571428"/>
    <x v="2"/>
    <x v="3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b v="1"/>
    <s v="theater/plays"/>
    <n v="1.0492727272727274"/>
    <n v="65.579545454545453"/>
    <x v="6"/>
    <x v="11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b v="0"/>
    <s v="technology/wearables"/>
    <n v="0.11514000000000001"/>
    <n v="127.93333333333334"/>
    <x v="0"/>
    <x v="1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b v="1"/>
    <s v="theater/plays"/>
    <n v="1.913"/>
    <n v="358.6875"/>
    <x v="6"/>
    <x v="11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b v="1"/>
    <s v="music/rock"/>
    <n v="1.1426000000000001"/>
    <n v="63.477777777777774"/>
    <x v="7"/>
    <x v="15"/>
    <d v="2015-10-15T00:04:1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b v="1"/>
    <s v="theater/plays"/>
    <n v="1.1399999999999999"/>
    <n v="82.608695652173907"/>
    <x v="6"/>
    <x v="1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b v="1"/>
    <s v="theater/plays"/>
    <n v="1.1392"/>
    <n v="80.225352112676063"/>
    <x v="6"/>
    <x v="11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b v="0"/>
    <s v="music/jazz"/>
    <n v="0.21037037037037037"/>
    <n v="189.33333333333334"/>
    <x v="7"/>
    <x v="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b v="1"/>
    <s v="theater/plays"/>
    <n v="1.1346000000000001"/>
    <n v="83.42647058823529"/>
    <x v="6"/>
    <x v="11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b v="1"/>
    <s v="theater/plays"/>
    <n v="1.1342219999999998"/>
    <n v="107.00207547169811"/>
    <x v="6"/>
    <x v="11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b v="1"/>
    <s v="publishing/nonfiction"/>
    <n v="3.7773333333333334"/>
    <n v="40.762589928057551"/>
    <x v="1"/>
    <x v="17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b v="1"/>
    <s v="theater/plays"/>
    <n v="1.133"/>
    <n v="68.253012048192772"/>
    <x v="6"/>
    <x v="11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b v="1"/>
    <s v="film &amp; video/documentary"/>
    <n v="1.415"/>
    <n v="115.51020408163265"/>
    <x v="5"/>
    <x v="8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b v="1"/>
    <s v="photography/photobooks"/>
    <n v="1.0282909090909091"/>
    <n v="47.13"/>
    <x v="2"/>
    <x v="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b v="1"/>
    <s v="film &amp; video/shorts"/>
    <n v="1.1303159999999999"/>
    <n v="144.91230769230768"/>
    <x v="5"/>
    <x v="27"/>
    <d v="2011-06-29T01:17:16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b v="1"/>
    <s v="music/rock"/>
    <n v="1.0263636363636364"/>
    <n v="68.01204819277109"/>
    <x v="7"/>
    <x v="1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b v="1"/>
    <s v="theater/plays"/>
    <n v="1.127"/>
    <n v="78.263888888888886"/>
    <x v="6"/>
    <x v="11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b v="1"/>
    <s v="film &amp; video/documentary"/>
    <n v="1.1268"/>
    <n v="110.47058823529412"/>
    <x v="5"/>
    <x v="8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b v="1"/>
    <s v="theater/plays"/>
    <n v="1.0223636363636364"/>
    <n v="66.152941176470591"/>
    <x v="6"/>
    <x v="11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b v="0"/>
    <s v="technology/space exploration"/>
    <n v="0.18737933333333334"/>
    <n v="95.277627118644077"/>
    <x v="0"/>
    <x v="4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b v="1"/>
    <s v="music/indie rock"/>
    <n v="1.0699047619047619"/>
    <n v="70.212500000000006"/>
    <x v="7"/>
    <x v="12"/>
    <d v="2012-01-03T19:26:13"/>
    <d v="2012-01-24T19:26:13"/>
  </r>
  <r>
    <n v="3285"/>
    <s v="By Morning"/>
    <s v="A new play by Matthew Gasda"/>
    <n v="4999"/>
    <n v="5604"/>
    <x v="0"/>
    <s v="US"/>
    <s v="USD"/>
    <n v="1488258000"/>
    <n v="1485556626"/>
    <x v="1"/>
    <n v="81"/>
    <b v="1"/>
    <s v="theater/plays"/>
    <n v="1.1210242048409682"/>
    <n v="69.18518518518519"/>
    <x v="6"/>
    <x v="11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b v="1"/>
    <s v="theater/plays"/>
    <n v="1.0181818181818181"/>
    <n v="62.921348314606739"/>
    <x v="6"/>
    <x v="11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b v="1"/>
    <s v="film &amp; video/television"/>
    <n v="1.5997142857142856"/>
    <n v="109.78431372549019"/>
    <x v="5"/>
    <x v="16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b v="1"/>
    <s v="publishing/nonfiction"/>
    <n v="1.117"/>
    <n v="53.19047619047619"/>
    <x v="1"/>
    <x v="17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b v="1"/>
    <s v="music/rock"/>
    <n v="1.0145454545454546"/>
    <n v="113.87755102040816"/>
    <x v="7"/>
    <x v="15"/>
    <d v="2012-03-05T00:55:3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b v="1"/>
    <s v="technology/wearables"/>
    <n v="2.7869999999999999"/>
    <n v="23.518987341772153"/>
    <x v="0"/>
    <x v="1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b v="1"/>
    <s v="film &amp; video/documentary"/>
    <n v="1.1140000000000001"/>
    <n v="50.18018018018018"/>
    <x v="5"/>
    <x v="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b v="0"/>
    <s v="food/food trucks"/>
    <n v="0.25259090909090909"/>
    <n v="168.39393939393941"/>
    <x v="4"/>
    <x v="2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b v="1"/>
    <s v="film &amp; video/documentary"/>
    <n v="1.111"/>
    <n v="95.775862068965523"/>
    <x v="5"/>
    <x v="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b v="1"/>
    <s v="music/pop"/>
    <n v="1.1080000000000001"/>
    <n v="554"/>
    <x v="7"/>
    <x v="22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b v="1"/>
    <s v="music/rock"/>
    <n v="1.107"/>
    <n v="63.620689655172413"/>
    <x v="7"/>
    <x v="15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b v="1"/>
    <s v="games/tabletop games"/>
    <n v="1.2032608695652174"/>
    <n v="48.130434782608695"/>
    <x v="3"/>
    <x v="5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b v="1"/>
    <s v="theater/plays"/>
    <n v="1.1052"/>
    <n v="40.632352941176471"/>
    <x v="6"/>
    <x v="11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b v="1"/>
    <s v="theater/plays"/>
    <n v="1.002909090909091"/>
    <n v="69.822784810126578"/>
    <x v="6"/>
    <x v="11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b v="1"/>
    <s v="theater/musical"/>
    <n v="1.1020000000000001"/>
    <n v="166.96969696969697"/>
    <x v="6"/>
    <x v="19"/>
    <d v="2016-11-08T14:48:26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b v="1"/>
    <s v="games/tabletop games"/>
    <n v="2.2035999999999998"/>
    <n v="37.476190476190474"/>
    <x v="3"/>
    <x v="5"/>
    <d v="2017-02-15T13:10:42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b v="1"/>
    <s v="food/small batch"/>
    <n v="1.1017999999999999"/>
    <n v="68.862499999999997"/>
    <x v="4"/>
    <x v="7"/>
    <d v="2016-05-05T20:55:18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b v="1"/>
    <s v="theater/plays"/>
    <n v="1.0007272727272727"/>
    <n v="125.09090909090909"/>
    <x v="6"/>
    <x v="11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b v="1"/>
    <s v="theater/plays"/>
    <n v="1.1002000000000001"/>
    <n v="72.381578947368425"/>
    <x v="6"/>
    <x v="11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b v="1"/>
    <s v="music/rock"/>
    <n v="1"/>
    <n v="305.55555555555554"/>
    <x v="7"/>
    <x v="15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b v="1"/>
    <s v="games/tabletop games"/>
    <n v="1.3740000000000001"/>
    <n v="69.569620253164558"/>
    <x v="3"/>
    <x v="5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b v="1"/>
    <s v="theater/plays"/>
    <n v="1.0962000000000001"/>
    <n v="50.75"/>
    <x v="6"/>
    <x v="11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b v="1"/>
    <s v="theater/plays"/>
    <n v="1.0955999999999999"/>
    <n v="91.3"/>
    <x v="6"/>
    <x v="11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b v="1"/>
    <s v="publishing/nonfiction"/>
    <n v="1.0938000000000001"/>
    <n v="54.69"/>
    <x v="1"/>
    <x v="17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b v="1"/>
    <s v="music/rock"/>
    <n v="1.36625"/>
    <n v="70.064102564102569"/>
    <x v="7"/>
    <x v="15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b v="1"/>
    <s v="theater/plays"/>
    <n v="1.0924"/>
    <n v="74.821917808219183"/>
    <x v="6"/>
    <x v="11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b v="1"/>
    <s v="film &amp; video/documentary"/>
    <n v="1.3640000000000001"/>
    <n v="160.47058823529412"/>
    <x v="5"/>
    <x v="8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b v="0"/>
    <s v="photography/photobooks"/>
    <n v="0.35174193548387095"/>
    <n v="104.84615384615384"/>
    <x v="2"/>
    <x v="3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b v="1"/>
    <s v="publishing/nonfiction"/>
    <n v="1.5551428571428572"/>
    <n v="36.530201342281877"/>
    <x v="1"/>
    <x v="17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b v="1"/>
    <s v="music/rock"/>
    <n v="2.7185000000000001"/>
    <n v="48.544642857142854"/>
    <x v="7"/>
    <x v="15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b v="1"/>
    <s v="music/indie rock"/>
    <n v="1.0866"/>
    <n v="61.044943820224717"/>
    <x v="7"/>
    <x v="12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b v="0"/>
    <s v="publishing/translations"/>
    <n v="0.31947058823529412"/>
    <n v="115.55319148936171"/>
    <x v="1"/>
    <x v="31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b v="1"/>
    <s v="theater/plays"/>
    <n v="1.0860000000000001"/>
    <n v="54.3"/>
    <x v="6"/>
    <x v="11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b v="0"/>
    <s v="photography/photobooks"/>
    <n v="0.15491428571428573"/>
    <n v="71.34210526315789"/>
    <x v="2"/>
    <x v="3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b v="1"/>
    <s v="games/tabletop games"/>
    <n v="2.7069999999999999"/>
    <n v="53.078431372549019"/>
    <x v="3"/>
    <x v="5"/>
    <d v="2015-11-30T17:01:07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b v="1"/>
    <s v="film &amp; video/shorts"/>
    <n v="1.5457142857142858"/>
    <n v="102.0754716981132"/>
    <x v="5"/>
    <x v="27"/>
    <d v="2015-05-01T07:59:47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b v="1"/>
    <s v="theater/musical"/>
    <n v="1.0820000000000001"/>
    <n v="94.912280701754383"/>
    <x v="6"/>
    <x v="19"/>
    <d v="2016-10-13T00:07:27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b v="1"/>
    <s v="music/rock"/>
    <n v="1.1997755555555556"/>
    <n v="50.9338679245283"/>
    <x v="7"/>
    <x v="15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b v="1"/>
    <s v="technology/hardware"/>
    <n v="1.0791999999999999"/>
    <n v="154.17142857142858"/>
    <x v="0"/>
    <x v="0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b v="0"/>
    <s v="photography/photobooks"/>
    <n v="0.308"/>
    <n v="71.86666666666666"/>
    <x v="2"/>
    <x v="3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b v="1"/>
    <s v="film &amp; video/documentary"/>
    <n v="1.077758"/>
    <n v="45.667711864406776"/>
    <x v="5"/>
    <x v="8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b v="1"/>
    <s v="film &amp; video/television"/>
    <n v="1.0761100000000001"/>
    <n v="76.865000000000009"/>
    <x v="5"/>
    <x v="16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b v="0"/>
    <s v="theater/musical"/>
    <n v="0.89666666666666661"/>
    <n v="145.40540540540542"/>
    <x v="6"/>
    <x v="19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b v="1"/>
    <s v="theater/plays"/>
    <n v="1.0751999999999999"/>
    <n v="76.8"/>
    <x v="6"/>
    <x v="11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b v="1"/>
    <s v="theater/plays"/>
    <n v="1.3862051149573753"/>
    <n v="116.65217391304348"/>
    <x v="6"/>
    <x v="11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b v="1"/>
    <s v="film &amp; video/television"/>
    <n v="1.0209523809523811"/>
    <n v="83.75"/>
    <x v="5"/>
    <x v="16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b v="1"/>
    <s v="music/rock"/>
    <n v="1.071842"/>
    <n v="68.707820512820518"/>
    <x v="7"/>
    <x v="15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b v="1"/>
    <s v="theater/plays"/>
    <n v="1.599402985074627"/>
    <n v="40.285714285714285"/>
    <x v="6"/>
    <x v="11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b v="1"/>
    <s v="music/rock"/>
    <n v="1.071"/>
    <n v="73.356164383561648"/>
    <x v="7"/>
    <x v="15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b v="1"/>
    <s v="theater/plays"/>
    <n v="1.0686"/>
    <n v="74.208333333333329"/>
    <x v="6"/>
    <x v="11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b v="1"/>
    <s v="music/rock"/>
    <n v="1.2692857142857144"/>
    <n v="59.233333333333334"/>
    <x v="7"/>
    <x v="15"/>
    <d v="2013-08-09T16:37:23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b v="1"/>
    <s v="photography/photobooks"/>
    <n v="1.0660000000000001"/>
    <n v="108.77551020408163"/>
    <x v="2"/>
    <x v="3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b v="0"/>
    <s v="theater/spaces"/>
    <n v="0.26640000000000003"/>
    <n v="70.10526315789474"/>
    <x v="6"/>
    <x v="9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b v="1"/>
    <s v="film &amp; video/documentary"/>
    <n v="1.7743366666666667"/>
    <n v="81.892461538461546"/>
    <x v="5"/>
    <x v="8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b v="1"/>
    <s v="music/indie rock"/>
    <n v="1.1632786885245903"/>
    <n v="50.685714285714283"/>
    <x v="7"/>
    <x v="12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b v="1"/>
    <s v="theater/spaces"/>
    <n v="1.3270650000000002"/>
    <n v="82.941562500000003"/>
    <x v="6"/>
    <x v="9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b v="1"/>
    <s v="music/rock"/>
    <n v="1.06"/>
    <n v="189.28571428571428"/>
    <x v="7"/>
    <x v="15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b v="1"/>
    <s v="photography/photobooks"/>
    <n v="1.3242499999999999"/>
    <n v="48.154545454545456"/>
    <x v="2"/>
    <x v="3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b v="1"/>
    <s v="theater/plays"/>
    <n v="1.0589999999999999"/>
    <n v="143.1081081081081"/>
    <x v="6"/>
    <x v="1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b v="1"/>
    <s v="theater/plays"/>
    <n v="1.0582"/>
    <n v="115.02173913043478"/>
    <x v="6"/>
    <x v="11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b v="1"/>
    <s v="theater/plays"/>
    <n v="1.0569999999999999"/>
    <n v="41.944444444444443"/>
    <x v="6"/>
    <x v="11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b v="1"/>
    <s v="theater/plays"/>
    <n v="1.0542"/>
    <n v="107.57142857142857"/>
    <x v="6"/>
    <x v="11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b v="1"/>
    <s v="film &amp; video/documentary"/>
    <n v="1.0526"/>
    <n v="75.185714285714283"/>
    <x v="5"/>
    <x v="8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b v="1"/>
    <s v="theater/plays"/>
    <n v="1.052184"/>
    <n v="64.157560975609755"/>
    <x v="6"/>
    <x v="11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b v="1"/>
    <s v="film &amp; video/shorts"/>
    <n v="1.052"/>
    <n v="122.32558139534883"/>
    <x v="5"/>
    <x v="27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b v="1"/>
    <s v="film &amp; video/documentary"/>
    <n v="1.118936170212766"/>
    <n v="105.18"/>
    <x v="5"/>
    <x v="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b v="1"/>
    <s v="theater/plays"/>
    <n v="1.1684444444444444"/>
    <n v="52.58"/>
    <x v="6"/>
    <x v="11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b v="0"/>
    <s v="theater/plays"/>
    <n v="0.105"/>
    <n v="437.5"/>
    <x v="6"/>
    <x v="11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b v="1"/>
    <s v="theater/plays"/>
    <n v="1.048"/>
    <n v="50.384615384615387"/>
    <x v="6"/>
    <x v="11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b v="1"/>
    <s v="music/pop"/>
    <n v="1.0471999999999999"/>
    <n v="113.82608695652173"/>
    <x v="7"/>
    <x v="22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b v="1"/>
    <s v="music/indie rock"/>
    <n v="1.0469999999999999"/>
    <n v="35.612244897959187"/>
    <x v="7"/>
    <x v="12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b v="1"/>
    <s v="theater/plays"/>
    <n v="1.0468"/>
    <n v="36.859154929577464"/>
    <x v="6"/>
    <x v="11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b v="0"/>
    <s v="technology/space exploration"/>
    <n v="1.8689285714285714E-2"/>
    <n v="307.8235294117647"/>
    <x v="0"/>
    <x v="4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b v="1"/>
    <s v="theater/plays"/>
    <n v="1.0464"/>
    <n v="93.428571428571431"/>
    <x v="6"/>
    <x v="11"/>
    <d v="2016-10-03T02:13:3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b v="1"/>
    <s v="publishing/nonfiction"/>
    <n v="1.3065"/>
    <n v="43.55"/>
    <x v="1"/>
    <x v="17"/>
    <d v="2012-07-21T04:27:4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b v="1"/>
    <s v="theater/plays"/>
    <n v="1.0451999999999999"/>
    <n v="80.400000000000006"/>
    <x v="6"/>
    <x v="11"/>
    <d v="2015-09-01T16:44:46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b v="1"/>
    <s v="music/rock"/>
    <n v="1.0444"/>
    <n v="64.46913580246914"/>
    <x v="7"/>
    <x v="15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b v="1"/>
    <s v="theater/spaces"/>
    <n v="1.1602222222222223"/>
    <n v="50.689320388349515"/>
    <x v="6"/>
    <x v="9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b v="1"/>
    <s v="theater/plays"/>
    <n v="1.1602222222222223"/>
    <n v="50.20192307692308"/>
    <x v="6"/>
    <x v="11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b v="0"/>
    <s v="music/faith"/>
    <n v="0.2606"/>
    <n v="65.974683544303801"/>
    <x v="7"/>
    <x v="14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b v="1"/>
    <s v="publishing/nonfiction"/>
    <n v="1.0405"/>
    <n v="66.698717948717942"/>
    <x v="1"/>
    <x v="1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b v="1"/>
    <s v="film &amp; video/shorts"/>
    <n v="1.04"/>
    <n v="64.197530864197532"/>
    <x v="5"/>
    <x v="27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b v="0"/>
    <s v="technology/wearables"/>
    <n v="1.04"/>
    <n v="1300"/>
    <x v="0"/>
    <x v="1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b v="1"/>
    <s v="theater/plays"/>
    <n v="1.0389999999999999"/>
    <n v="96.203703703703709"/>
    <x v="6"/>
    <x v="11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b v="1"/>
    <s v="film &amp; video/documentary"/>
    <n v="1.0371999999999999"/>
    <n v="54.020833333333336"/>
    <x v="5"/>
    <x v="8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b v="1"/>
    <s v="theater/musical"/>
    <n v="1.0351999999999999"/>
    <n v="99.538461538461533"/>
    <x v="6"/>
    <x v="19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b v="1"/>
    <s v="theater/plays"/>
    <n v="1.0349999999999999"/>
    <n v="63.109756097560975"/>
    <x v="6"/>
    <x v="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b v="1"/>
    <s v="theater/musical"/>
    <n v="1.0334000000000001"/>
    <n v="172.23333333333332"/>
    <x v="6"/>
    <x v="19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b v="1"/>
    <s v="theater/spaces"/>
    <n v="1.28925"/>
    <n v="53.164948453608247"/>
    <x v="6"/>
    <x v="9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b v="1"/>
    <s v="technology/makerspaces"/>
    <n v="1.0289999999999999"/>
    <n v="85.75"/>
    <x v="0"/>
    <x v="24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b v="1"/>
    <s v="music/rock"/>
    <n v="1.0269999999999999"/>
    <n v="66.688311688311686"/>
    <x v="7"/>
    <x v="15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b v="1"/>
    <s v="theater/plays"/>
    <n v="1.023236"/>
    <n v="55.012688172043013"/>
    <x v="6"/>
    <x v="1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b v="1"/>
    <s v="publishing/nonfiction"/>
    <n v="1.0232000000000001"/>
    <n v="82.516129032258064"/>
    <x v="1"/>
    <x v="17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b v="1"/>
    <s v="theater/plays"/>
    <n v="1.0209999999999999"/>
    <n v="150.14705882352942"/>
    <x v="6"/>
    <x v="11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b v="1"/>
    <s v="theater/spaces"/>
    <n v="1.0206"/>
    <n v="86.491525423728817"/>
    <x v="6"/>
    <x v="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b v="1"/>
    <s v="theater/plays"/>
    <n v="1.02"/>
    <n v="58.620689655172413"/>
    <x v="6"/>
    <x v="11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b v="1"/>
    <s v="theater/plays"/>
    <n v="1.2749999999999999"/>
    <n v="82.258064516129039"/>
    <x v="6"/>
    <x v="11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b v="1"/>
    <s v="publishing/nonfiction"/>
    <n v="1.0192000000000001"/>
    <n v="51.474747474747474"/>
    <x v="1"/>
    <x v="1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b v="1"/>
    <s v="games/tabletop games"/>
    <n v="1.5415151515151515"/>
    <n v="28.104972375690608"/>
    <x v="3"/>
    <x v="5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b v="1"/>
    <s v="theater/plays"/>
    <n v="1.2715000000000001"/>
    <n v="80.730158730158735"/>
    <x v="6"/>
    <x v="11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b v="1"/>
    <s v="music/indie rock"/>
    <n v="2.54"/>
    <n v="51.313131313131315"/>
    <x v="7"/>
    <x v="12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b v="1"/>
    <s v="technology/hardware"/>
    <n v="5.0780000000000003"/>
    <n v="101.56"/>
    <x v="0"/>
    <x v="0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b v="1"/>
    <s v="theater/plays"/>
    <n v="1.014"/>
    <n v="36.474820143884891"/>
    <x v="6"/>
    <x v="11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b v="1"/>
    <s v="theater/plays"/>
    <n v="1.014"/>
    <n v="110.21739130434783"/>
    <x v="6"/>
    <x v="11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b v="1"/>
    <s v="music/metal"/>
    <n v="1.0132000000000001"/>
    <n v="53.893617021276597"/>
    <x v="7"/>
    <x v="20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b v="1"/>
    <s v="music/electronic music"/>
    <n v="1.1236044444444444"/>
    <n v="23.963127962085309"/>
    <x v="7"/>
    <x v="13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b v="1"/>
    <s v="theater/plays"/>
    <n v="1.0109999999999999"/>
    <n v="93.611111111111114"/>
    <x v="6"/>
    <x v="1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b v="1"/>
    <s v="music/rock"/>
    <n v="1.1226666666666667"/>
    <n v="87.103448275862064"/>
    <x v="7"/>
    <x v="15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b v="0"/>
    <s v="games/video games"/>
    <n v="3.3673333333333333E-2"/>
    <n v="34.128378378378379"/>
    <x v="3"/>
    <x v="18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b v="1"/>
    <s v="technology/hardware"/>
    <n v="1.0102"/>
    <n v="41.743801652892564"/>
    <x v="0"/>
    <x v="0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b v="1"/>
    <s v="theater/musical"/>
    <n v="1.010154"/>
    <n v="55.502967032967035"/>
    <x v="6"/>
    <x v="19"/>
    <d v="2014-04-10T12:36:2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b v="1"/>
    <s v="theater/plays"/>
    <n v="1.2625"/>
    <n v="53.723404255319146"/>
    <x v="6"/>
    <x v="11"/>
    <d v="2014-07-09T19:05:51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b v="1"/>
    <s v="music/rock"/>
    <n v="1.009304"/>
    <n v="109.70695652173914"/>
    <x v="7"/>
    <x v="15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b v="1"/>
    <s v="music/classical music"/>
    <n v="1.26125"/>
    <n v="84.083333333333329"/>
    <x v="7"/>
    <x v="25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b v="1"/>
    <s v="music/classical music"/>
    <n v="1.0082"/>
    <n v="88.438596491228068"/>
    <x v="7"/>
    <x v="25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b v="1"/>
    <s v="theater/plays"/>
    <n v="1.008"/>
    <n v="114.54545454545455"/>
    <x v="6"/>
    <x v="11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b v="1"/>
    <s v="theater/plays"/>
    <n v="1.0071379999999999"/>
    <n v="25.692295918367346"/>
    <x v="6"/>
    <x v="11"/>
    <d v="2014-07-07T21:50:19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b v="1"/>
    <s v="film &amp; video/shorts"/>
    <n v="1.0049999999999999"/>
    <n v="186.11111111111111"/>
    <x v="5"/>
    <x v="27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b v="1"/>
    <s v="theater/plays"/>
    <n v="1.0047999999999999"/>
    <n v="122.53658536585365"/>
    <x v="6"/>
    <x v="11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b v="1"/>
    <s v="theater/plays"/>
    <n v="1.0032000000000001"/>
    <n v="79.61904761904762"/>
    <x v="6"/>
    <x v="11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b v="1"/>
    <s v="theater/plays"/>
    <n v="1.0024500000000001"/>
    <n v="200.49"/>
    <x v="6"/>
    <x v="11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b v="0"/>
    <s v="technology/wearables"/>
    <n v="0.1002"/>
    <n v="178.92857142857142"/>
    <x v="0"/>
    <x v="1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b v="1"/>
    <s v="theater/plays"/>
    <n v="1.0005999999999999"/>
    <n v="68.534246575342465"/>
    <x v="6"/>
    <x v="11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b v="1"/>
    <s v="music/rock"/>
    <n v="1.0002"/>
    <n v="178.60714285714286"/>
    <x v="7"/>
    <x v="15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b v="1"/>
    <s v="music/indie rock"/>
    <n v="1.0000360000000001"/>
    <n v="131.58368421052631"/>
    <x v="7"/>
    <x v="12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b v="1"/>
    <s v="film &amp; video/shorts"/>
    <n v="1"/>
    <n v="192.30769230769232"/>
    <x v="5"/>
    <x v="27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b v="1"/>
    <s v="film &amp; video/documentary"/>
    <n v="1"/>
    <n v="100"/>
    <x v="5"/>
    <x v="8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b v="1"/>
    <s v="music/classical music"/>
    <n v="1"/>
    <n v="185.18518518518519"/>
    <x v="7"/>
    <x v="25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b v="1"/>
    <s v="theater/musical"/>
    <n v="1"/>
    <n v="64.935064935064929"/>
    <x v="6"/>
    <x v="19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b v="1"/>
    <s v="theater/plays"/>
    <n v="1"/>
    <n v="178.57142857142858"/>
    <x v="6"/>
    <x v="11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b v="1"/>
    <s v="music/electronic music"/>
    <n v="1.0765217391304347"/>
    <n v="65.15789473684211"/>
    <x v="7"/>
    <x v="13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b v="0"/>
    <s v="technology/wearables"/>
    <n v="0.1976"/>
    <n v="308.75"/>
    <x v="0"/>
    <x v="1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b v="0"/>
    <s v="technology/gadgets"/>
    <n v="0.14111428571428572"/>
    <n v="129.97368421052633"/>
    <x v="0"/>
    <x v="6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b v="1"/>
    <s v="theater/musical"/>
    <n v="1.0966666666666667"/>
    <n v="94.90384615384616"/>
    <x v="6"/>
    <x v="1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b v="0"/>
    <s v="technology/wearables"/>
    <n v="9.8400000000000001E-2"/>
    <n v="54.666666666666664"/>
    <x v="0"/>
    <x v="1"/>
    <d v="2016-09-13T15:12:32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b v="0"/>
    <s v="film &amp; video/animation"/>
    <n v="2.2302681818181819E-2"/>
    <n v="39.569274193548388"/>
    <x v="5"/>
    <x v="23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b v="1"/>
    <s v="theater/plays"/>
    <n v="1"/>
    <n v="148.4848484848485"/>
    <x v="6"/>
    <x v="11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b v="1"/>
    <s v="music/electronic music"/>
    <n v="1.956"/>
    <n v="40.75"/>
    <x v="7"/>
    <x v="13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b v="0"/>
    <s v="film &amp; video/animation"/>
    <n v="0.3256"/>
    <n v="88.8"/>
    <x v="5"/>
    <x v="23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b v="1"/>
    <s v="games/tabletop games"/>
    <n v="1.0581826105905425"/>
    <n v="64.74666666666667"/>
    <x v="3"/>
    <x v="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b v="0"/>
    <s v="photography/photobooks"/>
    <n v="0.20220833333333332"/>
    <n v="44.935185185185183"/>
    <x v="2"/>
    <x v="3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b v="1"/>
    <s v="music/rock"/>
    <n v="1.0968181818181819"/>
    <n v="74.246153846153845"/>
    <x v="7"/>
    <x v="1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b v="1"/>
    <s v="music/rock"/>
    <n v="1.3765714285714286"/>
    <n v="34.170212765957444"/>
    <x v="7"/>
    <x v="15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b v="1"/>
    <s v="games/tabletop games"/>
    <n v="3.2026666666666666"/>
    <n v="24.762886597938145"/>
    <x v="3"/>
    <x v="5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b v="1"/>
    <s v="film &amp; video/documentary"/>
    <n v="1.0668444444444445"/>
    <n v="28.576190476190476"/>
    <x v="5"/>
    <x v="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b v="1"/>
    <s v="music/metal"/>
    <n v="1.1990000000000001"/>
    <n v="41.704347826086959"/>
    <x v="7"/>
    <x v="20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b v="1"/>
    <s v="theater/plays"/>
    <n v="1.1416238095238094"/>
    <n v="77.335806451612896"/>
    <x v="6"/>
    <x v="11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b v="1"/>
    <s v="theater/plays"/>
    <n v="1.196"/>
    <n v="159.46666666666667"/>
    <x v="6"/>
    <x v="11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b v="1"/>
    <s v="music/electronic music"/>
    <n v="2.3715000000000002"/>
    <n v="36.206106870229007"/>
    <x v="7"/>
    <x v="13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b v="0"/>
    <s v="film &amp; video/science fiction"/>
    <n v="3.1413333333333335E-2"/>
    <n v="81.241379310344826"/>
    <x v="5"/>
    <x v="21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b v="1"/>
    <s v="theater/spaces"/>
    <n v="1.1712499999999999"/>
    <n v="85.181818181818187"/>
    <x v="6"/>
    <x v="9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b v="1"/>
    <s v="music/indie rock"/>
    <n v="1.3367142857142857"/>
    <n v="62.38"/>
    <x v="7"/>
    <x v="12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b v="1"/>
    <s v="music/rock"/>
    <n v="2.124090909090909"/>
    <n v="50.247311827956992"/>
    <x v="7"/>
    <x v="1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b v="0"/>
    <s v="technology/wearables"/>
    <n v="2.3345000000000001E-2"/>
    <n v="424.45454545454544"/>
    <x v="0"/>
    <x v="1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b v="0"/>
    <s v="games/mobile games"/>
    <n v="0.7178461538461538"/>
    <n v="49.11578947368421"/>
    <x v="3"/>
    <x v="28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b v="1"/>
    <s v="music/rock"/>
    <n v="1.0355555555555556"/>
    <n v="53.5632183908046"/>
    <x v="7"/>
    <x v="15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b v="1"/>
    <s v="theater/plays"/>
    <n v="1.552"/>
    <n v="83.142857142857139"/>
    <x v="6"/>
    <x v="11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b v="1"/>
    <s v="film &amp; video/shorts"/>
    <n v="1.0329622222222221"/>
    <n v="43.040092592592593"/>
    <x v="5"/>
    <x v="27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b v="1"/>
    <s v="film &amp; video/shorts"/>
    <n v="1.5473333333333332"/>
    <n v="96.708333333333329"/>
    <x v="5"/>
    <x v="27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b v="1"/>
    <s v="food/small batch"/>
    <n v="1.5469999999999999"/>
    <n v="69.268656716417908"/>
    <x v="4"/>
    <x v="7"/>
    <d v="2017-01-03T16:36:49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b v="0"/>
    <s v="music/jazz"/>
    <n v="0.309"/>
    <n v="231.75"/>
    <x v="7"/>
    <x v="33"/>
    <d v="2011-10-31T04:06: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b v="0"/>
    <s v="theater/spaces"/>
    <n v="4.2435339894712751E-2"/>
    <n v="125.27027027027027"/>
    <x v="6"/>
    <x v="9"/>
    <d v="2015-03-18T17:33:0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b v="0"/>
    <s v="technology/wearables"/>
    <n v="0.30813400000000002"/>
    <n v="124.9191891891892"/>
    <x v="0"/>
    <x v="1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b v="1"/>
    <s v="theater/plays"/>
    <n v="1.0720930232558139"/>
    <n v="100.21739130434783"/>
    <x v="6"/>
    <x v="11"/>
    <d v="2014-06-01T23:50:31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b v="1"/>
    <s v="theater/plays"/>
    <n v="1.0204444444444445"/>
    <n v="72.888888888888886"/>
    <x v="6"/>
    <x v="11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b v="1"/>
    <s v="theater/plays"/>
    <n v="1.5266666666666666"/>
    <n v="70.461538461538467"/>
    <x v="6"/>
    <x v="11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b v="1"/>
    <s v="theater/plays"/>
    <n v="1.0153333333333334"/>
    <n v="80.15789473684211"/>
    <x v="6"/>
    <x v="11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b v="0"/>
    <s v="games/video games"/>
    <n v="0.30433333333333334"/>
    <n v="51.292134831460672"/>
    <x v="3"/>
    <x v="18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b v="1"/>
    <s v="theater/plays"/>
    <n v="1.0144444444444445"/>
    <n v="114.125"/>
    <x v="6"/>
    <x v="11"/>
    <d v="2014-07-31T04:48:13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b v="1"/>
    <s v="theater/plays"/>
    <n v="1.3026085714285716"/>
    <n v="42.214166666666671"/>
    <x v="6"/>
    <x v="1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b v="1"/>
    <s v="publishing/nonfiction"/>
    <n v="1.0258775877587758"/>
    <n v="77.271186440677965"/>
    <x v="1"/>
    <x v="1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b v="1"/>
    <s v="theater/musical"/>
    <n v="1.0111111111111111"/>
    <n v="267.64705882352939"/>
    <x v="6"/>
    <x v="19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b v="1"/>
    <s v="theater/plays"/>
    <n v="1.1365000000000001"/>
    <n v="56.825000000000003"/>
    <x v="6"/>
    <x v="11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b v="1"/>
    <s v="theater/plays"/>
    <n v="1.13625"/>
    <n v="39.868421052631582"/>
    <x v="6"/>
    <x v="11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b v="1"/>
    <s v="music/pop"/>
    <n v="1.0066666666666666"/>
    <n v="64.714285714285708"/>
    <x v="7"/>
    <x v="22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b v="1"/>
    <s v="photography/photobooks"/>
    <n v="1.7400576923076922"/>
    <n v="32.315357142857138"/>
    <x v="2"/>
    <x v="3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b v="1"/>
    <s v="film &amp; video/shorts"/>
    <n v="1.0049377777777779"/>
    <n v="167.48962962962963"/>
    <x v="5"/>
    <x v="27"/>
    <d v="2010-03-11T20:02:24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b v="1"/>
    <s v="music/classical music"/>
    <n v="1.1294999999999999"/>
    <n v="136.90909090909091"/>
    <x v="7"/>
    <x v="25"/>
    <d v="2014-11-10T02:11:14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b v="1"/>
    <s v="music/classical music"/>
    <n v="1.004"/>
    <n v="74.06557377049181"/>
    <x v="7"/>
    <x v="25"/>
    <d v="2015-07-23T16:19:1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b v="1"/>
    <s v="music/indie rock"/>
    <n v="1.1291099999999998"/>
    <n v="47.541473684210523"/>
    <x v="7"/>
    <x v="12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b v="1"/>
    <s v="theater/plays"/>
    <n v="1.0024444444444445"/>
    <n v="65.376811594202906"/>
    <x v="6"/>
    <x v="11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b v="1"/>
    <s v="music/indie rock"/>
    <n v="1.127715"/>
    <n v="80.551071428571419"/>
    <x v="7"/>
    <x v="12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b v="1"/>
    <s v="music/rock"/>
    <n v="1"/>
    <n v="104.65116279069767"/>
    <x v="7"/>
    <x v="15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b v="1"/>
    <s v="theater/plays"/>
    <n v="1"/>
    <n v="145.16129032258064"/>
    <x v="6"/>
    <x v="11"/>
    <d v="2016-07-05T20:57:0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b v="0"/>
    <s v="film &amp; video/drama"/>
    <n v="0.35855999999999999"/>
    <n v="373.5"/>
    <x v="5"/>
    <x v="10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b v="1"/>
    <s v="music/electronic music"/>
    <n v="1.11425"/>
    <n v="61.902777777777779"/>
    <x v="7"/>
    <x v="13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b v="1"/>
    <s v="theater/plays"/>
    <n v="1.2714285714285714"/>
    <n v="72.950819672131146"/>
    <x v="6"/>
    <x v="11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b v="1"/>
    <s v="theater/plays"/>
    <n v="1.1107499999999999"/>
    <n v="68.353846153846149"/>
    <x v="6"/>
    <x v="11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b v="1"/>
    <s v="theater/plays"/>
    <n v="1.64"/>
    <n v="70.285714285714292"/>
    <x v="6"/>
    <x v="11"/>
    <d v="2015-11-03T17:05:15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b v="1"/>
    <s v="theater/musical"/>
    <n v="1.1024425000000002"/>
    <n v="50.111022727272733"/>
    <x v="6"/>
    <x v="19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b v="1"/>
    <s v="theater/plays"/>
    <n v="1.0254767441860466"/>
    <n v="49.545505617977533"/>
    <x v="6"/>
    <x v="11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b v="1"/>
    <s v="theater/plays"/>
    <n v="1.1000000000000001"/>
    <n v="49.438202247191015"/>
    <x v="6"/>
    <x v="11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b v="1"/>
    <s v="theater/spaces"/>
    <n v="1.4653333333333334"/>
    <n v="191.13043478260869"/>
    <x v="6"/>
    <x v="9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b v="1"/>
    <s v="film &amp; video/documentary"/>
    <n v="1.2557142857142858"/>
    <n v="57.077922077922075"/>
    <x v="5"/>
    <x v="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b v="1"/>
    <s v="film &amp; video/television"/>
    <n v="1.0977744436109027"/>
    <n v="93.40425531914893"/>
    <x v="5"/>
    <x v="16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b v="1"/>
    <s v="technology/space exploration"/>
    <n v="8.7759999999999998"/>
    <n v="27.59748427672956"/>
    <x v="0"/>
    <x v="4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b v="1"/>
    <s v="technology/hardware"/>
    <n v="2.1859999999999999"/>
    <n v="67.261538461538464"/>
    <x v="0"/>
    <x v="0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b v="1"/>
    <s v="theater/plays"/>
    <n v="1.4570000000000001"/>
    <n v="104.07142857142857"/>
    <x v="6"/>
    <x v="11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b v="0"/>
    <s v="technology/web"/>
    <n v="0.17380000000000001"/>
    <n v="111.41025641025641"/>
    <x v="0"/>
    <x v="26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b v="1"/>
    <s v="music/rock"/>
    <n v="1.2408571428571429"/>
    <n v="68.936507936507937"/>
    <x v="7"/>
    <x v="15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b v="1"/>
    <s v="publishing/radio &amp; podcasts"/>
    <n v="1.085175"/>
    <n v="28.937999999999999"/>
    <x v="1"/>
    <x v="2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b v="1"/>
    <s v="theater/plays"/>
    <n v="1.24"/>
    <n v="135.625"/>
    <x v="6"/>
    <x v="11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b v="1"/>
    <s v="music/rock"/>
    <n v="1.728"/>
    <n v="100.46511627906976"/>
    <x v="7"/>
    <x v="15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b v="0"/>
    <s v="film &amp; video/animation"/>
    <n v="0.21575"/>
    <n v="110.64102564102564"/>
    <x v="5"/>
    <x v="23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b v="1"/>
    <s v="music/pop"/>
    <n v="1.2685294117647059"/>
    <n v="52.597560975609753"/>
    <x v="7"/>
    <x v="22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b v="1"/>
    <s v="technology/makerspaces"/>
    <n v="1.2314285714285715"/>
    <n v="93.695652173913047"/>
    <x v="0"/>
    <x v="24"/>
    <d v="2015-03-20T21:29:34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b v="1"/>
    <s v="technology/hardware"/>
    <n v="1.6828125"/>
    <n v="10.507317073170732"/>
    <x v="0"/>
    <x v="0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b v="1"/>
    <s v="theater/musical"/>
    <n v="1.0765274999999999"/>
    <n v="74.243275862068955"/>
    <x v="6"/>
    <x v="19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b v="0"/>
    <s v="technology/gadgets"/>
    <n v="0.43030000000000002"/>
    <n v="40.980952380952381"/>
    <x v="0"/>
    <x v="6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b v="1"/>
    <s v="theater/plays"/>
    <n v="1.0740000000000001"/>
    <n v="204.57142857142858"/>
    <x v="6"/>
    <x v="11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b v="1"/>
    <s v="music/classical music"/>
    <n v="1.0724974999999999"/>
    <n v="52.962839506172834"/>
    <x v="7"/>
    <x v="25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b v="1"/>
    <s v="music/rock"/>
    <n v="1.07"/>
    <n v="99.534883720930239"/>
    <x v="7"/>
    <x v="15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b v="1"/>
    <s v="theater/plays"/>
    <n v="1.2228571428571429"/>
    <n v="75.087719298245617"/>
    <x v="6"/>
    <x v="11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b v="1"/>
    <s v="music/rock"/>
    <n v="1.2214285714285715"/>
    <n v="85.5"/>
    <x v="7"/>
    <x v="1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b v="1"/>
    <s v="music/indie rock"/>
    <n v="1.06525"/>
    <n v="106.52500000000001"/>
    <x v="7"/>
    <x v="12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b v="1"/>
    <s v="theater/plays"/>
    <n v="1.0625"/>
    <n v="184.78260869565219"/>
    <x v="6"/>
    <x v="11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b v="1"/>
    <s v="theater/plays"/>
    <n v="1.4156666666666666"/>
    <n v="25.130177514792898"/>
    <x v="6"/>
    <x v="11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b v="1"/>
    <s v="music/rock"/>
    <n v="1.0607500000000001"/>
    <n v="90.276595744680847"/>
    <x v="7"/>
    <x v="15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b v="1"/>
    <s v="theater/spaces"/>
    <n v="1.0071428571428571"/>
    <n v="103.17073170731707"/>
    <x v="6"/>
    <x v="9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b v="1"/>
    <s v="technology/hardware"/>
    <n v="3.8409090909090908"/>
    <n v="22.120418848167539"/>
    <x v="0"/>
    <x v="0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b v="1"/>
    <s v="music/indie rock"/>
    <n v="1.2054285714285715"/>
    <n v="58.597222222222221"/>
    <x v="7"/>
    <x v="12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b v="1"/>
    <s v="theater/plays"/>
    <n v="1.054"/>
    <n v="136"/>
    <x v="6"/>
    <x v="11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b v="1"/>
    <s v="music/rock"/>
    <n v="1.05125"/>
    <n v="73.771929824561397"/>
    <x v="7"/>
    <x v="15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b v="0"/>
    <s v="photography/photobooks"/>
    <n v="0.22052631578947368"/>
    <n v="48.720930232558139"/>
    <x v="2"/>
    <x v="3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b v="1"/>
    <s v="music/metal"/>
    <n v="1.0467500000000001"/>
    <n v="42.724489795918366"/>
    <x v="7"/>
    <x v="20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b v="1"/>
    <s v="music/pop"/>
    <n v="1.1945714285714286"/>
    <n v="44.956989247311824"/>
    <x v="7"/>
    <x v="22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b v="1"/>
    <s v="music/indie rock"/>
    <n v="1.1931742857142855"/>
    <n v="46.401222222222216"/>
    <x v="7"/>
    <x v="12"/>
    <d v="2011-08-16T22:00:03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b v="1"/>
    <s v="theater/plays"/>
    <n v="1.3919999999999999"/>
    <n v="62.328358208955223"/>
    <x v="6"/>
    <x v="11"/>
    <d v="2014-05-13T16:26:58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b v="0"/>
    <s v="theater/musical"/>
    <n v="0.59657142857142853"/>
    <n v="174"/>
    <x v="6"/>
    <x v="19"/>
    <d v="2014-11-25T22:32:09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b v="1"/>
    <s v="music/rock"/>
    <n v="1.1914771428571429"/>
    <n v="63.184393939393942"/>
    <x v="7"/>
    <x v="15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b v="1"/>
    <s v="music/indie rock"/>
    <n v="1.6608000000000001"/>
    <n v="46.651685393258425"/>
    <x v="7"/>
    <x v="12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b v="1"/>
    <s v="music/rock"/>
    <n v="1.03775"/>
    <n v="79.82692307692308"/>
    <x v="7"/>
    <x v="15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b v="1"/>
    <s v="theater/plays"/>
    <n v="1.3833333333333333"/>
    <n v="51.875"/>
    <x v="6"/>
    <x v="11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b v="1"/>
    <s v="theater/plays"/>
    <n v="1.3816666666666666"/>
    <n v="109.07894736842105"/>
    <x v="6"/>
    <x v="11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b v="1"/>
    <s v="music/rock"/>
    <n v="1.0349999999999999"/>
    <n v="76.666666666666671"/>
    <x v="7"/>
    <x v="15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b v="1"/>
    <s v="theater/plays"/>
    <n v="1.0342499999999999"/>
    <n v="36.610619469026545"/>
    <x v="6"/>
    <x v="1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b v="1"/>
    <s v="photography/photobooks"/>
    <n v="1.7595744680851064"/>
    <n v="56.643835616438359"/>
    <x v="2"/>
    <x v="3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b v="0"/>
    <s v="food/small batch"/>
    <n v="0.39120962394619685"/>
    <n v="64.53125"/>
    <x v="4"/>
    <x v="7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b v="1"/>
    <s v="film &amp; video/documentary"/>
    <n v="1.3746666666666667"/>
    <n v="50.292682926829265"/>
    <x v="5"/>
    <x v="8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b v="1"/>
    <s v="music/rock"/>
    <n v="1.0297499999999999"/>
    <n v="65.38095238095238"/>
    <x v="7"/>
    <x v="15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b v="1"/>
    <s v="music/rock"/>
    <n v="1.0257499999999999"/>
    <n v="62.166666666666664"/>
    <x v="7"/>
    <x v="15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b v="0"/>
    <s v="photography/places"/>
    <n v="0.29228571428571426"/>
    <n v="44.478260869565219"/>
    <x v="2"/>
    <x v="34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b v="1"/>
    <s v="theater/plays"/>
    <n v="1.0225"/>
    <n v="85.208333333333329"/>
    <x v="6"/>
    <x v="1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b v="1"/>
    <s v="music/classical music"/>
    <n v="1.02125"/>
    <n v="57.535211267605632"/>
    <x v="7"/>
    <x v="25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b v="1"/>
    <s v="theater/plays"/>
    <n v="1.3616666666666666"/>
    <n v="46.420454545454547"/>
    <x v="6"/>
    <x v="11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b v="1"/>
    <s v="theater/plays"/>
    <n v="1.0202500000000001"/>
    <n v="204.05"/>
    <x v="6"/>
    <x v="11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b v="1"/>
    <s v="food/small batch"/>
    <n v="1.0195000000000001"/>
    <n v="60.865671641791046"/>
    <x v="4"/>
    <x v="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b v="1"/>
    <s v="theater/plays"/>
    <n v="1.0182500000000001"/>
    <n v="84.854166666666671"/>
    <x v="6"/>
    <x v="11"/>
    <d v="2014-07-26T16:00:57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b v="1"/>
    <s v="music/rock"/>
    <n v="2.0335000000000001"/>
    <n v="30.578947368421051"/>
    <x v="7"/>
    <x v="15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b v="0"/>
    <s v="theater/plays"/>
    <n v="0.41489795918367345"/>
    <n v="81.319999999999993"/>
    <x v="6"/>
    <x v="11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b v="1"/>
    <s v="music/rock"/>
    <n v="1.0162500000000001"/>
    <n v="86.489361702127653"/>
    <x v="7"/>
    <x v="15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b v="1"/>
    <s v="theater/musical"/>
    <n v="1.0137499999999999"/>
    <n v="126.71875"/>
    <x v="6"/>
    <x v="19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b v="1"/>
    <s v="theater/plays"/>
    <n v="1.0813333333333333"/>
    <n v="46.609195402298852"/>
    <x v="6"/>
    <x v="1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b v="1"/>
    <s v="film &amp; video/television"/>
    <n v="1.0129975"/>
    <n v="76.45264150943396"/>
    <x v="5"/>
    <x v="16"/>
    <d v="2014-07-22T07:01:55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b v="1"/>
    <s v="theater/plays"/>
    <n v="1.35"/>
    <n v="168.75"/>
    <x v="6"/>
    <x v="11"/>
    <d v="2016-04-23T16:12:18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b v="1"/>
    <s v="theater/plays"/>
    <n v="1.1911764705882353"/>
    <n v="176.08695652173913"/>
    <x v="6"/>
    <x v="11"/>
    <d v="2014-11-21T17:11:30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b v="1"/>
    <s v="photography/photobooks"/>
    <n v="1.0789146666666667"/>
    <n v="56.98492957746479"/>
    <x v="2"/>
    <x v="3"/>
    <d v="2016-08-24T08:20:01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b v="1"/>
    <s v="film &amp; video/shorts"/>
    <n v="1.1542857142857144"/>
    <n v="85.957446808510639"/>
    <x v="5"/>
    <x v="27"/>
    <d v="2013-03-24T05:01:12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b v="1"/>
    <s v="theater/plays"/>
    <n v="1.01"/>
    <n v="98.536585365853654"/>
    <x v="6"/>
    <x v="11"/>
    <d v="2014-07-09T18:55:0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b v="1"/>
    <s v="music/rock"/>
    <n v="1.00925"/>
    <n v="45.875"/>
    <x v="7"/>
    <x v="15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b v="1"/>
    <s v="theater/plays"/>
    <n v="1.00875"/>
    <n v="72.053571428571431"/>
    <x v="6"/>
    <x v="11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b v="1"/>
    <s v="theater/plays"/>
    <n v="1.0075000000000001"/>
    <n v="310"/>
    <x v="6"/>
    <x v="11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b v="1"/>
    <s v="music/indie rock"/>
    <n v="1.0069999999999999"/>
    <n v="115.08571428571429"/>
    <x v="7"/>
    <x v="12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b v="1"/>
    <s v="music/pop"/>
    <n v="1.6088"/>
    <n v="41.04081632653061"/>
    <x v="7"/>
    <x v="22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b v="1"/>
    <s v="music/rock"/>
    <n v="1.1488571428571428"/>
    <n v="46.218390804597703"/>
    <x v="7"/>
    <x v="15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b v="1"/>
    <s v="theater/plays"/>
    <n v="1.0044999999999999"/>
    <n v="65.868852459016395"/>
    <x v="6"/>
    <x v="11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b v="1"/>
    <s v="theater/plays"/>
    <n v="1.0039275000000001"/>
    <n v="34.91921739130435"/>
    <x v="6"/>
    <x v="11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b v="1"/>
    <s v="music/indie rock"/>
    <n v="1.1457142857142857"/>
    <n v="72.909090909090907"/>
    <x v="7"/>
    <x v="12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b v="1"/>
    <s v="theater/plays"/>
    <n v="1.00125"/>
    <n v="121.36363636363636"/>
    <x v="6"/>
    <x v="11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b v="1"/>
    <s v="theater/plays"/>
    <n v="1.3346666666666667"/>
    <n v="57.2"/>
    <x v="6"/>
    <x v="11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b v="1"/>
    <s v="theater/plays"/>
    <n v="1.0004999999999999"/>
    <n v="81.673469387755105"/>
    <x v="6"/>
    <x v="11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b v="1"/>
    <s v="film &amp; video/shorts"/>
    <n v="1.0001249999999999"/>
    <n v="40.005000000000003"/>
    <x v="5"/>
    <x v="27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b v="1"/>
    <s v="theater/plays"/>
    <n v="1.0526894736842105"/>
    <n v="114.29199999999999"/>
    <x v="6"/>
    <x v="11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b v="1"/>
    <s v="theater/plays"/>
    <n v="1"/>
    <n v="129.03225806451613"/>
    <x v="6"/>
    <x v="11"/>
    <d v="2016-11-02T01:33:4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b v="1"/>
    <s v="theater/spaces"/>
    <n v="1.0666666666666667"/>
    <n v="74.074074074074076"/>
    <x v="6"/>
    <x v="9"/>
    <d v="2015-05-15T00:20:55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b v="1"/>
    <s v="theater/plays"/>
    <n v="1"/>
    <n v="307.69230769230768"/>
    <x v="6"/>
    <x v="11"/>
    <d v="2014-06-04T19:37:14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b v="0"/>
    <s v="photography/photobooks"/>
    <n v="0.36236363636363639"/>
    <n v="104.89473684210526"/>
    <x v="2"/>
    <x v="3"/>
    <d v="2016-08-03T16:36:20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b v="1"/>
    <s v="film &amp; video/documentary"/>
    <n v="1.1375714285714287"/>
    <n v="47.398809523809526"/>
    <x v="5"/>
    <x v="8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b v="1"/>
    <s v="film &amp; video/shorts"/>
    <n v="1.1365714285714286"/>
    <n v="69.78947368421052"/>
    <x v="5"/>
    <x v="27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b v="1"/>
    <s v="publishing/nonfiction"/>
    <n v="1.7909909909909909"/>
    <n v="53.729729729729726"/>
    <x v="1"/>
    <x v="17"/>
    <d v="2013-04-03T13:44:0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x v="1"/>
    <n v="63"/>
    <b v="1"/>
    <s v="music/indie rock"/>
    <n v="1.3236666666666668"/>
    <n v="63.031746031746032"/>
    <x v="7"/>
    <x v="12"/>
    <d v="2015-06-18T17:54:44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b v="1"/>
    <s v="music/rock"/>
    <n v="1.3183333333333334"/>
    <n v="70.625"/>
    <x v="7"/>
    <x v="15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b v="1"/>
    <s v="theater/spaces"/>
    <n v="1.007161125319693"/>
    <n v="53.945205479452056"/>
    <x v="6"/>
    <x v="9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b v="1"/>
    <s v="music/indie rock"/>
    <n v="1.7065217391304348"/>
    <n v="46.176470588235297"/>
    <x v="7"/>
    <x v="12"/>
    <d v="2013-11-27T20:50:34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b v="1"/>
    <s v="music/rock"/>
    <n v="1.1188571428571428"/>
    <n v="47.756097560975611"/>
    <x v="7"/>
    <x v="15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b v="1"/>
    <s v="music/classical music"/>
    <n v="1.1171428571428572"/>
    <n v="60.153846153846153"/>
    <x v="7"/>
    <x v="2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b v="1"/>
    <s v="theater/plays"/>
    <n v="1.3026666666666666"/>
    <n v="61.0625"/>
    <x v="6"/>
    <x v="11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b v="1"/>
    <s v="music/classical music"/>
    <n v="1.9530000000000001"/>
    <n v="64.032786885245898"/>
    <x v="7"/>
    <x v="25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b v="0"/>
    <s v="theater/plays"/>
    <n v="0.78100000000000003"/>
    <n v="105.54054054054055"/>
    <x v="6"/>
    <x v="11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b v="1"/>
    <s v="theater/plays"/>
    <n v="1.1825757575757576"/>
    <n v="100.06410256410257"/>
    <x v="6"/>
    <x v="11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b v="1"/>
    <s v="theater/plays"/>
    <n v="1.1142857142857143"/>
    <n v="125.80645161290323"/>
    <x v="6"/>
    <x v="1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b v="1"/>
    <s v="theater/plays"/>
    <n v="1.1085714285714285"/>
    <n v="58.787878787878789"/>
    <x v="6"/>
    <x v="11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b v="0"/>
    <s v="theater/plays"/>
    <n v="0.34802513464991025"/>
    <n v="84.282608695652172"/>
    <x v="6"/>
    <x v="11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b v="1"/>
    <s v="photography/photobooks"/>
    <n v="1.1044428571428573"/>
    <n v="55.222142857142863"/>
    <x v="2"/>
    <x v="3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b v="1"/>
    <s v="film &amp; video/documentary"/>
    <n v="3.8515000000000001"/>
    <n v="32.095833333333331"/>
    <x v="5"/>
    <x v="8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b v="1"/>
    <s v="music/pop"/>
    <n v="1.0058763157894737"/>
    <n v="47.189259259259259"/>
    <x v="7"/>
    <x v="22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b v="1"/>
    <s v="theater/plays"/>
    <n v="1.0867285714285715"/>
    <n v="29.258076923076924"/>
    <x v="6"/>
    <x v="11"/>
    <d v="2016-05-02T17:12:49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b v="1"/>
    <s v="theater/plays"/>
    <n v="1.0857142857142856"/>
    <n v="44.186046511627907"/>
    <x v="6"/>
    <x v="11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b v="1"/>
    <s v="theater/musical"/>
    <n v="1.0851428571428572"/>
    <n v="75.959999999999994"/>
    <x v="6"/>
    <x v="19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b v="1"/>
    <s v="music/rock"/>
    <n v="1.5164"/>
    <n v="64.254237288135599"/>
    <x v="7"/>
    <x v="1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b v="1"/>
    <s v="technology/hardware"/>
    <n v="1.2616666666666667"/>
    <n v="47.911392405063289"/>
    <x v="0"/>
    <x v="0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b v="0"/>
    <s v="technology/web"/>
    <n v="5.0413333333333331E-2"/>
    <n v="135.03571428571428"/>
    <x v="0"/>
    <x v="26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b v="1"/>
    <s v="music/classical music"/>
    <n v="1.0273469387755103"/>
    <n v="67.419642857142861"/>
    <x v="7"/>
    <x v="25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b v="1"/>
    <s v="theater/plays"/>
    <n v="1.2576666666666667"/>
    <n v="62.883333333333333"/>
    <x v="6"/>
    <x v="11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b v="1"/>
    <s v="theater/plays"/>
    <n v="1.0742857142857143"/>
    <n v="62.666666666666664"/>
    <x v="6"/>
    <x v="11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b v="1"/>
    <s v="music/rock"/>
    <n v="1.1366666666666667"/>
    <n v="50.689189189189186"/>
    <x v="7"/>
    <x v="15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b v="1"/>
    <s v="theater/musical"/>
    <n v="1.25"/>
    <n v="75"/>
    <x v="6"/>
    <x v="19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b v="1"/>
    <s v="music/classical music"/>
    <n v="1.0702857142857143"/>
    <n v="59.460317460317462"/>
    <x v="7"/>
    <x v="25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b v="1"/>
    <s v="music/indie rock"/>
    <n v="1.0675857142857144"/>
    <n v="51.185616438356163"/>
    <x v="7"/>
    <x v="12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b v="1"/>
    <s v="film &amp; video/documentary"/>
    <n v="1.0671428571428572"/>
    <n v="67.909090909090907"/>
    <x v="5"/>
    <x v="8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b v="1"/>
    <s v="theater/plays"/>
    <n v="1.244"/>
    <n v="47.846153846153847"/>
    <x v="6"/>
    <x v="11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b v="1"/>
    <s v="theater/plays"/>
    <n v="1.0657142857142856"/>
    <n v="71.730769230769226"/>
    <x v="6"/>
    <x v="11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b v="1"/>
    <s v="theater/plays"/>
    <n v="1.06"/>
    <n v="78.936170212765958"/>
    <x v="6"/>
    <x v="11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b v="1"/>
    <s v="film &amp; video/television"/>
    <n v="1.2333333333333334"/>
    <n v="31.623931623931625"/>
    <x v="5"/>
    <x v="16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b v="1"/>
    <s v="film &amp; video/shorts"/>
    <n v="2.4666666666666668"/>
    <n v="78.723404255319153"/>
    <x v="5"/>
    <x v="27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b v="0"/>
    <s v="theater/plays"/>
    <n v="0.36849999999999999"/>
    <n v="147.4"/>
    <x v="6"/>
    <x v="11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b v="1"/>
    <s v="music/classical music"/>
    <n v="1.228"/>
    <n v="54.985074626865675"/>
    <x v="7"/>
    <x v="25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b v="1"/>
    <s v="music/metal"/>
    <n v="1.0497142857142858"/>
    <n v="59.258064516129032"/>
    <x v="7"/>
    <x v="20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b v="1"/>
    <s v="theater/plays"/>
    <n v="1.0778267254038179"/>
    <n v="126.55172413793103"/>
    <x v="6"/>
    <x v="11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b v="1"/>
    <s v="theater/plays"/>
    <n v="1.0457142857142858"/>
    <n v="32.972972972972975"/>
    <x v="6"/>
    <x v="11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b v="1"/>
    <s v="theater/plays"/>
    <n v="1.0454285714285714"/>
    <n v="79.543478260869563"/>
    <x v="6"/>
    <x v="11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b v="1"/>
    <s v="theater/plays"/>
    <n v="1.0442857142857143"/>
    <n v="71.666666666666671"/>
    <x v="6"/>
    <x v="11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b v="1"/>
    <s v="music/rock"/>
    <n v="1.2136666666666667"/>
    <n v="46.088607594936711"/>
    <x v="7"/>
    <x v="15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b v="1"/>
    <s v="film &amp; video/documentary"/>
    <n v="1.0394285714285714"/>
    <n v="125.44827586206897"/>
    <x v="5"/>
    <x v="8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b v="1"/>
    <s v="theater/plays"/>
    <n v="1.212"/>
    <n v="125.37931034482759"/>
    <x v="6"/>
    <x v="11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b v="1"/>
    <s v="film &amp; video/shorts"/>
    <n v="1.0285714285714285"/>
    <n v="60"/>
    <x v="5"/>
    <x v="27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b v="1"/>
    <s v="film &amp; video/shorts"/>
    <n v="1.2"/>
    <n v="78.260869565217391"/>
    <x v="5"/>
    <x v="27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b v="0"/>
    <s v="publishing/fiction"/>
    <n v="0.51400000000000001"/>
    <n v="63.122807017543863"/>
    <x v="1"/>
    <x v="35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b v="1"/>
    <s v="theater/plays"/>
    <n v="1.0257142857142858"/>
    <n v="132.96296296296296"/>
    <x v="6"/>
    <x v="11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b v="1"/>
    <s v="music/rock"/>
    <n v="1.1916666666666667"/>
    <n v="51.811594202898547"/>
    <x v="7"/>
    <x v="15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b v="1"/>
    <s v="theater/plays"/>
    <n v="1.2757571428571428"/>
    <n v="37.209583333333335"/>
    <x v="6"/>
    <x v="1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b v="0"/>
    <s v="technology/wearables"/>
    <n v="0.17810000000000001"/>
    <n v="43.97530864197531"/>
    <x v="0"/>
    <x v="1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b v="1"/>
    <s v="publishing/nonfiction"/>
    <n v="1.1850000000000001"/>
    <n v="57.338709677419352"/>
    <x v="1"/>
    <x v="17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b v="0"/>
    <s v="technology/wearables"/>
    <n v="3.5499999999999997E-2"/>
    <n v="591.66666666666663"/>
    <x v="0"/>
    <x v="1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b v="1"/>
    <s v="theater/plays"/>
    <n v="1.1833333333333333"/>
    <n v="57.258064516129032"/>
    <x v="6"/>
    <x v="11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b v="1"/>
    <s v="music/electronic music"/>
    <n v="1.0114285714285713"/>
    <n v="51.304347826086953"/>
    <x v="7"/>
    <x v="1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b v="1"/>
    <s v="theater/plays"/>
    <n v="1.01"/>
    <n v="33.990384615384613"/>
    <x v="6"/>
    <x v="11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b v="1"/>
    <s v="theater/musical"/>
    <n v="1.0088571428571429"/>
    <n v="90.538461538461533"/>
    <x v="6"/>
    <x v="19"/>
    <d v="2016-07-02T14:00:08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b v="1"/>
    <s v="theater/plays"/>
    <n v="1.0085714285714287"/>
    <n v="88.25"/>
    <x v="6"/>
    <x v="11"/>
    <d v="2014-06-30T15:04:27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b v="0"/>
    <s v="theater/plays"/>
    <n v="0.70599999999999996"/>
    <n v="106.96969696969697"/>
    <x v="6"/>
    <x v="11"/>
    <d v="2015-02-18T01:11:06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b v="1"/>
    <s v="theater/plays"/>
    <n v="1.0074285714285713"/>
    <n v="76.652173913043484"/>
    <x v="6"/>
    <x v="11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b v="1"/>
    <s v="theater/plays"/>
    <n v="1.004"/>
    <n v="103.35294117647059"/>
    <x v="6"/>
    <x v="11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b v="1"/>
    <s v="film &amp; video/documentary"/>
    <n v="1.5260869565217392"/>
    <n v="57.540983606557376"/>
    <x v="5"/>
    <x v="8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b v="1"/>
    <s v="theater/spaces"/>
    <n v="1.0317647058823529"/>
    <n v="87.7"/>
    <x v="6"/>
    <x v="9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b v="1"/>
    <s v="theater/plays"/>
    <n v="1.1686666666666667"/>
    <n v="100.17142857142858"/>
    <x v="6"/>
    <x v="11"/>
    <d v="2014-11-04T18:18:08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b v="1"/>
    <s v="film &amp; video/television"/>
    <n v="1.0004342857142856"/>
    <n v="291.79333333333335"/>
    <x v="5"/>
    <x v="16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b v="1"/>
    <s v="film &amp; video/shorts"/>
    <n v="1"/>
    <n v="100"/>
    <x v="5"/>
    <x v="27"/>
    <d v="2012-12-31T18:38:30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b v="1"/>
    <s v="music/rock"/>
    <n v="2.3333333333333335"/>
    <n v="175"/>
    <x v="7"/>
    <x v="15"/>
    <d v="2012-03-28T15:31:34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b v="1"/>
    <s v="music/pop"/>
    <n v="1.75"/>
    <n v="62.5"/>
    <x v="7"/>
    <x v="22"/>
    <d v="2011-06-29T01:39:05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b v="1"/>
    <s v="technology/wearables"/>
    <n v="1.3996"/>
    <n v="42.670731707317074"/>
    <x v="0"/>
    <x v="1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b v="1"/>
    <s v="theater/plays"/>
    <n v="1.1619999999999999"/>
    <n v="55.333333333333336"/>
    <x v="6"/>
    <x v="11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b v="1"/>
    <s v="theater/plays"/>
    <n v="1.1616666666666666"/>
    <n v="63.363636363636367"/>
    <x v="6"/>
    <x v="11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b v="1"/>
    <s v="theater/plays"/>
    <n v="1.0843750000000001"/>
    <n v="46.891891891891895"/>
    <x v="6"/>
    <x v="11"/>
    <d v="2015-04-21T21:21:06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b v="1"/>
    <s v="music/rock"/>
    <n v="1.3864000000000001"/>
    <n v="29.623931623931625"/>
    <x v="7"/>
    <x v="15"/>
    <d v="2016-03-09T16:00:35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b v="0"/>
    <s v="food/food trucks"/>
    <n v="6.9320000000000007E-2"/>
    <n v="115.53333333333333"/>
    <x v="4"/>
    <x v="29"/>
    <d v="2016-01-25T21:36:4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b v="1"/>
    <s v="music/indie rock"/>
    <n v="1.1551066666666667"/>
    <n v="46.204266666666669"/>
    <x v="7"/>
    <x v="1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b v="1"/>
    <s v="theater/plays"/>
    <n v="1.155"/>
    <n v="30.9375"/>
    <x v="6"/>
    <x v="11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b v="1"/>
    <s v="music/pop"/>
    <n v="1.1533333333333333"/>
    <n v="82.38095238095238"/>
    <x v="7"/>
    <x v="22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b v="1"/>
    <s v="music/indie rock"/>
    <n v="1.726845"/>
    <n v="49.338428571428572"/>
    <x v="7"/>
    <x v="12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b v="1"/>
    <s v="theater/plays"/>
    <n v="1.0451515151515152"/>
    <n v="86.224999999999994"/>
    <x v="6"/>
    <x v="11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b v="0"/>
    <s v="theater/spaces"/>
    <n v="0.34410000000000002"/>
    <n v="132.34615384615384"/>
    <x v="6"/>
    <x v="9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b v="1"/>
    <s v="theater/plays"/>
    <n v="1.1466666666666667"/>
    <n v="110.96774193548387"/>
    <x v="6"/>
    <x v="11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b v="1"/>
    <s v="music/indie rock"/>
    <n v="1.1439999999999999"/>
    <n v="104"/>
    <x v="7"/>
    <x v="12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b v="1"/>
    <s v="music/rock"/>
    <n v="1.2210714285714286"/>
    <n v="48.842857142857142"/>
    <x v="7"/>
    <x v="15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b v="0"/>
    <s v="technology/wearables"/>
    <n v="1.3668E-2"/>
    <n v="100.5"/>
    <x v="0"/>
    <x v="1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b v="0"/>
    <s v="technology/makerspaces"/>
    <n v="0.17512820512820512"/>
    <n v="126.48148148148148"/>
    <x v="0"/>
    <x v="24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b v="0"/>
    <s v="publishing/art books"/>
    <n v="0.13639999999999999"/>
    <n v="155"/>
    <x v="1"/>
    <x v="32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b v="0"/>
    <s v="games/video games"/>
    <n v="6.3092592592592589E-2"/>
    <n v="113.56666666666666"/>
    <x v="3"/>
    <x v="18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b v="1"/>
    <s v="theater/plays"/>
    <n v="1.1356666666666666"/>
    <n v="113.56666666666666"/>
    <x v="6"/>
    <x v="11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b v="0"/>
    <s v="theater/plays"/>
    <n v="0.61909090909090914"/>
    <n v="486.42857142857144"/>
    <x v="6"/>
    <x v="11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b v="1"/>
    <s v="film &amp; video/shorts"/>
    <n v="1.0625"/>
    <n v="56.666666666666664"/>
    <x v="5"/>
    <x v="27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b v="1"/>
    <s v="theater/plays"/>
    <n v="1.36"/>
    <n v="66.666666666666671"/>
    <x v="6"/>
    <x v="11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b v="1"/>
    <s v="film &amp; video/shorts"/>
    <n v="1.0455692307692308"/>
    <n v="91.840540540540545"/>
    <x v="5"/>
    <x v="27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b v="1"/>
    <s v="technology/space exploration"/>
    <n v="1.6976511744127936"/>
    <n v="47.180555555555557"/>
    <x v="0"/>
    <x v="4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b v="1"/>
    <s v="theater/plays"/>
    <n v="1.0951612903225807"/>
    <n v="45.878378378378379"/>
    <x v="6"/>
    <x v="11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b v="1"/>
    <s v="film &amp; video/television"/>
    <n v="1.3046153846153845"/>
    <n v="49.882352941176471"/>
    <x v="5"/>
    <x v="16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b v="0"/>
    <s v="food/food trucks"/>
    <n v="5.6500000000000002E-2"/>
    <n v="89.21052631578948"/>
    <x v="4"/>
    <x v="29"/>
    <d v="2014-11-21T20:16:00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b v="1"/>
    <s v="music/indie rock"/>
    <n v="2.2566666666666668"/>
    <n v="94.027777777777771"/>
    <x v="7"/>
    <x v="12"/>
    <d v="2011-01-21T01:56:41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b v="1"/>
    <s v="theater/plays"/>
    <n v="1.1283333333333334"/>
    <n v="49.05797101449275"/>
    <x v="6"/>
    <x v="11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b v="1"/>
    <s v="theater/plays"/>
    <n v="1.1276666666666666"/>
    <n v="99.5"/>
    <x v="6"/>
    <x v="11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b v="1"/>
    <s v="music/indie rock"/>
    <n v="1.008955223880597"/>
    <n v="41.728395061728392"/>
    <x v="7"/>
    <x v="12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b v="1"/>
    <s v="music/rock"/>
    <n v="1.3489"/>
    <n v="59.162280701754383"/>
    <x v="7"/>
    <x v="15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b v="1"/>
    <s v="publishing/radio &amp; podcasts"/>
    <n v="1.1226666666666667"/>
    <n v="44.315789473684212"/>
    <x v="1"/>
    <x v="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b v="1"/>
    <s v="theater/plays"/>
    <n v="1.02"/>
    <n v="99"/>
    <x v="6"/>
    <x v="11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b v="1"/>
    <s v="theater/plays"/>
    <n v="1.121"/>
    <n v="44.25"/>
    <x v="6"/>
    <x v="11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b v="1"/>
    <s v="music/indie rock"/>
    <n v="1.050225"/>
    <n v="61.103999999999999"/>
    <x v="7"/>
    <x v="12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b v="1"/>
    <s v="film &amp; video/documentary"/>
    <n v="1.1176666666666666"/>
    <n v="40.397590361445786"/>
    <x v="5"/>
    <x v="8"/>
    <d v="2016-01-01T13:43:28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b v="1"/>
    <s v="publishing/nonfiction"/>
    <n v="1.1166666666666667"/>
    <n v="68.367346938775512"/>
    <x v="1"/>
    <x v="17"/>
    <d v="2011-05-26T13:42:0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b v="1"/>
    <s v="theater/plays"/>
    <n v="1.0151515151515151"/>
    <n v="145.65217391304347"/>
    <x v="6"/>
    <x v="11"/>
    <d v="2016-05-31T00:14:56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b v="1"/>
    <s v="theater/plays"/>
    <n v="1"/>
    <n v="119.64285714285714"/>
    <x v="6"/>
    <x v="11"/>
    <d v="2016-05-20T19:10:21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b v="1"/>
    <s v="music/indie rock"/>
    <n v="1.1116666666666666"/>
    <n v="416.875"/>
    <x v="7"/>
    <x v="12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b v="1"/>
    <s v="theater/plays"/>
    <n v="1.1100000000000001"/>
    <n v="92.5"/>
    <x v="6"/>
    <x v="11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b v="1"/>
    <s v="music/indie rock"/>
    <n v="1.1070833333333334"/>
    <n v="28.880434782608695"/>
    <x v="7"/>
    <x v="12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b v="1"/>
    <s v="theater/plays"/>
    <n v="1.1066666666666667"/>
    <n v="63.846153846153847"/>
    <x v="6"/>
    <x v="11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b v="0"/>
    <s v="technology/makerspaces"/>
    <n v="0.33189999999999997"/>
    <n v="70.61702127659575"/>
    <x v="0"/>
    <x v="24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b v="1"/>
    <s v="theater/plays"/>
    <n v="1.1063333333333334"/>
    <n v="77.186046511627907"/>
    <x v="6"/>
    <x v="11"/>
    <d v="2014-12-01T21:33:59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b v="1"/>
    <s v="publishing/nonfiction"/>
    <n v="1.1108135252761968"/>
    <n v="34.206185567010309"/>
    <x v="1"/>
    <x v="17"/>
    <d v="2012-09-05T01:01:49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b v="0"/>
    <s v="technology/wearables"/>
    <n v="6.6339999999999996E-2"/>
    <n v="89.648648648648646"/>
    <x v="0"/>
    <x v="1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b v="1"/>
    <s v="theater/plays"/>
    <n v="1.0045454545454546"/>
    <n v="67.65306122448979"/>
    <x v="6"/>
    <x v="11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b v="1"/>
    <s v="theater/plays"/>
    <n v="1.1839285714285714"/>
    <n v="75.340909090909093"/>
    <x v="6"/>
    <x v="11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b v="1"/>
    <s v="technology/space exploration"/>
    <n v="6.6139999999999999"/>
    <n v="21.900662251655628"/>
    <x v="0"/>
    <x v="4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b v="1"/>
    <s v="music/rock"/>
    <n v="1.3220000000000001"/>
    <n v="75.11363636363636"/>
    <x v="7"/>
    <x v="15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b v="0"/>
    <s v="games/video games"/>
    <n v="0.18300055555555556"/>
    <n v="122.00037037037038"/>
    <x v="3"/>
    <x v="18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b v="1"/>
    <s v="theater/plays"/>
    <n v="1.0973333333333333"/>
    <n v="47.028571428571432"/>
    <x v="6"/>
    <x v="11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b v="1"/>
    <s v="film &amp; video/television"/>
    <n v="1.0963333333333334"/>
    <n v="28.111111111111111"/>
    <x v="5"/>
    <x v="16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b v="1"/>
    <s v="theater/plays"/>
    <n v="1.0916666666666666"/>
    <n v="136.45833333333334"/>
    <x v="6"/>
    <x v="11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b v="1"/>
    <s v="theater/plays"/>
    <n v="1.0916666666666666"/>
    <n v="83.974358974358978"/>
    <x v="6"/>
    <x v="11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b v="1"/>
    <s v="theater/plays"/>
    <n v="1.0916666666666666"/>
    <n v="155.95238095238096"/>
    <x v="6"/>
    <x v="11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b v="1"/>
    <s v="theater/plays"/>
    <n v="1.091"/>
    <n v="71.152173913043484"/>
    <x v="6"/>
    <x v="11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b v="1"/>
    <s v="theater/plays"/>
    <n v="1.0903333333333334"/>
    <n v="57.385964912280699"/>
    <x v="6"/>
    <x v="11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b v="1"/>
    <s v="theater/plays"/>
    <n v="1.0218750000000001"/>
    <n v="46.714285714285715"/>
    <x v="6"/>
    <x v="11"/>
    <d v="2014-08-17T22:10:38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b v="1"/>
    <s v="food/small batch"/>
    <n v="1.0860000000000001"/>
    <n v="53.409836065573771"/>
    <x v="4"/>
    <x v="7"/>
    <d v="2016-04-25T18:06:31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b v="1"/>
    <s v="theater/musical"/>
    <n v="1.0509677419354839"/>
    <n v="85.736842105263165"/>
    <x v="6"/>
    <x v="19"/>
    <d v="2015-01-21T03:57:17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b v="1"/>
    <s v="theater/plays"/>
    <n v="1.085"/>
    <n v="81.375"/>
    <x v="6"/>
    <x v="11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b v="1"/>
    <s v="theater/plays"/>
    <n v="1.085"/>
    <n v="135.625"/>
    <x v="6"/>
    <x v="11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b v="1"/>
    <s v="music/indie rock"/>
    <n v="1.0833333333333333"/>
    <n v="70.652173913043484"/>
    <x v="7"/>
    <x v="12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b v="1"/>
    <s v="music/indie rock"/>
    <n v="1.0786666666666667"/>
    <n v="40.962025316455694"/>
    <x v="7"/>
    <x v="12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b v="1"/>
    <s v="music/indie rock"/>
    <n v="1.077"/>
    <n v="41.961038961038959"/>
    <x v="7"/>
    <x v="12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b v="1"/>
    <s v="music/rock"/>
    <n v="1.0753333333333333"/>
    <n v="45.436619718309856"/>
    <x v="7"/>
    <x v="15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b v="1"/>
    <s v="photography/photobooks"/>
    <n v="1.2904"/>
    <n v="38.867469879518069"/>
    <x v="2"/>
    <x v="3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b v="1"/>
    <s v="theater/spaces"/>
    <n v="1.075"/>
    <n v="76.785714285714292"/>
    <x v="6"/>
    <x v="9"/>
    <d v="2015-06-22T19:00:21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b v="1"/>
    <s v="games/tabletop games"/>
    <n v="1.4650000000000001"/>
    <n v="15.721951219512196"/>
    <x v="3"/>
    <x v="5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b v="1"/>
    <s v="publishing/nonfiction"/>
    <n v="1.0740000000000001"/>
    <n v="169.57894736842104"/>
    <x v="1"/>
    <x v="17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b v="1"/>
    <s v="music/rock"/>
    <n v="1.0736666666666668"/>
    <n v="134.20833333333334"/>
    <x v="7"/>
    <x v="15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b v="0"/>
    <s v="technology/wearables"/>
    <n v="0.16055"/>
    <n v="214.06666666666666"/>
    <x v="0"/>
    <x v="1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b v="1"/>
    <s v="photography/photobooks"/>
    <n v="1.6054999999999999"/>
    <n v="37.776470588235291"/>
    <x v="2"/>
    <x v="3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b v="1"/>
    <s v="music/indie rock"/>
    <n v="1.003125"/>
    <n v="42.8"/>
    <x v="7"/>
    <x v="12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b v="1"/>
    <s v="theater/plays"/>
    <n v="1.0015624999999999"/>
    <n v="74.534883720930239"/>
    <x v="6"/>
    <x v="11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b v="1"/>
    <s v="music/indie rock"/>
    <n v="1.0669999999999999"/>
    <n v="49.246153846153845"/>
    <x v="7"/>
    <x v="12"/>
    <d v="2011-10-17T15:11:48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b v="0"/>
    <s v="music/indie rock"/>
    <n v="0.4"/>
    <n v="44.444444444444443"/>
    <x v="7"/>
    <x v="12"/>
    <d v="2015-08-02T20:57:06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b v="0"/>
    <s v="food/food trucks"/>
    <n v="5.3333333333333337E-2"/>
    <n v="640"/>
    <x v="4"/>
    <x v="29"/>
    <d v="2015-09-28T17:17:07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b v="1"/>
    <s v="music/classical music"/>
    <n v="1.0649999999999999"/>
    <n v="177.5"/>
    <x v="7"/>
    <x v="2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b v="1"/>
    <s v="theater/plays"/>
    <n v="1.0633333333333332"/>
    <n v="96.666666666666671"/>
    <x v="6"/>
    <x v="11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b v="1"/>
    <s v="music/electronic music"/>
    <n v="2.0554838709677421"/>
    <n v="106.2"/>
    <x v="7"/>
    <x v="13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b v="0"/>
    <s v="theater/musical"/>
    <n v="4.2466666666666666E-2"/>
    <n v="176.94444444444446"/>
    <x v="6"/>
    <x v="19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b v="1"/>
    <s v="theater/plays"/>
    <n v="1.0593333333333332"/>
    <n v="44.138888888888886"/>
    <x v="6"/>
    <x v="11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b v="1"/>
    <s v="theater/plays"/>
    <n v="1.1339285714285714"/>
    <n v="50.396825396825399"/>
    <x v="6"/>
    <x v="11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b v="0"/>
    <s v="photography/people"/>
    <n v="0.21146666666666666"/>
    <n v="453.14285714285717"/>
    <x v="2"/>
    <x v="36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b v="1"/>
    <s v="film &amp; video/documentary"/>
    <n v="1.2684"/>
    <n v="57.654545454545456"/>
    <x v="5"/>
    <x v="8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b v="1"/>
    <s v="technology/space exploration"/>
    <n v="1.0566666666666666"/>
    <n v="45.94202898550725"/>
    <x v="0"/>
    <x v="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b v="1"/>
    <s v="theater/plays"/>
    <n v="1.0533333333333332"/>
    <n v="47.878787878787875"/>
    <x v="6"/>
    <x v="11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b v="1"/>
    <s v="technology/space exploration"/>
    <n v="1.579"/>
    <n v="38.987654320987652"/>
    <x v="0"/>
    <x v="4"/>
    <d v="2016-06-03T02:31:52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x v="1"/>
    <n v="43"/>
    <b v="0"/>
    <s v="technology/space exploration"/>
    <n v="0.21033333333333334"/>
    <n v="73.372093023255815"/>
    <x v="0"/>
    <x v="4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b v="1"/>
    <s v="music/rock"/>
    <n v="1.05"/>
    <n v="58.333333333333336"/>
    <x v="7"/>
    <x v="15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b v="1"/>
    <s v="theater/plays"/>
    <n v="1.0493333333333332"/>
    <n v="80.717948717948715"/>
    <x v="6"/>
    <x v="11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b v="1"/>
    <s v="theater/plays"/>
    <n v="1.1232142857142857"/>
    <n v="39.810126582278478"/>
    <x v="6"/>
    <x v="1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b v="1"/>
    <s v="theater/spaces"/>
    <n v="1.0449999999999999"/>
    <n v="48.984375"/>
    <x v="6"/>
    <x v="9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b v="1"/>
    <s v="theater/plays"/>
    <n v="1.0443333333333333"/>
    <n v="111.89285714285714"/>
    <x v="6"/>
    <x v="11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b v="1"/>
    <s v="music/rock"/>
    <n v="1.0442100000000001"/>
    <n v="46.06808823529412"/>
    <x v="7"/>
    <x v="15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b v="0"/>
    <s v="music/faith"/>
    <n v="0.3125"/>
    <n v="80.128205128205124"/>
    <x v="7"/>
    <x v="14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b v="1"/>
    <s v="photography/photobooks"/>
    <n v="2.6016666666666666"/>
    <n v="34.68888888888889"/>
    <x v="2"/>
    <x v="3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b v="1"/>
    <s v="theater/plays"/>
    <n v="1.248"/>
    <n v="37.142857142857146"/>
    <x v="6"/>
    <x v="11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b v="1"/>
    <s v="theater/plays"/>
    <n v="1.248"/>
    <n v="69.333333333333329"/>
    <x v="6"/>
    <x v="11"/>
    <d v="2015-02-17T22:47:44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b v="1"/>
    <s v="theater/plays"/>
    <n v="1.242"/>
    <n v="50.901639344262293"/>
    <x v="6"/>
    <x v="11"/>
    <d v="2014-05-13T02:32:3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b v="1"/>
    <s v="theater/plays"/>
    <n v="1.0349999999999999"/>
    <n v="70.568181818181813"/>
    <x v="6"/>
    <x v="11"/>
    <d v="2016-11-01T19:58:4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b v="1"/>
    <s v="film &amp; video/shorts"/>
    <n v="1.0333333333333334"/>
    <n v="88.571428571428569"/>
    <x v="5"/>
    <x v="27"/>
    <d v="2011-11-14T06:34:48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b v="0"/>
    <s v="technology/wearables"/>
    <n v="0.155"/>
    <n v="129.16666666666666"/>
    <x v="0"/>
    <x v="1"/>
    <d v="2016-07-05T16:00:5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b v="1"/>
    <s v="theater/plays"/>
    <n v="1.0333333333333334"/>
    <n v="60.784313725490193"/>
    <x v="6"/>
    <x v="11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b v="1"/>
    <s v="theater/plays"/>
    <n v="1.55"/>
    <n v="39.743589743589745"/>
    <x v="6"/>
    <x v="11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b v="1"/>
    <s v="theater/plays"/>
    <n v="1.0317033333333334"/>
    <n v="53.363965517241382"/>
    <x v="6"/>
    <x v="11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b v="1"/>
    <s v="theater/plays"/>
    <n v="1.028"/>
    <n v="39.53846153846154"/>
    <x v="6"/>
    <x v="11"/>
    <d v="2014-10-09T09:00:4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b v="1"/>
    <s v="theater/plays"/>
    <n v="1.1850000000000001"/>
    <n v="49.693548387096776"/>
    <x v="6"/>
    <x v="11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b v="1"/>
    <s v="theater/plays"/>
    <n v="1.0266666666666666"/>
    <n v="66.956521739130437"/>
    <x v="6"/>
    <x v="11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b v="1"/>
    <s v="theater/plays"/>
    <n v="1.0266666666666666"/>
    <n v="39.487179487179489"/>
    <x v="6"/>
    <x v="11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b v="1"/>
    <s v="publishing/nonfiction"/>
    <n v="1.2267999999999999"/>
    <n v="25.347107438016529"/>
    <x v="1"/>
    <x v="17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b v="1"/>
    <s v="games/tabletop games"/>
    <n v="1.5309999999999999"/>
    <n v="57.773584905660378"/>
    <x v="3"/>
    <x v="5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b v="1"/>
    <s v="theater/plays"/>
    <n v="1.0203333333333333"/>
    <n v="235.46153846153845"/>
    <x v="6"/>
    <x v="11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b v="1"/>
    <s v="music/pop"/>
    <n v="1.2240879999999998"/>
    <n v="34.384494382022467"/>
    <x v="7"/>
    <x v="22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b v="0"/>
    <s v="technology/wearables"/>
    <n v="0.30599999999999999"/>
    <n v="191.25"/>
    <x v="0"/>
    <x v="1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b v="1"/>
    <s v="theater/plays"/>
    <n v="1.0193333333333334"/>
    <n v="55.6"/>
    <x v="6"/>
    <x v="11"/>
    <d v="2015-09-23T17:26:46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b v="1"/>
    <s v="music/rock"/>
    <n v="1.0910714285714285"/>
    <n v="160.78947368421052"/>
    <x v="7"/>
    <x v="15"/>
    <d v="2015-03-24T19:16:4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b v="1"/>
    <s v="theater/plays"/>
    <n v="1.0183333333333333"/>
    <n v="33.944444444444443"/>
    <x v="6"/>
    <x v="11"/>
    <d v="2015-07-07T15:31: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b v="1"/>
    <s v="theater/plays"/>
    <n v="1.016"/>
    <n v="203.2"/>
    <x v="6"/>
    <x v="11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b v="1"/>
    <s v="theater/plays"/>
    <n v="1.0153333333333334"/>
    <n v="53.438596491228068"/>
    <x v="6"/>
    <x v="11"/>
    <d v="2014-08-27T22:43:04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b v="1"/>
    <s v="music/rock"/>
    <n v="1.218"/>
    <n v="49.112903225806448"/>
    <x v="7"/>
    <x v="15"/>
    <d v="2014-04-01T23:57:42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b v="1"/>
    <s v="theater/plays"/>
    <n v="1.0149999999999999"/>
    <n v="105"/>
    <x v="6"/>
    <x v="11"/>
    <d v="2014-07-09T17:37:20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b v="0"/>
    <s v="theater/plays"/>
    <n v="0.60899999999999999"/>
    <n v="179.11764705882354"/>
    <x v="6"/>
    <x v="11"/>
    <d v="2015-08-19T02:49:10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b v="1"/>
    <s v="film &amp; video/documentary"/>
    <n v="1.0765957446808512"/>
    <n v="55.2"/>
    <x v="5"/>
    <x v="8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b v="1"/>
    <s v="film &amp; video/documentary"/>
    <n v="1.0116833333333335"/>
    <n v="97.904838709677421"/>
    <x v="5"/>
    <x v="8"/>
    <d v="2015-02-12T03:05:0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b v="1"/>
    <s v="theater/plays"/>
    <n v="1.0116666666666667"/>
    <n v="126.45833333333333"/>
    <x v="6"/>
    <x v="11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b v="1"/>
    <s v="theater/spaces"/>
    <n v="1.0116666666666667"/>
    <n v="178.52941176470588"/>
    <x v="6"/>
    <x v="9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b v="1"/>
    <s v="theater/spaces"/>
    <n v="1.0116666666666667"/>
    <n v="116.73076923076923"/>
    <x v="6"/>
    <x v="9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b v="1"/>
    <s v="theater/plays"/>
    <n v="1.0113333333333334"/>
    <n v="131.91304347826087"/>
    <x v="6"/>
    <x v="1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b v="0"/>
    <s v="film &amp; video/drama"/>
    <n v="0.2525"/>
    <n v="91.818181818181813"/>
    <x v="5"/>
    <x v="10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b v="1"/>
    <s v="theater/plays"/>
    <n v="1.01"/>
    <n v="84.166666666666671"/>
    <x v="6"/>
    <x v="11"/>
    <d v="2015-07-20T17:03: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b v="1"/>
    <s v="theater/plays"/>
    <n v="1.01"/>
    <n v="64.468085106382972"/>
    <x v="6"/>
    <x v="11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b v="1"/>
    <s v="music/rock"/>
    <n v="1.0085533333333332"/>
    <n v="63.03458333333333"/>
    <x v="7"/>
    <x v="15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b v="1"/>
    <s v="music/rock"/>
    <n v="1.2088000000000001"/>
    <n v="79.526315789473685"/>
    <x v="7"/>
    <x v="15"/>
    <d v="2015-03-31T05:40:32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b v="1"/>
    <s v="technology/wearables"/>
    <n v="1.0056666666666667"/>
    <n v="143.66666666666666"/>
    <x v="0"/>
    <x v="1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b v="1"/>
    <s v="theater/plays"/>
    <n v="1.0056666666666667"/>
    <n v="88.735294117647058"/>
    <x v="6"/>
    <x v="11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b v="1"/>
    <s v="film &amp; video/documentary"/>
    <n v="1.0770464285714285"/>
    <n v="86.163714285714292"/>
    <x v="5"/>
    <x v="8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b v="1"/>
    <s v="film &amp; video/television"/>
    <n v="1.0049999999999999"/>
    <n v="158.68421052631578"/>
    <x v="5"/>
    <x v="16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b v="1"/>
    <s v="theater/musical"/>
    <n v="1.5075000000000001"/>
    <n v="100.5"/>
    <x v="6"/>
    <x v="19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b v="1"/>
    <s v="technology/wearables"/>
    <n v="1.0046666666666666"/>
    <n v="107.64285714285714"/>
    <x v="0"/>
    <x v="1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b v="1"/>
    <s v="publishing/nonfiction"/>
    <n v="1.2048000000000001"/>
    <n v="17.822485207100591"/>
    <x v="1"/>
    <x v="17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b v="1"/>
    <s v="music/indie rock"/>
    <n v="1.2040040000000001"/>
    <n v="48.54854838709678"/>
    <x v="7"/>
    <x v="12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b v="1"/>
    <s v="theater/plays"/>
    <n v="1.5331632653061225"/>
    <n v="143.0952380952381"/>
    <x v="6"/>
    <x v="1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b v="1"/>
    <s v="music/classical music"/>
    <n v="1.0009999999999999"/>
    <n v="143"/>
    <x v="7"/>
    <x v="25"/>
    <d v="2015-02-04T22:49:34"/>
    <d v="2015-03-06T22:49:34"/>
  </r>
  <r>
    <n v="1824"/>
    <s v="Tin Man's Broken Wisdom Fund"/>
    <s v="cd fund raiser"/>
    <n v="3000"/>
    <n v="3002"/>
    <x v="0"/>
    <s v="US"/>
    <s v="USD"/>
    <n v="1389146880"/>
    <n v="1387403967"/>
    <x v="1"/>
    <n v="40"/>
    <b v="1"/>
    <s v="music/rock"/>
    <n v="1.0006666666666666"/>
    <n v="75.05"/>
    <x v="7"/>
    <x v="1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b v="0"/>
    <s v="theater/plays"/>
    <n v="0.17652941176470588"/>
    <n v="32.978021978021978"/>
    <x v="6"/>
    <x v="11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b v="0"/>
    <s v="film &amp; video/drama"/>
    <n v="0.6"/>
    <n v="3000"/>
    <x v="5"/>
    <x v="10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b v="1"/>
    <s v="music/rock"/>
    <n v="1"/>
    <n v="136.36363636363637"/>
    <x v="7"/>
    <x v="15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b v="1"/>
    <s v="music/indie rock"/>
    <n v="1"/>
    <n v="78.94736842105263"/>
    <x v="7"/>
    <x v="12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b v="1"/>
    <s v="theater/plays"/>
    <n v="1"/>
    <n v="272.72727272727275"/>
    <x v="6"/>
    <x v="11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b v="1"/>
    <s v="theater/plays"/>
    <n v="1"/>
    <n v="176.47058823529412"/>
    <x v="6"/>
    <x v="11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b v="1"/>
    <s v="theater/plays"/>
    <n v="1"/>
    <n v="115.38461538461539"/>
    <x v="6"/>
    <x v="11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b v="1"/>
    <s v="theater/plays"/>
    <n v="1.2"/>
    <n v="88.235294117647058"/>
    <x v="6"/>
    <x v="11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b v="1"/>
    <s v="theater/musical"/>
    <n v="1.2"/>
    <n v="111.11111111111111"/>
    <x v="6"/>
    <x v="19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b v="1"/>
    <s v="theater/musical"/>
    <n v="1.2"/>
    <n v="100"/>
    <x v="6"/>
    <x v="19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b v="0"/>
    <s v="film &amp; video/animation"/>
    <n v="4.5985132395404561E-2"/>
    <n v="136.09090909090909"/>
    <x v="5"/>
    <x v="23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b v="0"/>
    <s v="theater/plays"/>
    <n v="0.37412499999999999"/>
    <n v="83.138888888888886"/>
    <x v="6"/>
    <x v="11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b v="1"/>
    <s v="games/tabletop games"/>
    <n v="1.196"/>
    <n v="30.202020202020201"/>
    <x v="3"/>
    <x v="5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b v="0"/>
    <s v="games/video games"/>
    <n v="4.9516666666666667E-2"/>
    <n v="80.297297297297291"/>
    <x v="3"/>
    <x v="18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b v="0"/>
    <s v="technology/gadgets"/>
    <n v="0.59299999999999997"/>
    <n v="70.595238095238102"/>
    <x v="0"/>
    <x v="6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b v="0"/>
    <s v="technology/wearables"/>
    <n v="0.29602960296029601"/>
    <n v="134.54545454545453"/>
    <x v="0"/>
    <x v="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b v="1"/>
    <s v="theater/plays"/>
    <n v="1.0186206896551724"/>
    <n v="44.757575757575758"/>
    <x v="6"/>
    <x v="11"/>
    <d v="2015-07-08T17:22:26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b v="1"/>
    <s v="theater/plays"/>
    <n v="1.1783999999999999"/>
    <n v="39.810810810810814"/>
    <x v="6"/>
    <x v="1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b v="1"/>
    <s v="photography/photobooks"/>
    <n v="1.0907407407407408"/>
    <n v="89.242424242424249"/>
    <x v="2"/>
    <x v="3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b v="1"/>
    <s v="theater/plays"/>
    <n v="1.1739999999999999"/>
    <n v="57.549019607843135"/>
    <x v="6"/>
    <x v="11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b v="1"/>
    <s v="music/rock"/>
    <n v="1.466"/>
    <n v="91.625"/>
    <x v="7"/>
    <x v="15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b v="1"/>
    <s v="music/indie rock"/>
    <n v="1.9537933333333333"/>
    <n v="27.3896261682243"/>
    <x v="7"/>
    <x v="12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b v="1"/>
    <s v="theater/plays"/>
    <n v="1.0654545454545454"/>
    <n v="63.695652173913047"/>
    <x v="6"/>
    <x v="11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b v="1"/>
    <s v="film &amp; video/documentary"/>
    <n v="2.9289999999999998"/>
    <n v="36.612499999999997"/>
    <x v="5"/>
    <x v="8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b v="1"/>
    <s v="theater/plays"/>
    <n v="1.0346657233816767"/>
    <n v="83.571428571428569"/>
    <x v="6"/>
    <x v="11"/>
    <d v="2014-06-02T13:01:54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b v="1"/>
    <s v="theater/plays"/>
    <n v="1.0825925925925926"/>
    <n v="83.51428571428572"/>
    <x v="6"/>
    <x v="1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b v="1"/>
    <s v="music/rock"/>
    <n v="1.454"/>
    <n v="47.672131147540981"/>
    <x v="7"/>
    <x v="15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b v="0"/>
    <s v="technology/wearables"/>
    <n v="1.9259999999999999E-2"/>
    <n v="160.5"/>
    <x v="0"/>
    <x v="1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b v="1"/>
    <s v="technology/hardware"/>
    <n v="1.9233333333333333"/>
    <n v="23.647540983606557"/>
    <x v="0"/>
    <x v="0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b v="1"/>
    <s v="music/pop"/>
    <n v="1.2526086956521738"/>
    <n v="32.011111111111113"/>
    <x v="7"/>
    <x v="22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b v="1"/>
    <s v="theater/plays"/>
    <n v="3.3870588235294119"/>
    <n v="62.586956521739133"/>
    <x v="6"/>
    <x v="11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b v="1"/>
    <s v="theater/plays"/>
    <n v="1.2782222222222221"/>
    <n v="57.52"/>
    <x v="6"/>
    <x v="11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b v="0"/>
    <s v="food/food trucks"/>
    <n v="0.19139999999999999"/>
    <n v="358.875"/>
    <x v="4"/>
    <x v="29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b v="1"/>
    <s v="theater/plays"/>
    <n v="2.87"/>
    <n v="58.571428571428569"/>
    <x v="6"/>
    <x v="11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b v="1"/>
    <s v="theater/plays"/>
    <n v="1.1471959999999999"/>
    <n v="30.189368421052631"/>
    <x v="6"/>
    <x v="11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b v="1"/>
    <s v="theater/musical"/>
    <n v="1.4319999999999999"/>
    <n v="48.542372881355931"/>
    <x v="6"/>
    <x v="19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b v="1"/>
    <s v="theater/plays"/>
    <n v="1.0988461538461538"/>
    <n v="77.21621621621621"/>
    <x v="6"/>
    <x v="11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b v="1"/>
    <s v="theater/plays"/>
    <n v="1.1424000000000001"/>
    <n v="64.909090909090907"/>
    <x v="6"/>
    <x v="11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b v="0"/>
    <s v="technology/wearables"/>
    <n v="2.8420000000000001E-2"/>
    <n v="74.78947368421052"/>
    <x v="0"/>
    <x v="1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b v="1"/>
    <s v="music/rock"/>
    <n v="1.8946666666666667"/>
    <n v="43.060606060606062"/>
    <x v="7"/>
    <x v="15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b v="1"/>
    <s v="music/rock"/>
    <n v="1.1364000000000001"/>
    <n v="27.317307692307693"/>
    <x v="7"/>
    <x v="15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b v="0"/>
    <s v="technology/makerspaces"/>
    <n v="0.11344"/>
    <n v="33.761904761904759"/>
    <x v="0"/>
    <x v="24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b v="1"/>
    <s v="music/rock"/>
    <n v="1.232608695652174"/>
    <n v="74.60526315789474"/>
    <x v="7"/>
    <x v="15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b v="1"/>
    <s v="film &amp; video/documentary"/>
    <n v="1.4165000000000001"/>
    <n v="65.883720930232556"/>
    <x v="5"/>
    <x v="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b v="1"/>
    <s v="music/pop"/>
    <n v="1.4155"/>
    <n v="88.46875"/>
    <x v="7"/>
    <x v="22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b v="1"/>
    <s v="music/rock"/>
    <n v="1.0277927272727272"/>
    <n v="88.325937499999995"/>
    <x v="7"/>
    <x v="15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b v="0"/>
    <s v="theater/plays"/>
    <n v="0.47049999999999997"/>
    <n v="166.05882352941177"/>
    <x v="6"/>
    <x v="11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b v="1"/>
    <s v="theater/plays"/>
    <n v="1.121664"/>
    <n v="41.237647058823526"/>
    <x v="6"/>
    <x v="11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b v="1"/>
    <s v="theater/plays"/>
    <n v="1.4019999999999999"/>
    <n v="50.981818181818184"/>
    <x v="6"/>
    <x v="11"/>
    <d v="2015-01-12T16:57:37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b v="1"/>
    <s v="technology/space exploration"/>
    <n v="1.1200000000000001"/>
    <n v="56"/>
    <x v="0"/>
    <x v="4"/>
    <d v="2015-05-04T15:04:29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b v="0"/>
    <s v="theater/plays"/>
    <n v="0.23333333333333334"/>
    <n v="96.551724137931032"/>
    <x v="6"/>
    <x v="11"/>
    <d v="2015-07-07T21:44:12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b v="1"/>
    <s v="music/pop"/>
    <n v="1.3975"/>
    <n v="53.75"/>
    <x v="7"/>
    <x v="22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b v="0"/>
    <s v="games/mobile games"/>
    <n v="0.42892307692307691"/>
    <n v="58.083333333333336"/>
    <x v="3"/>
    <x v="2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b v="1"/>
    <s v="theater/plays"/>
    <n v="1.1020000000000001"/>
    <n v="81.029411764705884"/>
    <x v="6"/>
    <x v="11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b v="1"/>
    <s v="film &amp; video/television"/>
    <n v="1.1004"/>
    <n v="41.68181818181818"/>
    <x v="5"/>
    <x v="16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b v="1"/>
    <s v="theater/plays"/>
    <n v="1"/>
    <n v="125"/>
    <x v="6"/>
    <x v="11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b v="0"/>
    <s v="film &amp; video/animation"/>
    <n v="0.22881426547787684"/>
    <n v="39.228571428571428"/>
    <x v="5"/>
    <x v="23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b v="1"/>
    <s v="theater/plays"/>
    <n v="1.0984"/>
    <n v="61.022222222222226"/>
    <x v="6"/>
    <x v="11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b v="1"/>
    <s v="publishing/nonfiction"/>
    <n v="1.4394736842105262"/>
    <n v="66.707317073170728"/>
    <x v="1"/>
    <x v="17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b v="1"/>
    <s v="music/indie rock"/>
    <n v="1.0936440000000001"/>
    <n v="50.631666666666668"/>
    <x v="7"/>
    <x v="12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b v="1"/>
    <s v="music/rock"/>
    <n v="1.0915999999999999"/>
    <n v="24.150442477876105"/>
    <x v="7"/>
    <x v="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b v="0"/>
    <s v="theater/musical"/>
    <n v="0.54520000000000002"/>
    <n v="109.04"/>
    <x v="6"/>
    <x v="19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b v="0"/>
    <s v="technology/web"/>
    <n v="9.0833333333333335E-2"/>
    <n v="389.28571428571428"/>
    <x v="0"/>
    <x v="26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b v="1"/>
    <s v="theater/plays"/>
    <n v="1.0900000000000001"/>
    <n v="40.073529411764703"/>
    <x v="6"/>
    <x v="11"/>
    <d v="2013-08-05T19:04:29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b v="0"/>
    <s v="games/video games"/>
    <n v="6.9641025641025639E-3"/>
    <n v="49.381818181818183"/>
    <x v="3"/>
    <x v="1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b v="1"/>
    <s v="food/small batch"/>
    <n v="1.8086666666666666"/>
    <n v="40.492537313432834"/>
    <x v="4"/>
    <x v="7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b v="1"/>
    <s v="music/indie rock"/>
    <n v="1.0840000000000001"/>
    <n v="54.2"/>
    <x v="7"/>
    <x v="1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b v="1"/>
    <s v="music/rock"/>
    <n v="1.082492"/>
    <n v="48.325535714285714"/>
    <x v="7"/>
    <x v="15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b v="1"/>
    <s v="theater/plays"/>
    <n v="1.0820000000000001"/>
    <n v="47.456140350877192"/>
    <x v="6"/>
    <x v="11"/>
    <d v="2014-04-30T03:21:0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b v="0"/>
    <s v="music/jazz"/>
    <n v="0.41538461538461541"/>
    <n v="34.177215189873415"/>
    <x v="7"/>
    <x v="33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b v="1"/>
    <s v="theater/musical"/>
    <n v="1.08"/>
    <n v="72.972972972972968"/>
    <x v="6"/>
    <x v="19"/>
    <d v="2014-05-16T15:16:0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b v="0"/>
    <s v="theater/plays"/>
    <n v="5.3999999999999999E-2"/>
    <n v="450"/>
    <x v="6"/>
    <x v="11"/>
    <d v="2017-02-19T06:29:20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b v="1"/>
    <s v="photography/photobooks"/>
    <n v="1.0131677953348381"/>
    <n v="299.22222222222223"/>
    <x v="2"/>
    <x v="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b v="1"/>
    <s v="music/pop"/>
    <n v="1.2809523809523808"/>
    <n v="45.593220338983052"/>
    <x v="7"/>
    <x v="22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b v="1"/>
    <s v="theater/plays"/>
    <n v="1.0755999999999999"/>
    <n v="70.763157894736835"/>
    <x v="6"/>
    <x v="11"/>
    <d v="2016-06-24T11:28:48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b v="1"/>
    <s v="music/rock"/>
    <n v="1.3405"/>
    <n v="70.55263157894737"/>
    <x v="7"/>
    <x v="15"/>
    <d v="2014-05-09T20:12:2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b v="1"/>
    <s v="theater/musical"/>
    <n v="1.0724"/>
    <n v="81.242424242424249"/>
    <x v="6"/>
    <x v="19"/>
    <d v="2014-12-09T18:33:38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b v="0"/>
    <s v="technology/gadgets"/>
    <n v="2.696969696969697E-2"/>
    <n v="106.8"/>
    <x v="0"/>
    <x v="6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b v="1"/>
    <s v="theater/plays"/>
    <n v="1.0680000000000001"/>
    <n v="37.083333333333336"/>
    <x v="6"/>
    <x v="11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b v="1"/>
    <s v="theater/plays"/>
    <n v="1.0676000000000001"/>
    <n v="37.591549295774648"/>
    <x v="6"/>
    <x v="11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b v="1"/>
    <s v="theater/plays"/>
    <n v="1.0651999999999999"/>
    <n v="35.039473684210527"/>
    <x v="6"/>
    <x v="11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b v="1"/>
    <s v="games/tabletop games"/>
    <n v="4.0776923076923079"/>
    <n v="33.550632911392405"/>
    <x v="3"/>
    <x v="5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b v="1"/>
    <s v="theater/plays"/>
    <n v="1.06"/>
    <n v="64.634146341463421"/>
    <x v="6"/>
    <x v="11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b v="1"/>
    <s v="theater/plays"/>
    <n v="1.0586"/>
    <n v="46.429824561403507"/>
    <x v="6"/>
    <x v="11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b v="1"/>
    <s v="photography/photobooks"/>
    <n v="1.3180000000000001"/>
    <n v="105.44"/>
    <x v="2"/>
    <x v="3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b v="1"/>
    <s v="theater/plays"/>
    <n v="1.4638888888888888"/>
    <n v="292.77777777777777"/>
    <x v="6"/>
    <x v="11"/>
    <d v="2014-07-02T13:48:03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b v="1"/>
    <s v="music/indie rock"/>
    <n v="1.031372549019608"/>
    <n v="77.352941176470594"/>
    <x v="7"/>
    <x v="12"/>
    <d v="2013-04-07T15:33:14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b v="0"/>
    <s v="technology/web"/>
    <n v="0.1052"/>
    <n v="97.407407407407405"/>
    <x v="0"/>
    <x v="26"/>
    <d v="2015-09-21T12:45:33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b v="1"/>
    <s v="theater/plays"/>
    <n v="1.7533333333333334"/>
    <n v="48.703703703703702"/>
    <x v="6"/>
    <x v="11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b v="1"/>
    <s v="theater/plays"/>
    <n v="1.048"/>
    <n v="40.9375"/>
    <x v="6"/>
    <x v="11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b v="1"/>
    <s v="music/indie rock"/>
    <n v="1.0471999999999999"/>
    <n v="32.320987654320987"/>
    <x v="7"/>
    <x v="1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b v="1"/>
    <s v="theater/plays"/>
    <n v="1.744"/>
    <n v="68.84210526315789"/>
    <x v="6"/>
    <x v="11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b v="1"/>
    <s v="film &amp; video/shorts"/>
    <n v="1.046"/>
    <n v="104.6"/>
    <x v="5"/>
    <x v="27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b v="1"/>
    <s v="music/metal"/>
    <n v="1.3045"/>
    <n v="37.271428571428572"/>
    <x v="7"/>
    <x v="20"/>
    <d v="2016-06-01T21:07:33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b v="1"/>
    <s v="music/metal"/>
    <n v="1.0431999999999999"/>
    <n v="66.871794871794876"/>
    <x v="7"/>
    <x v="20"/>
    <d v="2013-09-09T14:13:0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b v="0"/>
    <s v="theater/musical"/>
    <n v="0.52159999999999995"/>
    <n v="49.20754716981132"/>
    <x v="6"/>
    <x v="19"/>
    <d v="2014-08-07T18:16:58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b v="0"/>
    <s v="technology/wearables"/>
    <n v="2.6069999999999999E-2"/>
    <n v="108.625"/>
    <x v="0"/>
    <x v="1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b v="1"/>
    <s v="music/rock"/>
    <n v="1.0424"/>
    <n v="27.145833333333332"/>
    <x v="7"/>
    <x v="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b v="1"/>
    <s v="theater/plays"/>
    <n v="1.042"/>
    <n v="186.07142857142858"/>
    <x v="6"/>
    <x v="11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b v="1"/>
    <s v="music/indie rock"/>
    <n v="1.04"/>
    <n v="57.777777777777779"/>
    <x v="7"/>
    <x v="12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b v="1"/>
    <s v="theater/plays"/>
    <n v="1.04"/>
    <n v="19.696969696969695"/>
    <x v="6"/>
    <x v="11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b v="1"/>
    <s v="theater/plays"/>
    <n v="1.04"/>
    <n v="866.66666666666663"/>
    <x v="6"/>
    <x v="11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b v="1"/>
    <s v="publishing/nonfiction"/>
    <n v="1.732"/>
    <n v="32.074074074074076"/>
    <x v="1"/>
    <x v="1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b v="1"/>
    <s v="film &amp; video/documentary"/>
    <n v="1.0595918367346939"/>
    <n v="54.083333333333336"/>
    <x v="5"/>
    <x v="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b v="1"/>
    <s v="theater/plays"/>
    <n v="1.0376000000000001"/>
    <n v="66.512820512820511"/>
    <x v="6"/>
    <x v="11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b v="1"/>
    <s v="music/classical music"/>
    <n v="1.034"/>
    <n v="95.740740740740748"/>
    <x v="7"/>
    <x v="25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b v="1"/>
    <s v="theater/plays"/>
    <n v="1.034"/>
    <n v="76.029411764705884"/>
    <x v="6"/>
    <x v="11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b v="1"/>
    <s v="photography/photobooks"/>
    <n v="2.15"/>
    <n v="78.181818181818187"/>
    <x v="2"/>
    <x v="3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b v="1"/>
    <s v="theater/plays"/>
    <n v="1.7173333333333334"/>
    <n v="33.025641025641029"/>
    <x v="6"/>
    <x v="11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b v="1"/>
    <s v="theater/plays"/>
    <n v="1.03"/>
    <n v="52.551020408163268"/>
    <x v="6"/>
    <x v="11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b v="1"/>
    <s v="theater/musical"/>
    <n v="1.0276000000000001"/>
    <n v="47.574074074074076"/>
    <x v="6"/>
    <x v="19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b v="1"/>
    <s v="theater/plays"/>
    <n v="1.2845"/>
    <n v="30.951807228915662"/>
    <x v="6"/>
    <x v="11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b v="1"/>
    <s v="music/indie rock"/>
    <n v="1.026"/>
    <n v="40.078125"/>
    <x v="7"/>
    <x v="12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b v="1"/>
    <s v="theater/plays"/>
    <n v="1.026"/>
    <n v="59.651162790697676"/>
    <x v="6"/>
    <x v="11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b v="1"/>
    <s v="theater/plays"/>
    <n v="1.026"/>
    <n v="77.727272727272734"/>
    <x v="6"/>
    <x v="11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b v="1"/>
    <s v="theater/plays"/>
    <n v="1.024"/>
    <n v="121.9047619047619"/>
    <x v="6"/>
    <x v="11"/>
    <d v="2016-03-22T11:55:25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b v="1"/>
    <s v="theater/plays"/>
    <n v="1.28"/>
    <n v="60.952380952380949"/>
    <x v="6"/>
    <x v="11"/>
    <d v="2016-08-08T21:42:08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b v="1"/>
    <s v="theater/plays"/>
    <n v="1.024"/>
    <n v="47.407407407407405"/>
    <x v="6"/>
    <x v="11"/>
    <d v="2015-07-18T16:19:38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b v="1"/>
    <s v="theater/plays"/>
    <n v="1.7066666666666668"/>
    <n v="44.912280701754383"/>
    <x v="6"/>
    <x v="1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b v="1"/>
    <s v="publishing/nonfiction"/>
    <n v="1.022"/>
    <n v="82.41935483870968"/>
    <x v="1"/>
    <x v="17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b v="1"/>
    <s v="theater/plays"/>
    <n v="1.2775000000000001"/>
    <n v="38.712121212121211"/>
    <x v="6"/>
    <x v="11"/>
    <d v="2015-05-25T22:34:12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b v="1"/>
    <s v="publishing/nonfiction"/>
    <n v="1.02"/>
    <n v="134.21052631578948"/>
    <x v="1"/>
    <x v="17"/>
    <d v="2010-09-08T20:04:28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b v="0"/>
    <s v="technology/wearables"/>
    <n v="0.1275"/>
    <n v="110.8695652173913"/>
    <x v="0"/>
    <x v="1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b v="0"/>
    <s v="theater/musical"/>
    <n v="0.46363636363636362"/>
    <n v="70.833333333333329"/>
    <x v="6"/>
    <x v="19"/>
    <d v="2015-02-22T06:40:07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b v="1"/>
    <s v="theater/plays"/>
    <n v="1.0196000000000001"/>
    <n v="39.828125"/>
    <x v="6"/>
    <x v="11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b v="1"/>
    <s v="publishing/nonfiction"/>
    <n v="1.0190760000000001"/>
    <n v="37.466029411764708"/>
    <x v="1"/>
    <x v="1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b v="1"/>
    <s v="theater/plays"/>
    <n v="1.2725"/>
    <n v="72.714285714285708"/>
    <x v="6"/>
    <x v="11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b v="0"/>
    <s v="music/jazz"/>
    <n v="0.18142857142857144"/>
    <n v="52.916666666666664"/>
    <x v="7"/>
    <x v="33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b v="0"/>
    <s v="music/world music"/>
    <n v="0.50739999999999996"/>
    <n v="74.617647058823536"/>
    <x v="7"/>
    <x v="37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b v="1"/>
    <s v="publishing/nonfiction"/>
    <n v="1.014"/>
    <n v="72.428571428571431"/>
    <x v="1"/>
    <x v="1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b v="1"/>
    <s v="music/pop"/>
    <n v="1.014"/>
    <n v="97.5"/>
    <x v="7"/>
    <x v="22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b v="1"/>
    <s v="theater/spaces"/>
    <n v="1.0549999999999999"/>
    <n v="45.214285714285715"/>
    <x v="6"/>
    <x v="9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b v="0"/>
    <s v="music/faith"/>
    <n v="0.20208000000000001"/>
    <n v="114.81818181818181"/>
    <x v="7"/>
    <x v="14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b v="1"/>
    <s v="theater/plays"/>
    <n v="1.01"/>
    <n v="66.44736842105263"/>
    <x v="6"/>
    <x v="11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b v="0"/>
    <s v="theater/plays"/>
    <n v="0.16826666666666668"/>
    <n v="315.5"/>
    <x v="6"/>
    <x v="11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b v="0"/>
    <s v="publishing/fiction"/>
    <n v="0.36014285714285715"/>
    <n v="57.295454545454547"/>
    <x v="1"/>
    <x v="35"/>
    <d v="2014-09-19T13:01:24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b v="1"/>
    <s v="theater/musical"/>
    <n v="1.0504166666666668"/>
    <n v="70.027777777777771"/>
    <x v="6"/>
    <x v="19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b v="1"/>
    <s v="theater/plays"/>
    <n v="1.008"/>
    <n v="35.492957746478872"/>
    <x v="6"/>
    <x v="11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b v="1"/>
    <s v="theater/plays"/>
    <n v="1.008"/>
    <n v="63"/>
    <x v="6"/>
    <x v="11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b v="1"/>
    <s v="theater/plays"/>
    <n v="1.256"/>
    <n v="78.5"/>
    <x v="6"/>
    <x v="11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b v="1"/>
    <s v="music/rock"/>
    <n v="1.0044440000000001"/>
    <n v="41.851833333333339"/>
    <x v="7"/>
    <x v="1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b v="1"/>
    <s v="publishing/nonfiction"/>
    <n v="1.2529999999999999"/>
    <n v="38.553846153846152"/>
    <x v="1"/>
    <x v="1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b v="1"/>
    <s v="music/rock"/>
    <n v="1.2529999999999999"/>
    <n v="67.729729729729726"/>
    <x v="7"/>
    <x v="15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b v="1"/>
    <s v="music/rock"/>
    <n v="1.2524999999999999"/>
    <n v="119.28571428571429"/>
    <x v="7"/>
    <x v="15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b v="1"/>
    <s v="music/rock"/>
    <n v="1.0012000000000001"/>
    <n v="65.868421052631575"/>
    <x v="7"/>
    <x v="15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b v="1"/>
    <s v="games/tabletop games"/>
    <n v="1.0012000000000001"/>
    <n v="43.912280701754383"/>
    <x v="3"/>
    <x v="5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b v="0"/>
    <s v="food/food trucks"/>
    <n v="0.14825133372851215"/>
    <n v="69.472222222222229"/>
    <x v="4"/>
    <x v="29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b v="1"/>
    <s v="theater/plays"/>
    <n v="1.0004"/>
    <n v="61"/>
    <x v="6"/>
    <x v="1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b v="1"/>
    <s v="music/rock"/>
    <n v="1.6668333333333334"/>
    <n v="75.765151515151516"/>
    <x v="7"/>
    <x v="15"/>
    <d v="2010-12-04T02:06:11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b v="1"/>
    <s v="theater/plays"/>
    <n v="1"/>
    <n v="50"/>
    <x v="6"/>
    <x v="11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b v="1"/>
    <s v="music/indie rock"/>
    <n v="1"/>
    <n v="113.63636363636364"/>
    <x v="7"/>
    <x v="12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b v="1"/>
    <s v="music/indie rock"/>
    <n v="1"/>
    <n v="48.07692307692308"/>
    <x v="7"/>
    <x v="12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b v="1"/>
    <s v="theater/plays"/>
    <n v="1"/>
    <n v="73.529411764705884"/>
    <x v="6"/>
    <x v="11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b v="1"/>
    <s v="theater/plays"/>
    <n v="1"/>
    <n v="227.27272727272728"/>
    <x v="6"/>
    <x v="11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b v="1"/>
    <s v="theater/plays"/>
    <n v="1"/>
    <n v="104.16666666666667"/>
    <x v="6"/>
    <x v="11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b v="1"/>
    <s v="theater/musical"/>
    <n v="1"/>
    <n v="100"/>
    <x v="6"/>
    <x v="19"/>
    <d v="2015-03-24T19:00:55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b v="0"/>
    <s v="theater/plays"/>
    <n v="0.3125"/>
    <n v="1250"/>
    <x v="6"/>
    <x v="11"/>
    <d v="2015-05-20T05:33:24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b v="0"/>
    <s v="technology/makerspaces"/>
    <n v="6.4158609339642042E-2"/>
    <n v="41.583333333333336"/>
    <x v="0"/>
    <x v="24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b v="0"/>
    <s v="theater/plays"/>
    <n v="0.86135181975736563"/>
    <n v="248.5"/>
    <x v="6"/>
    <x v="11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b v="0"/>
    <s v="technology/wearables"/>
    <n v="2.4840000000000001E-2"/>
    <n v="155.25"/>
    <x v="0"/>
    <x v="1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b v="0"/>
    <s v="publishing/art books"/>
    <n v="0.41399999999999998"/>
    <n v="47.769230769230766"/>
    <x v="1"/>
    <x v="32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b v="0"/>
    <s v="theater/spaces"/>
    <n v="0.4236099230111206"/>
    <n v="79.870967741935488"/>
    <x v="6"/>
    <x v="9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b v="0"/>
    <s v="technology/wearables"/>
    <n v="0.1234"/>
    <n v="72.588235294117652"/>
    <x v="0"/>
    <x v="1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b v="1"/>
    <s v="music/electronic music"/>
    <n v="1.2283299999999999"/>
    <n v="32.324473684210524"/>
    <x v="7"/>
    <x v="13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b v="1"/>
    <s v="photography/photobooks"/>
    <n v="1.1140954545454547"/>
    <n v="23.796213592233013"/>
    <x v="2"/>
    <x v="3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b v="0"/>
    <s v="music/indie rock"/>
    <n v="0.40749999999999997"/>
    <n v="143.8235294117647"/>
    <x v="7"/>
    <x v="1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b v="1"/>
    <s v="theater/plays"/>
    <n v="1.212"/>
    <n v="33.666666666666664"/>
    <x v="6"/>
    <x v="11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b v="1"/>
    <s v="music/indie rock"/>
    <n v="1.20601"/>
    <n v="48.240400000000001"/>
    <x v="7"/>
    <x v="12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b v="1"/>
    <s v="theater/plays"/>
    <n v="1.2050000000000001"/>
    <n v="40.847457627118644"/>
    <x v="6"/>
    <x v="11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b v="1"/>
    <s v="music/rock"/>
    <n v="1.2024999999999999"/>
    <n v="141.47058823529412"/>
    <x v="7"/>
    <x v="15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b v="1"/>
    <s v="theater/plays"/>
    <n v="1.2024999999999999"/>
    <n v="104.56521739130434"/>
    <x v="6"/>
    <x v="11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b v="1"/>
    <s v="theater/plays"/>
    <n v="1.2024999999999999"/>
    <n v="44.537037037037038"/>
    <x v="6"/>
    <x v="11"/>
    <d v="2014-07-22T14:34:5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b v="0"/>
    <s v="music/faith"/>
    <n v="1"/>
    <n v="171.42857142857142"/>
    <x v="7"/>
    <x v="14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b v="1"/>
    <s v="theater/plays"/>
    <n v="1"/>
    <n v="171.42857142857142"/>
    <x v="6"/>
    <x v="11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b v="1"/>
    <s v="music/rock"/>
    <n v="1.59996"/>
    <n v="24.999375000000001"/>
    <x v="7"/>
    <x v="1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b v="0"/>
    <s v="music/faith"/>
    <n v="0.47799999999999998"/>
    <n v="159.33333333333334"/>
    <x v="7"/>
    <x v="14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b v="1"/>
    <s v="theater/plays"/>
    <n v="1.1944999999999999"/>
    <n v="108.59090909090909"/>
    <x v="6"/>
    <x v="11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b v="1"/>
    <s v="film &amp; video/shorts"/>
    <n v="1.084090909090909"/>
    <n v="58.170731707317074"/>
    <x v="5"/>
    <x v="2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b v="1"/>
    <s v="film &amp; video/shorts"/>
    <n v="1.1859999999999999"/>
    <n v="91.230769230769226"/>
    <x v="5"/>
    <x v="27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b v="1"/>
    <s v="film &amp; video/television"/>
    <n v="1.1850000000000001"/>
    <n v="103.04347826086956"/>
    <x v="5"/>
    <x v="16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b v="1"/>
    <s v="theater/spaces"/>
    <n v="1.58"/>
    <n v="158"/>
    <x v="6"/>
    <x v="9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b v="0"/>
    <s v="theater/plays"/>
    <n v="0.31546666666666667"/>
    <n v="60.666666666666664"/>
    <x v="6"/>
    <x v="11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b v="1"/>
    <s v="film &amp; video/shorts"/>
    <n v="1.074090909090909"/>
    <n v="39.383333333333333"/>
    <x v="5"/>
    <x v="27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b v="1"/>
    <s v="theater/plays"/>
    <n v="1.3116666666666668"/>
    <n v="41.421052631578945"/>
    <x v="6"/>
    <x v="11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b v="0"/>
    <s v="music/indie rock"/>
    <n v="9.4412800000000005E-2"/>
    <n v="73.760000000000005"/>
    <x v="7"/>
    <x v="12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b v="0"/>
    <s v="theater/musical"/>
    <n v="0.19650000000000001"/>
    <n v="58.95"/>
    <x v="6"/>
    <x v="19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b v="0"/>
    <s v="photography/photobooks"/>
    <n v="0.13852941176470587"/>
    <n v="63.648648648648646"/>
    <x v="2"/>
    <x v="3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b v="1"/>
    <s v="music/indie rock"/>
    <n v="1.0704545454545455"/>
    <n v="53.522727272727273"/>
    <x v="7"/>
    <x v="1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b v="1"/>
    <s v="theater/musical"/>
    <n v="1.3083333333333333"/>
    <n v="112.14285714285714"/>
    <x v="6"/>
    <x v="19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b v="1"/>
    <s v="music/rock"/>
    <n v="1.1725000000000001"/>
    <n v="58.625"/>
    <x v="7"/>
    <x v="15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b v="1"/>
    <s v="music/rock"/>
    <n v="1.17"/>
    <n v="75.483870967741936"/>
    <x v="7"/>
    <x v="15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b v="1"/>
    <s v="music/rock"/>
    <n v="1.17"/>
    <n v="61.578947368421055"/>
    <x v="7"/>
    <x v="15"/>
    <d v="2012-10-23T16:58:09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b v="0"/>
    <s v="photography/people"/>
    <n v="0.42472727272727273"/>
    <n v="83.428571428571431"/>
    <x v="2"/>
    <x v="36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b v="1"/>
    <s v="theater/musical"/>
    <n v="1.1675"/>
    <n v="41.696428571428569"/>
    <x v="6"/>
    <x v="19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b v="1"/>
    <s v="music/classical music"/>
    <n v="1.5553333333333332"/>
    <n v="38.883333333333333"/>
    <x v="7"/>
    <x v="25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b v="1"/>
    <s v="theater/plays"/>
    <n v="1.0595454545454546"/>
    <n v="34.791044776119406"/>
    <x v="6"/>
    <x v="11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b v="1"/>
    <s v="film &amp; video/shorts"/>
    <n v="1.1625000000000001"/>
    <n v="116.25"/>
    <x v="5"/>
    <x v="27"/>
    <d v="2012-06-15T14:00:04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b v="1"/>
    <s v="music/indie rock"/>
    <n v="1.1625000000000001"/>
    <n v="31"/>
    <x v="7"/>
    <x v="12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b v="1"/>
    <s v="theater/plays"/>
    <n v="1.1605000000000001"/>
    <n v="80.034482758620683"/>
    <x v="6"/>
    <x v="11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b v="0"/>
    <s v="technology/wearables"/>
    <n v="0.46379999999999999"/>
    <n v="20.342105263157894"/>
    <x v="0"/>
    <x v="1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b v="1"/>
    <s v="music/indie rock"/>
    <n v="1.1555"/>
    <n v="36.109375"/>
    <x v="7"/>
    <x v="12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b v="1"/>
    <s v="theater/plays"/>
    <n v="1.0976190476190477"/>
    <n v="51.222222222222221"/>
    <x v="6"/>
    <x v="11"/>
    <d v="2014-11-17T02:51:29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b v="1"/>
    <s v="theater/plays"/>
    <n v="1.1499999999999999"/>
    <n v="79.310344827586206"/>
    <x v="6"/>
    <x v="11"/>
    <d v="2012-01-15T17:31:08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b v="0"/>
    <s v="theater/plays"/>
    <n v="6.9696969696969702E-2"/>
    <n v="383.33333333333331"/>
    <x v="6"/>
    <x v="11"/>
    <d v="2016-11-23T00:15:09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b v="1"/>
    <s v="games/tabletop games"/>
    <n v="4.5979999999999999"/>
    <n v="11.67005076142132"/>
    <x v="3"/>
    <x v="5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b v="1"/>
    <s v="music/electronic music"/>
    <n v="1.149"/>
    <n v="31.054054054054053"/>
    <x v="7"/>
    <x v="13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b v="0"/>
    <s v="technology/wearables"/>
    <n v="0.4592"/>
    <n v="164"/>
    <x v="0"/>
    <x v="1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b v="0"/>
    <s v="publishing/art books"/>
    <n v="0.2291"/>
    <n v="65.457142857142856"/>
    <x v="1"/>
    <x v="32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b v="0"/>
    <s v="theater/plays"/>
    <n v="0.15266666666666667"/>
    <n v="57.25"/>
    <x v="6"/>
    <x v="11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b v="1"/>
    <s v="theater/plays"/>
    <n v="1.1435"/>
    <n v="87.961538461538467"/>
    <x v="6"/>
    <x v="11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b v="0"/>
    <s v="photography/photobooks"/>
    <n v="0.4572"/>
    <n v="58.615384615384613"/>
    <x v="2"/>
    <x v="3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b v="1"/>
    <s v="music/rock"/>
    <n v="1.5213333333333334"/>
    <n v="40.75"/>
    <x v="7"/>
    <x v="1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b v="1"/>
    <s v="technology/space exploration"/>
    <n v="1.1399999999999999"/>
    <n v="36.774193548387096"/>
    <x v="0"/>
    <x v="4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b v="1"/>
    <s v="film &amp; video/shorts"/>
    <n v="1.1351849999999999"/>
    <n v="35.474531249999998"/>
    <x v="5"/>
    <x v="2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b v="1"/>
    <s v="music/indie rock"/>
    <n v="1.1325000000000001"/>
    <n v="51.477272727272727"/>
    <x v="7"/>
    <x v="12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b v="1"/>
    <s v="theater/plays"/>
    <n v="1.1285000000000001"/>
    <n v="39.596491228070178"/>
    <x v="6"/>
    <x v="11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b v="0"/>
    <s v="technology/wearables"/>
    <n v="0.14993333333333334"/>
    <n v="80.321428571428569"/>
    <x v="0"/>
    <x v="1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b v="1"/>
    <s v="theater/plays"/>
    <n v="1.1225000000000001"/>
    <n v="31.619718309859156"/>
    <x v="6"/>
    <x v="11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b v="1"/>
    <s v="film &amp; video/shorts"/>
    <n v="1.2394444444444443"/>
    <n v="69.71875"/>
    <x v="5"/>
    <x v="27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b v="1"/>
    <s v="music/rock"/>
    <n v="1.1152149999999998"/>
    <n v="43.733921568627444"/>
    <x v="7"/>
    <x v="15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b v="0"/>
    <s v="film &amp; video/drama"/>
    <n v="0.44600000000000001"/>
    <n v="185.83333333333334"/>
    <x v="5"/>
    <x v="10"/>
    <d v="2015-08-20T03:50:17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b v="1"/>
    <s v="music/rock"/>
    <n v="1.4813333333333334"/>
    <n v="63.485714285714288"/>
    <x v="7"/>
    <x v="15"/>
    <d v="2012-03-19T18:34:09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b v="1"/>
    <s v="music/indie rock"/>
    <n v="1.111"/>
    <n v="51.674418604651166"/>
    <x v="7"/>
    <x v="12"/>
    <d v="2015-09-01T21:36:3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b v="1"/>
    <s v="theater/plays"/>
    <n v="1.1074999999999999"/>
    <n v="110.75"/>
    <x v="6"/>
    <x v="11"/>
    <d v="2016-05-09T15:06:59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b v="1"/>
    <s v="theater/plays"/>
    <n v="1.2628571428571429"/>
    <n v="147.33333333333334"/>
    <x v="6"/>
    <x v="11"/>
    <d v="2016-04-29T14:52:07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b v="1"/>
    <s v="theater/plays"/>
    <n v="1.0045454545454546"/>
    <n v="110.5"/>
    <x v="6"/>
    <x v="11"/>
    <d v="2014-06-18T15:35:24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b v="1"/>
    <s v="music/pop"/>
    <n v="1.1020000000000001"/>
    <n v="26.554216867469879"/>
    <x v="7"/>
    <x v="22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b v="1"/>
    <s v="theater/plays"/>
    <n v="1.101"/>
    <n v="73.400000000000006"/>
    <x v="6"/>
    <x v="11"/>
    <d v="2014-05-27T18:16:21"/>
    <d v="2014-07-01T04:59:00"/>
  </r>
  <r>
    <n v="185"/>
    <s v="BLANK Short Movie"/>
    <s v="Love has no boundaries!"/>
    <n v="40000"/>
    <n v="2200"/>
    <x v="2"/>
    <s v="NO"/>
    <s v="NOK"/>
    <n v="1471557139"/>
    <n v="1468965139"/>
    <x v="1"/>
    <n v="10"/>
    <b v="0"/>
    <s v="film &amp; video/drama"/>
    <n v="5.5E-2"/>
    <n v="220"/>
    <x v="5"/>
    <x v="1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b v="1"/>
    <s v="publishing/radio &amp; podcasts"/>
    <n v="1.37375"/>
    <n v="30.95774647887324"/>
    <x v="1"/>
    <x v="2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b v="0"/>
    <s v="music/faith"/>
    <n v="0.33784615384615385"/>
    <n v="137.25"/>
    <x v="7"/>
    <x v="14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b v="1"/>
    <s v="film &amp; video/shorts"/>
    <n v="2.1949999999999998"/>
    <n v="46.702127659574465"/>
    <x v="5"/>
    <x v="2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b v="1"/>
    <s v="theater/plays"/>
    <n v="1.0965"/>
    <n v="52.214285714285715"/>
    <x v="6"/>
    <x v="1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b v="1"/>
    <s v="music/electronic music"/>
    <n v="1.0954999999999999"/>
    <n v="43.82"/>
    <x v="7"/>
    <x v="13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b v="1"/>
    <s v="theater/plays"/>
    <n v="1.0954999999999999"/>
    <n v="199.18181818181819"/>
    <x v="6"/>
    <x v="11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b v="0"/>
    <s v="photography/photobooks"/>
    <n v="0.136375"/>
    <n v="58.972972972972975"/>
    <x v="2"/>
    <x v="3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b v="1"/>
    <s v="theater/plays"/>
    <n v="1.148421052631579"/>
    <n v="39.672727272727272"/>
    <x v="6"/>
    <x v="11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b v="1"/>
    <s v="music/electronic music"/>
    <n v="1.4533333333333334"/>
    <n v="35.73770491803279"/>
    <x v="7"/>
    <x v="13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b v="1"/>
    <s v="photography/photobooks"/>
    <n v="1.0874999999999999"/>
    <n v="63.970588235294116"/>
    <x v="2"/>
    <x v="3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b v="1"/>
    <s v="theater/plays"/>
    <n v="1.0854949999999999"/>
    <n v="30.152638888888887"/>
    <x v="6"/>
    <x v="11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b v="1"/>
    <s v="theater/plays"/>
    <n v="1.4406666666666668"/>
    <n v="45.978723404255319"/>
    <x v="6"/>
    <x v="11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b v="1"/>
    <s v="theater/plays"/>
    <n v="1.08"/>
    <n v="72"/>
    <x v="6"/>
    <x v="11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b v="1"/>
    <s v="film &amp; video/television"/>
    <n v="1.0794999999999999"/>
    <n v="56.815789473684212"/>
    <x v="5"/>
    <x v="16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b v="0"/>
    <s v="photography/photobooks"/>
    <n v="0.19600000000000001"/>
    <n v="55.282051282051285"/>
    <x v="2"/>
    <x v="3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b v="1"/>
    <s v="theater/plays"/>
    <n v="1.0774999999999999"/>
    <n v="113.42105263157895"/>
    <x v="6"/>
    <x v="11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b v="1"/>
    <s v="music/indie rock"/>
    <n v="1.0773299999999999"/>
    <n v="37.149310344827583"/>
    <x v="7"/>
    <x v="12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b v="0"/>
    <s v="games/video games"/>
    <n v="0.17933333333333334"/>
    <n v="74.206896551724142"/>
    <x v="3"/>
    <x v="18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b v="1"/>
    <s v="theater/plays"/>
    <n v="1.0760000000000001"/>
    <n v="89.666666666666671"/>
    <x v="6"/>
    <x v="11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b v="1"/>
    <s v="music/rock"/>
    <n v="1.3438124999999999"/>
    <n v="39.816666666666663"/>
    <x v="7"/>
    <x v="15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b v="1"/>
    <s v="music/classical music"/>
    <n v="1.0734999999999999"/>
    <n v="61.342857142857142"/>
    <x v="7"/>
    <x v="25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b v="1"/>
    <s v="music/rock"/>
    <n v="1.072505"/>
    <n v="46.630652173913049"/>
    <x v="7"/>
    <x v="15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b v="1"/>
    <s v="theater/plays"/>
    <n v="1.0725"/>
    <n v="107.25"/>
    <x v="6"/>
    <x v="11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b v="1"/>
    <s v="music/indie rock"/>
    <n v="1.0721700000000001"/>
    <n v="36.97137931034483"/>
    <x v="7"/>
    <x v="12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b v="1"/>
    <s v="music/pop"/>
    <n v="1.4286666666666668"/>
    <n v="44.645833333333336"/>
    <x v="7"/>
    <x v="22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b v="1"/>
    <s v="theater/plays"/>
    <n v="1.071"/>
    <n v="31.970149253731343"/>
    <x v="6"/>
    <x v="11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b v="1"/>
    <s v="technology/wearables"/>
    <n v="1.0705"/>
    <n v="125.94117647058823"/>
    <x v="0"/>
    <x v="1"/>
    <d v="2016-02-16T18:25:49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b v="1"/>
    <s v="theater/plays"/>
    <n v="1.4266666666666667"/>
    <n v="164.61538461538461"/>
    <x v="6"/>
    <x v="11"/>
    <d v="2015-06-16T07:37:07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b v="1"/>
    <s v="theater/plays"/>
    <n v="1.019047619047619"/>
    <n v="164.61538461538461"/>
    <x v="6"/>
    <x v="11"/>
    <d v="2016-02-11T22:36:54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b v="1"/>
    <s v="film &amp; video/television"/>
    <n v="1.0660000000000001"/>
    <n v="21.755102040816325"/>
    <x v="5"/>
    <x v="16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b v="1"/>
    <s v="music/indie rock"/>
    <n v="1.0660000000000001"/>
    <n v="48.454545454545453"/>
    <x v="7"/>
    <x v="12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b v="0"/>
    <s v="film &amp; video/drama"/>
    <n v="0.15214285714285714"/>
    <n v="163.84615384615384"/>
    <x v="5"/>
    <x v="10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b v="1"/>
    <s v="music/indie rock"/>
    <n v="1.0649999999999999"/>
    <n v="54.615384615384613"/>
    <x v="7"/>
    <x v="1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b v="0"/>
    <s v="theater/plays"/>
    <n v="0.16376923076923078"/>
    <n v="49.511627906976742"/>
    <x v="6"/>
    <x v="1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b v="1"/>
    <s v="theater/plays"/>
    <n v="1.0629949999999999"/>
    <n v="51.853414634146333"/>
    <x v="6"/>
    <x v="11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b v="1"/>
    <s v="theater/plays"/>
    <n v="1.0095190476190474"/>
    <n v="78.518148148148143"/>
    <x v="6"/>
    <x v="11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b v="0"/>
    <s v="photography/nature"/>
    <n v="0.49186046511627907"/>
    <n v="132.1875"/>
    <x v="2"/>
    <x v="38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b v="0"/>
    <s v="theater/plays"/>
    <n v="7.0433333333333334E-2"/>
    <n v="75.464285714285708"/>
    <x v="6"/>
    <x v="11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b v="0"/>
    <s v="games/video games"/>
    <n v="2.1129899999999997E-2"/>
    <n v="21.34333333333333"/>
    <x v="3"/>
    <x v="18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b v="1"/>
    <s v="music/rock"/>
    <n v="2.1105"/>
    <n v="95.931818181818187"/>
    <x v="7"/>
    <x v="15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b v="1"/>
    <s v="theater/plays"/>
    <n v="1.0549999999999999"/>
    <n v="60.285714285714285"/>
    <x v="6"/>
    <x v="11"/>
    <d v="2015-05-08T00:52:05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b v="1"/>
    <s v="theater/plays"/>
    <n v="1.0535000000000001"/>
    <n v="123.94117647058823"/>
    <x v="6"/>
    <x v="11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b v="0"/>
    <s v="theater/spaces"/>
    <n v="2.1029999999999998E-3"/>
    <n v="420.6"/>
    <x v="6"/>
    <x v="9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b v="1"/>
    <s v="theater/plays"/>
    <n v="1.0509999999999999"/>
    <n v="28.405405405405407"/>
    <x v="6"/>
    <x v="1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b v="1"/>
    <s v="theater/plays"/>
    <n v="1.4013333333333333"/>
    <n v="61.823529411764703"/>
    <x v="6"/>
    <x v="11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b v="1"/>
    <s v="music/rock"/>
    <n v="1.0505"/>
    <n v="42.02"/>
    <x v="7"/>
    <x v="15"/>
    <d v="2013-06-18T20:01:4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b v="1"/>
    <s v="music/classical music"/>
    <n v="1.05"/>
    <n v="150"/>
    <x v="7"/>
    <x v="25"/>
    <d v="2009-11-10T16:48:32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b v="0"/>
    <s v="technology/space exploration"/>
    <n v="0.105"/>
    <n v="91.304347826086953"/>
    <x v="0"/>
    <x v="4"/>
    <d v="2014-10-09T20:13:23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b v="1"/>
    <s v="theater/plays"/>
    <n v="1.05"/>
    <n v="51.219512195121951"/>
    <x v="6"/>
    <x v="11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b v="1"/>
    <s v="theater/plays"/>
    <n v="3"/>
    <n v="53.846153846153847"/>
    <x v="6"/>
    <x v="11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b v="1"/>
    <s v="music/indie rock"/>
    <n v="1.0665777537961894"/>
    <n v="27.936800000000002"/>
    <x v="7"/>
    <x v="12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b v="1"/>
    <s v="theater/plays"/>
    <n v="1.0475000000000001"/>
    <n v="55.131578947368418"/>
    <x v="6"/>
    <x v="11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b v="1"/>
    <s v="theater/plays"/>
    <n v="1.0465"/>
    <n v="63.424242424242422"/>
    <x v="6"/>
    <x v="11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b v="1"/>
    <s v="theater/plays"/>
    <n v="1.0435000000000001"/>
    <n v="39.377358490566039"/>
    <x v="6"/>
    <x v="11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b v="1"/>
    <s v="theater/plays"/>
    <n v="1.1588888888888889"/>
    <n v="59.6"/>
    <x v="6"/>
    <x v="11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b v="0"/>
    <s v="publishing/children's books"/>
    <n v="0.1041125"/>
    <n v="63.098484848484851"/>
    <x v="1"/>
    <x v="39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b v="1"/>
    <s v="film &amp; video/shorts"/>
    <n v="1.7333333333333334"/>
    <n v="86.666666666666671"/>
    <x v="5"/>
    <x v="27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b v="1"/>
    <s v="music/rock"/>
    <n v="1.038"/>
    <n v="46.133333333333333"/>
    <x v="7"/>
    <x v="15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b v="1"/>
    <s v="theater/plays"/>
    <n v="1.1533333333333333"/>
    <n v="53.230769230769234"/>
    <x v="6"/>
    <x v="11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b v="1"/>
    <s v="publishing/nonfiction"/>
    <n v="1.0375000000000001"/>
    <n v="42.346938775510203"/>
    <x v="1"/>
    <x v="17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b v="1"/>
    <s v="theater/plays"/>
    <n v="1.0365"/>
    <n v="54.55263157894737"/>
    <x v="6"/>
    <x v="11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b v="0"/>
    <s v="food/food trucks"/>
    <n v="0.20705000000000001"/>
    <n v="82.82"/>
    <x v="4"/>
    <x v="29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b v="0"/>
    <s v="film &amp; video/science fiction"/>
    <n v="0.27600000000000002"/>
    <n v="55.945945945945944"/>
    <x v="5"/>
    <x v="21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b v="0"/>
    <s v="theater/musical"/>
    <n v="0.59142857142857141"/>
    <n v="53.07692307692308"/>
    <x v="6"/>
    <x v="19"/>
    <d v="2015-01-13T14:15:42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b v="1"/>
    <s v="film &amp; video/documentary"/>
    <n v="2.0670670670670672"/>
    <n v="43.020833333333336"/>
    <x v="5"/>
    <x v="8"/>
    <d v="2014-04-26T02:49:19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b v="1"/>
    <s v="music/indie rock"/>
    <n v="1.0325"/>
    <n v="50.365853658536587"/>
    <x v="7"/>
    <x v="12"/>
    <d v="2011-09-07T23:57:5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b v="1"/>
    <s v="theater/plays"/>
    <n v="1.0315000000000001"/>
    <n v="44.847826086956523"/>
    <x v="6"/>
    <x v="11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b v="1"/>
    <s v="theater/plays"/>
    <n v="1.03"/>
    <n v="68.666666666666671"/>
    <x v="6"/>
    <x v="11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b v="1"/>
    <s v="theater/plays"/>
    <n v="1.03"/>
    <n v="57.222222222222221"/>
    <x v="6"/>
    <x v="11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b v="0"/>
    <s v="theater/musical"/>
    <n v="0.52794871794871789"/>
    <n v="44.760869565217391"/>
    <x v="6"/>
    <x v="19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b v="1"/>
    <s v="music/rock"/>
    <n v="1.3711066666666665"/>
    <n v="89.419999999999987"/>
    <x v="7"/>
    <x v="15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b v="1"/>
    <s v="theater/plays"/>
    <n v="1.0275000000000001"/>
    <n v="70.862068965517238"/>
    <x v="6"/>
    <x v="11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b v="1"/>
    <s v="theater/plays"/>
    <n v="1.0275000000000001"/>
    <n v="40.294117647058826"/>
    <x v="6"/>
    <x v="11"/>
    <d v="2015-02-03T17:17:2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b v="1"/>
    <s v="music/rock"/>
    <n v="2.0529999999999999"/>
    <n v="45.62222222222222"/>
    <x v="7"/>
    <x v="15"/>
    <d v="2016-09-01T17:19:42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b v="0"/>
    <s v="technology/space exploration"/>
    <n v="2.053E-2"/>
    <n v="39.480769230769234"/>
    <x v="0"/>
    <x v="4"/>
    <d v="2017-02-08T19:00:35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b v="1"/>
    <s v="music/indie rock"/>
    <n v="1.3680000000000001"/>
    <n v="54"/>
    <x v="7"/>
    <x v="12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b v="1"/>
    <s v="theater/plays"/>
    <n v="1.0249999999999999"/>
    <n v="34.745762711864408"/>
    <x v="6"/>
    <x v="11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b v="1"/>
    <s v="theater/plays"/>
    <n v="1.0249999999999999"/>
    <n v="102.5"/>
    <x v="6"/>
    <x v="11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b v="1"/>
    <s v="theater/plays"/>
    <n v="1.0249999999999999"/>
    <n v="73.214285714285708"/>
    <x v="6"/>
    <x v="11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b v="1"/>
    <s v="theater/plays"/>
    <n v="1.0249999999999999"/>
    <n v="66.129032258064512"/>
    <x v="6"/>
    <x v="11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b v="1"/>
    <s v="theater/plays"/>
    <n v="1.0235000000000001"/>
    <n v="52.487179487179489"/>
    <x v="6"/>
    <x v="11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b v="1"/>
    <s v="theater/plays"/>
    <n v="1.0209999999999999"/>
    <n v="120.11764705882354"/>
    <x v="6"/>
    <x v="11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b v="1"/>
    <s v="theater/plays"/>
    <n v="1.0205"/>
    <n v="88.739130434782609"/>
    <x v="6"/>
    <x v="11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b v="1"/>
    <s v="music/rock"/>
    <n v="2.03505"/>
    <n v="59.85441176470588"/>
    <x v="7"/>
    <x v="15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b v="1"/>
    <s v="music/rock"/>
    <n v="1.0175000000000001"/>
    <n v="50.875"/>
    <x v="7"/>
    <x v="15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b v="1"/>
    <s v="theater/musical"/>
    <n v="1.0175000000000001"/>
    <n v="75.370370370370367"/>
    <x v="6"/>
    <x v="19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b v="1"/>
    <s v="theater/plays"/>
    <n v="1.0165"/>
    <n v="32.269841269841272"/>
    <x v="6"/>
    <x v="11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b v="1"/>
    <s v="film &amp; video/documentary"/>
    <n v="1.0155000000000001"/>
    <n v="92.318181818181813"/>
    <x v="5"/>
    <x v="8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b v="0"/>
    <s v="theater/plays"/>
    <n v="0.14058171745152354"/>
    <n v="78.07692307692308"/>
    <x v="6"/>
    <x v="11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b v="1"/>
    <s v="theater/plays"/>
    <n v="1.0149999999999999"/>
    <n v="106.84210526315789"/>
    <x v="6"/>
    <x v="11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b v="0"/>
    <s v="technology/wearables"/>
    <n v="1.1266666666666666E-2"/>
    <n v="184.36363636363637"/>
    <x v="0"/>
    <x v="1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b v="1"/>
    <s v="film &amp; video/television"/>
    <n v="1.0135000000000001"/>
    <n v="126.6875"/>
    <x v="5"/>
    <x v="16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b v="1"/>
    <s v="theater/plays"/>
    <n v="1.0135000000000001"/>
    <n v="72.392857142857139"/>
    <x v="6"/>
    <x v="11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b v="1"/>
    <s v="music/rock"/>
    <n v="1.0125"/>
    <n v="38.942307692307693"/>
    <x v="7"/>
    <x v="15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b v="1"/>
    <s v="music/rock"/>
    <n v="1.0125"/>
    <n v="53.289473684210527"/>
    <x v="7"/>
    <x v="15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b v="1"/>
    <s v="theater/plays"/>
    <n v="1.0125"/>
    <n v="53.289473684210527"/>
    <x v="6"/>
    <x v="11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b v="1"/>
    <s v="theater/plays"/>
    <n v="1.0125"/>
    <n v="63.28125"/>
    <x v="6"/>
    <x v="11"/>
    <d v="2015-05-31T03:25:24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b v="1"/>
    <s v="theater/plays"/>
    <n v="1.01"/>
    <n v="65.161290322580641"/>
    <x v="6"/>
    <x v="11"/>
    <d v="2016-12-08T05:38:02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b v="0"/>
    <s v="publishing/translations"/>
    <n v="1.1222222222222222E-2"/>
    <n v="673.33333333333337"/>
    <x v="1"/>
    <x v="31"/>
    <d v="2015-07-13T18:22:49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b v="1"/>
    <s v="music/rock"/>
    <n v="1.01"/>
    <n v="53.157894736842103"/>
    <x v="7"/>
    <x v="15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b v="1"/>
    <s v="theater/plays"/>
    <n v="1.01"/>
    <n v="96.19047619047619"/>
    <x v="6"/>
    <x v="11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b v="1"/>
    <s v="theater/plays"/>
    <n v="1.01"/>
    <n v="51.794871794871796"/>
    <x v="6"/>
    <x v="11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b v="1"/>
    <s v="theater/plays"/>
    <n v="1.01"/>
    <n v="36.071428571428569"/>
    <x v="6"/>
    <x v="11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b v="1"/>
    <s v="music/pop"/>
    <n v="1.0075000000000001"/>
    <n v="100.75"/>
    <x v="7"/>
    <x v="22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b v="1"/>
    <s v="music/indie rock"/>
    <n v="1.0075000000000001"/>
    <n v="91.590909090909093"/>
    <x v="7"/>
    <x v="12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b v="1"/>
    <s v="theater/plays"/>
    <n v="1.0075000000000001"/>
    <n v="95.952380952380949"/>
    <x v="6"/>
    <x v="11"/>
    <d v="2015-08-11T19:46:52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b v="1"/>
    <s v="theater/plays"/>
    <n v="1.2593749999999999"/>
    <n v="55.972222222222221"/>
    <x v="6"/>
    <x v="11"/>
    <d v="2016-08-10T01:36:22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b v="1"/>
    <s v="theater/plays"/>
    <n v="1.0075000000000001"/>
    <n v="61.060606060606062"/>
    <x v="6"/>
    <x v="11"/>
    <d v="2016-09-19T08:21:34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b v="1"/>
    <s v="music/pop"/>
    <n v="1.0067349999999999"/>
    <n v="26.148961038961041"/>
    <x v="7"/>
    <x v="22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b v="1"/>
    <s v="music/rock"/>
    <n v="1.0049999999999999"/>
    <n v="62.8125"/>
    <x v="7"/>
    <x v="15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b v="1"/>
    <s v="theater/plays"/>
    <n v="1.0049999999999999"/>
    <n v="60.909090909090907"/>
    <x v="6"/>
    <x v="11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b v="1"/>
    <s v="music/indie rock"/>
    <n v="1.0035000000000001"/>
    <n v="52.815789473684212"/>
    <x v="7"/>
    <x v="12"/>
    <d v="2014-04-30T16:06:09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b v="1"/>
    <s v="publishing/nonfiction"/>
    <n v="1.0024999999999999"/>
    <n v="45.56818181818182"/>
    <x v="1"/>
    <x v="17"/>
    <d v="2014-07-11T20:19:2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b v="0"/>
    <s v="food/food trucks"/>
    <n v="1.4321428571428572E-2"/>
    <n v="501.25"/>
    <x v="4"/>
    <x v="29"/>
    <d v="2016-12-30T21:06:06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b v="1"/>
    <s v="theater/plays"/>
    <n v="1.0024999999999999"/>
    <n v="66.833333333333329"/>
    <x v="6"/>
    <x v="11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b v="1"/>
    <s v="theater/musical"/>
    <n v="1.0024999999999999"/>
    <n v="143.21428571428572"/>
    <x v="6"/>
    <x v="19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b v="1"/>
    <s v="film &amp; video/television"/>
    <n v="1.002"/>
    <n v="80.16"/>
    <x v="5"/>
    <x v="16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b v="1"/>
    <s v="theater/plays"/>
    <n v="1.002"/>
    <n v="117.88235294117646"/>
    <x v="6"/>
    <x v="11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b v="1"/>
    <s v="theater/plays"/>
    <n v="1.3348133333333334"/>
    <n v="38.504230769230773"/>
    <x v="6"/>
    <x v="11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b v="0"/>
    <s v="music/indie rock"/>
    <n v="0.4002"/>
    <n v="83.375"/>
    <x v="7"/>
    <x v="12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b v="1"/>
    <s v="theater/plays"/>
    <n v="1.0004999999999999"/>
    <n v="57.171428571428571"/>
    <x v="6"/>
    <x v="11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b v="1"/>
    <s v="music/rock"/>
    <n v="1.0003299999999999"/>
    <n v="66.688666666666663"/>
    <x v="7"/>
    <x v="15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b v="1"/>
    <s v="film &amp; video/television"/>
    <n v="1"/>
    <n v="105.26315789473684"/>
    <x v="5"/>
    <x v="1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b v="1"/>
    <s v="film &amp; video/television"/>
    <n v="1"/>
    <n v="133.33333333333334"/>
    <x v="5"/>
    <x v="16"/>
    <d v="2014-08-23T02:22:1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b v="1"/>
    <s v="music/rock"/>
    <n v="1.3333333333333333"/>
    <n v="86.956521739130437"/>
    <x v="7"/>
    <x v="15"/>
    <d v="2014-08-25T04:28:06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b v="1"/>
    <s v="music/electronic music"/>
    <n v="1"/>
    <n v="285.71428571428572"/>
    <x v="7"/>
    <x v="13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b v="1"/>
    <s v="music/indie rock"/>
    <n v="1"/>
    <n v="42.553191489361701"/>
    <x v="7"/>
    <x v="12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b v="1"/>
    <s v="music/indie rock"/>
    <n v="1"/>
    <n v="250"/>
    <x v="7"/>
    <x v="12"/>
    <d v="2015-08-11T22:28:04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b v="1"/>
    <s v="theater/musical"/>
    <n v="1.3333333333333333"/>
    <n v="36.363636363636367"/>
    <x v="6"/>
    <x v="19"/>
    <d v="2014-06-13T10:58:3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b v="1"/>
    <s v="theater/plays"/>
    <n v="1"/>
    <n v="133.33333333333334"/>
    <x v="6"/>
    <x v="1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b v="1"/>
    <s v="theater/plays"/>
    <n v="1"/>
    <n v="117.64705882352941"/>
    <x v="6"/>
    <x v="11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b v="1"/>
    <s v="theater/plays"/>
    <n v="1"/>
    <n v="95.238095238095241"/>
    <x v="6"/>
    <x v="11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b v="1"/>
    <s v="theater/plays"/>
    <n v="1"/>
    <n v="64.516129032258064"/>
    <x v="6"/>
    <x v="11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b v="1"/>
    <s v="theater/plays"/>
    <n v="1"/>
    <n v="68.965517241379317"/>
    <x v="6"/>
    <x v="11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b v="1"/>
    <s v="theater/musical"/>
    <n v="1"/>
    <n v="100"/>
    <x v="6"/>
    <x v="19"/>
    <d v="2015-05-14T22:20:10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b v="1"/>
    <s v="music/electronic music"/>
    <n v="1.3286666666666667"/>
    <n v="27.301369863013697"/>
    <x v="7"/>
    <x v="1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b v="0"/>
    <s v="photography/photobooks"/>
    <n v="0.39760000000000001"/>
    <n v="60.242424242424242"/>
    <x v="2"/>
    <x v="3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b v="0"/>
    <s v="music/jazz"/>
    <n v="6.6066666666666662E-2"/>
    <n v="82.583333333333329"/>
    <x v="7"/>
    <x v="33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b v="1"/>
    <s v="technology/space exploration"/>
    <n v="1.3118399999999999"/>
    <n v="26.591351351351353"/>
    <x v="0"/>
    <x v="4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b v="0"/>
    <s v="music/faith"/>
    <n v="7.868E-2"/>
    <n v="115.70588235294117"/>
    <x v="7"/>
    <x v="14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b v="1"/>
    <s v="theater/plays"/>
    <n v="1.1171428571428572"/>
    <n v="65.166666666666671"/>
    <x v="6"/>
    <x v="11"/>
    <d v="2016-06-03T18:47:00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b v="1"/>
    <s v="theater/plays"/>
    <n v="1.3"/>
    <n v="38.235294117647058"/>
    <x v="6"/>
    <x v="11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b v="1"/>
    <s v="music/rock"/>
    <n v="1.0783333333333334"/>
    <n v="60.65625"/>
    <x v="7"/>
    <x v="15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b v="1"/>
    <s v="film &amp; video/television"/>
    <n v="1.552"/>
    <n v="102.10526315789474"/>
    <x v="5"/>
    <x v="16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b v="0"/>
    <s v="music/world music"/>
    <n v="3.8739999999999997E-2"/>
    <n v="48.424999999999997"/>
    <x v="7"/>
    <x v="37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b v="1"/>
    <s v="music/pop"/>
    <n v="1.1294117647058823"/>
    <n v="39.183673469387756"/>
    <x v="7"/>
    <x v="22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b v="1"/>
    <s v="theater/spaces"/>
    <n v="1.28"/>
    <n v="51.891891891891895"/>
    <x v="6"/>
    <x v="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b v="1"/>
    <s v="theater/plays"/>
    <n v="1.2786666666666666"/>
    <n v="34.25"/>
    <x v="6"/>
    <x v="11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b v="1"/>
    <s v="music/indie rock"/>
    <n v="1.2753666666666665"/>
    <n v="45.548809523809524"/>
    <x v="7"/>
    <x v="12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b v="0"/>
    <s v="film &amp; video/animation"/>
    <n v="9.5500000000000002E-2"/>
    <n v="73.461538461538467"/>
    <x v="5"/>
    <x v="23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b v="0"/>
    <s v="theater/plays"/>
    <n v="0.1908"/>
    <n v="381.6"/>
    <x v="6"/>
    <x v="11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b v="0"/>
    <s v="technology/makerspaces"/>
    <n v="7.5880000000000003E-2"/>
    <n v="65.41379310344827"/>
    <x v="0"/>
    <x v="24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b v="0"/>
    <s v="technology/wearables"/>
    <n v="6.2933333333333327E-2"/>
    <n v="82.086956521739125"/>
    <x v="0"/>
    <x v="1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b v="1"/>
    <s v="technology/space exploration"/>
    <n v="1.8839999999999999"/>
    <n v="35.547169811320757"/>
    <x v="0"/>
    <x v="4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b v="1"/>
    <s v="music/indie rock"/>
    <n v="1.5697000000000001"/>
    <n v="37.672800000000002"/>
    <x v="7"/>
    <x v="12"/>
    <d v="2012-05-08T13:14:17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b v="1"/>
    <s v="publishing/radio &amp; podcasts"/>
    <n v="1.2513333333333334"/>
    <n v="23.172839506172838"/>
    <x v="1"/>
    <x v="2"/>
    <d v="2012-12-07T19:51:0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b v="0"/>
    <s v="photography/photobooks"/>
    <n v="6.2566666666666673E-2"/>
    <n v="98.78947368421052"/>
    <x v="2"/>
    <x v="3"/>
    <d v="2014-12-05T18:14:58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b v="0"/>
    <s v="film &amp; video/animation"/>
    <n v="9.3799999999999994E-2"/>
    <n v="170.54545454545453"/>
    <x v="5"/>
    <x v="23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b v="1"/>
    <s v="theater/plays"/>
    <n v="1.2506666666666666"/>
    <n v="36.07692307692308"/>
    <x v="6"/>
    <x v="11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b v="1"/>
    <s v="technology/space exploration"/>
    <n v="1.873"/>
    <n v="37.46"/>
    <x v="0"/>
    <x v="4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b v="1"/>
    <s v="theater/plays"/>
    <n v="1.8709899999999999"/>
    <n v="20.118172043010752"/>
    <x v="6"/>
    <x v="11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b v="1"/>
    <s v="theater/plays"/>
    <n v="1.1000000000000001"/>
    <n v="35.96153846153846"/>
    <x v="6"/>
    <x v="11"/>
    <d v="2015-09-09T18:20:28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b v="0"/>
    <s v="film &amp; video/science fiction"/>
    <n v="1.8669999999999999E-2"/>
    <n v="311.16666666666669"/>
    <x v="5"/>
    <x v="21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b v="1"/>
    <s v="theater/spaces"/>
    <n v="1.0668571428571429"/>
    <n v="45.536585365853661"/>
    <x v="6"/>
    <x v="9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b v="0"/>
    <s v="technology/wearables"/>
    <n v="0.18640000000000001"/>
    <n v="155.33333333333334"/>
    <x v="0"/>
    <x v="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b v="0"/>
    <s v="theater/plays"/>
    <n v="9.3100000000000002E-2"/>
    <n v="60.064516129032256"/>
    <x v="6"/>
    <x v="11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b v="1"/>
    <s v="music/rock"/>
    <n v="1.0941176470588236"/>
    <n v="132.85714285714286"/>
    <x v="7"/>
    <x v="15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b v="1"/>
    <s v="theater/plays"/>
    <n v="1.86"/>
    <n v="80.869565217391298"/>
    <x v="6"/>
    <x v="11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b v="1"/>
    <s v="theater/plays"/>
    <n v="1.855"/>
    <n v="41.222222222222221"/>
    <x v="6"/>
    <x v="11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b v="1"/>
    <s v="music/rock"/>
    <n v="3.0683333333333334"/>
    <n v="61.366666666666667"/>
    <x v="7"/>
    <x v="15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b v="1"/>
    <s v="technology/hardware"/>
    <n v="1.1707484768810599"/>
    <n v="44.853658536585364"/>
    <x v="0"/>
    <x v="0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b v="1"/>
    <s v="theater/plays"/>
    <n v="1.4115384615384616"/>
    <n v="67.962962962962962"/>
    <x v="6"/>
    <x v="11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b v="1"/>
    <s v="theater/plays"/>
    <n v="1.2206666666666666"/>
    <n v="73.239999999999995"/>
    <x v="6"/>
    <x v="11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b v="0"/>
    <s v="film &amp; video/animation"/>
    <n v="6.0999999999999999E-2"/>
    <n v="87.142857142857139"/>
    <x v="5"/>
    <x v="23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b v="1"/>
    <s v="theater/plays"/>
    <n v="1.0166666666666666"/>
    <n v="61"/>
    <x v="6"/>
    <x v="1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b v="0"/>
    <s v="theater/spaces"/>
    <n v="0.15225"/>
    <n v="140.53846153846155"/>
    <x v="6"/>
    <x v="9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b v="1"/>
    <s v="theater/plays"/>
    <n v="1.2173333333333334"/>
    <n v="70.230769230769226"/>
    <x v="6"/>
    <x v="11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b v="0"/>
    <s v="food/food trucks"/>
    <n v="0.12166666666666667"/>
    <n v="96.05263157894737"/>
    <x v="4"/>
    <x v="29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b v="0"/>
    <s v="games/video games"/>
    <n v="9.1050000000000006E-2"/>
    <n v="18.581632653061224"/>
    <x v="3"/>
    <x v="1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b v="1"/>
    <s v="theater/plays"/>
    <n v="1.2133333333333334"/>
    <n v="140"/>
    <x v="6"/>
    <x v="11"/>
    <d v="2014-08-28T21:55:49"/>
    <d v="2014-09-12T21:55:49"/>
  </r>
  <r>
    <n v="1473"/>
    <s v="ONE LOVES ONLY FORM"/>
    <s v="Public Radio Project"/>
    <n v="1500"/>
    <n v="1807.74"/>
    <x v="0"/>
    <s v="US"/>
    <s v="USD"/>
    <n v="1330644639"/>
    <n v="1328052639"/>
    <x v="0"/>
    <n v="47"/>
    <b v="1"/>
    <s v="publishing/radio &amp; podcasts"/>
    <n v="1.20516"/>
    <n v="38.462553191489363"/>
    <x v="1"/>
    <x v="2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b v="1"/>
    <s v="theater/plays"/>
    <n v="1.0027777777777778"/>
    <n v="150.41666666666666"/>
    <x v="6"/>
    <x v="11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b v="0"/>
    <s v="games/video games"/>
    <n v="7.2120000000000004E-2"/>
    <n v="81.954545454545453"/>
    <x v="3"/>
    <x v="18"/>
    <d v="2014-03-14T18:18:15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b v="1"/>
    <s v="music/rock"/>
    <n v="1"/>
    <n v="94.736842105263165"/>
    <x v="7"/>
    <x v="15"/>
    <d v="2012-02-02T15:39:25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b v="0"/>
    <s v="theater/musical"/>
    <n v="5.9999999999999995E-4"/>
    <n v="300"/>
    <x v="6"/>
    <x v="19"/>
    <d v="2015-06-02T14:21:15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b v="1"/>
    <s v="theater/plays"/>
    <n v="1.2"/>
    <n v="58.064516129032256"/>
    <x v="6"/>
    <x v="11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b v="1"/>
    <s v="theater/plays"/>
    <n v="1.19238"/>
    <n v="48.339729729729726"/>
    <x v="6"/>
    <x v="11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b v="0"/>
    <s v="theater/plays"/>
    <n v="0.16254545454545455"/>
    <n v="89.4"/>
    <x v="6"/>
    <x v="11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b v="0"/>
    <s v="film &amp; video/science fiction"/>
    <n v="5.0999999999999997E-2"/>
    <n v="119"/>
    <x v="5"/>
    <x v="21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b v="1"/>
    <s v="music/rock"/>
    <n v="1.19"/>
    <n v="43.536585365853661"/>
    <x v="7"/>
    <x v="15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b v="0"/>
    <s v="theater/plays"/>
    <n v="0.35639999999999999"/>
    <n v="137.07692307692307"/>
    <x v="6"/>
    <x v="11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b v="0"/>
    <s v="technology/wearables"/>
    <n v="0.14799999999999999"/>
    <n v="59.2"/>
    <x v="0"/>
    <x v="1"/>
    <d v="2016-09-06T15:15:32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b v="1"/>
    <s v="music/pop"/>
    <n v="1.1839999999999999"/>
    <n v="36.244897959183675"/>
    <x v="7"/>
    <x v="22"/>
    <d v="2014-01-23T20:31:11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b v="1"/>
    <s v="technology/space exploration"/>
    <n v="1.0148571428571429"/>
    <n v="35.520000000000003"/>
    <x v="0"/>
    <x v="4"/>
    <d v="2013-12-09T21:54:14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b v="1"/>
    <s v="music/rock"/>
    <n v="1.1833333333333333"/>
    <n v="443.75"/>
    <x v="7"/>
    <x v="1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b v="1"/>
    <s v="music/indie rock"/>
    <n v="1.4775"/>
    <n v="50.657142857142858"/>
    <x v="7"/>
    <x v="12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b v="0"/>
    <s v="music/faith"/>
    <n v="0.443"/>
    <n v="253.14285714285714"/>
    <x v="7"/>
    <x v="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b v="0"/>
    <s v="food/restaurants"/>
    <n v="9.8166666666666666E-2"/>
    <n v="53.545454545454547"/>
    <x v="4"/>
    <x v="40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b v="1"/>
    <s v="theater/plays"/>
    <n v="1.1773333333333333"/>
    <n v="67.92307692307692"/>
    <x v="6"/>
    <x v="11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b v="0"/>
    <s v="theater/musical"/>
    <n v="0.35239999999999999"/>
    <n v="56.838709677419352"/>
    <x v="6"/>
    <x v="19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b v="0"/>
    <s v="theater/spaces"/>
    <n v="3.608004104669061E-2"/>
    <n v="65.111111111111114"/>
    <x v="6"/>
    <x v="9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b v="1"/>
    <s v="music/electronic music"/>
    <n v="2.9250166666666666"/>
    <n v="73.125416666666666"/>
    <x v="7"/>
    <x v="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b v="0"/>
    <s v="publishing/children's books"/>
    <n v="0.21887499999999999"/>
    <n v="35.734693877551024"/>
    <x v="1"/>
    <x v="39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b v="1"/>
    <s v="music/rock"/>
    <n v="2.5"/>
    <n v="67.307692307692307"/>
    <x v="7"/>
    <x v="15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b v="0"/>
    <s v="technology/wearables"/>
    <n v="2.3306666666666667E-2"/>
    <n v="116.53333333333333"/>
    <x v="0"/>
    <x v="1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b v="0"/>
    <s v="theater/plays"/>
    <n v="0.24194444444444443"/>
    <n v="45.842105263157897"/>
    <x v="6"/>
    <x v="11"/>
    <d v="2014-10-09T18:29:26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b v="0"/>
    <s v="theater/spaces"/>
    <n v="0.10539393939393939"/>
    <n v="217.375"/>
    <x v="6"/>
    <x v="9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b v="1"/>
    <s v="music/metal"/>
    <n v="1.4400583333333332"/>
    <n v="22.737763157894737"/>
    <x v="7"/>
    <x v="20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b v="1"/>
    <s v="film &amp; video/shorts"/>
    <n v="1.1466666666666667"/>
    <n v="50.588235294117645"/>
    <x v="5"/>
    <x v="27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b v="0"/>
    <s v="theater/spaces"/>
    <n v="0.17150000000000001"/>
    <n v="40.833333333333336"/>
    <x v="6"/>
    <x v="9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b v="1"/>
    <s v="theater/plays"/>
    <n v="1.1399999999999999"/>
    <n v="74.347826086956516"/>
    <x v="6"/>
    <x v="11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b v="0"/>
    <s v="photography/photobooks"/>
    <n v="6.565384615384616E-2"/>
    <n v="213.375"/>
    <x v="2"/>
    <x v="3"/>
    <d v="2015-03-02T02:01:30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b v="1"/>
    <s v="technology/makerspaces"/>
    <n v="1.7070000000000001"/>
    <n v="60.964285714285715"/>
    <x v="0"/>
    <x v="24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b v="0"/>
    <s v="technology/wearables"/>
    <n v="3.5520833333333335E-2"/>
    <n v="41.585365853658537"/>
    <x v="0"/>
    <x v="1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b v="1"/>
    <s v="theater/plays"/>
    <n v="1.0000058823529412"/>
    <n v="37.777999999999999"/>
    <x v="6"/>
    <x v="11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b v="1"/>
    <s v="film &amp; video/shorts"/>
    <n v="1.3076923076923077"/>
    <n v="65.384615384615387"/>
    <x v="5"/>
    <x v="27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b v="0"/>
    <s v="food/food trucks"/>
    <n v="0.28299999999999997"/>
    <n v="84.9"/>
    <x v="4"/>
    <x v="29"/>
    <d v="2014-10-20T20:55:4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b v="0"/>
    <s v="photography/photobooks"/>
    <n v="0.48485714285714288"/>
    <n v="94.277777777777771"/>
    <x v="2"/>
    <x v="3"/>
    <d v="2015-06-04T11:20:30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b v="0"/>
    <s v="theater/plays"/>
    <n v="0.16161904761904761"/>
    <n v="188.55555555555554"/>
    <x v="6"/>
    <x v="11"/>
    <d v="2015-06-04T05:23:1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b v="0"/>
    <s v="music/world music"/>
    <n v="0.14091666666666666"/>
    <n v="44.5"/>
    <x v="7"/>
    <x v="37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b v="1"/>
    <s v="theater/plays"/>
    <n v="1.0242424242424242"/>
    <n v="40.238095238095241"/>
    <x v="6"/>
    <x v="11"/>
    <d v="2016-03-30T03:48:2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b v="1"/>
    <s v="technology/wearables"/>
    <n v="1.1240000000000001"/>
    <n v="35.125"/>
    <x v="0"/>
    <x v="1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b v="1"/>
    <s v="theater/plays"/>
    <n v="2.1074999999999999"/>
    <n v="29.068965517241381"/>
    <x v="6"/>
    <x v="11"/>
    <d v="2015-04-11T06:25:11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b v="1"/>
    <s v="theater/plays"/>
    <n v="1.0870406189555126"/>
    <n v="34.408163265306122"/>
    <x v="6"/>
    <x v="11"/>
    <d v="2016-05-21T17:48:24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b v="0"/>
    <s v="technology/wearables"/>
    <n v="0.16769999999999999"/>
    <n v="52.40625"/>
    <x v="0"/>
    <x v="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b v="1"/>
    <s v="photography/photobooks"/>
    <n v="1.1140000000000001"/>
    <n v="38.860465116279073"/>
    <x v="2"/>
    <x v="3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b v="1"/>
    <s v="theater/plays"/>
    <n v="1.0115151515151515"/>
    <n v="45.108108108108105"/>
    <x v="6"/>
    <x v="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b v="1"/>
    <s v="theater/plays"/>
    <n v="1.1120000000000001"/>
    <n v="47.657142857142858"/>
    <x v="6"/>
    <x v="11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b v="1"/>
    <s v="film &amp; video/television"/>
    <n v="1.665"/>
    <n v="59.464285714285715"/>
    <x v="5"/>
    <x v="1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b v="1"/>
    <s v="music/indie rock"/>
    <n v="1.1073333333333333"/>
    <n v="43.710526315789473"/>
    <x v="7"/>
    <x v="12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b v="1"/>
    <s v="theater/plays"/>
    <n v="1.1073333333333333"/>
    <n v="83.05"/>
    <x v="6"/>
    <x v="11"/>
    <d v="2015-05-22T17:32:46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b v="1"/>
    <s v="technology/makerspaces"/>
    <n v="1.1066666666666667"/>
    <n v="92.222222222222229"/>
    <x v="0"/>
    <x v="24"/>
    <d v="2016-01-11T22:13:36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b v="1"/>
    <s v="theater/plays"/>
    <n v="1.0060606060606061"/>
    <n v="55.333333333333336"/>
    <x v="6"/>
    <x v="11"/>
    <d v="2016-01-03T16:38:00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b v="0"/>
    <s v="publishing/fiction"/>
    <n v="0.41399999999999998"/>
    <n v="31.846153846153847"/>
    <x v="1"/>
    <x v="35"/>
    <d v="2013-11-26T23:54:54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b v="1"/>
    <s v="music/indie rock"/>
    <n v="1.1033333333333333"/>
    <n v="31.826923076923077"/>
    <x v="7"/>
    <x v="12"/>
    <d v="2013-09-18T21:38:0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b v="0"/>
    <s v="publishing/children's books"/>
    <n v="7.8809523809523815E-2"/>
    <n v="45.972222222222221"/>
    <x v="1"/>
    <x v="39"/>
    <d v="2015-05-12T07:07:56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b v="1"/>
    <s v="film &amp; video/shorts"/>
    <n v="1.27"/>
    <n v="40.268292682926827"/>
    <x v="5"/>
    <x v="27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b v="1"/>
    <s v="theater/plays"/>
    <n v="1.10046"/>
    <n v="50.020909090909093"/>
    <x v="6"/>
    <x v="11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b v="1"/>
    <s v="theater/plays"/>
    <n v="1.1000000000000001"/>
    <n v="91.666666666666671"/>
    <x v="6"/>
    <x v="11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b v="1"/>
    <s v="theater/plays"/>
    <n v="1.0293749999999999"/>
    <n v="23.869565217391305"/>
    <x v="6"/>
    <x v="11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b v="0"/>
    <s v="photography/photobooks"/>
    <n v="4.9575757575757579E-2"/>
    <n v="109.06666666666666"/>
    <x v="2"/>
    <x v="3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b v="1"/>
    <s v="theater/plays"/>
    <n v="1.0900000000000001"/>
    <n v="41.92307692307692"/>
    <x v="6"/>
    <x v="11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b v="0"/>
    <s v="games/video games"/>
    <n v="5.4199999999999998E-2"/>
    <n v="29.035714285714285"/>
    <x v="3"/>
    <x v="18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b v="1"/>
    <s v="theater/plays"/>
    <n v="1.0833333333333333"/>
    <n v="81.25"/>
    <x v="6"/>
    <x v="11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b v="1"/>
    <s v="theater/plays"/>
    <n v="1.625"/>
    <n v="95.588235294117652"/>
    <x v="6"/>
    <x v="11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b v="1"/>
    <s v="theater/plays"/>
    <n v="1.623"/>
    <n v="52.354838709677416"/>
    <x v="6"/>
    <x v="11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b v="1"/>
    <s v="theater/plays"/>
    <n v="1.3467833333333334"/>
    <n v="89.785555555555561"/>
    <x v="6"/>
    <x v="11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b v="1"/>
    <s v="theater/plays"/>
    <n v="1.0773333333333333"/>
    <n v="25.25"/>
    <x v="6"/>
    <x v="11"/>
    <d v="2015-04-09T09:35:15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b v="1"/>
    <s v="music/rock"/>
    <n v="1.6140000000000001"/>
    <n v="76.857142857142861"/>
    <x v="7"/>
    <x v="15"/>
    <d v="2015-03-12T04:06: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b v="1"/>
    <s v="music/classical music"/>
    <n v="1.0280254777070064"/>
    <n v="43.621621621621621"/>
    <x v="7"/>
    <x v="25"/>
    <d v="2013-04-26T18:11:10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b v="1"/>
    <s v="music/rock"/>
    <n v="1.0740000000000001"/>
    <n v="64.44"/>
    <x v="7"/>
    <x v="15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b v="1"/>
    <s v="theater/plays"/>
    <n v="1.61"/>
    <n v="57.5"/>
    <x v="6"/>
    <x v="11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b v="0"/>
    <s v="theater/spaces"/>
    <n v="8.0250000000000002E-2"/>
    <n v="200.625"/>
    <x v="6"/>
    <x v="9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b v="1"/>
    <s v="theater/spaces"/>
    <n v="1.1888888888888889"/>
    <n v="80.25"/>
    <x v="6"/>
    <x v="9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b v="1"/>
    <s v="publishing/nonfiction"/>
    <n v="1.0673333333333332"/>
    <n v="39.048780487804876"/>
    <x v="1"/>
    <x v="1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b v="1"/>
    <s v="theater/plays"/>
    <n v="1.0626666666666666"/>
    <n v="23.10144927536232"/>
    <x v="6"/>
    <x v="1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b v="1"/>
    <s v="film &amp; video/shorts"/>
    <n v="1.0601933333333333"/>
    <n v="40.776666666666664"/>
    <x v="5"/>
    <x v="27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b v="1"/>
    <s v="theater/plays"/>
    <n v="1.0580000000000001"/>
    <n v="36.06818181818182"/>
    <x v="6"/>
    <x v="11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b v="0"/>
    <s v="photography/places"/>
    <n v="0.79"/>
    <n v="131.66666666666666"/>
    <x v="2"/>
    <x v="34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b v="0"/>
    <s v="theater/plays"/>
    <n v="0.15770000000000001"/>
    <n v="49.28125"/>
    <x v="6"/>
    <x v="11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b v="1"/>
    <s v="music/rock"/>
    <n v="1.0506666666666666"/>
    <n v="58.370370370370374"/>
    <x v="7"/>
    <x v="15"/>
    <d v="2013-01-27T15:42:1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b v="1"/>
    <s v="music/rock"/>
    <n v="1.05"/>
    <n v="58.333333333333336"/>
    <x v="7"/>
    <x v="15"/>
    <d v="2012-08-02T01:21:02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b v="0"/>
    <s v="music/jazz"/>
    <n v="0.10862068965517241"/>
    <n v="56.25"/>
    <x v="7"/>
    <x v="33"/>
    <d v="2012-09-28T20:41:53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b v="0"/>
    <s v="publishing/translations"/>
    <n v="0.105"/>
    <n v="225"/>
    <x v="1"/>
    <x v="31"/>
    <d v="2014-07-12T16:08:40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b v="1"/>
    <s v="theater/plays"/>
    <n v="3.15"/>
    <n v="35.795454545454547"/>
    <x v="6"/>
    <x v="11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b v="0"/>
    <s v="film &amp; video/drama"/>
    <n v="0.26192500000000002"/>
    <n v="87.308333333333337"/>
    <x v="5"/>
    <x v="10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b v="0"/>
    <s v="technology/web"/>
    <n v="1.8193398957730169E-2"/>
    <n v="224.42857142857142"/>
    <x v="0"/>
    <x v="26"/>
    <d v="2015-03-11T22:27:28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b v="1"/>
    <s v="film &amp; video/shorts"/>
    <n v="3.9249999999999998"/>
    <n v="60.384615384615387"/>
    <x v="5"/>
    <x v="27"/>
    <d v="2012-03-29T03:28:37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b v="0"/>
    <s v="theater/spaces"/>
    <n v="0.46176470588235297"/>
    <n v="34.130434782608695"/>
    <x v="6"/>
    <x v="9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b v="1"/>
    <s v="theater/plays"/>
    <n v="1.0466666666666666"/>
    <n v="54.137931034482762"/>
    <x v="6"/>
    <x v="11"/>
    <d v="2015-05-26T18:07:39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b v="1"/>
    <s v="theater/plays"/>
    <n v="1.3041666666666667"/>
    <n v="86.944444444444443"/>
    <x v="6"/>
    <x v="11"/>
    <d v="2016-12-21T00:44: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b v="1"/>
    <s v="theater/plays"/>
    <n v="1.0433333333333332"/>
    <n v="55.892857142857146"/>
    <x v="6"/>
    <x v="11"/>
    <d v="2014-05-05T10:43:09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b v="1"/>
    <s v="publishing/nonfiction"/>
    <n v="1.3025"/>
    <n v="24.421875"/>
    <x v="1"/>
    <x v="17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b v="1"/>
    <s v="music/rock"/>
    <n v="1.0406666666666666"/>
    <n v="53.827586206896555"/>
    <x v="7"/>
    <x v="15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b v="1"/>
    <s v="technology/hardware"/>
    <n v="3.12"/>
    <n v="91.764705882352942"/>
    <x v="0"/>
    <x v="0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b v="1"/>
    <s v="theater/plays"/>
    <n v="1.038"/>
    <n v="34.6"/>
    <x v="6"/>
    <x v="11"/>
    <d v="2015-05-19T11:04:01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b v="1"/>
    <s v="music/rock"/>
    <n v="1.0366666666666666"/>
    <n v="77.75"/>
    <x v="7"/>
    <x v="15"/>
    <d v="2013-10-01T00:04:5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b v="0"/>
    <s v="food/small batch"/>
    <n v="0.20733333333333334"/>
    <n v="25.491803278688526"/>
    <x v="4"/>
    <x v="7"/>
    <d v="2017-02-24T21:14:45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b v="1"/>
    <s v="music/indie rock"/>
    <n v="1.0353333333333334"/>
    <n v="62.12"/>
    <x v="7"/>
    <x v="12"/>
    <d v="2011-08-09T04:54:18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b v="1"/>
    <s v="publishing/nonfiction"/>
    <n v="1.1071428571428572"/>
    <n v="67.391304347826093"/>
    <x v="1"/>
    <x v="17"/>
    <d v="2014-02-19T22:01:52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b v="0"/>
    <s v="theater/spaces"/>
    <n v="3.0999999999999999E-3"/>
    <n v="775"/>
    <x v="6"/>
    <x v="9"/>
    <d v="2016-06-13T15:35:2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b v="1"/>
    <s v="theater/musical"/>
    <n v="1.2891666666666666"/>
    <n v="64.458333333333329"/>
    <x v="6"/>
    <x v="19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b v="0"/>
    <s v="technology/wearables"/>
    <n v="0.17155555555555554"/>
    <n v="110.28571428571429"/>
    <x v="0"/>
    <x v="1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b v="1"/>
    <s v="games/tabletop games"/>
    <n v="1.538"/>
    <n v="48.0625"/>
    <x v="3"/>
    <x v="5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b v="1"/>
    <s v="music/indie rock"/>
    <n v="1.0246666666666666"/>
    <n v="66.826086956521735"/>
    <x v="7"/>
    <x v="12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b v="1"/>
    <s v="theater/plays"/>
    <n v="1.024"/>
    <n v="69.818181818181813"/>
    <x v="6"/>
    <x v="11"/>
    <d v="2014-06-25T18:35:45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b v="1"/>
    <s v="film &amp; video/documentary"/>
    <n v="2.5583333333333331"/>
    <n v="69.772727272727266"/>
    <x v="5"/>
    <x v="8"/>
    <d v="2012-08-23T17:01:4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b v="1"/>
    <s v="theater/musical"/>
    <n v="1.0233333333333334"/>
    <n v="59.03846153846154"/>
    <x v="6"/>
    <x v="19"/>
    <d v="2014-04-18T11:18:5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b v="1"/>
    <s v="theater/plays"/>
    <n v="1.534"/>
    <n v="109.57142857142857"/>
    <x v="6"/>
    <x v="11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b v="0"/>
    <s v="photography/photobooks"/>
    <n v="0.15329999999999999"/>
    <n v="63.875"/>
    <x v="2"/>
    <x v="3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b v="1"/>
    <s v="theater/plays"/>
    <n v="1.532"/>
    <n v="41.405405405405403"/>
    <x v="6"/>
    <x v="1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b v="0"/>
    <s v="technology/wearables"/>
    <n v="3.058E-2"/>
    <n v="84.944444444444443"/>
    <x v="0"/>
    <x v="1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b v="1"/>
    <s v="theater/plays"/>
    <n v="1.0183333333333333"/>
    <n v="61.1"/>
    <x v="6"/>
    <x v="1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b v="0"/>
    <s v="publishing/translations"/>
    <n v="0.2036"/>
    <n v="109.07142857142857"/>
    <x v="1"/>
    <x v="31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b v="1"/>
    <s v="theater/plays"/>
    <n v="1.0166666666666666"/>
    <n v="152.5"/>
    <x v="6"/>
    <x v="11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b v="1"/>
    <s v="music/rock"/>
    <n v="1.014"/>
    <n v="76.05"/>
    <x v="7"/>
    <x v="15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b v="1"/>
    <s v="theater/plays"/>
    <n v="1.014"/>
    <n v="56.333333333333336"/>
    <x v="6"/>
    <x v="11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b v="0"/>
    <s v="music/jazz"/>
    <n v="0.30399999999999999"/>
    <n v="50.666666666666664"/>
    <x v="7"/>
    <x v="33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b v="1"/>
    <s v="theater/plays"/>
    <n v="1.012"/>
    <n v="79.89473684210526"/>
    <x v="6"/>
    <x v="11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b v="1"/>
    <s v="music/indie rock"/>
    <n v="1.0100533333333332"/>
    <n v="38.848205128205123"/>
    <x v="7"/>
    <x v="12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b v="1"/>
    <s v="film &amp; video/documentary"/>
    <n v="1.0073333333333334"/>
    <n v="215.85714285714286"/>
    <x v="5"/>
    <x v="8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b v="1"/>
    <s v="film &amp; video/television"/>
    <n v="1.0066666666666666"/>
    <n v="41.944444444444443"/>
    <x v="5"/>
    <x v="16"/>
    <d v="2014-10-05T17:33:42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b v="1"/>
    <s v="music/rock"/>
    <n v="1.1615384615384616"/>
    <n v="48.70967741935484"/>
    <x v="7"/>
    <x v="15"/>
    <d v="2017-01-12T05:16:10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b v="1"/>
    <s v="theater/plays"/>
    <n v="1.0066666666666666"/>
    <n v="35.952380952380949"/>
    <x v="6"/>
    <x v="11"/>
    <d v="2015-08-17T18:19:55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b v="1"/>
    <s v="theater/plays"/>
    <n v="1.0066666666666666"/>
    <n v="75.5"/>
    <x v="6"/>
    <x v="11"/>
    <d v="2014-05-16T20:36:20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b v="1"/>
    <s v="film &amp; video/shorts"/>
    <n v="1.2549999999999999"/>
    <n v="71.714285714285708"/>
    <x v="5"/>
    <x v="27"/>
    <d v="2011-08-24T03:00:37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b v="0"/>
    <s v="theater/spaces"/>
    <n v="0.15060000000000001"/>
    <n v="30.12"/>
    <x v="6"/>
    <x v="9"/>
    <d v="2015-08-10T15:38:43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b v="1"/>
    <s v="theater/plays"/>
    <n v="1.0033333333333334"/>
    <n v="38.589743589743591"/>
    <x v="6"/>
    <x v="11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b v="1"/>
    <s v="music/rock"/>
    <n v="1.2524999999999999"/>
    <n v="44.205882352941174"/>
    <x v="7"/>
    <x v="15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b v="1"/>
    <s v="music/rock"/>
    <n v="1.0016666666666667"/>
    <n v="46.953125"/>
    <x v="7"/>
    <x v="1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b v="1"/>
    <s v="music/rock"/>
    <n v="1.0006666666666666"/>
    <n v="107.21428571428571"/>
    <x v="7"/>
    <x v="15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b v="1"/>
    <s v="music/indie rock"/>
    <n v="1.0005066666666667"/>
    <n v="39.493684210526318"/>
    <x v="7"/>
    <x v="12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b v="1"/>
    <s v="theater/plays"/>
    <n v="1.0001333333333333"/>
    <n v="40.545945945945945"/>
    <x v="6"/>
    <x v="11"/>
    <d v="2016-03-31T17:36:1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b v="1"/>
    <s v="music/metal"/>
    <n v="1.0344827586206897"/>
    <n v="31.914893617021278"/>
    <x v="7"/>
    <x v="20"/>
    <d v="2016-06-24T03:00:1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b v="1"/>
    <s v="theater/spaces"/>
    <n v="1"/>
    <n v="51.724137931034484"/>
    <x v="6"/>
    <x v="9"/>
    <d v="2016-08-15T21:10:47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b v="1"/>
    <s v="theater/plays"/>
    <n v="1.25"/>
    <n v="50"/>
    <x v="6"/>
    <x v="11"/>
    <d v="2016-12-18T21:10:36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b v="1"/>
    <s v="theater/plays"/>
    <n v="1"/>
    <n v="51.724137931034484"/>
    <x v="6"/>
    <x v="11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b v="1"/>
    <s v="theater/plays"/>
    <n v="1"/>
    <n v="51.724137931034484"/>
    <x v="6"/>
    <x v="11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b v="1"/>
    <s v="theater/plays"/>
    <n v="1"/>
    <n v="33.333333333333336"/>
    <x v="6"/>
    <x v="11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b v="1"/>
    <s v="theater/musical"/>
    <n v="1"/>
    <n v="55.555555555555557"/>
    <x v="6"/>
    <x v="19"/>
    <d v="2016-05-09T20:13:52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b v="0"/>
    <s v="theater/musical"/>
    <n v="0.15"/>
    <n v="150"/>
    <x v="6"/>
    <x v="19"/>
    <d v="2014-06-03T04:07:58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b v="0"/>
    <s v="games/video games"/>
    <n v="2.6660714285714284E-2"/>
    <n v="17.987951807228917"/>
    <x v="3"/>
    <x v="1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b v="0"/>
    <s v="technology/wearables"/>
    <n v="0.14860000000000001"/>
    <n v="47.935483870967744"/>
    <x v="0"/>
    <x v="1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b v="1"/>
    <s v="film &amp; video/shorts"/>
    <n v="1.98"/>
    <n v="53.035714285714285"/>
    <x v="5"/>
    <x v="27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b v="0"/>
    <s v="technology/wearables"/>
    <n v="1.4710000000000001E-2"/>
    <n v="61.291666666666664"/>
    <x v="0"/>
    <x v="1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b v="1"/>
    <s v="technology/space exploration"/>
    <n v="1.3700934579439252"/>
    <n v="34.904761904761905"/>
    <x v="0"/>
    <x v="4"/>
    <d v="2016-05-04T01:28:5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b v="0"/>
    <s v="film &amp; video/drama"/>
    <n v="0.41857142857142859"/>
    <n v="77.10526315789474"/>
    <x v="5"/>
    <x v="10"/>
    <d v="2015-09-12T13:01:38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b v="0"/>
    <s v="music/world music"/>
    <n v="0.29299999999999998"/>
    <n v="61.041666666666664"/>
    <x v="7"/>
    <x v="37"/>
    <d v="2011-07-30T17:30:08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b v="0"/>
    <s v="theater/plays"/>
    <n v="0.48833333333333334"/>
    <n v="47.258064516129032"/>
    <x v="6"/>
    <x v="11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b v="0"/>
    <s v="technology/web"/>
    <n v="9.7400000000000004E-3"/>
    <n v="292.2"/>
    <x v="0"/>
    <x v="26"/>
    <d v="2015-05-16T22:06:20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b v="1"/>
    <s v="theater/musical"/>
    <n v="1.46"/>
    <n v="38.421052631578945"/>
    <x v="6"/>
    <x v="19"/>
    <d v="2016-05-03T20:34:1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b v="1"/>
    <s v="film &amp; video/documentary"/>
    <n v="1.4550000000000001"/>
    <n v="40.416666666666664"/>
    <x v="5"/>
    <x v="8"/>
    <d v="2010-01-27T04:11:4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b v="0"/>
    <s v="games/mobile games"/>
    <n v="8.0833333333333326E-2"/>
    <n v="90.9375"/>
    <x v="3"/>
    <x v="28"/>
    <d v="2017-01-20T11:49:34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b v="1"/>
    <s v="music/indie rock"/>
    <n v="1.4450000000000001"/>
    <n v="68.80952380952381"/>
    <x v="7"/>
    <x v="12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b v="0"/>
    <s v="games/mobile games"/>
    <n v="0.14380000000000001"/>
    <n v="110.61538461538461"/>
    <x v="3"/>
    <x v="28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b v="1"/>
    <s v="theater/plays"/>
    <n v="1.1975"/>
    <n v="31.933333333333334"/>
    <x v="6"/>
    <x v="11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b v="1"/>
    <s v="music/rock"/>
    <n v="1.7949999999999999"/>
    <n v="43.515151515151516"/>
    <x v="7"/>
    <x v="15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b v="1"/>
    <s v="technology/space exploration"/>
    <n v="9.56"/>
    <n v="27.576923076923077"/>
    <x v="0"/>
    <x v="4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b v="0"/>
    <s v="games/video games"/>
    <n v="1.5900000000000001E-3"/>
    <n v="71.55"/>
    <x v="3"/>
    <x v="18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b v="1"/>
    <s v="film &amp; video/documentary"/>
    <n v="1.0214714285714286"/>
    <n v="68.09809523809524"/>
    <x v="5"/>
    <x v="8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b v="0"/>
    <s v="photography/people"/>
    <n v="4.2999999999999997E-2"/>
    <n v="88.6875"/>
    <x v="2"/>
    <x v="36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b v="0"/>
    <s v="photography/photobooks"/>
    <n v="0.25763636363636366"/>
    <n v="59.041666666666664"/>
    <x v="2"/>
    <x v="3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b v="0"/>
    <s v="technology/web"/>
    <n v="0.36589147286821705"/>
    <n v="64.36363636363636"/>
    <x v="0"/>
    <x v="2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b v="1"/>
    <s v="music/classical music"/>
    <n v="1.5644444444444445"/>
    <n v="54.153846153846153"/>
    <x v="7"/>
    <x v="25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b v="0"/>
    <s v="music/faith"/>
    <n v="0.11708333333333333"/>
    <n v="61.086956521739133"/>
    <x v="7"/>
    <x v="14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b v="0"/>
    <s v="publishing/children's books"/>
    <n v="0.25545454545454543"/>
    <n v="93.666666666666671"/>
    <x v="1"/>
    <x v="39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b v="0"/>
    <s v="technology/wearables"/>
    <n v="0.28039999999999998"/>
    <n v="58.416666666666664"/>
    <x v="0"/>
    <x v="1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b v="1"/>
    <s v="theater/plays"/>
    <n v="1.1666666666666667"/>
    <n v="70"/>
    <x v="6"/>
    <x v="11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b v="0"/>
    <s v="technology/gadgets"/>
    <n v="0.46600000000000003"/>
    <n v="34.097560975609753"/>
    <x v="0"/>
    <x v="6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b v="0"/>
    <s v="music/faith"/>
    <n v="0.42725880551301687"/>
    <n v="34.024390243902438"/>
    <x v="7"/>
    <x v="14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b v="1"/>
    <s v="theater/plays"/>
    <n v="1"/>
    <n v="41.029411764705884"/>
    <x v="6"/>
    <x v="11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b v="1"/>
    <s v="music/rock"/>
    <n v="1.07"/>
    <n v="36.60526315789474"/>
    <x v="7"/>
    <x v="15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b v="1"/>
    <s v="music/rock"/>
    <n v="1.8533333333333333"/>
    <n v="115.83333333333333"/>
    <x v="7"/>
    <x v="15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b v="0"/>
    <s v="technology/wearables"/>
    <n v="5.0509090909090906E-2"/>
    <n v="115.75"/>
    <x v="0"/>
    <x v="1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b v="0"/>
    <s v="film &amp; video/science fiction"/>
    <n v="5.5480000000000002E-2"/>
    <n v="106.69230769230769"/>
    <x v="5"/>
    <x v="21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b v="0"/>
    <s v="theater/plays"/>
    <n v="0.12034782608695652"/>
    <n v="81.411764705882348"/>
    <x v="6"/>
    <x v="1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b v="1"/>
    <s v="theater/plays"/>
    <n v="1.3819999999999999"/>
    <n v="81.294117647058826"/>
    <x v="6"/>
    <x v="11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b v="0"/>
    <s v="music/jazz"/>
    <n v="0.14536842105263159"/>
    <n v="46.033333333333331"/>
    <x v="7"/>
    <x v="3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b v="1"/>
    <s v="music/pop"/>
    <n v="1.37416"/>
    <n v="40.416470588235299"/>
    <x v="7"/>
    <x v="2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b v="1"/>
    <s v="theater/spaces"/>
    <n v="4.577466666666667"/>
    <n v="23.275254237288134"/>
    <x v="6"/>
    <x v="9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b v="1"/>
    <s v="music/rock"/>
    <n v="1.1416666666666666"/>
    <n v="80.588235294117652"/>
    <x v="7"/>
    <x v="15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b v="1"/>
    <s v="film &amp; video/shorts"/>
    <n v="1.0515384615384615"/>
    <n v="27.897959183673468"/>
    <x v="5"/>
    <x v="27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b v="0"/>
    <s v="technology/web"/>
    <n v="9.1066666666666674E-3"/>
    <n v="68.3"/>
    <x v="0"/>
    <x v="26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b v="1"/>
    <s v="music/electronic music"/>
    <n v="1.0286144578313252"/>
    <n v="50.592592592592595"/>
    <x v="7"/>
    <x v="13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b v="1"/>
    <s v="theater/plays"/>
    <n v="1.70625"/>
    <n v="68.25"/>
    <x v="6"/>
    <x v="11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b v="1"/>
    <s v="music/indie rock"/>
    <n v="1.1366666666666667"/>
    <n v="29.021276595744681"/>
    <x v="7"/>
    <x v="1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b v="0"/>
    <s v="theater/plays"/>
    <n v="0.27239999999999998"/>
    <n v="68.099999999999994"/>
    <x v="6"/>
    <x v="11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b v="1"/>
    <s v="music/classical music"/>
    <n v="1.0888"/>
    <n v="75.611111111111114"/>
    <x v="7"/>
    <x v="25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b v="1"/>
    <s v="music/indie rock"/>
    <n v="1.36"/>
    <n v="35.789473684210527"/>
    <x v="7"/>
    <x v="12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b v="1"/>
    <s v="theater/plays"/>
    <n v="1.7"/>
    <n v="64.761904761904759"/>
    <x v="6"/>
    <x v="11"/>
    <d v="2015-01-15T23:02:10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b v="1"/>
    <s v="film &amp; video/shorts"/>
    <n v="27.02"/>
    <n v="38.6"/>
    <x v="5"/>
    <x v="27"/>
    <d v="2016-08-22T17:32:01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b v="0"/>
    <s v="music/jazz"/>
    <n v="0.67549999999999999"/>
    <n v="46.586206896551722"/>
    <x v="7"/>
    <x v="33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b v="1"/>
    <s v="music/indie rock"/>
    <n v="1.351"/>
    <n v="51.96153846153846"/>
    <x v="7"/>
    <x v="12"/>
    <d v="2012-10-23T04:45:3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b v="1"/>
    <s v="music/indie rock"/>
    <n v="1.3461099999999999"/>
    <n v="79.182941176470578"/>
    <x v="7"/>
    <x v="12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b v="0"/>
    <s v="food/food trucks"/>
    <n v="0.41384615384615386"/>
    <n v="84.0625"/>
    <x v="4"/>
    <x v="29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b v="1"/>
    <s v="music/metal"/>
    <n v="1.2200090909090908"/>
    <n v="28.553404255319148"/>
    <x v="7"/>
    <x v="20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b v="1"/>
    <s v="publishing/nonfiction"/>
    <n v="1.3360000000000001"/>
    <n v="31.80952380952381"/>
    <x v="1"/>
    <x v="17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b v="0"/>
    <s v="theater/plays"/>
    <n v="8.8999999999999996E-2"/>
    <n v="222.5"/>
    <x v="6"/>
    <x v="11"/>
    <d v="2016-11-21T17:03:14"/>
    <d v="2016-12-21T17:03:14"/>
  </r>
  <r>
    <n v="2659"/>
    <s v="test (Canceled)"/>
    <s v="test"/>
    <n v="49000"/>
    <n v="1333"/>
    <x v="1"/>
    <s v="US"/>
    <s v="USD"/>
    <n v="1429321210"/>
    <n v="1426729210"/>
    <x v="1"/>
    <n v="10"/>
    <b v="0"/>
    <s v="technology/space exploration"/>
    <n v="2.720408163265306E-2"/>
    <n v="133.30000000000001"/>
    <x v="0"/>
    <x v="4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b v="0"/>
    <s v="technology/wearables"/>
    <n v="8.8800000000000004E-2"/>
    <n v="30.272727272727273"/>
    <x v="0"/>
    <x v="1"/>
    <d v="2016-03-22T16:45:46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b v="1"/>
    <s v="theater/plays"/>
    <n v="1.1565217391304348"/>
    <n v="44.333333333333336"/>
    <x v="6"/>
    <x v="11"/>
    <d v="2015-05-31T22:05:07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b v="1"/>
    <s v="photography/photobooks"/>
    <n v="1.1083333333333334"/>
    <n v="25.576923076923077"/>
    <x v="2"/>
    <x v="3"/>
    <d v="2015-04-26T15:04:31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b v="1"/>
    <s v="theater/plays"/>
    <n v="1.33"/>
    <n v="42.903225806451616"/>
    <x v="6"/>
    <x v="11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b v="1"/>
    <s v="theater/musical"/>
    <n v="1.0624"/>
    <n v="47.428571428571431"/>
    <x v="6"/>
    <x v="19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b v="1"/>
    <s v="theater/musical"/>
    <n v="1.3260000000000001"/>
    <n v="120.54545454545455"/>
    <x v="6"/>
    <x v="19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b v="0"/>
    <s v="theater/spaces"/>
    <n v="0.16734177215189874"/>
    <n v="66.099999999999994"/>
    <x v="6"/>
    <x v="9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b v="1"/>
    <s v="music/pop"/>
    <n v="1.199090909090909"/>
    <n v="38.794117647058826"/>
    <x v="7"/>
    <x v="22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b v="1"/>
    <s v="theater/plays"/>
    <n v="1.0528"/>
    <n v="47"/>
    <x v="6"/>
    <x v="11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b v="0"/>
    <s v="theater/plays"/>
    <n v="0.43833333333333335"/>
    <n v="57.173913043478258"/>
    <x v="6"/>
    <x v="11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b v="1"/>
    <s v="theater/plays"/>
    <n v="1.3120000000000001"/>
    <n v="50.46153846153846"/>
    <x v="6"/>
    <x v="11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b v="0"/>
    <s v="technology/wearables"/>
    <n v="6.5299999999999997E-2"/>
    <n v="6.4975124378109452"/>
    <x v="0"/>
    <x v="1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b v="0"/>
    <s v="theater/plays"/>
    <n v="1.4500000000000001E-2"/>
    <n v="217.5"/>
    <x v="6"/>
    <x v="11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b v="0"/>
    <s v="music/faith"/>
    <n v="0.65100000000000002"/>
    <n v="118.36363636363636"/>
    <x v="7"/>
    <x v="14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b v="1"/>
    <s v="music/rock"/>
    <n v="1.0007692307692309"/>
    <n v="50.03846153846154"/>
    <x v="7"/>
    <x v="15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b v="0"/>
    <s v="film &amp; video/drama"/>
    <n v="0.16250000000000001"/>
    <n v="76.470588235294116"/>
    <x v="5"/>
    <x v="10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b v="1"/>
    <s v="theater/plays"/>
    <n v="1.04"/>
    <n v="52"/>
    <x v="6"/>
    <x v="11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b v="0"/>
    <s v="film &amp; video/drama"/>
    <n v="6.4850000000000005E-2"/>
    <n v="49.884615384615387"/>
    <x v="5"/>
    <x v="10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b v="0"/>
    <s v="theater/spaces"/>
    <n v="8.6400000000000005E-2"/>
    <n v="64.8"/>
    <x v="6"/>
    <x v="9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b v="1"/>
    <s v="theater/plays"/>
    <n v="1.2342857142857142"/>
    <n v="43.2"/>
    <x v="6"/>
    <x v="11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b v="0"/>
    <s v="film &amp; video/science fiction"/>
    <n v="0.10775"/>
    <n v="46.178571428571431"/>
    <x v="5"/>
    <x v="21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b v="1"/>
    <s v="theater/spaces"/>
    <n v="1.4333333333333333"/>
    <n v="51.6"/>
    <x v="6"/>
    <x v="9"/>
    <d v="2017-02-17T11:01:32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b v="0"/>
    <s v="music/jazz"/>
    <n v="0.40799492385786801"/>
    <n v="28.577777777777779"/>
    <x v="7"/>
    <x v="33"/>
    <d v="2013-01-02T11:55:27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b v="1"/>
    <s v="music/indie rock"/>
    <n v="1.7133333333333334"/>
    <n v="31.341463414634145"/>
    <x v="7"/>
    <x v="12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b v="1"/>
    <s v="film &amp; video/documentary"/>
    <n v="1.2829999999999999"/>
    <n v="183.28571428571428"/>
    <x v="5"/>
    <x v="8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b v="1"/>
    <s v="theater/musical"/>
    <n v="1.28"/>
    <n v="37.647058823529413"/>
    <x v="6"/>
    <x v="19"/>
    <d v="2014-09-30T15:37:03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b v="1"/>
    <s v="theater/plays"/>
    <n v="1.28"/>
    <n v="49.230769230769234"/>
    <x v="6"/>
    <x v="11"/>
    <d v="2016-05-31T15:42:14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b v="0"/>
    <s v="theater/musical"/>
    <n v="0.36457142857142855"/>
    <n v="127.6"/>
    <x v="6"/>
    <x v="19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b v="1"/>
    <s v="theater/plays"/>
    <n v="1.2749999999999999"/>
    <n v="47.222222222222221"/>
    <x v="6"/>
    <x v="11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b v="1"/>
    <s v="music/rock"/>
    <n v="1.2729999999999999"/>
    <n v="45.464285714285715"/>
    <x v="7"/>
    <x v="15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b v="1"/>
    <s v="food/small batch"/>
    <n v="2.1216666666666666"/>
    <n v="13.542553191489361"/>
    <x v="4"/>
    <x v="7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b v="1"/>
    <s v="theater/spaces"/>
    <n v="1.272"/>
    <n v="50.88"/>
    <x v="6"/>
    <x v="9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b v="1"/>
    <s v="music/indie rock"/>
    <n v="1.27"/>
    <n v="48.846153846153847"/>
    <x v="7"/>
    <x v="12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b v="1"/>
    <s v="music/indie rock"/>
    <n v="1.8014285714285714"/>
    <n v="26.270833333333332"/>
    <x v="7"/>
    <x v="12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b v="1"/>
    <s v="theater/plays"/>
    <n v="1.05"/>
    <n v="39.375"/>
    <x v="6"/>
    <x v="11"/>
    <d v="2015-08-06T17:31:15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b v="1"/>
    <s v="theater/plays"/>
    <n v="1.26"/>
    <n v="74.117647058823536"/>
    <x v="6"/>
    <x v="11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b v="1"/>
    <s v="theater/plays"/>
    <n v="1.2589999999999999"/>
    <n v="25.693877551020407"/>
    <x v="6"/>
    <x v="11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b v="1"/>
    <s v="theater/plays"/>
    <n v="1.0466666666666666"/>
    <n v="139.55555555555554"/>
    <x v="6"/>
    <x v="11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b v="1"/>
    <s v="music/indie rock"/>
    <n v="1.1372727272727272"/>
    <n v="65.84210526315789"/>
    <x v="7"/>
    <x v="12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b v="0"/>
    <s v="film &amp; video/animation"/>
    <n v="2.2727272727272728E-2"/>
    <n v="113.63636363636364"/>
    <x v="5"/>
    <x v="23"/>
    <d v="2011-07-26T17:02:33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b v="1"/>
    <s v="theater/plays"/>
    <n v="1.0416666666666667"/>
    <n v="59.523809523809526"/>
    <x v="6"/>
    <x v="11"/>
    <d v="2015-09-30T14:00:1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b v="1"/>
    <s v="theater/plays"/>
    <n v="1"/>
    <n v="62.5"/>
    <x v="6"/>
    <x v="11"/>
    <d v="2014-05-29T14:09:3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b v="1"/>
    <s v="theater/plays"/>
    <n v="1.5575000000000001"/>
    <n v="51.916666666666664"/>
    <x v="6"/>
    <x v="11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b v="0"/>
    <s v="technology/web"/>
    <n v="0.1245"/>
    <n v="49.8"/>
    <x v="0"/>
    <x v="26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b v="1"/>
    <s v="theater/plays"/>
    <n v="1.0375000000000001"/>
    <n v="27.065217391304348"/>
    <x v="6"/>
    <x v="11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b v="0"/>
    <s v="theater/musical"/>
    <n v="4.9639999999999997E-2"/>
    <n v="88.642857142857139"/>
    <x v="6"/>
    <x v="19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b v="1"/>
    <s v="film &amp; video/television"/>
    <n v="1.4529411764705882"/>
    <n v="56.136363636363633"/>
    <x v="5"/>
    <x v="16"/>
    <d v="2015-06-20T19:35:34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b v="1"/>
    <s v="music/indie rock"/>
    <n v="1.0208333333333333"/>
    <n v="42.241379310344826"/>
    <x v="7"/>
    <x v="12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b v="1"/>
    <s v="theater/plays"/>
    <n v="1.75"/>
    <n v="68.055555555555557"/>
    <x v="6"/>
    <x v="11"/>
    <d v="2014-12-30T22:45:44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b v="0"/>
    <s v="theater/plays"/>
    <n v="4.0833333333333333E-2"/>
    <n v="175"/>
    <x v="6"/>
    <x v="11"/>
    <d v="2016-05-18T04:19:09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b v="0"/>
    <s v="food/food trucks"/>
    <n v="4.8960000000000002E-3"/>
    <n v="306"/>
    <x v="4"/>
    <x v="29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b v="1"/>
    <s v="theater/plays"/>
    <n v="1.6266666666666667"/>
    <n v="58.095238095238095"/>
    <x v="6"/>
    <x v="1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b v="1"/>
    <s v="theater/plays"/>
    <n v="1.218"/>
    <n v="60.9"/>
    <x v="6"/>
    <x v="11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b v="1"/>
    <s v="theater/plays"/>
    <n v="1.8044444444444445"/>
    <n v="43.5"/>
    <x v="6"/>
    <x v="11"/>
    <d v="2014-10-11T08:30: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b v="0"/>
    <s v="games/mobile games"/>
    <n v="4.8680000000000001E-2"/>
    <n v="71.588235294117652"/>
    <x v="3"/>
    <x v="28"/>
    <d v="2015-11-20T18:42:0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b v="0"/>
    <s v="food/food trucks"/>
    <n v="2.4340000000000001E-2"/>
    <n v="202.83333333333334"/>
    <x v="4"/>
    <x v="29"/>
    <d v="2015-11-30T16:12:33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b v="1"/>
    <s v="theater/plays"/>
    <n v="1.2433537832310839"/>
    <n v="45.037037037037038"/>
    <x v="6"/>
    <x v="11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b v="1"/>
    <s v="music/rock"/>
    <n v="1.0125"/>
    <n v="52.826086956521742"/>
    <x v="7"/>
    <x v="15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b v="1"/>
    <s v="film &amp; video/documentary"/>
    <n v="1.2021700000000002"/>
    <n v="48.086800000000004"/>
    <x v="5"/>
    <x v="8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b v="0"/>
    <s v="music/jazz"/>
    <n v="0.2402"/>
    <n v="109.18181818181819"/>
    <x v="7"/>
    <x v="33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b v="1"/>
    <s v="music/metal"/>
    <n v="1"/>
    <n v="50"/>
    <x v="7"/>
    <x v="20"/>
    <d v="2015-10-14T13:57:11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b v="1"/>
    <s v="theater/plays"/>
    <n v="1.411764705882353"/>
    <n v="52.173913043478258"/>
    <x v="6"/>
    <x v="11"/>
    <d v="2016-02-23T01:12:53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b v="1"/>
    <s v="music/pop"/>
    <n v="1"/>
    <n v="42.857142857142854"/>
    <x v="7"/>
    <x v="22"/>
    <d v="2011-05-25T00:35:27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b v="1"/>
    <s v="music/indie rock"/>
    <n v="1.3333333333333333"/>
    <n v="28.571428571428573"/>
    <x v="7"/>
    <x v="12"/>
    <d v="2015-02-23T22:36:0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b v="1"/>
    <s v="theater/plays"/>
    <n v="1.2"/>
    <n v="66.666666666666671"/>
    <x v="6"/>
    <x v="11"/>
    <d v="2015-01-22T22:11:5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b v="1"/>
    <s v="theater/plays"/>
    <n v="1.7142857142857142"/>
    <n v="52.173913043478258"/>
    <x v="6"/>
    <x v="11"/>
    <d v="2016-03-23T21:59:44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b v="1"/>
    <s v="theater/plays"/>
    <n v="1"/>
    <n v="31.578947368421051"/>
    <x v="6"/>
    <x v="11"/>
    <d v="2014-07-02T21:43:02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b v="1"/>
    <s v="theater/plays"/>
    <n v="1.1970000000000001"/>
    <n v="31.5"/>
    <x v="6"/>
    <x v="11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b v="1"/>
    <s v="theater/plays"/>
    <n v="2.3940000000000001"/>
    <n v="26.021739130434781"/>
    <x v="6"/>
    <x v="11"/>
    <d v="2015-01-28T17:11:15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b v="1"/>
    <s v="music/indie rock"/>
    <n v="1.1850000000000001"/>
    <n v="27.558139534883722"/>
    <x v="7"/>
    <x v="12"/>
    <d v="2012-04-26T20:58:51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b v="0"/>
    <s v="theater/spaces"/>
    <n v="0.29625000000000001"/>
    <n v="237"/>
    <x v="6"/>
    <x v="9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b v="1"/>
    <s v="theater/plays"/>
    <n v="1.0772727272727274"/>
    <n v="79"/>
    <x v="6"/>
    <x v="11"/>
    <d v="2014-08-05T17:09:42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b v="0"/>
    <s v="theater/spaces"/>
    <n v="1.1831900000000001E-2"/>
    <n v="56.342380952380957"/>
    <x v="6"/>
    <x v="9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b v="1"/>
    <s v="music/rock"/>
    <n v="1.18"/>
    <n v="47.2"/>
    <x v="7"/>
    <x v="15"/>
    <d v="2012-11-30T08:48:55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b v="1"/>
    <s v="music/pop"/>
    <n v="1.175"/>
    <n v="47"/>
    <x v="7"/>
    <x v="22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b v="1"/>
    <s v="theater/plays"/>
    <n v="1.3055555555555556"/>
    <n v="97.916666666666671"/>
    <x v="6"/>
    <x v="11"/>
    <d v="2014-12-01T17:50:0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b v="0"/>
    <s v="games/video games"/>
    <n v="7.8266666666666665E-2"/>
    <n v="23.959183673469386"/>
    <x v="3"/>
    <x v="18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b v="0"/>
    <s v="food/food trucks"/>
    <n v="0.39"/>
    <n v="83.571428571428569"/>
    <x v="4"/>
    <x v="29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b v="1"/>
    <s v="theater/plays"/>
    <n v="1.1679999999999999"/>
    <n v="44.92307692307692"/>
    <x v="6"/>
    <x v="11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b v="1"/>
    <s v="games/tabletop games"/>
    <n v="11.65"/>
    <n v="41.607142857142854"/>
    <x v="3"/>
    <x v="5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b v="0"/>
    <s v="technology/wearables"/>
    <n v="2.3220000000000001E-2"/>
    <n v="37.451612903225808"/>
    <x v="0"/>
    <x v="1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b v="0"/>
    <s v="theater/plays"/>
    <n v="0.16514285714285715"/>
    <n v="82.571428571428569"/>
    <x v="6"/>
    <x v="11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b v="0"/>
    <s v="food/food trucks"/>
    <n v="3.85E-2"/>
    <n v="60.789473684210527"/>
    <x v="4"/>
    <x v="29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b v="1"/>
    <s v="theater/plays"/>
    <n v="1.1499999999999999"/>
    <n v="50"/>
    <x v="6"/>
    <x v="11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b v="1"/>
    <s v="theater/musical"/>
    <n v="1.1499999999999999"/>
    <n v="115"/>
    <x v="6"/>
    <x v="19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b v="0"/>
    <s v="photography/photobooks"/>
    <n v="0.4592"/>
    <n v="88.307692307692307"/>
    <x v="2"/>
    <x v="3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b v="1"/>
    <s v="photography/photobooks"/>
    <n v="1.147"/>
    <n v="42.481481481481481"/>
    <x v="2"/>
    <x v="3"/>
    <d v="2016-05-15T22:56:32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b v="1"/>
    <s v="music/indie rock"/>
    <n v="1.145"/>
    <n v="57.25"/>
    <x v="7"/>
    <x v="12"/>
    <d v="2012-01-12T21:43:03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b v="0"/>
    <s v="theater/spaces"/>
    <n v="6.0263157894736845E-2"/>
    <n v="163.57142857142858"/>
    <x v="6"/>
    <x v="9"/>
    <d v="2017-02-21T20:41:54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b v="1"/>
    <s v="theater/plays"/>
    <n v="1.145"/>
    <n v="18.770491803278688"/>
    <x v="6"/>
    <x v="11"/>
    <d v="2015-04-09T12:50:46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b v="0"/>
    <s v="theater/musical"/>
    <n v="0.1145"/>
    <n v="286.25"/>
    <x v="6"/>
    <x v="19"/>
    <d v="2015-01-05T11:50:18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b v="0"/>
    <s v="theater/plays"/>
    <n v="0.38066666666666665"/>
    <n v="81.571428571428569"/>
    <x v="6"/>
    <x v="11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b v="1"/>
    <s v="theater/plays"/>
    <n v="1.1895833333333334"/>
    <n v="42.296296296296298"/>
    <x v="6"/>
    <x v="11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b v="1"/>
    <s v="music/electronic music"/>
    <n v="1.52"/>
    <n v="42.222222222222221"/>
    <x v="7"/>
    <x v="13"/>
    <d v="2012-05-02T19:43:09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b v="0"/>
    <s v="technology/wearables"/>
    <n v="0.11360000000000001"/>
    <n v="29.894736842105264"/>
    <x v="0"/>
    <x v="1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b v="0"/>
    <s v="technology/wearables"/>
    <n v="1.1299999999999999E-2"/>
    <n v="102.72727272727273"/>
    <x v="0"/>
    <x v="1"/>
    <d v="2014-12-01T19:00:2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b v="1"/>
    <s v="music/rock"/>
    <n v="1.1299999999999999"/>
    <n v="66.470588235294116"/>
    <x v="7"/>
    <x v="15"/>
    <d v="2013-02-16T08:09:00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b v="1"/>
    <s v="music/electronic music"/>
    <n v="1.0272727272727273"/>
    <n v="33.235294117647058"/>
    <x v="7"/>
    <x v="13"/>
    <d v="2012-03-29T06:10:2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b v="1"/>
    <s v="theater/plays"/>
    <n v="1.1299999999999999"/>
    <n v="66.470588235294116"/>
    <x v="6"/>
    <x v="11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b v="0"/>
    <s v="food/food trucks"/>
    <n v="0.22520000000000001"/>
    <n v="56.3"/>
    <x v="4"/>
    <x v="29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b v="0"/>
    <s v="theater/plays"/>
    <n v="0.37533333333333335"/>
    <n v="86.615384615384613"/>
    <x v="6"/>
    <x v="11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b v="1"/>
    <s v="theater/plays"/>
    <n v="1.0227272727272727"/>
    <n v="59.210526315789473"/>
    <x v="6"/>
    <x v="1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b v="1"/>
    <s v="music/indie rock"/>
    <n v="1.8724499999999999"/>
    <n v="38.740344827586206"/>
    <x v="7"/>
    <x v="12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b v="1"/>
    <s v="theater/plays"/>
    <n v="1.1200000000000001"/>
    <n v="58.94736842105263"/>
    <x v="6"/>
    <x v="11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b v="1"/>
    <s v="theater/plays"/>
    <n v="1.119"/>
    <n v="62.166666666666664"/>
    <x v="6"/>
    <x v="11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b v="1"/>
    <s v="theater/plays"/>
    <n v="1.0619047619047619"/>
    <n v="61.944444444444443"/>
    <x v="6"/>
    <x v="11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b v="1"/>
    <s v="theater/plays"/>
    <n v="2.23"/>
    <n v="61.944444444444443"/>
    <x v="6"/>
    <x v="11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b v="1"/>
    <s v="music/indie rock"/>
    <n v="1.7092307692307693"/>
    <n v="35.838709677419352"/>
    <x v="7"/>
    <x v="12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b v="1"/>
    <s v="theater/plays"/>
    <n v="1.1100000000000001"/>
    <n v="58.421052631578945"/>
    <x v="6"/>
    <x v="11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b v="0"/>
    <s v="technology/wearables"/>
    <n v="3.8206896551724136E-2"/>
    <n v="65.17647058823529"/>
    <x v="0"/>
    <x v="1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b v="1"/>
    <s v="film &amp; video/shorts"/>
    <n v="1.1060000000000001"/>
    <n v="73.733333333333334"/>
    <x v="5"/>
    <x v="27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b v="1"/>
    <s v="theater/plays"/>
    <n v="2.21"/>
    <n v="61.388888888888886"/>
    <x v="6"/>
    <x v="11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b v="0"/>
    <s v="theater/plays"/>
    <n v="0.15742857142857142"/>
    <n v="91.833333333333329"/>
    <x v="6"/>
    <x v="11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b v="0"/>
    <s v="technology/web"/>
    <n v="0.14680000000000001"/>
    <n v="367"/>
    <x v="0"/>
    <x v="26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b v="1"/>
    <s v="theater/plays"/>
    <n v="1.101"/>
    <n v="40.777777777777779"/>
    <x v="6"/>
    <x v="11"/>
    <d v="2014-08-15T19:10:22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b v="1"/>
    <s v="music/classical music"/>
    <n v="1.1000000000000001"/>
    <n v="100"/>
    <x v="7"/>
    <x v="25"/>
    <d v="2011-06-02T15:34:15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b v="0"/>
    <s v="technology/makerspaces"/>
    <n v="1.3750000000000001E-4"/>
    <n v="550"/>
    <x v="0"/>
    <x v="24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b v="1"/>
    <s v="theater/musical"/>
    <n v="1"/>
    <n v="73.333333333333329"/>
    <x v="6"/>
    <x v="19"/>
    <d v="2016-03-16T14:21:19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b v="0"/>
    <s v="theater/plays"/>
    <n v="0.21940000000000001"/>
    <n v="47.695652173913047"/>
    <x v="6"/>
    <x v="11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b v="0"/>
    <s v="theater/spaces"/>
    <n v="2.1919999999999999E-2"/>
    <n v="18.896551724137932"/>
    <x v="6"/>
    <x v="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b v="1"/>
    <s v="publishing/nonfiction"/>
    <n v="1.091"/>
    <n v="43.64"/>
    <x v="1"/>
    <x v="17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b v="1"/>
    <s v="theater/plays"/>
    <n v="2.1800000000000002"/>
    <n v="54.5"/>
    <x v="6"/>
    <x v="11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b v="1"/>
    <s v="theater/plays"/>
    <n v="1.0880000000000001"/>
    <n v="26.536585365853657"/>
    <x v="6"/>
    <x v="11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b v="1"/>
    <s v="theater/plays"/>
    <n v="1.0825"/>
    <n v="30.928571428571427"/>
    <x v="6"/>
    <x v="11"/>
    <d v="2014-05-26T16:59:0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b v="1"/>
    <s v="music/rock"/>
    <n v="1.6646153846153846"/>
    <n v="31.823529411764707"/>
    <x v="7"/>
    <x v="15"/>
    <d v="2013-09-30T15:54:43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b v="1"/>
    <s v="theater/plays"/>
    <n v="1.0820000000000001"/>
    <n v="43.28"/>
    <x v="6"/>
    <x v="11"/>
    <d v="2015-01-12T19:58:45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b v="0"/>
    <s v="photography/photobooks"/>
    <n v="2.7025E-2"/>
    <n v="49.136363636363633"/>
    <x v="2"/>
    <x v="3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b v="1"/>
    <s v="music/pop"/>
    <n v="1.08"/>
    <n v="33.75"/>
    <x v="7"/>
    <x v="22"/>
    <d v="2015-01-02T00:31:47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b v="1"/>
    <s v="theater/spaces"/>
    <n v="1.8"/>
    <n v="54"/>
    <x v="6"/>
    <x v="9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b v="1"/>
    <s v="theater/plays"/>
    <n v="1.0780000000000001"/>
    <n v="77"/>
    <x v="6"/>
    <x v="11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b v="1"/>
    <s v="theater/plays"/>
    <n v="2.1459999999999999"/>
    <n v="35.766666666666666"/>
    <x v="6"/>
    <x v="11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b v="0"/>
    <s v="theater/spaces"/>
    <n v="4.2880000000000001E-2"/>
    <n v="82.461538461538467"/>
    <x v="6"/>
    <x v="9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b v="1"/>
    <s v="games/tabletop games"/>
    <n v="2.2270833333333333"/>
    <n v="21.38"/>
    <x v="3"/>
    <x v="5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b v="1"/>
    <s v="theater/plays"/>
    <n v="1.0668"/>
    <n v="53.339999999999996"/>
    <x v="6"/>
    <x v="11"/>
    <d v="2016-04-15T01:22:19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b v="1"/>
    <s v="music/classical music"/>
    <n v="1.1844444444444444"/>
    <n v="29.611111111111111"/>
    <x v="7"/>
    <x v="25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b v="1"/>
    <s v="theater/spaces"/>
    <n v="2.1320000000000001"/>
    <n v="33.3125"/>
    <x v="6"/>
    <x v="9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b v="1"/>
    <s v="music/rock"/>
    <n v="1.3315375"/>
    <n v="42.609200000000001"/>
    <x v="7"/>
    <x v="15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b v="0"/>
    <s v="theater/plays"/>
    <n v="0.21299999999999999"/>
    <n v="56.05263157894737"/>
    <x v="6"/>
    <x v="11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b v="1"/>
    <s v="theater/plays"/>
    <n v="1.0640000000000001"/>
    <n v="40.92307692307692"/>
    <x v="6"/>
    <x v="11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b v="1"/>
    <s v="theater/plays"/>
    <n v="1.0629999999999999"/>
    <n v="25.30952380952381"/>
    <x v="6"/>
    <x v="11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b v="0"/>
    <s v="music/world music"/>
    <n v="7.0666666666666669E-2"/>
    <n v="58.888888888888886"/>
    <x v="7"/>
    <x v="37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b v="0"/>
    <s v="theater/plays"/>
    <n v="0.17666666666666667"/>
    <n v="81.538461538461533"/>
    <x v="6"/>
    <x v="11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b v="0"/>
    <s v="technology/makerspaces"/>
    <n v="0.50380952380952382"/>
    <n v="117.55555555555556"/>
    <x v="0"/>
    <x v="24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b v="1"/>
    <s v="music/indie rock"/>
    <n v="1.056"/>
    <n v="52.8"/>
    <x v="7"/>
    <x v="12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b v="1"/>
    <s v="technology/wearables"/>
    <n v="1.3187625000000001"/>
    <n v="39.074444444444445"/>
    <x v="0"/>
    <x v="1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b v="1"/>
    <s v="theater/plays"/>
    <n v="2.11"/>
    <n v="58.611111111111114"/>
    <x v="6"/>
    <x v="1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b v="1"/>
    <s v="music/rock"/>
    <n v="3.5016666666666665"/>
    <n v="75.035714285714292"/>
    <x v="7"/>
    <x v="15"/>
    <d v="2011-01-22T00:46:4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b v="1"/>
    <s v="music/rock"/>
    <n v="1.05"/>
    <n v="38.888888888888886"/>
    <x v="7"/>
    <x v="15"/>
    <d v="2013-01-14T16:29:28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b v="0"/>
    <s v="music/faith"/>
    <n v="0.105"/>
    <n v="525"/>
    <x v="7"/>
    <x v="14"/>
    <d v="2014-08-01T15:30:34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b v="1"/>
    <s v="music/rock"/>
    <n v="2.625"/>
    <n v="42"/>
    <x v="7"/>
    <x v="15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b v="0"/>
    <s v="publishing/children's books"/>
    <n v="0.1048"/>
    <n v="31.757575757575758"/>
    <x v="1"/>
    <x v="39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b v="1"/>
    <s v="music/indie rock"/>
    <n v="1.0480480480480481"/>
    <n v="32.71875"/>
    <x v="7"/>
    <x v="1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b v="1"/>
    <s v="theater/plays"/>
    <n v="1.046"/>
    <n v="45.478260869565219"/>
    <x v="6"/>
    <x v="11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b v="1"/>
    <s v="theater/plays"/>
    <n v="1.3906666666666667"/>
    <n v="45.347826086956523"/>
    <x v="6"/>
    <x v="11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b v="1"/>
    <s v="film &amp; video/documentary"/>
    <n v="1.04129"/>
    <n v="28.924722222222222"/>
    <x v="5"/>
    <x v="8"/>
    <d v="2011-10-05T04:23:43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b v="1"/>
    <s v="music/rock"/>
    <n v="1.04"/>
    <n v="38.518518518518519"/>
    <x v="7"/>
    <x v="15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b v="1"/>
    <s v="music/rock"/>
    <n v="1.04"/>
    <n v="86.666666666666671"/>
    <x v="7"/>
    <x v="15"/>
    <d v="2013-06-18T15:26:42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b v="0"/>
    <s v="music/jazz"/>
    <n v="0.11818181818181818"/>
    <n v="346.66666666666669"/>
    <x v="7"/>
    <x v="33"/>
    <d v="2013-03-09T20:17:37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b v="0"/>
    <s v="theater/spaces"/>
    <n v="4.1599999999999998E-2"/>
    <n v="61.176470588235297"/>
    <x v="6"/>
    <x v="9"/>
    <d v="2016-02-27T00:26:02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b v="1"/>
    <s v="music/indie rock"/>
    <n v="1.2949999999999999"/>
    <n v="28"/>
    <x v="7"/>
    <x v="12"/>
    <d v="2013-04-30T01:47:14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b v="1"/>
    <s v="photography/photobooks"/>
    <n v="1.1499999999999999"/>
    <n v="32.34375"/>
    <x v="2"/>
    <x v="3"/>
    <d v="2017-02-06T18:37:3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b v="1"/>
    <s v="theater/plays"/>
    <n v="1.0349999999999999"/>
    <n v="38.333333333333336"/>
    <x v="6"/>
    <x v="11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b v="1"/>
    <s v="theater/plays"/>
    <n v="1.0349999999999999"/>
    <n v="43.125"/>
    <x v="6"/>
    <x v="11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b v="1"/>
    <s v="theater/plays"/>
    <n v="1.0349999999999999"/>
    <n v="36.964285714285715"/>
    <x v="6"/>
    <x v="11"/>
    <d v="2015-06-30T13:20:52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b v="1"/>
    <s v="music/indie rock"/>
    <n v="1.0316400000000001"/>
    <n v="28.65666666666667"/>
    <x v="7"/>
    <x v="12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b v="1"/>
    <s v="music/rock"/>
    <n v="1.03"/>
    <n v="73.571428571428569"/>
    <x v="7"/>
    <x v="15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b v="1"/>
    <s v="theater/plays"/>
    <n v="1.2875000000000001"/>
    <n v="64.375"/>
    <x v="6"/>
    <x v="11"/>
    <d v="2014-08-25T19:34:44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b v="0"/>
    <s v="games/video games"/>
    <n v="3.4200000000000001E-2"/>
    <n v="114"/>
    <x v="3"/>
    <x v="18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b v="1"/>
    <s v="music/pop"/>
    <n v="1.026"/>
    <n v="44.608695652173914"/>
    <x v="7"/>
    <x v="22"/>
    <d v="2010-05-15T22:19:59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b v="0"/>
    <s v="technology/web"/>
    <n v="6.8399999999999997E-3"/>
    <n v="342"/>
    <x v="0"/>
    <x v="26"/>
    <d v="2016-06-07T15:02:20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b v="1"/>
    <s v="music/rock"/>
    <n v="1.0249999999999999"/>
    <n v="102.5"/>
    <x v="7"/>
    <x v="15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b v="1"/>
    <s v="theater/plays"/>
    <n v="1.1388888888888888"/>
    <n v="37.962962962962962"/>
    <x v="6"/>
    <x v="11"/>
    <d v="2015-01-22T04:13:42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b v="0"/>
    <s v="theater/musical"/>
    <n v="1.4642857142857143E-2"/>
    <n v="205"/>
    <x v="6"/>
    <x v="19"/>
    <d v="2014-07-11T17:20:48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b v="1"/>
    <s v="music/electronic music"/>
    <n v="1.0209999999999999"/>
    <n v="48.61904761904762"/>
    <x v="7"/>
    <x v="13"/>
    <d v="2015-04-25T19:44:22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b v="0"/>
    <s v="food/food trucks"/>
    <n v="5.6666666666666664E-2"/>
    <n v="340"/>
    <x v="4"/>
    <x v="29"/>
    <d v="2016-08-23T01:17:45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b v="0"/>
    <s v="photography/places"/>
    <n v="1.7000000000000001E-2"/>
    <n v="510"/>
    <x v="2"/>
    <x v="34"/>
    <d v="2015-08-24T20:34:24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b v="1"/>
    <s v="theater/plays"/>
    <n v="1.02"/>
    <n v="24.285714285714285"/>
    <x v="6"/>
    <x v="11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b v="1"/>
    <s v="music/electronic music"/>
    <n v="1.016"/>
    <n v="42.333333333333336"/>
    <x v="7"/>
    <x v="13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b v="1"/>
    <s v="music/rock"/>
    <n v="1.0149999999999999"/>
    <n v="39.03846153846154"/>
    <x v="7"/>
    <x v="15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b v="1"/>
    <s v="music/electronic music"/>
    <n v="1.0149999999999999"/>
    <n v="53.421052631578945"/>
    <x v="7"/>
    <x v="13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b v="1"/>
    <s v="photography/photobooks"/>
    <n v="1.0109999999999999"/>
    <n v="168.5"/>
    <x v="2"/>
    <x v="3"/>
    <d v="2016-05-25T20:47:41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b v="1"/>
    <s v="theater/plays"/>
    <n v="2.02"/>
    <n v="59.411764705882355"/>
    <x v="6"/>
    <x v="11"/>
    <d v="2015-08-04T19:04:37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b v="0"/>
    <s v="theater/plays"/>
    <n v="0.67333333333333334"/>
    <n v="63.125"/>
    <x v="6"/>
    <x v="11"/>
    <d v="2015-05-19T22:01:33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b v="1"/>
    <s v="music/rock"/>
    <n v="1.006"/>
    <n v="52.94736842105263"/>
    <x v="7"/>
    <x v="15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b v="1"/>
    <s v="theater/spaces"/>
    <n v="1.0049999999999999"/>
    <n v="37.222222222222221"/>
    <x v="6"/>
    <x v="9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b v="1"/>
    <s v="theater/plays"/>
    <n v="1.0049999999999999"/>
    <n v="59.117647058823529"/>
    <x v="6"/>
    <x v="11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b v="0"/>
    <s v="games/mobile games"/>
    <n v="0.20080000000000001"/>
    <n v="41.833333333333336"/>
    <x v="3"/>
    <x v="28"/>
    <d v="2016-03-01T13:36:2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b v="1"/>
    <s v="music/pop"/>
    <n v="12.5375"/>
    <n v="27.861111111111111"/>
    <x v="7"/>
    <x v="22"/>
    <d v="2016-03-30T16:39:1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b v="1"/>
    <s v="theater/spaces"/>
    <n v="1.0029999999999999"/>
    <n v="45.590909090909093"/>
    <x v="6"/>
    <x v="9"/>
    <d v="2016-01-21T20:07:47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b v="0"/>
    <s v="publishing/children's books"/>
    <n v="0.14314285714285716"/>
    <n v="29.470588235294116"/>
    <x v="1"/>
    <x v="39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b v="1"/>
    <s v="music/rock"/>
    <n v="1.00149"/>
    <n v="35.767499999999998"/>
    <x v="7"/>
    <x v="15"/>
    <d v="2011-09-02T18:52:37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b v="1"/>
    <s v="music/rock"/>
    <n v="1.25125"/>
    <n v="37.074074074074076"/>
    <x v="7"/>
    <x v="15"/>
    <d v="2013-05-15T00:00:32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b v="1"/>
    <s v="music/rock"/>
    <n v="1.3346666666666667"/>
    <n v="52.684210526315788"/>
    <x v="7"/>
    <x v="15"/>
    <d v="2014-01-16T17:01:24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b v="1"/>
    <s v="music/rock"/>
    <n v="1.0009999999999999"/>
    <n v="40.04"/>
    <x v="7"/>
    <x v="15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b v="1"/>
    <s v="music/indie rock"/>
    <n v="1.0009999999999999"/>
    <n v="40.04"/>
    <x v="7"/>
    <x v="12"/>
    <d v="2011-06-17T18:46:23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b v="1"/>
    <s v="technology/makerspaces"/>
    <n v="1.25125"/>
    <n v="91"/>
    <x v="0"/>
    <x v="24"/>
    <d v="2015-11-11T00:51:36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b v="1"/>
    <s v="theater/plays"/>
    <n v="1.00099"/>
    <n v="47.666190476190479"/>
    <x v="6"/>
    <x v="11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b v="1"/>
    <s v="theater/plays"/>
    <n v="1.0000100000000001"/>
    <n v="50.000500000000002"/>
    <x v="6"/>
    <x v="11"/>
    <d v="2015-07-22T06:14:17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b v="1"/>
    <s v="film &amp; video/documentary"/>
    <n v="1"/>
    <n v="71.428571428571431"/>
    <x v="5"/>
    <x v="8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b v="1"/>
    <s v="music/rock"/>
    <n v="1"/>
    <n v="52.631578947368418"/>
    <x v="7"/>
    <x v="15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b v="1"/>
    <s v="music/rock"/>
    <n v="1"/>
    <n v="76.92307692307692"/>
    <x v="7"/>
    <x v="15"/>
    <d v="2015-03-19T13:55:20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b v="0"/>
    <s v="food/restaurants"/>
    <n v="1.0526315789473684E-2"/>
    <n v="35.714285714285715"/>
    <x v="4"/>
    <x v="40"/>
    <d v="2015-02-23T19:25:49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b v="1"/>
    <s v="theater/plays"/>
    <n v="1"/>
    <n v="28.571428571428573"/>
    <x v="6"/>
    <x v="11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b v="1"/>
    <s v="theater/musical"/>
    <n v="1"/>
    <n v="41.666666666666664"/>
    <x v="6"/>
    <x v="19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b v="1"/>
    <s v="theater/spaces"/>
    <n v="1"/>
    <n v="35.714285714285715"/>
    <x v="6"/>
    <x v="9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b v="1"/>
    <s v="theater/plays"/>
    <n v="1"/>
    <n v="41.666666666666664"/>
    <x v="6"/>
    <x v="11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b v="1"/>
    <s v="theater/plays"/>
    <n v="1"/>
    <n v="125"/>
    <x v="6"/>
    <x v="11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b v="1"/>
    <s v="theater/plays"/>
    <n v="1"/>
    <n v="58.823529411764703"/>
    <x v="6"/>
    <x v="11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b v="1"/>
    <s v="theater/plays"/>
    <n v="1"/>
    <n v="41.666666666666664"/>
    <x v="6"/>
    <x v="11"/>
    <d v="2015-02-24T10:53:39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b v="0"/>
    <s v="theater/plays"/>
    <n v="0.1"/>
    <n v="142.85714285714286"/>
    <x v="6"/>
    <x v="11"/>
    <d v="2015-10-31T05:04:09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b v="0"/>
    <s v="photography/photobooks"/>
    <n v="0.11077777777777778"/>
    <n v="55.388888888888886"/>
    <x v="2"/>
    <x v="3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b v="0"/>
    <s v="photography/photobooks"/>
    <n v="1.9900000000000001E-2"/>
    <n v="66.333333333333329"/>
    <x v="2"/>
    <x v="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b v="0"/>
    <s v="technology/wearables"/>
    <n v="3.3033333333333331E-2"/>
    <n v="66.066666666666663"/>
    <x v="0"/>
    <x v="1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b v="1"/>
    <s v="technology/space exploration"/>
    <n v="1.0602150537634409"/>
    <n v="39.44"/>
    <x v="0"/>
    <x v="4"/>
    <d v="2016-08-30T15:45:21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b v="1"/>
    <s v="music/rock"/>
    <n v="1.0888888888888888"/>
    <n v="75.384615384615387"/>
    <x v="7"/>
    <x v="15"/>
    <d v="2013-04-18T02:18:30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b v="0"/>
    <s v="theater/musical"/>
    <n v="0.13066666666666665"/>
    <n v="57.647058823529413"/>
    <x v="6"/>
    <x v="19"/>
    <d v="2014-06-25T19:33:40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b v="0"/>
    <s v="food/food trucks"/>
    <n v="1.6316666666666667E-2"/>
    <n v="61.1875"/>
    <x v="4"/>
    <x v="29"/>
    <d v="2014-08-12T17:38:15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b v="0"/>
    <s v="technology/wearables"/>
    <n v="9.7699999999999992E-3"/>
    <n v="195.4"/>
    <x v="0"/>
    <x v="1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b v="1"/>
    <s v="theater/plays"/>
    <n v="1.2946666666666666"/>
    <n v="60.6875"/>
    <x v="6"/>
    <x v="11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b v="1"/>
    <s v="technology/space exploration"/>
    <n v="6.4666666666666668"/>
    <n v="21.555555555555557"/>
    <x v="0"/>
    <x v="4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b v="1"/>
    <s v="theater/plays"/>
    <n v="1.38"/>
    <n v="28.411764705882351"/>
    <x v="6"/>
    <x v="1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b v="0"/>
    <s v="theater/plays"/>
    <n v="0.38119999999999998"/>
    <n v="119.125"/>
    <x v="6"/>
    <x v="11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b v="1"/>
    <s v="theater/plays"/>
    <n v="1.9"/>
    <n v="50"/>
    <x v="6"/>
    <x v="11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b v="0"/>
    <s v="food/restaurants"/>
    <n v="0.186"/>
    <n v="77.5"/>
    <x v="4"/>
    <x v="40"/>
    <d v="2015-01-23T20:09:13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b v="1"/>
    <s v="technology/space exploration"/>
    <n v="1.1036948748510131"/>
    <n v="44.095238095238095"/>
    <x v="0"/>
    <x v="4"/>
    <d v="2014-11-10T23:11:0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b v="0"/>
    <s v="theater/musical"/>
    <n v="0.30866666666666664"/>
    <n v="66.142857142857139"/>
    <x v="6"/>
    <x v="19"/>
    <d v="2014-12-02T16:48:55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b v="1"/>
    <s v="theater/plays"/>
    <n v="1.155"/>
    <n v="44"/>
    <x v="6"/>
    <x v="11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b v="1"/>
    <s v="music/rock"/>
    <n v="1.0823529411764705"/>
    <n v="34.074074074074076"/>
    <x v="7"/>
    <x v="15"/>
    <d v="2012-08-30T16:59:59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b v="1"/>
    <s v="theater/plays"/>
    <n v="1.84"/>
    <n v="24.210526315789473"/>
    <x v="6"/>
    <x v="11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b v="1"/>
    <s v="music/rock"/>
    <n v="1.2213333333333334"/>
    <n v="53.882352941176471"/>
    <x v="7"/>
    <x v="15"/>
    <d v="2017-01-17T03:28:46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b v="1"/>
    <s v="music/rock"/>
    <n v="1.5183333333333333"/>
    <n v="27.606060606060606"/>
    <x v="7"/>
    <x v="15"/>
    <d v="2013-01-08T00:25:52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b v="0"/>
    <s v="food/food trucks"/>
    <n v="5.6937500000000002E-2"/>
    <n v="60.733333333333334"/>
    <x v="4"/>
    <x v="29"/>
    <d v="2015-04-15T17:01:52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b v="0"/>
    <s v="theater/spaces"/>
    <n v="0.22750000000000001"/>
    <n v="53.529411764705884"/>
    <x v="6"/>
    <x v="9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b v="0"/>
    <s v="technology/wearables"/>
    <n v="0.33666666666666667"/>
    <n v="75.75"/>
    <x v="0"/>
    <x v="1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b v="0"/>
    <s v="theater/plays"/>
    <n v="0.36359999999999998"/>
    <n v="33.666666666666664"/>
    <x v="6"/>
    <x v="11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b v="0"/>
    <s v="photography/photobooks"/>
    <n v="0.47631578947368419"/>
    <n v="31.206896551724139"/>
    <x v="2"/>
    <x v="3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b v="1"/>
    <s v="theater/plays"/>
    <n v="1.0055555555555555"/>
    <n v="60.333333333333336"/>
    <x v="6"/>
    <x v="11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b v="0"/>
    <s v="technology/wearables"/>
    <n v="7.5333333333333335E-2"/>
    <n v="31.172413793103448"/>
    <x v="0"/>
    <x v="1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b v="1"/>
    <s v="music/rock"/>
    <n v="1.8062799999999999"/>
    <n v="31.142758620689655"/>
    <x v="7"/>
    <x v="15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b v="1"/>
    <s v="film &amp; video/shorts"/>
    <n v="1"/>
    <n v="50"/>
    <x v="5"/>
    <x v="27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b v="1"/>
    <s v="theater/plays"/>
    <n v="1.125"/>
    <n v="64.285714285714292"/>
    <x v="6"/>
    <x v="11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b v="1"/>
    <s v="games/tabletop games"/>
    <n v="1.1973333333333334"/>
    <n v="35.92"/>
    <x v="3"/>
    <x v="5"/>
    <d v="2017-02-02T20:00:27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b v="0"/>
    <s v="publishing/fiction"/>
    <n v="0.30862068965517242"/>
    <n v="47.10526315789474"/>
    <x v="1"/>
    <x v="35"/>
    <d v="2013-09-03T13:27:54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b v="0"/>
    <s v="photography/photobooks"/>
    <n v="0.21309523809523809"/>
    <n v="35.799999999999997"/>
    <x v="2"/>
    <x v="3"/>
    <d v="2014-09-23T23:30:4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b v="0"/>
    <s v="technology/wearables"/>
    <n v="0.14849999999999999"/>
    <n v="34.269230769230766"/>
    <x v="0"/>
    <x v="1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b v="1"/>
    <s v="music/classical music"/>
    <n v="1.1125"/>
    <n v="35.6"/>
    <x v="7"/>
    <x v="25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b v="1"/>
    <s v="theater/plays"/>
    <n v="1.1866666666666668"/>
    <n v="29.666666666666668"/>
    <x v="6"/>
    <x v="11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b v="0"/>
    <s v="food/food trucks"/>
    <n v="5.906666666666667E-2"/>
    <n v="46.631578947368418"/>
    <x v="4"/>
    <x v="29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b v="1"/>
    <s v="publishing/radio &amp; podcasts"/>
    <n v="1.4766666666666666"/>
    <n v="35.44"/>
    <x v="1"/>
    <x v="2"/>
    <d v="2013-02-21T21:52:18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b v="1"/>
    <s v="photography/photobooks"/>
    <n v="8.85"/>
    <n v="35.4"/>
    <x v="2"/>
    <x v="3"/>
    <d v="2016-02-10T23:34:05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b v="0"/>
    <s v="technology/space exploration"/>
    <n v="8.8500000000000002E-3"/>
    <n v="80.454545454545453"/>
    <x v="0"/>
    <x v="4"/>
    <d v="2014-11-10T03:48:45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b v="0"/>
    <s v="technology/wearables"/>
    <n v="0.11328275684711328"/>
    <n v="51.823529411764703"/>
    <x v="0"/>
    <x v="1"/>
    <d v="2015-03-19T19:16:03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b v="0"/>
    <s v="theater/musical"/>
    <n v="4.0045454545454544E-2"/>
    <n v="55.0625"/>
    <x v="6"/>
    <x v="19"/>
    <d v="2014-12-09T17:41:2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b v="0"/>
    <s v="theater/plays"/>
    <n v="0.1762"/>
    <n v="41.952380952380949"/>
    <x v="6"/>
    <x v="11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b v="1"/>
    <s v="theater/plays"/>
    <n v="1.1891891891891893"/>
    <n v="17.254901960784313"/>
    <x v="6"/>
    <x v="11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b v="0"/>
    <s v="technology/wearables"/>
    <n v="7.9909090909090902E-3"/>
    <n v="30.310344827586206"/>
    <x v="0"/>
    <x v="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b v="0"/>
    <s v="technology/wearables"/>
    <n v="0.15103448275862069"/>
    <n v="97.333333333333329"/>
    <x v="0"/>
    <x v="1"/>
    <d v="2014-06-26T19:29:25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b v="1"/>
    <s v="music/rock"/>
    <n v="2.1875"/>
    <n v="62.5"/>
    <x v="7"/>
    <x v="15"/>
    <d v="2015-06-29T15:31:29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b v="1"/>
    <s v="theater/plays"/>
    <n v="1.09375"/>
    <n v="46.05263157894737"/>
    <x v="6"/>
    <x v="11"/>
    <d v="2016-06-02T05:58:09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b v="0"/>
    <s v="theater/plays"/>
    <n v="8.72E-2"/>
    <n v="25.647058823529413"/>
    <x v="6"/>
    <x v="11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b v="1"/>
    <s v="theater/plays"/>
    <n v="2.89"/>
    <n v="43.35"/>
    <x v="6"/>
    <x v="11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b v="0"/>
    <s v="photography/photobooks"/>
    <n v="0.13307692307692306"/>
    <n v="37.608695652173914"/>
    <x v="2"/>
    <x v="3"/>
    <d v="2016-06-03T07:38:56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b v="0"/>
    <s v="film &amp; video/animation"/>
    <n v="2.87E-2"/>
    <n v="61.5"/>
    <x v="5"/>
    <x v="23"/>
    <d v="2014-08-18T16:45:1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b v="0"/>
    <s v="technology/wearables"/>
    <n v="1.7219999999999999E-2"/>
    <n v="50.647058823529413"/>
    <x v="0"/>
    <x v="1"/>
    <d v="2015-02-25T21:55:59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b v="1"/>
    <s v="music/electronic music"/>
    <n v="1.5636363636363637"/>
    <n v="26.060606060606062"/>
    <x v="7"/>
    <x v="13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b v="0"/>
    <s v="photography/photobooks"/>
    <n v="0.156"/>
    <n v="45.157894736842103"/>
    <x v="2"/>
    <x v="3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b v="0"/>
    <s v="music/faith"/>
    <n v="0.68400000000000005"/>
    <n v="122.14285714285714"/>
    <x v="7"/>
    <x v="14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b v="0"/>
    <s v="games/video games"/>
    <n v="1.4200000000000001E-2"/>
    <n v="31.555555555555557"/>
    <x v="3"/>
    <x v="18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b v="0"/>
    <s v="theater/plays"/>
    <n v="0.34079999999999999"/>
    <n v="35.5"/>
    <x v="6"/>
    <x v="11"/>
    <d v="2015-06-17T10:32:59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b v="0"/>
    <s v="technology/web"/>
    <n v="0.34"/>
    <n v="121.42857142857143"/>
    <x v="0"/>
    <x v="26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b v="0"/>
    <s v="games/video games"/>
    <n v="0.38636363636363635"/>
    <n v="40.476190476190474"/>
    <x v="3"/>
    <x v="18"/>
    <d v="2013-10-25T05:30:59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b v="0"/>
    <s v="music/faith"/>
    <n v="0.21249999999999999"/>
    <n v="56.666666666666664"/>
    <x v="7"/>
    <x v="14"/>
    <d v="2015-06-20T22:46: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b v="1"/>
    <s v="music/indie rock"/>
    <n v="1.1333333333333333"/>
    <n v="34"/>
    <x v="7"/>
    <x v="12"/>
    <d v="2012-05-05T17:19:5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b v="1"/>
    <s v="theater/plays"/>
    <n v="1"/>
    <n v="40.476190476190474"/>
    <x v="6"/>
    <x v="11"/>
    <d v="2015-10-30T21:48:04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b v="0"/>
    <s v="theater/plays"/>
    <n v="2.1049999999999999E-2"/>
    <n v="70.166666666666671"/>
    <x v="6"/>
    <x v="11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b v="1"/>
    <s v="theater/plays"/>
    <n v="1.0475000000000001"/>
    <n v="17.829787234042552"/>
    <x v="6"/>
    <x v="11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b v="0"/>
    <s v="technology/wearables"/>
    <n v="5.5800000000000002E-2"/>
    <n v="119.57142857142857"/>
    <x v="0"/>
    <x v="1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b v="0"/>
    <s v="publishing/children's books"/>
    <n v="5.2187499999999998E-2"/>
    <n v="37.954545454545453"/>
    <x v="1"/>
    <x v="39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b v="1"/>
    <s v="technology/space exploration"/>
    <n v="1.6619999999999999"/>
    <n v="31.96153846153846"/>
    <x v="0"/>
    <x v="4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b v="0"/>
    <s v="theater/spaces"/>
    <n v="0.23628571428571429"/>
    <n v="23.62857142857143"/>
    <x v="6"/>
    <x v="9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b v="1"/>
    <s v="theater/plays"/>
    <n v="3.3"/>
    <n v="43.421052631578945"/>
    <x v="6"/>
    <x v="11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b v="1"/>
    <s v="publishing/nonfiction"/>
    <n v="1.177142857142857"/>
    <n v="37.454545454545453"/>
    <x v="1"/>
    <x v="17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b v="0"/>
    <s v="film &amp; video/animation"/>
    <n v="8.2100000000000006E-2"/>
    <n v="16.755102040816325"/>
    <x v="5"/>
    <x v="23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b v="0"/>
    <s v="theater/musical"/>
    <n v="0.16420000000000001"/>
    <n v="68.416666666666671"/>
    <x v="6"/>
    <x v="19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b v="1"/>
    <s v="music/indie rock"/>
    <n v="1.3666666666666667"/>
    <n v="30.37037037037037"/>
    <x v="7"/>
    <x v="12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b v="1"/>
    <s v="music/rock"/>
    <n v="1.01875"/>
    <n v="58.214285714285715"/>
    <x v="7"/>
    <x v="15"/>
    <d v="2012-09-25T01:26:57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b v="1"/>
    <s v="publishing/nonfiction"/>
    <n v="1.48"/>
    <n v="54.266666666666666"/>
    <x v="1"/>
    <x v="17"/>
    <d v="2012-03-22T17:01:25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b v="0"/>
    <s v="theater/plays"/>
    <n v="0.3256"/>
    <n v="50.875"/>
    <x v="6"/>
    <x v="11"/>
    <d v="2015-07-08T11:34:3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b v="1"/>
    <s v="games/tabletop games"/>
    <n v="1.6259999999999999"/>
    <n v="27.1"/>
    <x v="3"/>
    <x v="5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b v="1"/>
    <s v="music/rock"/>
    <n v="1.1585714285714286"/>
    <n v="24.575757575757574"/>
    <x v="7"/>
    <x v="15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b v="1"/>
    <s v="music/rock"/>
    <n v="1.0125"/>
    <n v="115.71428571428571"/>
    <x v="7"/>
    <x v="15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b v="1"/>
    <s v="theater/plays"/>
    <n v="1.0125"/>
    <n v="24.545454545454547"/>
    <x v="6"/>
    <x v="11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b v="0"/>
    <s v="publishing/translations"/>
    <n v="0.26900000000000002"/>
    <n v="36.68181818181818"/>
    <x v="1"/>
    <x v="31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b v="1"/>
    <s v="technology/hardware"/>
    <n v="1.0063375000000001"/>
    <n v="35.003043478260871"/>
    <x v="0"/>
    <x v="0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b v="0"/>
    <s v="publishing/translations"/>
    <n v="6.7083333333333328E-2"/>
    <n v="80.5"/>
    <x v="1"/>
    <x v="31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b v="0"/>
    <s v="theater/plays"/>
    <n v="0.20125000000000001"/>
    <n v="100.625"/>
    <x v="6"/>
    <x v="11"/>
    <d v="2016-06-27T10:47:4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b v="1"/>
    <s v="food/small batch"/>
    <n v="1.335"/>
    <n v="53.4"/>
    <x v="4"/>
    <x v="7"/>
    <d v="2015-11-30T20:15:00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b v="0"/>
    <s v="publishing/children's books"/>
    <n v="0.26700000000000002"/>
    <n v="42.157894736842103"/>
    <x v="1"/>
    <x v="39"/>
    <d v="2014-07-30T18:45:11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b v="1"/>
    <s v="film &amp; video/television"/>
    <n v="1.3333333333333333"/>
    <n v="57.142857142857146"/>
    <x v="5"/>
    <x v="16"/>
    <d v="2015-11-10T00:36:0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b v="0"/>
    <s v="film &amp; video/drama"/>
    <n v="0.16"/>
    <n v="160"/>
    <x v="5"/>
    <x v="10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b v="0"/>
    <s v="publishing/translations"/>
    <n v="0.18181818181818182"/>
    <n v="88.888888888888886"/>
    <x v="1"/>
    <x v="31"/>
    <d v="2015-07-07T16:13:11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b v="0"/>
    <s v="food/food trucks"/>
    <n v="1.1428571428571429E-2"/>
    <n v="200"/>
    <x v="4"/>
    <x v="29"/>
    <d v="2014-06-30T21:57:05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b v="1"/>
    <s v="theater/plays"/>
    <n v="1"/>
    <n v="29.62962962962963"/>
    <x v="6"/>
    <x v="11"/>
    <d v="2016-05-16T17:01:30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b v="0"/>
    <s v="theater/plays"/>
    <n v="2.6666666666666668E-2"/>
    <n v="800"/>
    <x v="6"/>
    <x v="11"/>
    <d v="2016-11-19T00:45:50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b v="1"/>
    <s v="music/indie rock"/>
    <n v="2.6566666666666667"/>
    <n v="26.566666666666666"/>
    <x v="7"/>
    <x v="12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b v="0"/>
    <s v="theater/spaces"/>
    <n v="0.15920000000000001"/>
    <n v="88.444444444444443"/>
    <x v="6"/>
    <x v="9"/>
    <d v="2016-07-15T22:45:43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b v="1"/>
    <s v="theater/musical"/>
    <n v="1.06"/>
    <n v="88.333333333333329"/>
    <x v="6"/>
    <x v="19"/>
    <d v="2014-08-21T06:59:23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b v="0"/>
    <s v="theater/spaces"/>
    <n v="3.9750000000000001E-2"/>
    <n v="56.785714285714285"/>
    <x v="6"/>
    <x v="9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b v="0"/>
    <s v="theater/plays"/>
    <n v="0.53"/>
    <n v="88.333333333333329"/>
    <x v="6"/>
    <x v="11"/>
    <d v="2016-06-13T22:23:59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b v="1"/>
    <s v="theater/plays"/>
    <n v="1.5820000000000001"/>
    <n v="79.099999999999994"/>
    <x v="6"/>
    <x v="11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b v="0"/>
    <s v="technology/web"/>
    <n v="1.2123076923076924E-2"/>
    <n v="112.57142857142857"/>
    <x v="0"/>
    <x v="26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b v="1"/>
    <s v="music/classical music"/>
    <n v="1.0550335570469798"/>
    <n v="23.117647058823529"/>
    <x v="7"/>
    <x v="25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b v="1"/>
    <s v="theater/plays"/>
    <n v="1.4236363636363636"/>
    <n v="29"/>
    <x v="6"/>
    <x v="11"/>
    <d v="2014-06-27T14:17:2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b v="1"/>
    <s v="theater/plays"/>
    <n v="1.3"/>
    <n v="23.636363636363637"/>
    <x v="6"/>
    <x v="11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b v="1"/>
    <s v="theater/plays"/>
    <n v="1.3"/>
    <n v="28.888888888888889"/>
    <x v="6"/>
    <x v="11"/>
    <d v="2015-03-30T18:53:03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b v="1"/>
    <s v="theater/plays"/>
    <n v="1.04"/>
    <n v="97.5"/>
    <x v="6"/>
    <x v="11"/>
    <d v="2014-05-21T17:06:34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b v="0"/>
    <s v="theater/plays"/>
    <n v="0.22142857142857142"/>
    <n v="129.16666666666666"/>
    <x v="6"/>
    <x v="11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b v="1"/>
    <s v="theater/plays"/>
    <n v="1"/>
    <n v="38.65"/>
    <x v="6"/>
    <x v="11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b v="0"/>
    <s v="film &amp; video/animation"/>
    <n v="7.2952380952380949E-2"/>
    <n v="47.875"/>
    <x v="5"/>
    <x v="23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b v="1"/>
    <s v="publishing/nonfiction"/>
    <n v="1.1575757575757575"/>
    <n v="40.210526315789473"/>
    <x v="1"/>
    <x v="17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b v="1"/>
    <s v="film &amp; video/shorts"/>
    <n v="1.2716666666666667"/>
    <n v="21.194444444444443"/>
    <x v="5"/>
    <x v="27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b v="0"/>
    <s v="music/faith"/>
    <n v="0.21714285714285714"/>
    <n v="76"/>
    <x v="7"/>
    <x v="14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b v="1"/>
    <s v="theater/plays"/>
    <n v="1.1692307692307693"/>
    <n v="50.666666666666664"/>
    <x v="6"/>
    <x v="11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b v="1"/>
    <s v="theater/plays"/>
    <n v="1.52"/>
    <n v="19.487179487179485"/>
    <x v="6"/>
    <x v="11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b v="0"/>
    <s v="theater/plays"/>
    <n v="0.21685714285714286"/>
    <n v="126.5"/>
    <x v="6"/>
    <x v="11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b v="1"/>
    <s v="music/rock"/>
    <n v="1.0106666666666666"/>
    <n v="42.111111111111114"/>
    <x v="7"/>
    <x v="15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b v="1"/>
    <s v="music/electronic music"/>
    <n v="1.508"/>
    <n v="50.266666666666666"/>
    <x v="7"/>
    <x v="13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b v="1"/>
    <s v="theater/plays"/>
    <n v="2.5066666666666668"/>
    <n v="44.235294117647058"/>
    <x v="6"/>
    <x v="11"/>
    <d v="2016-08-14T15:28:22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b v="0"/>
    <s v="music/indie rock"/>
    <n v="0.75"/>
    <n v="35.714285714285715"/>
    <x v="7"/>
    <x v="12"/>
    <d v="2016-12-09T22:35:1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b v="1"/>
    <s v="music/indie rock"/>
    <n v="1.25"/>
    <n v="27.777777777777779"/>
    <x v="7"/>
    <x v="12"/>
    <d v="2012-04-25T23:39:48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b v="0"/>
    <s v="theater/plays"/>
    <n v="0.15"/>
    <n v="83.333333333333329"/>
    <x v="6"/>
    <x v="11"/>
    <d v="2014-04-17T04:32:45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b v="0"/>
    <s v="film &amp; video/drama"/>
    <n v="0.2984"/>
    <n v="93.25"/>
    <x v="5"/>
    <x v="10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b v="1"/>
    <s v="theater/spaces"/>
    <n v="1.49"/>
    <n v="37.25"/>
    <x v="6"/>
    <x v="9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b v="0"/>
    <s v="theater/plays"/>
    <n v="0.26727272727272727"/>
    <n v="35"/>
    <x v="6"/>
    <x v="11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b v="0"/>
    <s v="games/video games"/>
    <n v="2.93E-2"/>
    <n v="34.88095238095238"/>
    <x v="3"/>
    <x v="18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b v="0"/>
    <s v="publishing/children's books"/>
    <n v="0.29239999999999999"/>
    <n v="40.611111111111114"/>
    <x v="1"/>
    <x v="39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b v="0"/>
    <s v="music/jazz"/>
    <n v="0.24333333333333335"/>
    <n v="34.761904761904759"/>
    <x v="7"/>
    <x v="33"/>
    <d v="2013-04-04T14:00:34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b v="1"/>
    <s v="theater/plays"/>
    <n v="1.0428571428571429"/>
    <n v="36.5"/>
    <x v="6"/>
    <x v="11"/>
    <d v="2014-05-21T12:37:21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b v="0"/>
    <s v="theater/plays"/>
    <n v="0.36499999999999999"/>
    <n v="91.25"/>
    <x v="6"/>
    <x v="11"/>
    <d v="2014-09-08T02:05:00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b v="1"/>
    <s v="music/rock"/>
    <n v="1.454"/>
    <n v="21.382352941176471"/>
    <x v="7"/>
    <x v="15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b v="0"/>
    <s v="technology/wearables"/>
    <n v="7.2599999999999998E-2"/>
    <n v="80.666666666666671"/>
    <x v="0"/>
    <x v="1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b v="1"/>
    <s v="music/classical music"/>
    <n v="1.0357142857142858"/>
    <n v="55.769230769230766"/>
    <x v="7"/>
    <x v="25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b v="0"/>
    <s v="film &amp; video/drama"/>
    <n v="0.21092608822670172"/>
    <n v="180.5"/>
    <x v="5"/>
    <x v="10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b v="1"/>
    <s v="theater/spaces"/>
    <n v="1.03"/>
    <n v="120.16666666666667"/>
    <x v="6"/>
    <x v="9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b v="1"/>
    <s v="theater/plays"/>
    <n v="1.0285857142857142"/>
    <n v="26.667037037037037"/>
    <x v="6"/>
    <x v="11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b v="1"/>
    <s v="theater/plays"/>
    <n v="1.1966666666666668"/>
    <n v="55.230769230769234"/>
    <x v="6"/>
    <x v="11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b v="0"/>
    <s v="technology/wearables"/>
    <n v="0.10214285714285715"/>
    <n v="44.6875"/>
    <x v="0"/>
    <x v="1"/>
    <d v="2014-10-28T15:48:27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b v="0"/>
    <s v="theater/spaces"/>
    <n v="0.59583333333333333"/>
    <n v="65"/>
    <x v="6"/>
    <x v="9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b v="1"/>
    <s v="theater/plays"/>
    <n v="1.1916666666666667"/>
    <n v="27.5"/>
    <x v="6"/>
    <x v="11"/>
    <d v="2015-04-07T10:09:54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b v="0"/>
    <s v="theater/plays"/>
    <n v="0.57199999999999995"/>
    <n v="59.583333333333336"/>
    <x v="6"/>
    <x v="11"/>
    <d v="2015-02-26T23:07:0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b v="1"/>
    <s v="theater/plays"/>
    <n v="1.1516129032258065"/>
    <n v="51"/>
    <x v="6"/>
    <x v="1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b v="1"/>
    <s v="theater/musical"/>
    <n v="1.2963636363636364"/>
    <n v="25.464285714285715"/>
    <x v="6"/>
    <x v="19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b v="0"/>
    <s v="technology/wearables"/>
    <n v="0.2848"/>
    <n v="19.243243243243242"/>
    <x v="0"/>
    <x v="1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b v="1"/>
    <s v="theater/plays"/>
    <n v="1.1833333333333333"/>
    <n v="29.583333333333332"/>
    <x v="6"/>
    <x v="11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b v="1"/>
    <s v="theater/plays"/>
    <n v="1.0071428571428571"/>
    <n v="33.571428571428569"/>
    <x v="6"/>
    <x v="11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b v="0"/>
    <s v="publishing/fiction"/>
    <n v="0.25035714285714283"/>
    <n v="46.733333333333334"/>
    <x v="1"/>
    <x v="35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b v="0"/>
    <s v="technology/wearables"/>
    <n v="3.5000000000000001E-3"/>
    <n v="100"/>
    <x v="0"/>
    <x v="1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b v="1"/>
    <s v="music/rock"/>
    <n v="1"/>
    <n v="50"/>
    <x v="7"/>
    <x v="15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b v="1"/>
    <s v="theater/plays"/>
    <n v="1.39"/>
    <n v="57.916666666666664"/>
    <x v="6"/>
    <x v="11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b v="0"/>
    <s v="technology/web"/>
    <n v="1.38E-2"/>
    <n v="76.666666666666671"/>
    <x v="0"/>
    <x v="26"/>
    <d v="2016-04-29T18:32:09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b v="1"/>
    <s v="film &amp; video/documentary"/>
    <n v="1.3680000000000001"/>
    <n v="45.6"/>
    <x v="5"/>
    <x v="8"/>
    <d v="2016-06-22T20:42:24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b v="0"/>
    <s v="technology/wearables"/>
    <n v="4.5600000000000002E-2"/>
    <n v="27.36"/>
    <x v="0"/>
    <x v="1"/>
    <d v="2015-03-27T19:57:02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b v="1"/>
    <s v="music/indie rock"/>
    <n v="1.3660000000000001"/>
    <n v="26.26923076923077"/>
    <x v="7"/>
    <x v="12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b v="1"/>
    <s v="music/indie rock"/>
    <n v="1.1333333333333333"/>
    <n v="23.448275862068964"/>
    <x v="7"/>
    <x v="12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b v="1"/>
    <s v="music/rock"/>
    <n v="1.6986000000000001"/>
    <n v="39.967058823529413"/>
    <x v="7"/>
    <x v="15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b v="0"/>
    <s v="games/video games"/>
    <n v="2.6076923076923077E-2"/>
    <n v="37.666666666666664"/>
    <x v="3"/>
    <x v="18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b v="0"/>
    <s v="photography/nature"/>
    <n v="0.45133333333333331"/>
    <n v="56.416666666666664"/>
    <x v="2"/>
    <x v="38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b v="0"/>
    <s v="film &amp; video/animation"/>
    <n v="5.6333333333333332E-2"/>
    <n v="52"/>
    <x v="5"/>
    <x v="23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b v="1"/>
    <s v="photography/photobooks"/>
    <n v="1.35"/>
    <n v="51.92307692307692"/>
    <x v="2"/>
    <x v="3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b v="0"/>
    <s v="theater/plays"/>
    <n v="0.26840000000000003"/>
    <n v="51.615384615384613"/>
    <x v="6"/>
    <x v="11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b v="0"/>
    <s v="technology/web"/>
    <n v="1.34E-2"/>
    <n v="47.857142857142854"/>
    <x v="0"/>
    <x v="2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b v="0"/>
    <s v="technology/wearables"/>
    <n v="8.9066666666666669E-2"/>
    <n v="41.75"/>
    <x v="0"/>
    <x v="1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b v="1"/>
    <s v="theater/plays"/>
    <n v="1.3320000000000001"/>
    <n v="51.230769230769234"/>
    <x v="6"/>
    <x v="11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b v="1"/>
    <s v="theater/plays"/>
    <n v="1.3304200000000002"/>
    <n v="26.608400000000003"/>
    <x v="6"/>
    <x v="1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b v="1"/>
    <s v="theater/plays"/>
    <n v="1.32"/>
    <n v="36.666666666666664"/>
    <x v="6"/>
    <x v="11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b v="1"/>
    <s v="theater/plays"/>
    <n v="1.0123076923076924"/>
    <n v="41.125"/>
    <x v="6"/>
    <x v="11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b v="0"/>
    <s v="theater/plays"/>
    <n v="0.36499999999999999"/>
    <n v="46.928571428571431"/>
    <x v="6"/>
    <x v="11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b v="0"/>
    <s v="photography/people"/>
    <n v="0.26200000000000001"/>
    <n v="218.33333333333334"/>
    <x v="2"/>
    <x v="36"/>
    <d v="2014-06-17T02:50:38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b v="0"/>
    <s v="photography/photobooks"/>
    <n v="0.135625"/>
    <n v="65.099999999999994"/>
    <x v="2"/>
    <x v="3"/>
    <d v="2015-01-21T08:34:13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b v="0"/>
    <s v="theater/plays"/>
    <n v="0.13020000000000001"/>
    <n v="93"/>
    <x v="6"/>
    <x v="11"/>
    <d v="2015-09-18T16:23:4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b v="0"/>
    <s v="publishing/art books"/>
    <n v="0.13"/>
    <n v="65"/>
    <x v="1"/>
    <x v="32"/>
    <d v="2015-05-16T21:06:08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b v="0"/>
    <s v="music/faith"/>
    <n v="6.5000000000000002E-2"/>
    <n v="216.66666666666666"/>
    <x v="7"/>
    <x v="14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b v="0"/>
    <s v="theater/plays"/>
    <n v="0.10833333333333334"/>
    <n v="108.33333333333333"/>
    <x v="6"/>
    <x v="11"/>
    <d v="2016-10-29T22:55:24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b v="1"/>
    <s v="theater/plays"/>
    <n v="1.3"/>
    <n v="50"/>
    <x v="6"/>
    <x v="11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b v="1"/>
    <s v="theater/plays"/>
    <n v="1.3"/>
    <n v="46.428571428571431"/>
    <x v="6"/>
    <x v="11"/>
    <d v="2015-02-18T17:35:3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b v="0"/>
    <s v="theater/plays"/>
    <n v="0.26937422295897223"/>
    <n v="46.428571428571431"/>
    <x v="6"/>
    <x v="11"/>
    <d v="2014-07-21T15:38:1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b v="0"/>
    <s v="theater/spaces"/>
    <n v="2.3035714285714285E-4"/>
    <n v="92.142857142857139"/>
    <x v="6"/>
    <x v="9"/>
    <d v="2015-04-17T16:25:00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b v="0"/>
    <s v="theater/plays"/>
    <n v="0.15731707317073171"/>
    <n v="53.75"/>
    <x v="6"/>
    <x v="11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b v="0"/>
    <s v="music/jazz"/>
    <n v="0.30666666666666664"/>
    <n v="21.466666666666665"/>
    <x v="7"/>
    <x v="33"/>
    <d v="2012-05-08T19:55:0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b v="1"/>
    <s v="music/electronic music"/>
    <n v="1.282"/>
    <n v="21.366666666666667"/>
    <x v="7"/>
    <x v="13"/>
    <d v="2016-11-18T02:37:26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b v="0"/>
    <s v="theater/plays"/>
    <n v="0.32050000000000001"/>
    <n v="40.0625"/>
    <x v="6"/>
    <x v="11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b v="0"/>
    <s v="theater/plays"/>
    <n v="0.32050000000000001"/>
    <n v="33.736842105263158"/>
    <x v="6"/>
    <x v="11"/>
    <d v="2016-01-30T16:58:4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b v="0"/>
    <s v="theater/plays"/>
    <n v="0.21366666666666667"/>
    <n v="45.785714285714285"/>
    <x v="6"/>
    <x v="11"/>
    <d v="2016-09-27T06:40:34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b v="0"/>
    <s v="film &amp; video/drama"/>
    <n v="5.3333333333333332E-3"/>
    <n v="91.428571428571431"/>
    <x v="5"/>
    <x v="10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b v="0"/>
    <s v="film &amp; video/animation"/>
    <n v="3.2000000000000001E-2"/>
    <n v="64"/>
    <x v="5"/>
    <x v="23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b v="0"/>
    <s v="music/jazz"/>
    <n v="0.18285714285714286"/>
    <n v="58.18181818181818"/>
    <x v="7"/>
    <x v="33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b v="1"/>
    <s v="music/indie rock"/>
    <n v="1.28"/>
    <n v="37.647058823529413"/>
    <x v="7"/>
    <x v="12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b v="0"/>
    <s v="theater/plays"/>
    <n v="1.278"/>
    <n v="29.045454545454547"/>
    <x v="6"/>
    <x v="11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b v="0"/>
    <s v="technology/gadgets"/>
    <n v="1.3270833333333334E-2"/>
    <n v="24.5"/>
    <x v="0"/>
    <x v="6"/>
    <d v="2014-09-08T12:16:18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b v="1"/>
    <s v="film &amp; video/shorts"/>
    <n v="1.272"/>
    <n v="37.411764705882355"/>
    <x v="5"/>
    <x v="27"/>
    <d v="2011-07-06T21:30:45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b v="0"/>
    <s v="technology/wearables"/>
    <n v="1.06E-2"/>
    <n v="90.857142857142861"/>
    <x v="0"/>
    <x v="1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b v="1"/>
    <s v="theater/spaces"/>
    <n v="1.06"/>
    <n v="70.666666666666671"/>
    <x v="6"/>
    <x v="9"/>
    <d v="2016-04-05T04:02:40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b v="0"/>
    <s v="music/faith"/>
    <n v="0.254"/>
    <n v="57.727272727272727"/>
    <x v="7"/>
    <x v="14"/>
    <d v="2017-03-07T10:20:42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b v="1"/>
    <s v="music/rock"/>
    <n v="1.8085714285714285"/>
    <n v="33.315789473684212"/>
    <x v="7"/>
    <x v="15"/>
    <d v="2015-07-13T18:00:22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b v="1"/>
    <s v="theater/plays"/>
    <n v="1.266"/>
    <n v="22.607142857142858"/>
    <x v="6"/>
    <x v="11"/>
    <d v="2016-05-13T12:57:34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b v="1"/>
    <s v="film &amp; video/shorts"/>
    <n v="1.4044444444444444"/>
    <n v="28.727272727272727"/>
    <x v="5"/>
    <x v="27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b v="1"/>
    <s v="theater/plays"/>
    <n v="1.262"/>
    <n v="17.527777777777779"/>
    <x v="6"/>
    <x v="11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b v="1"/>
    <s v="theater/plays"/>
    <n v="1.262"/>
    <n v="78.875"/>
    <x v="6"/>
    <x v="11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b v="1"/>
    <s v="film &amp; video/television"/>
    <n v="1.2599800000000001"/>
    <n v="31.499500000000001"/>
    <x v="5"/>
    <x v="16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b v="1"/>
    <s v="technology/hardware"/>
    <n v="1.2686868686868686"/>
    <n v="62.8"/>
    <x v="0"/>
    <x v="0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b v="0"/>
    <s v="photography/people"/>
    <n v="0.125"/>
    <n v="25"/>
    <x v="2"/>
    <x v="36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b v="0"/>
    <s v="theater/plays"/>
    <n v="0.20833333333333334"/>
    <n v="52.083333333333336"/>
    <x v="6"/>
    <x v="11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b v="0"/>
    <s v="theater/plays"/>
    <n v="0.17771428571428571"/>
    <n v="36.588235294117645"/>
    <x v="6"/>
    <x v="11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b v="0"/>
    <s v="technology/wearables"/>
    <n v="3.1050000000000001E-2"/>
    <n v="88.714285714285708"/>
    <x v="0"/>
    <x v="1"/>
    <d v="2016-06-14T11:48:53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b v="1"/>
    <s v="music/rock"/>
    <n v="1.24"/>
    <n v="38.75"/>
    <x v="7"/>
    <x v="15"/>
    <d v="2012-06-12T17:45:32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b v="1"/>
    <s v="music/indie rock"/>
    <n v="1.0333333333333334"/>
    <n v="56.363636363636367"/>
    <x v="7"/>
    <x v="12"/>
    <d v="2012-02-21T20:40:3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b v="0"/>
    <s v="theater/plays"/>
    <n v="0.11272727272727273"/>
    <n v="51.666666666666664"/>
    <x v="6"/>
    <x v="11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b v="0"/>
    <s v="theater/plays"/>
    <n v="0.47692307692307695"/>
    <n v="62"/>
    <x v="6"/>
    <x v="11"/>
    <d v="2014-07-10T20:36:01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b v="1"/>
    <s v="theater/plays"/>
    <n v="1.236"/>
    <n v="29.428571428571427"/>
    <x v="6"/>
    <x v="11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b v="1"/>
    <s v="technology/hardware"/>
    <n v="1.0249999999999999"/>
    <n v="205"/>
    <x v="0"/>
    <x v="0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b v="0"/>
    <s v="theater/plays"/>
    <n v="0.61099999999999999"/>
    <n v="203.66666666666666"/>
    <x v="6"/>
    <x v="11"/>
    <d v="2016-02-15T09:33:10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b v="1"/>
    <s v="theater/plays"/>
    <n v="1.22"/>
    <n v="27.727272727272727"/>
    <x v="6"/>
    <x v="11"/>
    <d v="2015-10-01T10:53:17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b v="1"/>
    <s v="music/indie rock"/>
    <n v="1.0166666666666666"/>
    <n v="43.571428571428569"/>
    <x v="7"/>
    <x v="12"/>
    <d v="2012-10-10T18:12:1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b v="0"/>
    <s v="theater/spaces"/>
    <n v="2.4400000000000002E-2"/>
    <n v="67.777777777777771"/>
    <x v="6"/>
    <x v="9"/>
    <d v="2015-08-30T21:12:39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b v="1"/>
    <s v="theater/plays"/>
    <n v="1.22"/>
    <n v="203.33333333333334"/>
    <x v="6"/>
    <x v="11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b v="0"/>
    <s v="games/video games"/>
    <n v="1.7098591549295775E-2"/>
    <n v="25.291666666666668"/>
    <x v="3"/>
    <x v="18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b v="1"/>
    <s v="music/indie rock"/>
    <n v="1.214"/>
    <n v="37.9375"/>
    <x v="7"/>
    <x v="12"/>
    <d v="2012-04-24T05:27:56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b v="1"/>
    <s v="theater/plays"/>
    <n v="1.212"/>
    <n v="33.666666666666664"/>
    <x v="6"/>
    <x v="11"/>
    <d v="2014-08-31T14:03:2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b v="1"/>
    <s v="theater/plays"/>
    <n v="2.42"/>
    <n v="24.2"/>
    <x v="6"/>
    <x v="11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b v="1"/>
    <s v="theater/plays"/>
    <n v="2.42"/>
    <n v="43.214285714285715"/>
    <x v="6"/>
    <x v="11"/>
    <d v="2016-07-08T18:38:29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b v="0"/>
    <s v="theater/spaces"/>
    <n v="1.5125E-3"/>
    <n v="201.66666666666666"/>
    <x v="6"/>
    <x v="9"/>
    <d v="2015-09-08T19:00:21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b v="1"/>
    <s v="film &amp; video/documentary"/>
    <n v="1.0016666666666667"/>
    <n v="46.230769230769234"/>
    <x v="5"/>
    <x v="8"/>
    <d v="2015-07-26T22:49:51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b v="0"/>
    <s v="games/video games"/>
    <n v="5.7238095238095241E-2"/>
    <n v="50.083333333333336"/>
    <x v="3"/>
    <x v="18"/>
    <d v="2015-12-02T16:50:10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b v="1"/>
    <s v="film &amp; video/television"/>
    <n v="1"/>
    <n v="27.272727272727273"/>
    <x v="5"/>
    <x v="16"/>
    <d v="2014-12-22T18:04:18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b v="1"/>
    <s v="film &amp; video/shorts"/>
    <n v="1.2"/>
    <n v="60"/>
    <x v="5"/>
    <x v="27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b v="1"/>
    <s v="film &amp; video/documentary"/>
    <n v="1.2"/>
    <n v="42.857142857142854"/>
    <x v="5"/>
    <x v="8"/>
    <d v="2014-01-18T23:38:31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b v="0"/>
    <s v="publishing/translations"/>
    <n v="0.03"/>
    <n v="75"/>
    <x v="1"/>
    <x v="31"/>
    <d v="2016-03-28T20:54:5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b v="1"/>
    <s v="games/tabletop games"/>
    <n v="2.9849999999999999"/>
    <n v="35.117647058823529"/>
    <x v="3"/>
    <x v="5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b v="1"/>
    <s v="publishing/nonfiction"/>
    <n v="2.38"/>
    <n v="33.055555555555557"/>
    <x v="1"/>
    <x v="17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b v="1"/>
    <s v="theater/plays"/>
    <n v="1.6942857142857144"/>
    <n v="45.615384615384613"/>
    <x v="6"/>
    <x v="11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b v="1"/>
    <s v="theater/plays"/>
    <n v="1.0763636363636364"/>
    <n v="28.19047619047619"/>
    <x v="6"/>
    <x v="11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b v="0"/>
    <s v="photography/photobooks"/>
    <n v="2.955E-2"/>
    <n v="73.875"/>
    <x v="2"/>
    <x v="3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b v="0"/>
    <s v="technology/web"/>
    <n v="3.9334666666666664E-2"/>
    <n v="45.386153846153846"/>
    <x v="0"/>
    <x v="26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b v="0"/>
    <s v="technology/wearables"/>
    <n v="3.933333333333333E-3"/>
    <n v="84.285714285714292"/>
    <x v="0"/>
    <x v="1"/>
    <d v="2017-01-02T15:55:59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b v="0"/>
    <s v="theater/spaces"/>
    <n v="0.19566666666666666"/>
    <n v="25.521739130434781"/>
    <x v="6"/>
    <x v="9"/>
    <d v="2016-09-17T22:08:58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b v="0"/>
    <s v="theater/musical"/>
    <n v="0.1174"/>
    <n v="24.458333333333332"/>
    <x v="6"/>
    <x v="19"/>
    <d v="2015-01-06T23:14:16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b v="1"/>
    <s v="music/rock"/>
    <n v="1.6742857142857144"/>
    <n v="17.235294117647058"/>
    <x v="7"/>
    <x v="15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b v="0"/>
    <s v="games/mobile games"/>
    <n v="1.6714285714285713E-2"/>
    <n v="25.434782608695652"/>
    <x v="3"/>
    <x v="28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b v="0"/>
    <s v="food/food trucks"/>
    <n v="2.9250000000000002E-2"/>
    <n v="65"/>
    <x v="4"/>
    <x v="29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b v="1"/>
    <s v="theater/plays"/>
    <n v="1.0545454545454545"/>
    <n v="29"/>
    <x v="6"/>
    <x v="11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b v="0"/>
    <s v="theater/plays"/>
    <n v="0.28799999999999998"/>
    <n v="44.307692307692307"/>
    <x v="6"/>
    <x v="1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b v="0"/>
    <s v="film &amp; video/animation"/>
    <n v="9.5000000000000001E-2"/>
    <n v="71.25"/>
    <x v="5"/>
    <x v="23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b v="0"/>
    <s v="publishing/children's books"/>
    <n v="0.14249999999999999"/>
    <n v="43.846153846153847"/>
    <x v="1"/>
    <x v="39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b v="1"/>
    <s v="theater/plays"/>
    <n v="1.1399999999999999"/>
    <n v="40.714285714285715"/>
    <x v="6"/>
    <x v="1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b v="1"/>
    <s v="theater/plays"/>
    <n v="1.1399999999999999"/>
    <n v="27.142857142857142"/>
    <x v="6"/>
    <x v="11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b v="1"/>
    <s v="theater/plays"/>
    <n v="2.2799999999999998"/>
    <n v="57"/>
    <x v="6"/>
    <x v="11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b v="0"/>
    <s v="theater/plays"/>
    <n v="9.4166666666666662E-2"/>
    <n v="80.714285714285708"/>
    <x v="6"/>
    <x v="11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b v="1"/>
    <s v="theater/musical"/>
    <n v="1.1299999999999999"/>
    <n v="37.666666666666664"/>
    <x v="6"/>
    <x v="19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b v="1"/>
    <s v="film &amp; video/shorts"/>
    <n v="1.1293199999999999"/>
    <n v="19.471034482758618"/>
    <x v="5"/>
    <x v="2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b v="1"/>
    <s v="music/pop"/>
    <n v="1.1279999999999999"/>
    <n v="12.533333333333333"/>
    <x v="7"/>
    <x v="22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b v="0"/>
    <s v="theater/plays"/>
    <n v="0.28050000000000003"/>
    <n v="51"/>
    <x v="6"/>
    <x v="11"/>
    <d v="2014-05-06T22:31:40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b v="0"/>
    <s v="film &amp; video/drama"/>
    <n v="0.224"/>
    <n v="56"/>
    <x v="5"/>
    <x v="10"/>
    <d v="2014-09-18T12:07:39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b v="0"/>
    <s v="music/faith"/>
    <n v="0.10181818181818182"/>
    <n v="62.222222222222221"/>
    <x v="7"/>
    <x v="14"/>
    <d v="2014-07-25T23:14:0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b v="0"/>
    <s v="games/video games"/>
    <n v="1.1199999999999999E-3"/>
    <n v="50.909090909090907"/>
    <x v="3"/>
    <x v="18"/>
    <d v="2012-12-12T20:00:24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b v="1"/>
    <s v="music/indie rock"/>
    <n v="1.2394678492239468"/>
    <n v="43"/>
    <x v="7"/>
    <x v="12"/>
    <d v="2012-03-13T17:02:45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b v="1"/>
    <s v="theater/plays"/>
    <n v="1.5942857142857143"/>
    <n v="18"/>
    <x v="6"/>
    <x v="11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b v="1"/>
    <s v="music/rock"/>
    <n v="1.85"/>
    <n v="50.454545454545453"/>
    <x v="7"/>
    <x v="15"/>
    <d v="2011-05-24T06:51:37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b v="0"/>
    <s v="technology/wearables"/>
    <n v="0.27650000000000002"/>
    <n v="55.3"/>
    <x v="0"/>
    <x v="1"/>
    <d v="2014-11-28T20:47:52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b v="0"/>
    <s v="photography/photobooks"/>
    <n v="0.1106"/>
    <n v="69.125"/>
    <x v="2"/>
    <x v="3"/>
    <d v="2014-08-29T01:38:33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b v="1"/>
    <s v="music/rock"/>
    <n v="1.1020000000000001"/>
    <n v="42.384615384615387"/>
    <x v="7"/>
    <x v="15"/>
    <d v="2015-07-08T15:36:58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b v="1"/>
    <s v="music/rock"/>
    <n v="1.1000000000000001"/>
    <n v="50"/>
    <x v="7"/>
    <x v="15"/>
    <d v="2012-12-03T20:59:44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b v="0"/>
    <s v="publishing/children's books"/>
    <n v="0.11458333333333333"/>
    <n v="39.285714285714285"/>
    <x v="1"/>
    <x v="39"/>
    <d v="2011-11-08T18:21:4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b v="0"/>
    <s v="theater/plays"/>
    <n v="4.583333333333333E-2"/>
    <n v="183.33333333333334"/>
    <x v="6"/>
    <x v="11"/>
    <d v="2015-09-11T15:30:5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b v="1"/>
    <s v="theater/plays"/>
    <n v="1.1000000000000001"/>
    <n v="55"/>
    <x v="6"/>
    <x v="11"/>
    <d v="2015-01-16T20:19:12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b v="0"/>
    <s v="theater/plays"/>
    <n v="0.11"/>
    <n v="45.833333333333336"/>
    <x v="6"/>
    <x v="11"/>
    <d v="2015-08-17T16:07:19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b v="1"/>
    <s v="food/small batch"/>
    <n v="1.82"/>
    <n v="34.125"/>
    <x v="4"/>
    <x v="7"/>
    <d v="2016-03-23T18:45:50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b v="1"/>
    <s v="music/rock"/>
    <n v="1.5571428571428572"/>
    <n v="28.684210526315791"/>
    <x v="7"/>
    <x v="15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b v="1"/>
    <s v="music/metal"/>
    <n v="2.1800000000000002"/>
    <n v="19.464285714285715"/>
    <x v="7"/>
    <x v="20"/>
    <d v="2016-08-27T07:29:16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b v="1"/>
    <s v="theater/plays"/>
    <n v="1.0900000000000001"/>
    <n v="36.333333333333336"/>
    <x v="6"/>
    <x v="11"/>
    <d v="2014-05-20T07:26:27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b v="0"/>
    <s v="theater/plays"/>
    <n v="0.27100000000000002"/>
    <n v="38.714285714285715"/>
    <x v="6"/>
    <x v="1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b v="0"/>
    <s v="theater/plays"/>
    <n v="5.4100000000000002E-2"/>
    <n v="60.111111111111114"/>
    <x v="6"/>
    <x v="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b v="0"/>
    <s v="theater/plays"/>
    <n v="1.08"/>
    <n v="33.75"/>
    <x v="6"/>
    <x v="11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b v="1"/>
    <s v="theater/plays"/>
    <n v="1.08"/>
    <n v="33.75"/>
    <x v="6"/>
    <x v="11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b v="1"/>
    <s v="theater/plays"/>
    <n v="1.0740000000000001"/>
    <n v="35.799999999999997"/>
    <x v="6"/>
    <x v="11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b v="1"/>
    <s v="theater/plays"/>
    <n v="1.0602199999999999"/>
    <n v="58.901111111111113"/>
    <x v="6"/>
    <x v="11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b v="0"/>
    <s v="food/food trucks"/>
    <n v="8.8333333333333333E-2"/>
    <n v="44.166666666666664"/>
    <x v="4"/>
    <x v="29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b v="0"/>
    <s v="food/food trucks"/>
    <n v="0.106"/>
    <n v="48.18181818181818"/>
    <x v="4"/>
    <x v="29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b v="1"/>
    <s v="theater/plays"/>
    <n v="1.06"/>
    <n v="75.714285714285708"/>
    <x v="6"/>
    <x v="11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b v="1"/>
    <s v="theater/plays"/>
    <n v="1.0549000000000002"/>
    <n v="21.098000000000003"/>
    <x v="6"/>
    <x v="1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b v="0"/>
    <s v="theater/plays"/>
    <n v="0.10539999999999999"/>
    <n v="47.909090909090907"/>
    <x v="6"/>
    <x v="11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b v="1"/>
    <s v="film &amp; video/television"/>
    <n v="1.05"/>
    <n v="15"/>
    <x v="5"/>
    <x v="16"/>
    <d v="2016-02-05T16:51:2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b v="1"/>
    <s v="theater/plays"/>
    <n v="1.75"/>
    <n v="29.166666666666668"/>
    <x v="6"/>
    <x v="11"/>
    <d v="2014-09-07T18:26:15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b v="1"/>
    <s v="theater/musical"/>
    <n v="1.05"/>
    <n v="75"/>
    <x v="6"/>
    <x v="19"/>
    <d v="2016-03-29T03:03:08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b v="0"/>
    <s v="theater/spaces"/>
    <n v="4.7363636363636365E-2"/>
    <n v="57.888888888888886"/>
    <x v="6"/>
    <x v="9"/>
    <d v="2016-09-02T02:55:34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b v="1"/>
    <s v="music/rock"/>
    <n v="1.04"/>
    <n v="32.5"/>
    <x v="7"/>
    <x v="15"/>
    <d v="2016-05-14T19:14:00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b v="0"/>
    <s v="music/jazz"/>
    <n v="3.2500000000000001E-2"/>
    <n v="65"/>
    <x v="7"/>
    <x v="33"/>
    <d v="2012-06-21T16:34:00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b v="1"/>
    <s v="music/rock"/>
    <n v="1.04"/>
    <n v="47.272727272727273"/>
    <x v="7"/>
    <x v="15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b v="1"/>
    <s v="theater/plays"/>
    <n v="1.04"/>
    <n v="57.777777777777779"/>
    <x v="6"/>
    <x v="11"/>
    <d v="2014-07-08T15:30:42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b v="0"/>
    <s v="theater/plays"/>
    <n v="3.4666666666666665E-2"/>
    <n v="47.272727272727273"/>
    <x v="6"/>
    <x v="11"/>
    <d v="2016-11-05T23:00:12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b v="1"/>
    <s v="music/rock"/>
    <n v="1.038"/>
    <n v="34.6"/>
    <x v="7"/>
    <x v="15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b v="1"/>
    <s v="music/indie rock"/>
    <n v="1.032"/>
    <n v="51.6"/>
    <x v="7"/>
    <x v="12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b v="0"/>
    <s v="photography/photobooks"/>
    <n v="2.036E-2"/>
    <n v="84.833333333333329"/>
    <x v="2"/>
    <x v="3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b v="0"/>
    <s v="photography/people"/>
    <n v="0.16966666666666666"/>
    <n v="101.8"/>
    <x v="2"/>
    <x v="36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b v="0"/>
    <s v="publishing/art books"/>
    <n v="5.0599999999999999E-2"/>
    <n v="84.333333333333329"/>
    <x v="1"/>
    <x v="32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b v="1"/>
    <s v="theater/plays"/>
    <n v="2.02"/>
    <n v="29.705882352941178"/>
    <x v="6"/>
    <x v="1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b v="0"/>
    <s v="theater/plays"/>
    <n v="0.2016"/>
    <n v="50.4"/>
    <x v="6"/>
    <x v="11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b v="1"/>
    <s v="theater/plays"/>
    <n v="1.44"/>
    <n v="22.90909090909091"/>
    <x v="6"/>
    <x v="1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b v="1"/>
    <s v="theater/plays"/>
    <n v="1.00644"/>
    <n v="25.161000000000001"/>
    <x v="6"/>
    <x v="11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b v="0"/>
    <s v="technology/wearables"/>
    <n v="5.0299999999999997E-3"/>
    <n v="167.66666666666666"/>
    <x v="0"/>
    <x v="1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b v="1"/>
    <s v="film &amp; video/shorts"/>
    <n v="1.004"/>
    <n v="31.375"/>
    <x v="5"/>
    <x v="27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b v="1"/>
    <s v="theater/plays"/>
    <n v="1.002"/>
    <n v="62.625"/>
    <x v="6"/>
    <x v="11"/>
    <d v="2016-08-11T20:46:11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b v="1"/>
    <s v="film &amp; video/shorts"/>
    <n v="1"/>
    <n v="71.428571428571431"/>
    <x v="5"/>
    <x v="27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b v="0"/>
    <s v="film &amp; video/science fiction"/>
    <n v="1"/>
    <n v="500"/>
    <x v="5"/>
    <x v="21"/>
    <d v="2015-07-02T22:06:12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b v="1"/>
    <s v="music/rock"/>
    <n v="1.4285714285714286"/>
    <n v="25"/>
    <x v="7"/>
    <x v="15"/>
    <d v="2011-02-02T12:57:07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b v="0"/>
    <s v="theater/plays"/>
    <n v="9.0909090909090912E-2"/>
    <n v="29.411764705882351"/>
    <x v="6"/>
    <x v="11"/>
    <d v="2014-08-18T17:08:24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b v="1"/>
    <s v="theater/musical"/>
    <n v="1"/>
    <n v="83.333333333333329"/>
    <x v="6"/>
    <x v="19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b v="1"/>
    <s v="theater/spaces"/>
    <n v="1"/>
    <n v="62.5"/>
    <x v="6"/>
    <x v="9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b v="1"/>
    <s v="theater/plays"/>
    <n v="1"/>
    <n v="41.666666666666664"/>
    <x v="6"/>
    <x v="11"/>
    <d v="2016-03-17T20:17:3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b v="1"/>
    <s v="theater/plays"/>
    <n v="1"/>
    <n v="55.555555555555557"/>
    <x v="6"/>
    <x v="11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b v="1"/>
    <s v="theater/plays"/>
    <n v="1"/>
    <n v="35.714285714285715"/>
    <x v="6"/>
    <x v="1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b v="1"/>
    <s v="theater/plays"/>
    <n v="1"/>
    <n v="29.411764705882351"/>
    <x v="6"/>
    <x v="11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b v="1"/>
    <s v="theater/musical"/>
    <n v="1"/>
    <n v="166.66666666666666"/>
    <x v="6"/>
    <x v="19"/>
    <d v="2015-06-18T11:12:17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b v="0"/>
    <s v="theater/musical"/>
    <n v="6.6666666666666671E-3"/>
    <n v="500"/>
    <x v="6"/>
    <x v="19"/>
    <d v="2015-11-25T16:41:59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b v="0"/>
    <s v="theater/plays"/>
    <n v="0.16566666666666666"/>
    <n v="29.235294117647058"/>
    <x v="6"/>
    <x v="11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b v="1"/>
    <s v="technology/space exploration"/>
    <n v="1.64"/>
    <n v="10.040816326530612"/>
    <x v="0"/>
    <x v="4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b v="0"/>
    <s v="theater/plays"/>
    <n v="2.4500000000000001E-2"/>
    <n v="163.33333333333334"/>
    <x v="6"/>
    <x v="1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b v="0"/>
    <s v="theater/plays"/>
    <n v="9.7600000000000006E-2"/>
    <n v="37.53846153846154"/>
    <x v="6"/>
    <x v="11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b v="0"/>
    <s v="music/faith"/>
    <n v="9.74E-2"/>
    <n v="54.111111111111114"/>
    <x v="7"/>
    <x v="14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b v="0"/>
    <s v="technology/wearables"/>
    <n v="2.4299999999999999E-2"/>
    <n v="60.75"/>
    <x v="0"/>
    <x v="1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b v="1"/>
    <s v="theater/plays"/>
    <n v="1.0777777777777777"/>
    <n v="44.090909090909093"/>
    <x v="6"/>
    <x v="11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b v="1"/>
    <s v="theater/plays"/>
    <n v="1.3757142857142857"/>
    <n v="28.323529411764707"/>
    <x v="6"/>
    <x v="11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b v="0"/>
    <s v="technology/wearables"/>
    <n v="8.7454545454545458E-3"/>
    <n v="120.25"/>
    <x v="0"/>
    <x v="1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b v="0"/>
    <s v="theater/musical"/>
    <n v="4.8099999999999997E-2"/>
    <n v="60.125"/>
    <x v="6"/>
    <x v="19"/>
    <d v="2015-05-16T10:06:42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b v="0"/>
    <s v="film &amp; video/animation"/>
    <n v="0.64"/>
    <n v="40"/>
    <x v="5"/>
    <x v="23"/>
    <d v="2015-04-13T16:53:35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b v="0"/>
    <s v="technology/wearables"/>
    <n v="0.12"/>
    <n v="60"/>
    <x v="0"/>
    <x v="1"/>
    <d v="2016-02-11T19:52:44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b v="0"/>
    <s v="games/video games"/>
    <n v="9.5600000000000004E-2"/>
    <n v="21.727272727272727"/>
    <x v="3"/>
    <x v="18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b v="0"/>
    <s v="theater/spaces"/>
    <n v="0.11579206701157921"/>
    <n v="78.333333333333329"/>
    <x v="6"/>
    <x v="9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b v="1"/>
    <s v="theater/plays"/>
    <n v="1.4888888888888889"/>
    <n v="15.129032258064516"/>
    <x v="6"/>
    <x v="11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b v="0"/>
    <s v="technology/wearables"/>
    <n v="4.6699999999999997E-3"/>
    <n v="116.75"/>
    <x v="0"/>
    <x v="1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b v="0"/>
    <s v="theater/plays"/>
    <n v="4.6699999999999998E-2"/>
    <n v="35.92307692307692"/>
    <x v="6"/>
    <x v="11"/>
    <d v="2014-12-01T17:43:33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b v="1"/>
    <s v="music/rock"/>
    <n v="1.1575"/>
    <n v="35.615384615384613"/>
    <x v="7"/>
    <x v="15"/>
    <d v="2015-08-24T20:27:3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b v="0"/>
    <s v="technology/web"/>
    <n v="1.2513513513513513E-2"/>
    <n v="57.875"/>
    <x v="0"/>
    <x v="26"/>
    <d v="2014-12-16T20:29:19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b v="1"/>
    <s v="film &amp; video/shorts"/>
    <n v="1.5333333333333334"/>
    <n v="30.666666666666668"/>
    <x v="5"/>
    <x v="27"/>
    <d v="2011-10-28T16:35:5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b v="1"/>
    <s v="film &amp; video/shorts"/>
    <n v="1.3142857142857143"/>
    <n v="21.904761904761905"/>
    <x v="5"/>
    <x v="27"/>
    <d v="2012-01-27T00:07:21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b v="0"/>
    <s v="food/food trucks"/>
    <n v="1.84E-2"/>
    <n v="76.666666666666671"/>
    <x v="4"/>
    <x v="29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b v="0"/>
    <s v="food/food trucks"/>
    <n v="3.0666666666666665E-2"/>
    <n v="35.384615384615387"/>
    <x v="4"/>
    <x v="29"/>
    <d v="2015-07-13T16:41:00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b v="1"/>
    <s v="theater/plays"/>
    <n v="1.84"/>
    <n v="30.666666666666668"/>
    <x v="6"/>
    <x v="11"/>
    <d v="2016-01-14T19:02:06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b v="0"/>
    <s v="theater/plays"/>
    <n v="8.2142857142857142E-2"/>
    <n v="38.333333333333336"/>
    <x v="6"/>
    <x v="11"/>
    <d v="2014-09-22T15:36:5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b v="0"/>
    <s v="theater/musical"/>
    <n v="0.30333333333333334"/>
    <n v="50.555555555555557"/>
    <x v="6"/>
    <x v="19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b v="0"/>
    <s v="theater/plays"/>
    <n v="2.265E-2"/>
    <n v="32.357142857142854"/>
    <x v="6"/>
    <x v="11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b v="0"/>
    <s v="theater/plays"/>
    <n v="0.3775"/>
    <n v="32.357142857142854"/>
    <x v="6"/>
    <x v="11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b v="0"/>
    <s v="theater/musical"/>
    <n v="3.44748684310884E-2"/>
    <n v="30.133333333333333"/>
    <x v="6"/>
    <x v="19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b v="0"/>
    <s v="theater/spaces"/>
    <n v="3.0066666666666665E-2"/>
    <n v="41"/>
    <x v="6"/>
    <x v="9"/>
    <d v="2014-07-09T22:27:26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b v="1"/>
    <s v="theater/plays"/>
    <n v="1.125"/>
    <n v="30"/>
    <x v="6"/>
    <x v="11"/>
    <d v="2015-03-01T18:51:17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b v="0"/>
    <s v="theater/plays"/>
    <n v="0.18"/>
    <n v="64.285714285714292"/>
    <x v="6"/>
    <x v="11"/>
    <d v="2014-06-05T14:22:2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b v="0"/>
    <s v="publishing/translations"/>
    <n v="7.0634920634920634E-2"/>
    <n v="44.5"/>
    <x v="1"/>
    <x v="31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b v="0"/>
    <s v="publishing/fiction"/>
    <n v="8.8999999999999996E-2"/>
    <n v="40.454545454545453"/>
    <x v="1"/>
    <x v="35"/>
    <d v="2015-03-04T17:20:13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b v="1"/>
    <s v="theater/plays"/>
    <n v="1.1000000000000001"/>
    <n v="24.444444444444443"/>
    <x v="6"/>
    <x v="11"/>
    <d v="2015-07-28T12:07:53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b v="0"/>
    <s v="theater/plays"/>
    <n v="0.17599999999999999"/>
    <n v="44"/>
    <x v="6"/>
    <x v="11"/>
    <d v="2014-12-09T20:58:03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b v="0"/>
    <s v="theater/plays"/>
    <n v="0.2185"/>
    <n v="48.555555555555557"/>
    <x v="6"/>
    <x v="11"/>
    <d v="2015-08-29T05:37:27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b v="0"/>
    <s v="film &amp; video/drama"/>
    <n v="0.15535714285714286"/>
    <n v="43.5"/>
    <x v="5"/>
    <x v="10"/>
    <d v="2014-07-15T03:02:36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b v="1"/>
    <s v="music/rock"/>
    <n v="1.0874999999999999"/>
    <n v="31.071428571428573"/>
    <x v="7"/>
    <x v="15"/>
    <d v="2013-12-11T23:57:3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b v="0"/>
    <s v="technology/web"/>
    <n v="4.3499999999999997E-2"/>
    <n v="145"/>
    <x v="0"/>
    <x v="26"/>
    <d v="2015-01-23T01:21:47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b v="0"/>
    <s v="technology/gadgets"/>
    <n v="1.7319999999999999E-2"/>
    <n v="108.25"/>
    <x v="0"/>
    <x v="6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b v="0"/>
    <s v="film &amp; video/animation"/>
    <n v="1.0749999999999999E-2"/>
    <n v="35.833333333333336"/>
    <x v="5"/>
    <x v="23"/>
    <d v="2014-08-12T06:14:5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b v="1"/>
    <s v="food/small batch"/>
    <n v="1.075"/>
    <n v="47.777777777777779"/>
    <x v="4"/>
    <x v="7"/>
    <d v="2016-08-25T07:35:13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b v="0"/>
    <s v="theater/spaces"/>
    <n v="0.57333333333333336"/>
    <n v="43"/>
    <x v="6"/>
    <x v="9"/>
    <d v="2015-03-18T12:22:05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b v="1"/>
    <s v="theater/plays"/>
    <n v="1.2912912912912913"/>
    <n v="30.714285714285715"/>
    <x v="6"/>
    <x v="1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b v="1"/>
    <s v="theater/plays"/>
    <n v="1.4333333333333333"/>
    <n v="21.5"/>
    <x v="6"/>
    <x v="11"/>
    <d v="2015-06-05T15:38:37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b v="0"/>
    <s v="theater/plays"/>
    <n v="0.34399999999999997"/>
    <n v="33.07692307692308"/>
    <x v="6"/>
    <x v="11"/>
    <d v="2015-01-18T15:52:3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b v="0"/>
    <s v="theater/plays"/>
    <n v="0.28466666666666668"/>
    <n v="61"/>
    <x v="6"/>
    <x v="11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b v="0"/>
    <s v="technology/web"/>
    <n v="4.2599999999999999E-3"/>
    <n v="53.25"/>
    <x v="0"/>
    <x v="26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b v="0"/>
    <s v="theater/musical"/>
    <n v="8.5199999999999998E-2"/>
    <n v="47.333333333333336"/>
    <x v="6"/>
    <x v="19"/>
    <d v="2014-12-02T16:13:36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b v="1"/>
    <s v="film &amp; video/shorts"/>
    <n v="1.0625"/>
    <n v="53.125"/>
    <x v="5"/>
    <x v="27"/>
    <d v="2011-06-12T03:14:42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b v="0"/>
    <s v="games/video games"/>
    <n v="5.3124999999999999E-2"/>
    <n v="17.708333333333332"/>
    <x v="3"/>
    <x v="18"/>
    <d v="2013-10-30T01:05:25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b v="0"/>
    <s v="games/mobile games"/>
    <n v="4.7222222222222223E-3"/>
    <n v="60.714285714285715"/>
    <x v="3"/>
    <x v="28"/>
    <d v="2015-03-31T16:00:51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b v="1"/>
    <s v="music/electronic music"/>
    <n v="1.0119047619047619"/>
    <n v="47.222222222222221"/>
    <x v="7"/>
    <x v="13"/>
    <d v="2015-10-22T18:38:33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b v="0"/>
    <s v="theater/plays"/>
    <n v="0.24285714285714285"/>
    <n v="53.125"/>
    <x v="6"/>
    <x v="11"/>
    <d v="2015-10-29T20:22:21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b v="1"/>
    <s v="music/electronic music"/>
    <n v="3.8271818181818182"/>
    <n v="15.035357142857142"/>
    <x v="7"/>
    <x v="13"/>
    <d v="2013-01-02T20:19:25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b v="1"/>
    <s v="theater/plays"/>
    <n v="2.1"/>
    <n v="105"/>
    <x v="6"/>
    <x v="11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b v="0"/>
    <s v="publishing/translations"/>
    <n v="8.3799999999999999E-2"/>
    <n v="104.75"/>
    <x v="1"/>
    <x v="31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b v="0"/>
    <s v="theater/plays"/>
    <n v="0.41699999999999998"/>
    <n v="29.785714285714285"/>
    <x v="6"/>
    <x v="11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b v="1"/>
    <s v="music/indie rock"/>
    <n v="1.04"/>
    <n v="18.90909090909091"/>
    <x v="7"/>
    <x v="12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b v="0"/>
    <s v="film &amp; video/animation"/>
    <n v="0.13833333333333334"/>
    <n v="51.875"/>
    <x v="5"/>
    <x v="23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b v="0"/>
    <s v="theater/plays"/>
    <n v="6.8287037037037035E-2"/>
    <n v="59"/>
    <x v="6"/>
    <x v="11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b v="0"/>
    <s v="technology/wearables"/>
    <n v="2.0549999999999999E-2"/>
    <n v="51.375"/>
    <x v="0"/>
    <x v="1"/>
    <d v="2015-09-10T00:21:33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b v="1"/>
    <s v="film &amp; video/television"/>
    <n v="1.1714285714285715"/>
    <n v="51.25"/>
    <x v="5"/>
    <x v="16"/>
    <d v="2014-12-16T21:52:2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b v="0"/>
    <s v="games/video games"/>
    <n v="8.2000000000000007E-3"/>
    <n v="410"/>
    <x v="3"/>
    <x v="18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b v="0"/>
    <s v="theater/plays"/>
    <n v="0.2411764705882353"/>
    <n v="41"/>
    <x v="6"/>
    <x v="11"/>
    <d v="2017-02-04T06:58:27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b v="1"/>
    <s v="theater/plays"/>
    <n v="1.3633666666666666"/>
    <n v="15.148518518518518"/>
    <x v="6"/>
    <x v="11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b v="0"/>
    <s v="technology/wearables"/>
    <n v="8.1600000000000006E-3"/>
    <n v="45.333333333333336"/>
    <x v="0"/>
    <x v="1"/>
    <d v="2014-10-23T05:19:05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b v="0"/>
    <s v="games/video games"/>
    <n v="8.0999999999999996E-3"/>
    <n v="101.25"/>
    <x v="3"/>
    <x v="18"/>
    <d v="2016-06-13T06:49:59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b v="0"/>
    <s v="film &amp; video/science fiction"/>
    <n v="0.13433333333333333"/>
    <n v="80.599999999999994"/>
    <x v="5"/>
    <x v="21"/>
    <d v="2014-05-29T09:09:57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b v="0"/>
    <s v="technology/wearables"/>
    <n v="2.6866666666666667E-2"/>
    <n v="13"/>
    <x v="0"/>
    <x v="1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b v="0"/>
    <s v="publishing/translations"/>
    <n v="8.0600000000000005E-2"/>
    <n v="80.599999999999994"/>
    <x v="1"/>
    <x v="31"/>
    <d v="2014-11-18T19:31:28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b v="0"/>
    <s v="theater/musical"/>
    <n v="4.02E-2"/>
    <n v="100.5"/>
    <x v="6"/>
    <x v="19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b v="0"/>
    <s v="film &amp; video/drama"/>
    <n v="0.33416666666666667"/>
    <n v="30.846153846153847"/>
    <x v="5"/>
    <x v="10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b v="0"/>
    <s v="film &amp; video/drama"/>
    <n v="0.40100000000000002"/>
    <n v="80.2"/>
    <x v="5"/>
    <x v="10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b v="1"/>
    <s v="music/indie rock"/>
    <n v="1.3344333333333334"/>
    <n v="25.020624999999999"/>
    <x v="7"/>
    <x v="1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b v="0"/>
    <s v="film &amp; video/animation"/>
    <n v="8.0000000000000002E-3"/>
    <n v="133.33333333333334"/>
    <x v="5"/>
    <x v="23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b v="0"/>
    <s v="publishing/fiction"/>
    <n v="2.6666666666666668E-2"/>
    <n v="66.666666666666671"/>
    <x v="1"/>
    <x v="35"/>
    <d v="2010-09-15T16:25:05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b v="1"/>
    <s v="theater/plays"/>
    <n v="1"/>
    <n v="30.76923076923077"/>
    <x v="6"/>
    <x v="11"/>
    <d v="2016-11-15T05:09:35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b v="0"/>
    <s v="theater/plays"/>
    <n v="0.16"/>
    <n v="66.666666666666671"/>
    <x v="6"/>
    <x v="11"/>
    <d v="2016-01-05T15:43:19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b v="0"/>
    <s v="theater/plays"/>
    <n v="0.11428571428571428"/>
    <n v="80"/>
    <x v="6"/>
    <x v="11"/>
    <d v="2017-01-15T12:43:39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b v="0"/>
    <s v="theater/plays"/>
    <n v="0.12196620583717357"/>
    <n v="79.400000000000006"/>
    <x v="6"/>
    <x v="11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b v="0"/>
    <s v="film &amp; video/animation"/>
    <n v="7.92E-3"/>
    <n v="56.571428571428569"/>
    <x v="5"/>
    <x v="23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b v="1"/>
    <s v="music/classical music"/>
    <n v="1.5640000000000001"/>
    <n v="30.076923076923077"/>
    <x v="7"/>
    <x v="25"/>
    <d v="2010-12-02T02:34:58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b v="1"/>
    <s v="theater/plays"/>
    <n v="1.2833333333333334"/>
    <n v="27.5"/>
    <x v="6"/>
    <x v="11"/>
    <d v="2016-06-14T23:29:16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b v="0"/>
    <s v="theater/plays"/>
    <n v="0.1925"/>
    <n v="64.166666666666671"/>
    <x v="6"/>
    <x v="11"/>
    <d v="2015-03-30T14:07:06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b v="0"/>
    <s v="photography/people"/>
    <n v="5.0799999999999998E-2"/>
    <n v="31.75"/>
    <x v="2"/>
    <x v="36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b v="1"/>
    <s v="theater/plays"/>
    <n v="1.27"/>
    <n v="25.4"/>
    <x v="6"/>
    <x v="11"/>
    <d v="2016-02-01T22:41:07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b v="0"/>
    <s v="film &amp; video/drama"/>
    <n v="0.58461538461538465"/>
    <n v="54.285714285714285"/>
    <x v="5"/>
    <x v="10"/>
    <d v="2015-01-19T19:38:49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b v="0"/>
    <s v="photography/photobooks"/>
    <n v="0.10857142857142857"/>
    <n v="42.222222222222221"/>
    <x v="2"/>
    <x v="3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b v="0"/>
    <s v="publishing/children's books"/>
    <n v="0.19"/>
    <n v="47.5"/>
    <x v="1"/>
    <x v="39"/>
    <d v="2012-07-27T21:37:03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b v="0"/>
    <s v="technology/wearables"/>
    <n v="1.0771428571428571E-2"/>
    <n v="41.888888888888886"/>
    <x v="0"/>
    <x v="1"/>
    <d v="2016-09-12T15:15:19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b v="1"/>
    <s v="film &amp; video/documentary"/>
    <n v="1.2533333333333334"/>
    <n v="41.777777777777779"/>
    <x v="5"/>
    <x v="8"/>
    <d v="2016-02-25T13:50:4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b v="0"/>
    <s v="theater/spaces"/>
    <n v="1.8799999999999999E-4"/>
    <n v="53.714285714285715"/>
    <x v="6"/>
    <x v="9"/>
    <d v="2014-10-28T00:40:44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b v="0"/>
    <s v="music/jazz"/>
    <n v="5.7692307692307696E-2"/>
    <n v="41.666666666666664"/>
    <x v="7"/>
    <x v="33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b v="1"/>
    <s v="publishing/nonfiction"/>
    <n v="1.25"/>
    <n v="53.571428571428569"/>
    <x v="1"/>
    <x v="17"/>
    <d v="2014-06-09T19:32:39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b v="0"/>
    <s v="theater/plays"/>
    <n v="3.7499999999999999E-2"/>
    <n v="93.75"/>
    <x v="6"/>
    <x v="11"/>
    <d v="2017-03-14T15:21:56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b v="1"/>
    <s v="theater/plays"/>
    <n v="1.5"/>
    <n v="41.666666666666664"/>
    <x v="6"/>
    <x v="11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b v="1"/>
    <s v="theater/spaces"/>
    <n v="1.2366666666666666"/>
    <n v="14.84"/>
    <x v="6"/>
    <x v="9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b v="1"/>
    <s v="theater/plays"/>
    <n v="1.23"/>
    <n v="46.125"/>
    <x v="6"/>
    <x v="11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b v="0"/>
    <s v="photography/places"/>
    <n v="7.3400000000000007E-2"/>
    <n v="40.777777777777779"/>
    <x v="2"/>
    <x v="34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b v="0"/>
    <s v="theater/plays"/>
    <n v="7.2400000000000006E-2"/>
    <n v="72.400000000000006"/>
    <x v="6"/>
    <x v="11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b v="0"/>
    <s v="games/mobile games"/>
    <n v="0.10314285714285715"/>
    <n v="32.81818181818182"/>
    <x v="3"/>
    <x v="28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b v="0"/>
    <s v="film &amp; video/drama"/>
    <n v="7.1999999999999998E-3"/>
    <n v="120"/>
    <x v="5"/>
    <x v="10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b v="0"/>
    <s v="publishing/fiction"/>
    <n v="2.4E-2"/>
    <n v="60"/>
    <x v="1"/>
    <x v="35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b v="0"/>
    <s v="music/faith"/>
    <n v="1.0285714285714285"/>
    <n v="24"/>
    <x v="7"/>
    <x v="14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b v="0"/>
    <s v="film &amp; video/science fiction"/>
    <n v="7.1799999999999998E-3"/>
    <n v="35.9"/>
    <x v="5"/>
    <x v="21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b v="0"/>
    <s v="technology/space exploration"/>
    <n v="5.966666666666667E-3"/>
    <n v="71.599999999999994"/>
    <x v="0"/>
    <x v="4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b v="0"/>
    <s v="theater/plays"/>
    <n v="0.17899999999999999"/>
    <n v="25.571428571428573"/>
    <x v="6"/>
    <x v="11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b v="1"/>
    <s v="theater/plays"/>
    <n v="1.0142857142857142"/>
    <n v="59.166666666666664"/>
    <x v="6"/>
    <x v="11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b v="1"/>
    <s v="technology/space exploration"/>
    <n v="1.0172910662824208"/>
    <n v="25.214285714285715"/>
    <x v="0"/>
    <x v="4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b v="0"/>
    <s v="publishing/fiction"/>
    <n v="0.70199999999999996"/>
    <n v="39"/>
    <x v="1"/>
    <x v="35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b v="1"/>
    <s v="theater/musical"/>
    <n v="1.0028571428571429"/>
    <n v="35.1"/>
    <x v="6"/>
    <x v="19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b v="0"/>
    <s v="technology/web"/>
    <n v="1.75E-3"/>
    <n v="116.66666666666667"/>
    <x v="0"/>
    <x v="26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b v="0"/>
    <s v="publishing/art books"/>
    <n v="4.1176470588235294E-2"/>
    <n v="26.923076923076923"/>
    <x v="1"/>
    <x v="32"/>
    <d v="2014-02-01T22:29:05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b v="1"/>
    <s v="theater/plays"/>
    <n v="1.4"/>
    <n v="35"/>
    <x v="6"/>
    <x v="11"/>
    <d v="2015-03-25T21:52:2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b v="0"/>
    <s v="theater/plays"/>
    <n v="0.15737410071942445"/>
    <n v="29.166666666666668"/>
    <x v="6"/>
    <x v="11"/>
    <d v="2015-02-06T13:57:05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b v="0"/>
    <s v="technology/web"/>
    <n v="3.892538925389254E-3"/>
    <n v="38.444444444444443"/>
    <x v="0"/>
    <x v="26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b v="0"/>
    <s v="film &amp; video/drama"/>
    <n v="6.8999999999999997E-4"/>
    <n v="69"/>
    <x v="5"/>
    <x v="10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b v="0"/>
    <s v="music/jazz"/>
    <n v="0.38333333333333336"/>
    <n v="69"/>
    <x v="7"/>
    <x v="33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b v="0"/>
    <s v="technology/web"/>
    <n v="5.6833333333333333E-2"/>
    <n v="37.888888888888886"/>
    <x v="0"/>
    <x v="26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b v="1"/>
    <s v="theater/plays"/>
    <n v="1.1333333333333333"/>
    <n v="20"/>
    <x v="6"/>
    <x v="11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b v="0"/>
    <s v="film &amp; video/science fiction"/>
    <n v="7.5111111111111115E-2"/>
    <n v="37.555555555555557"/>
    <x v="5"/>
    <x v="21"/>
    <d v="2015-07-15T13:00:5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b v="0"/>
    <s v="film &amp; video/animation"/>
    <n v="1.3673469387755101E-2"/>
    <n v="67"/>
    <x v="5"/>
    <x v="23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b v="0"/>
    <s v="photography/photobooks"/>
    <n v="6.7000000000000004E-2"/>
    <n v="83.75"/>
    <x v="2"/>
    <x v="3"/>
    <d v="2014-09-23T22:57:51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b v="0"/>
    <s v="food/food trucks"/>
    <n v="5.5833333333333334E-3"/>
    <n v="55.833333333333336"/>
    <x v="4"/>
    <x v="29"/>
    <d v="2016-06-15T20:42:26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b v="0"/>
    <s v="theater/spaces"/>
    <n v="1.5227272727272728E-3"/>
    <n v="55.833333333333336"/>
    <x v="6"/>
    <x v="9"/>
    <d v="2015-08-29T06:35:34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b v="0"/>
    <s v="theater/spaces"/>
    <n v="3.3399999999999999E-2"/>
    <n v="20.875"/>
    <x v="6"/>
    <x v="9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b v="0"/>
    <s v="music/jazz"/>
    <n v="2.1999999999999999E-2"/>
    <n v="55"/>
    <x v="7"/>
    <x v="3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b v="0"/>
    <s v="music/jazz"/>
    <n v="0.109"/>
    <n v="21.8"/>
    <x v="7"/>
    <x v="33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b v="0"/>
    <s v="technology/web"/>
    <n v="0.10877666666666666"/>
    <n v="81.582499999999996"/>
    <x v="0"/>
    <x v="26"/>
    <d v="2015-11-10T22:12:4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b v="0"/>
    <s v="film &amp; video/drama"/>
    <n v="4.0625000000000001E-2"/>
    <n v="108.33333333333333"/>
    <x v="5"/>
    <x v="10"/>
    <d v="2015-02-17T20:02:50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b v="0"/>
    <s v="film &amp; video/drama"/>
    <n v="3.2500000000000001E-2"/>
    <n v="32.5"/>
    <x v="5"/>
    <x v="10"/>
    <d v="2015-07-31T23:28:03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b v="0"/>
    <s v="music/jazz"/>
    <n v="5.4166666666666669E-2"/>
    <n v="27.083333333333332"/>
    <x v="7"/>
    <x v="33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b v="0"/>
    <s v="food/food trucks"/>
    <n v="6.5000000000000002E-2"/>
    <n v="108.33333333333333"/>
    <x v="4"/>
    <x v="29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b v="0"/>
    <s v="publishing/translations"/>
    <n v="4.5714285714285714E-2"/>
    <n v="24.615384615384617"/>
    <x v="1"/>
    <x v="31"/>
    <d v="2014-11-04T01:31:39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b v="1"/>
    <s v="theater/plays"/>
    <n v="1.6"/>
    <n v="40"/>
    <x v="6"/>
    <x v="11"/>
    <d v="2016-03-31T22:36:48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b v="0"/>
    <s v="theater/plays"/>
    <n v="0.32"/>
    <n v="29.09090909090909"/>
    <x v="6"/>
    <x v="11"/>
    <d v="2016-05-03T13:07:28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b v="1"/>
    <s v="music/electronic music"/>
    <n v="1.0566666666666666"/>
    <n v="22.642857142857142"/>
    <x v="7"/>
    <x v="13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b v="0"/>
    <s v="theater/plays"/>
    <n v="4.2133333333333335E-2"/>
    <n v="26.333333333333332"/>
    <x v="6"/>
    <x v="11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b v="1"/>
    <s v="theater/plays"/>
    <n v="1.04"/>
    <n v="52"/>
    <x v="6"/>
    <x v="11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b v="0"/>
    <s v="theater/plays"/>
    <n v="3.8875E-2"/>
    <n v="23.923076923076923"/>
    <x v="6"/>
    <x v="11"/>
    <d v="2014-08-07T00:10:11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b v="1"/>
    <s v="music/rock"/>
    <n v="1.0333333333333334"/>
    <n v="28.181818181818183"/>
    <x v="7"/>
    <x v="15"/>
    <d v="2012-01-19T11:21:47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b v="0"/>
    <s v="games/video games"/>
    <n v="3.875E-3"/>
    <n v="103.33333333333333"/>
    <x v="3"/>
    <x v="18"/>
    <d v="2016-12-08T07:12:4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b v="0"/>
    <s v="food/food trucks"/>
    <n v="1.24E-2"/>
    <n v="34.444444444444443"/>
    <x v="4"/>
    <x v="29"/>
    <d v="2014-09-27T21:25:08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b v="1"/>
    <s v="technology/hardware"/>
    <n v="1.0333333333333334"/>
    <n v="18.235294117647058"/>
    <x v="0"/>
    <x v="0"/>
    <d v="2015-02-10T00:45:52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b v="0"/>
    <s v="technology/wearables"/>
    <n v="3.0500000000000002E-3"/>
    <n v="76.25"/>
    <x v="0"/>
    <x v="1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b v="0"/>
    <s v="music/indie rock"/>
    <n v="0.20133333333333334"/>
    <n v="21.571428571428573"/>
    <x v="7"/>
    <x v="12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b v="0"/>
    <s v="film &amp; video/animation"/>
    <n v="2.0066666666666667E-2"/>
    <n v="50.166666666666664"/>
    <x v="5"/>
    <x v="23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b v="0"/>
    <s v="technology/web"/>
    <n v="3.3444444444444443E-2"/>
    <n v="150.5"/>
    <x v="0"/>
    <x v="26"/>
    <d v="2016-09-18T18:28:06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b v="1"/>
    <s v="music/rock"/>
    <n v="1.0033333333333334"/>
    <n v="37.625"/>
    <x v="7"/>
    <x v="15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b v="1"/>
    <s v="music/indie rock"/>
    <n v="2.4079999999999999"/>
    <n v="23.153846153846153"/>
    <x v="7"/>
    <x v="12"/>
    <d v="2011-08-17T20:22:12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b v="0"/>
    <s v="theater/plays"/>
    <n v="0.12039999999999999"/>
    <n v="75.25"/>
    <x v="6"/>
    <x v="11"/>
    <d v="2014-08-18T19:10:10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b v="0"/>
    <s v="technology/web"/>
    <n v="0.01"/>
    <n v="300"/>
    <x v="0"/>
    <x v="26"/>
    <d v="2014-07-11T17:12:18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b v="1"/>
    <s v="music/metal"/>
    <n v="1"/>
    <n v="18.75"/>
    <x v="7"/>
    <x v="20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b v="1"/>
    <s v="music/metal"/>
    <n v="1"/>
    <n v="30"/>
    <x v="7"/>
    <x v="20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b v="1"/>
    <s v="music/rock"/>
    <n v="1"/>
    <n v="27.272727272727273"/>
    <x v="7"/>
    <x v="15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b v="1"/>
    <s v="music/indie rock"/>
    <n v="1"/>
    <n v="27.272727272727273"/>
    <x v="7"/>
    <x v="12"/>
    <d v="2013-04-01T22:16:3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b v="0"/>
    <s v="technology/web"/>
    <n v="0.03"/>
    <n v="300"/>
    <x v="0"/>
    <x v="26"/>
    <d v="2015-11-19T19:48:25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b v="0"/>
    <s v="theater/plays"/>
    <n v="0.5"/>
    <n v="60"/>
    <x v="6"/>
    <x v="11"/>
    <d v="2016-01-01T00:11:11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b v="1"/>
    <s v="theater/musical"/>
    <n v="1"/>
    <n v="30"/>
    <x v="6"/>
    <x v="19"/>
    <d v="2015-01-09T03:39:39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b v="0"/>
    <s v="theater/spaces"/>
    <n v="0.12"/>
    <n v="25"/>
    <x v="6"/>
    <x v="9"/>
    <d v="2015-06-16T09:12:1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b v="0"/>
    <s v="theater/spaces"/>
    <n v="0.03"/>
    <n v="300"/>
    <x v="6"/>
    <x v="9"/>
    <d v="2016-05-06T10:43:47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b v="0"/>
    <s v="theater/plays"/>
    <n v="0.6"/>
    <n v="60"/>
    <x v="6"/>
    <x v="11"/>
    <d v="2015-10-28T16:06:07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b v="0"/>
    <s v="technology/wearables"/>
    <n v="8.5142857142857138E-3"/>
    <n v="99.333333333333329"/>
    <x v="0"/>
    <x v="1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b v="0"/>
    <s v="technology/wearables"/>
    <n v="1.192E-2"/>
    <n v="49.666666666666664"/>
    <x v="0"/>
    <x v="1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b v="0"/>
    <s v="theater/plays"/>
    <n v="0.24333333333333335"/>
    <n v="24.333333333333332"/>
    <x v="6"/>
    <x v="11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b v="1"/>
    <s v="photography/photobooks"/>
    <n v="2.9"/>
    <n v="19.333333333333332"/>
    <x v="2"/>
    <x v="3"/>
    <d v="2017-01-12T12:09:38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b v="0"/>
    <s v="technology/wearables"/>
    <n v="9.633333333333334E-2"/>
    <n v="24.083333333333332"/>
    <x v="0"/>
    <x v="1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b v="0"/>
    <s v="photography/nature"/>
    <n v="0.28899999999999998"/>
    <n v="26.272727272727273"/>
    <x v="2"/>
    <x v="38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b v="1"/>
    <s v="theater/plays"/>
    <n v="2.8613861386138613"/>
    <n v="19.266666666666666"/>
    <x v="6"/>
    <x v="11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b v="0"/>
    <s v="technology/wearables"/>
    <n v="1.9066666666666666E-2"/>
    <n v="57.2"/>
    <x v="0"/>
    <x v="1"/>
    <d v="2016-08-10T18:00:48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b v="0"/>
    <s v="theater/plays"/>
    <n v="0.14249999999999999"/>
    <n v="71.25"/>
    <x v="6"/>
    <x v="11"/>
    <d v="2016-02-14T05:39:40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b v="0"/>
    <s v="theater/plays"/>
    <n v="2.8500000000000001E-2"/>
    <n v="57"/>
    <x v="6"/>
    <x v="11"/>
    <d v="2014-05-20T16:40:56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b v="0"/>
    <s v="games/video games"/>
    <n v="5.6800000000000002E-3"/>
    <n v="28.4"/>
    <x v="3"/>
    <x v="18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b v="0"/>
    <s v="food/restaurants"/>
    <n v="2.5545454545454545E-2"/>
    <n v="40.142857142857146"/>
    <x v="4"/>
    <x v="40"/>
    <d v="2015-08-28T18:38:24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b v="0"/>
    <s v="music/indie rock"/>
    <n v="0.37333333333333335"/>
    <n v="35"/>
    <x v="7"/>
    <x v="12"/>
    <d v="2011-04-13T02:22:4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b v="0"/>
    <s v="technology/wearables"/>
    <n v="5.5999999999999999E-3"/>
    <n v="93.333333333333329"/>
    <x v="0"/>
    <x v="1"/>
    <d v="2016-02-24T17:59:1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b v="0"/>
    <s v="photography/places"/>
    <n v="2.8E-3"/>
    <n v="40"/>
    <x v="2"/>
    <x v="34"/>
    <d v="2014-05-21T01:12:0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b v="0"/>
    <s v="music/faith"/>
    <n v="9.3333333333333338E-2"/>
    <n v="35"/>
    <x v="7"/>
    <x v="14"/>
    <d v="2017-03-09T22:05:12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b v="0"/>
    <s v="theater/spaces"/>
    <n v="1.8666666666666668E-2"/>
    <n v="93.333333333333329"/>
    <x v="6"/>
    <x v="9"/>
    <d v="2015-01-27T00:16:12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b v="1"/>
    <s v="theater/plays"/>
    <n v="1.1200000000000001"/>
    <n v="11.666666666666666"/>
    <x v="6"/>
    <x v="11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b v="0"/>
    <s v="film &amp; video/drama"/>
    <n v="1.116E-2"/>
    <n v="46.5"/>
    <x v="5"/>
    <x v="10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b v="0"/>
    <s v="theater/spaces"/>
    <n v="0.13900000000000001"/>
    <n v="55.6"/>
    <x v="6"/>
    <x v="9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b v="0"/>
    <s v="food/food trucks"/>
    <n v="1.3849999999999999E-3"/>
    <n v="23.083333333333332"/>
    <x v="4"/>
    <x v="29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b v="1"/>
    <s v="theater/plays"/>
    <n v="1.385"/>
    <n v="30.777777777777779"/>
    <x v="6"/>
    <x v="11"/>
    <d v="2015-11-04T20:59:25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x v="1"/>
    <n v="4"/>
    <b v="0"/>
    <s v="technology/makerspaces"/>
    <n v="8.6250000000000007E-3"/>
    <n v="69"/>
    <x v="0"/>
    <x v="24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b v="0"/>
    <s v="technology/wearables"/>
    <n v="1.3650000000000001E-2"/>
    <n v="39"/>
    <x v="0"/>
    <x v="1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b v="0"/>
    <s v="theater/plays"/>
    <n v="2.7300000000000001E-2"/>
    <n v="27.3"/>
    <x v="6"/>
    <x v="11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b v="0"/>
    <s v="theater/musical"/>
    <n v="3.4125000000000003E-2"/>
    <n v="22.75"/>
    <x v="6"/>
    <x v="19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b v="1"/>
    <s v="theater/plays"/>
    <n v="1.36"/>
    <n v="13.6"/>
    <x v="6"/>
    <x v="11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b v="0"/>
    <s v="theater/plays"/>
    <n v="5.4199999999999998E-2"/>
    <n v="90.333333333333329"/>
    <x v="6"/>
    <x v="11"/>
    <d v="2016-12-18T20:16:26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b v="0"/>
    <s v="games/mobile games"/>
    <n v="6.4439140811455853E-2"/>
    <n v="45"/>
    <x v="3"/>
    <x v="28"/>
    <d v="2015-11-19T16:07:09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b v="0"/>
    <s v="technology/web"/>
    <n v="3.8571428571428572E-3"/>
    <n v="54"/>
    <x v="0"/>
    <x v="26"/>
    <d v="2015-12-22T22:22:18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b v="0"/>
    <s v="theater/plays"/>
    <n v="0.18"/>
    <n v="45"/>
    <x v="6"/>
    <x v="11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b v="1"/>
    <s v="theater/plays"/>
    <n v="1.08"/>
    <n v="38.571428571428569"/>
    <x v="6"/>
    <x v="11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b v="0"/>
    <s v="journalism/audio"/>
    <n v="2.6599999999999999E-2"/>
    <n v="33.25"/>
    <x v="8"/>
    <x v="30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b v="0"/>
    <s v="theater/plays"/>
    <n v="6.6500000000000004E-2"/>
    <n v="29.555555555555557"/>
    <x v="6"/>
    <x v="11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b v="0"/>
    <s v="theater/plays"/>
    <n v="2.75E-2"/>
    <n v="52.8"/>
    <x v="6"/>
    <x v="11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b v="0"/>
    <s v="film &amp; video/drama"/>
    <n v="0.1048"/>
    <n v="32.75"/>
    <x v="5"/>
    <x v="10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b v="0"/>
    <s v="technology/web"/>
    <n v="1.044E-2"/>
    <n v="87"/>
    <x v="0"/>
    <x v="26"/>
    <d v="2016-06-07T23:42:17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b v="1"/>
    <s v="film &amp; video/shorts"/>
    <n v="1.04"/>
    <n v="21.666666666666668"/>
    <x v="5"/>
    <x v="27"/>
    <d v="2014-03-18T17:13:4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b v="0"/>
    <s v="technology/wearables"/>
    <n v="5.1999999999999998E-3"/>
    <n v="26"/>
    <x v="0"/>
    <x v="1"/>
    <d v="2015-06-03T00:40:46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b v="0"/>
    <s v="music/indie rock"/>
    <n v="3.2500000000000001E-2"/>
    <n v="28.888888888888889"/>
    <x v="7"/>
    <x v="12"/>
    <d v="2014-07-22T00:45:3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b v="0"/>
    <s v="technology/gadgets"/>
    <n v="1.04E-2"/>
    <n v="28.888888888888889"/>
    <x v="0"/>
    <x v="6"/>
    <d v="2014-07-08T18:57:31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b v="0"/>
    <s v="publishing/children's books"/>
    <n v="0.52"/>
    <n v="17.333333333333332"/>
    <x v="1"/>
    <x v="39"/>
    <d v="2015-03-09T18:58:47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b v="0"/>
    <s v="theater/plays"/>
    <n v="5.1999999999999998E-2"/>
    <n v="65"/>
    <x v="6"/>
    <x v="11"/>
    <d v="2014-07-09T17:41:3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b v="0"/>
    <s v="theater/plays"/>
    <n v="0.32500000000000001"/>
    <n v="37.142857142857146"/>
    <x v="6"/>
    <x v="11"/>
    <d v="2015-02-21T03:10:44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b v="0"/>
    <s v="technology/web"/>
    <n v="4.3166666666666666E-3"/>
    <n v="64.75"/>
    <x v="0"/>
    <x v="26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b v="0"/>
    <s v="theater/plays"/>
    <n v="0.51600000000000001"/>
    <n v="32.25"/>
    <x v="6"/>
    <x v="11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b v="0"/>
    <s v="games/video games"/>
    <n v="5.1000000000000004E-3"/>
    <n v="23.181818181818183"/>
    <x v="3"/>
    <x v="18"/>
    <d v="2012-11-07T22:23:42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b v="0"/>
    <s v="food/food trucks"/>
    <n v="0.1008"/>
    <n v="42"/>
    <x v="4"/>
    <x v="29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b v="0"/>
    <s v="theater/plays"/>
    <n v="0.33600000000000002"/>
    <n v="63"/>
    <x v="6"/>
    <x v="11"/>
    <d v="2016-04-01T14:18:3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b v="1"/>
    <s v="theater/plays"/>
    <n v="1.004"/>
    <n v="31.375"/>
    <x v="6"/>
    <x v="11"/>
    <d v="2015-03-12T19:22:3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b v="0"/>
    <s v="theater/plays"/>
    <n v="0.1255"/>
    <n v="50.2"/>
    <x v="6"/>
    <x v="11"/>
    <d v="2016-05-19T19:32:19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b v="0"/>
    <s v="film &amp; video/drama"/>
    <n v="0.05"/>
    <n v="83.333333333333329"/>
    <x v="5"/>
    <x v="10"/>
    <d v="2015-08-23T10:35:38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b v="0"/>
    <s v="film &amp; video/drama"/>
    <n v="8.6206896551724137E-3"/>
    <n v="125"/>
    <x v="5"/>
    <x v="10"/>
    <d v="2015-04-12T15:59:04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b v="0"/>
    <s v="film &amp; video/drama"/>
    <n v="0.25"/>
    <n v="50"/>
    <x v="5"/>
    <x v="10"/>
    <d v="2015-10-20T02:38:50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b v="0"/>
    <s v="film &amp; video/animation"/>
    <n v="1.25E-3"/>
    <n v="250"/>
    <x v="5"/>
    <x v="23"/>
    <d v="2013-07-11T13:15:20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b v="0"/>
    <s v="technology/web"/>
    <n v="3.3333333333333333E-2"/>
    <n v="250"/>
    <x v="0"/>
    <x v="26"/>
    <d v="2014-11-03T05:34:20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b v="0"/>
    <s v="technology/wearables"/>
    <n v="2.6737967914438501E-3"/>
    <n v="250"/>
    <x v="0"/>
    <x v="1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b v="0"/>
    <s v="journalism/audio"/>
    <n v="2.9411764705882353E-3"/>
    <n v="250"/>
    <x v="8"/>
    <x v="30"/>
    <d v="2016-07-28T17:00:09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b v="0"/>
    <s v="food/food trucks"/>
    <n v="2.5000000000000001E-3"/>
    <n v="62.5"/>
    <x v="4"/>
    <x v="29"/>
    <d v="2016-03-20T08:12:01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b v="0"/>
    <s v="theater/musical"/>
    <n v="0.25"/>
    <n v="41.666666666666664"/>
    <x v="6"/>
    <x v="19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b v="1"/>
    <s v="theater/plays"/>
    <n v="1"/>
    <n v="27.777777777777779"/>
    <x v="6"/>
    <x v="11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b v="1"/>
    <s v="theater/plays"/>
    <n v="1"/>
    <n v="31.25"/>
    <x v="6"/>
    <x v="11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b v="1"/>
    <s v="theater/plays"/>
    <n v="1"/>
    <n v="11.363636363636363"/>
    <x v="6"/>
    <x v="11"/>
    <d v="2014-11-28T21:08:45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b v="0"/>
    <s v="theater/plays"/>
    <n v="0.05"/>
    <n v="62.5"/>
    <x v="6"/>
    <x v="11"/>
    <d v="2015-05-27T05:42:16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b v="0"/>
    <s v="theater/plays"/>
    <n v="2.5000000000000001E-2"/>
    <n v="35.714285714285715"/>
    <x v="6"/>
    <x v="11"/>
    <d v="2014-08-15T15:22:32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b v="0"/>
    <s v="technology/web"/>
    <n v="0.01"/>
    <n v="49"/>
    <x v="0"/>
    <x v="26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b v="0"/>
    <s v="games/video games"/>
    <n v="1.6199999999999999E-2"/>
    <n v="16.2"/>
    <x v="3"/>
    <x v="18"/>
    <d v="2016-04-19T05:19:50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b v="0"/>
    <s v="music/world music"/>
    <n v="3.0124999999999999E-2"/>
    <n v="30.125"/>
    <x v="7"/>
    <x v="37"/>
    <d v="2013-05-15T00:57:3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b v="0"/>
    <s v="publishing/translations"/>
    <n v="1.6620689655172414E-2"/>
    <n v="48.2"/>
    <x v="1"/>
    <x v="31"/>
    <d v="2015-01-28T12:14:4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b v="1"/>
    <s v="theater/plays"/>
    <n v="1.0954545454545455"/>
    <n v="20.083333333333332"/>
    <x v="6"/>
    <x v="11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b v="0"/>
    <s v="technology/wearables"/>
    <n v="2.6666666666666668E-2"/>
    <n v="40"/>
    <x v="0"/>
    <x v="1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b v="0"/>
    <s v="theater/plays"/>
    <n v="4.8000000000000001E-2"/>
    <n v="30"/>
    <x v="6"/>
    <x v="11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b v="0"/>
    <s v="technology/gadgets"/>
    <n v="0.47399999999999998"/>
    <n v="29.625"/>
    <x v="0"/>
    <x v="6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b v="0"/>
    <s v="photography/people"/>
    <n v="7.6129032258064515E-3"/>
    <n v="33.714285714285715"/>
    <x v="2"/>
    <x v="36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b v="0"/>
    <s v="games/video games"/>
    <n v="0.11799999999999999"/>
    <n v="19.666666666666668"/>
    <x v="3"/>
    <x v="18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b v="0"/>
    <s v="publishing/fiction"/>
    <n v="4.7E-2"/>
    <n v="39.166666666666664"/>
    <x v="1"/>
    <x v="35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b v="0"/>
    <s v="technology/wearables"/>
    <n v="5.8500000000000003E-2"/>
    <n v="29.25"/>
    <x v="0"/>
    <x v="1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b v="0"/>
    <s v="publishing/children's books"/>
    <n v="0.11700000000000001"/>
    <n v="39"/>
    <x v="1"/>
    <x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b v="1"/>
    <s v="theater/plays"/>
    <n v="1.04"/>
    <n v="26"/>
    <x v="6"/>
    <x v="11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b v="0"/>
    <s v="technology/wearables"/>
    <n v="1.9416666666666665E-2"/>
    <n v="33.285714285714285"/>
    <x v="0"/>
    <x v="1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b v="0"/>
    <s v="food/food trucks"/>
    <n v="3.8833333333333331E-2"/>
    <n v="29.125"/>
    <x v="4"/>
    <x v="29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b v="0"/>
    <s v="film &amp; video/animation"/>
    <n v="1.15E-2"/>
    <n v="57.5"/>
    <x v="5"/>
    <x v="23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b v="1"/>
    <s v="theater/plays"/>
    <n v="1.5333333333333334"/>
    <n v="13.529411764705882"/>
    <x v="6"/>
    <x v="11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b v="0"/>
    <s v="technology/wearables"/>
    <n v="2.2599999999999999E-3"/>
    <n v="45.2"/>
    <x v="0"/>
    <x v="1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b v="0"/>
    <s v="music/faith"/>
    <n v="5.6250000000000001E-2"/>
    <n v="28.125"/>
    <x v="7"/>
    <x v="14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b v="0"/>
    <s v="games/video games"/>
    <n v="0.1125"/>
    <n v="45"/>
    <x v="3"/>
    <x v="18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b v="0"/>
    <s v="theater/plays"/>
    <n v="0.22500000000000001"/>
    <n v="18.75"/>
    <x v="6"/>
    <x v="11"/>
    <d v="2017-03-06T17:16:59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b v="1"/>
    <s v="theater/plays"/>
    <n v="2.25"/>
    <n v="75"/>
    <x v="6"/>
    <x v="11"/>
    <d v="2016-05-13T17:46:51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b v="0"/>
    <s v="theater/plays"/>
    <n v="0.375"/>
    <n v="56.25"/>
    <x v="6"/>
    <x v="11"/>
    <d v="2015-03-11T05:16:22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b v="0"/>
    <s v="technology/web"/>
    <n v="4.4600000000000001E-2"/>
    <n v="24.777777777777779"/>
    <x v="0"/>
    <x v="26"/>
    <d v="2016-01-08T13:18:51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b v="0"/>
    <s v="publishing/art books"/>
    <n v="2.4777777777777777E-2"/>
    <n v="74.333333333333329"/>
    <x v="1"/>
    <x v="32"/>
    <d v="2017-02-20T00:00:02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b v="0"/>
    <s v="technology/wearables"/>
    <n v="1.9088937093275488E-3"/>
    <n v="55"/>
    <x v="0"/>
    <x v="1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b v="0"/>
    <s v="music/faith"/>
    <n v="4.2311459353574929E-2"/>
    <n v="54"/>
    <x v="7"/>
    <x v="1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b v="0"/>
    <s v="theater/musical"/>
    <n v="6.545454545454546E-2"/>
    <n v="108"/>
    <x v="6"/>
    <x v="19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b v="0"/>
    <s v="theater/plays"/>
    <n v="0.108"/>
    <n v="72"/>
    <x v="6"/>
    <x v="11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b v="0"/>
    <s v="film &amp; video/animation"/>
    <n v="2.8667813379201833E-3"/>
    <n v="71.666666666666671"/>
    <x v="5"/>
    <x v="23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b v="0"/>
    <s v="film &amp; video/animation"/>
    <n v="3.307692307692308E-2"/>
    <n v="53.75"/>
    <x v="5"/>
    <x v="23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b v="0"/>
    <s v="theater/plays"/>
    <n v="7.166666666666667E-2"/>
    <n v="30.714285714285715"/>
    <x v="6"/>
    <x v="1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b v="0"/>
    <s v="theater/plays"/>
    <n v="0.107"/>
    <n v="26.75"/>
    <x v="6"/>
    <x v="11"/>
    <d v="2014-12-02T15:25:53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b v="0"/>
    <s v="technology/wearables"/>
    <n v="4.24E-2"/>
    <n v="30.285714285714285"/>
    <x v="0"/>
    <x v="1"/>
    <d v="2016-06-17T18:09:48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b v="0"/>
    <s v="journalism/audio"/>
    <n v="1.4133333333333333E-2"/>
    <n v="53"/>
    <x v="8"/>
    <x v="30"/>
    <d v="2016-08-16T01:16:2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b v="0"/>
    <s v="games/mobile games"/>
    <n v="1.06E-2"/>
    <n v="16.307692307692307"/>
    <x v="3"/>
    <x v="28"/>
    <d v="2015-05-31T03:06:42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b v="0"/>
    <s v="theater/plays"/>
    <n v="7.4690265486725665E-2"/>
    <n v="35.166666666666664"/>
    <x v="6"/>
    <x v="11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b v="0"/>
    <s v="theater/plays"/>
    <n v="0.21099999999999999"/>
    <n v="26.375"/>
    <x v="6"/>
    <x v="11"/>
    <d v="2014-12-08T01:37:14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b v="0"/>
    <s v="music/world music"/>
    <n v="2.787363950092912E-2"/>
    <n v="35"/>
    <x v="7"/>
    <x v="37"/>
    <d v="2013-11-05T03:14:59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b v="0"/>
    <s v="food/restaurants"/>
    <n v="1.7500000000000002E-2"/>
    <n v="52.5"/>
    <x v="4"/>
    <x v="40"/>
    <d v="2014-08-03T09:21:17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b v="1"/>
    <s v="film &amp; video/shorts"/>
    <n v="1.0249999999999999"/>
    <n v="15.76923076923077"/>
    <x v="5"/>
    <x v="27"/>
    <d v="2015-02-07T14:46:29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b v="0"/>
    <s v="film &amp; video/animation"/>
    <n v="1.3666666666666667E-2"/>
    <n v="68.333333333333329"/>
    <x v="5"/>
    <x v="23"/>
    <d v="2017-01-03T14:46:0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b v="0"/>
    <s v="technology/wearables"/>
    <n v="2.0500000000000002E-3"/>
    <n v="68.333333333333329"/>
    <x v="0"/>
    <x v="1"/>
    <d v="2014-07-18T20:10:17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b v="0"/>
    <s v="music/indie rock"/>
    <n v="0.41"/>
    <n v="29.285714285714285"/>
    <x v="7"/>
    <x v="12"/>
    <d v="2016-08-21T20:53:33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b v="0"/>
    <s v="publishing/art books"/>
    <n v="0.10806536636794939"/>
    <n v="51.25"/>
    <x v="1"/>
    <x v="32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b v="0"/>
    <s v="photography/places"/>
    <n v="0.20499999999999999"/>
    <n v="20.5"/>
    <x v="2"/>
    <x v="34"/>
    <d v="2016-03-16T17:06:22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b v="0"/>
    <s v="theater/plays"/>
    <n v="0.1275"/>
    <n v="25.5"/>
    <x v="6"/>
    <x v="11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b v="0"/>
    <s v="film &amp; video/animation"/>
    <n v="6.7966666666666675E-2"/>
    <n v="40.78"/>
    <x v="5"/>
    <x v="23"/>
    <d v="2012-01-26T09:01:39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b v="0"/>
    <s v="food/food trucks"/>
    <n v="0.16833333333333333"/>
    <n v="16.833333333333332"/>
    <x v="4"/>
    <x v="29"/>
    <d v="2016-01-30T21:10:58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b v="0"/>
    <s v="theater/plays"/>
    <n v="2.3764705882352941E-2"/>
    <n v="202"/>
    <x v="6"/>
    <x v="11"/>
    <d v="2016-09-08T09:20:3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b v="0"/>
    <s v="food/food trucks"/>
    <n v="7.1785714285714283E-3"/>
    <n v="22.333333333333332"/>
    <x v="4"/>
    <x v="29"/>
    <d v="2016-01-05T19:44:5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b v="1"/>
    <s v="theater/plays"/>
    <n v="1.0049999999999999"/>
    <n v="18.272727272727273"/>
    <x v="6"/>
    <x v="11"/>
    <d v="2015-04-07T19:53:30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b v="0"/>
    <s v="theater/plays"/>
    <n v="0.10050000000000001"/>
    <n v="100.5"/>
    <x v="6"/>
    <x v="11"/>
    <d v="2015-01-16T14:05:47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b v="0"/>
    <s v="film &amp; video/drama"/>
    <n v="0.2"/>
    <n v="100"/>
    <x v="5"/>
    <x v="10"/>
    <d v="2016-02-03T01:55:55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b v="0"/>
    <s v="technology/web"/>
    <n v="2.5000000000000001E-2"/>
    <n v="200"/>
    <x v="0"/>
    <x v="26"/>
    <d v="2015-12-07T20:38:37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b v="0"/>
    <s v="music/indie rock"/>
    <n v="0.1"/>
    <n v="40"/>
    <x v="7"/>
    <x v="12"/>
    <d v="2015-03-02T21:32: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b v="1"/>
    <s v="publishing/nonfiction"/>
    <n v="1"/>
    <n v="40"/>
    <x v="1"/>
    <x v="17"/>
    <d v="2016-01-27T20:15:27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b v="0"/>
    <s v="publishing/translations"/>
    <n v="1E-3"/>
    <n v="100"/>
    <x v="1"/>
    <x v="31"/>
    <d v="2015-01-09T21:58:29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b v="0"/>
    <s v="theater/spaces"/>
    <n v="2.5000000000000001E-2"/>
    <n v="200"/>
    <x v="6"/>
    <x v="9"/>
    <d v="2015-08-10T22:31:19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b v="1"/>
    <s v="theater/plays"/>
    <n v="1"/>
    <n v="22.222222222222221"/>
    <x v="6"/>
    <x v="11"/>
    <d v="2016-04-07T03:27:36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b v="0"/>
    <s v="theater/plays"/>
    <n v="1.4814814814814815E-2"/>
    <n v="100"/>
    <x v="6"/>
    <x v="11"/>
    <d v="2015-03-04T22:44:1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b v="0"/>
    <s v="technology/wearables"/>
    <n v="7.9600000000000001E-3"/>
    <n v="199"/>
    <x v="0"/>
    <x v="1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b v="0"/>
    <s v="music/jazz"/>
    <n v="3.0153846153846153E-2"/>
    <n v="32.666666666666664"/>
    <x v="7"/>
    <x v="33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b v="0"/>
    <s v="music/jazz"/>
    <n v="5.0256410256410255E-2"/>
    <n v="19.600000000000001"/>
    <x v="7"/>
    <x v="33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b v="0"/>
    <s v="music/indie rock"/>
    <n v="2.4375000000000001E-2"/>
    <n v="27.857142857142858"/>
    <x v="7"/>
    <x v="12"/>
    <d v="2010-09-10T03:03:49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b v="1"/>
    <s v="theater/plays"/>
    <n v="1.3"/>
    <n v="16.25"/>
    <x v="6"/>
    <x v="11"/>
    <d v="2016-10-19T00:31:0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b v="0"/>
    <s v="theater/plays"/>
    <n v="3.2500000000000001E-2"/>
    <n v="39"/>
    <x v="6"/>
    <x v="11"/>
    <d v="2015-01-27T20:00:2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b v="0"/>
    <s v="technology/wearables"/>
    <n v="1.2933333333333333E-2"/>
    <n v="19.399999999999999"/>
    <x v="0"/>
    <x v="1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b v="0"/>
    <s v="film &amp; video/science fiction"/>
    <n v="2.375E-2"/>
    <n v="47.5"/>
    <x v="5"/>
    <x v="21"/>
    <d v="2015-03-04T14:59:01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b v="0"/>
    <s v="journalism/audio"/>
    <n v="0.95477386934673369"/>
    <n v="47.5"/>
    <x v="8"/>
    <x v="30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b v="0"/>
    <s v="theater/plays"/>
    <n v="2.7E-2"/>
    <n v="23.625"/>
    <x v="6"/>
    <x v="11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b v="0"/>
    <s v="food/food trucks"/>
    <n v="7.5199999999999998E-3"/>
    <n v="23.5"/>
    <x v="4"/>
    <x v="29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b v="0"/>
    <s v="photography/photobooks"/>
    <n v="3.7400000000000003E-2"/>
    <n v="12.466666666666667"/>
    <x v="2"/>
    <x v="3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b v="0"/>
    <s v="games/mobile games"/>
    <n v="4.1333333333333335E-3"/>
    <n v="23.25"/>
    <x v="3"/>
    <x v="28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b v="0"/>
    <s v="theater/plays"/>
    <n v="4.1111111111111114E-3"/>
    <n v="46.25"/>
    <x v="6"/>
    <x v="11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b v="0"/>
    <s v="theater/plays"/>
    <n v="3.0833333333333334E-2"/>
    <n v="61.666666666666664"/>
    <x v="6"/>
    <x v="11"/>
    <d v="2015-08-08T18:09:57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b v="0"/>
    <s v="film &amp; video/drama"/>
    <n v="0.4"/>
    <n v="25.714285714285715"/>
    <x v="5"/>
    <x v="10"/>
    <d v="2015-03-07T01:08:46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b v="0"/>
    <s v="publishing/translations"/>
    <n v="6.6055045871559637E-2"/>
    <n v="30"/>
    <x v="1"/>
    <x v="31"/>
    <d v="2015-02-05T19:55:01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b v="1"/>
    <s v="music/rock"/>
    <n v="1.2"/>
    <n v="22.5"/>
    <x v="7"/>
    <x v="15"/>
    <d v="2012-09-01T01:35:37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b v="0"/>
    <s v="technology/web"/>
    <n v="3.272727272727273E-2"/>
    <n v="30"/>
    <x v="0"/>
    <x v="26"/>
    <d v="2015-03-25T01:39:31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b v="1"/>
    <s v="theater/plays"/>
    <n v="1.8"/>
    <n v="12"/>
    <x v="6"/>
    <x v="11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b v="0"/>
    <s v="games/video games"/>
    <n v="3.5704000000000004E-4"/>
    <n v="17.852"/>
    <x v="3"/>
    <x v="18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b v="0"/>
    <s v="music/world music"/>
    <n v="0.17799999999999999"/>
    <n v="59.333333333333336"/>
    <x v="7"/>
    <x v="37"/>
    <d v="2011-07-07T14:38:56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b v="0"/>
    <s v="publishing/fiction"/>
    <n v="3.5400000000000001E-2"/>
    <n v="59"/>
    <x v="1"/>
    <x v="35"/>
    <d v="2015-04-21T03:26:50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b v="0"/>
    <s v="theater/plays"/>
    <n v="8.8500000000000002E-3"/>
    <n v="35.4"/>
    <x v="6"/>
    <x v="11"/>
    <d v="2016-06-19T14:14:41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b v="0"/>
    <s v="technology/web"/>
    <n v="1.4583333333333334E-2"/>
    <n v="35"/>
    <x v="0"/>
    <x v="26"/>
    <d v="2014-11-25T20:27:03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b v="0"/>
    <s v="theater/spaces"/>
    <n v="6.9999999999999999E-4"/>
    <n v="87.5"/>
    <x v="6"/>
    <x v="9"/>
    <d v="2015-09-16T16:35:5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b v="0"/>
    <s v="theater/plays"/>
    <n v="0.11533333333333333"/>
    <n v="24.714285714285715"/>
    <x v="6"/>
    <x v="11"/>
    <d v="2015-04-30T14:58: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b v="0"/>
    <s v="publishing/fiction"/>
    <n v="1.7000000000000001E-2"/>
    <n v="34"/>
    <x v="1"/>
    <x v="35"/>
    <d v="2011-11-16T01:26:3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b v="0"/>
    <s v="music/jazz"/>
    <n v="3.3999999999999998E-3"/>
    <n v="42.5"/>
    <x v="7"/>
    <x v="33"/>
    <d v="2013-10-12T13:19:08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b v="0"/>
    <s v="photography/nature"/>
    <n v="0.34"/>
    <n v="28.333333333333332"/>
    <x v="2"/>
    <x v="38"/>
    <d v="2015-10-04T03:15:59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b v="0"/>
    <s v="theater/plays"/>
    <n v="0.10625"/>
    <n v="42.5"/>
    <x v="6"/>
    <x v="11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b v="0"/>
    <s v="theater/plays"/>
    <n v="0.2"/>
    <n v="34"/>
    <x v="6"/>
    <x v="11"/>
    <d v="2015-05-08T19:26:20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b v="0"/>
    <s v="games/video games"/>
    <n v="0.41249999999999998"/>
    <n v="23.571428571428573"/>
    <x v="3"/>
    <x v="18"/>
    <d v="2012-03-05T17:46:15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b v="0"/>
    <s v="theater/plays"/>
    <n v="0.16500000000000001"/>
    <n v="27.5"/>
    <x v="6"/>
    <x v="11"/>
    <d v="2015-01-27T16:00:2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b v="0"/>
    <s v="theater/plays"/>
    <n v="0.20849420849420849"/>
    <n v="23.142857142857142"/>
    <x v="6"/>
    <x v="11"/>
    <d v="2017-03-13T03:38:4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b v="0"/>
    <s v="music/jazz"/>
    <n v="3.2000000000000001E-2"/>
    <n v="40"/>
    <x v="7"/>
    <x v="33"/>
    <d v="2012-08-28T19:06:2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b v="0"/>
    <s v="music/jazz"/>
    <n v="2.6666666666666668E-2"/>
    <n v="32"/>
    <x v="7"/>
    <x v="33"/>
    <d v="2013-10-28T21:08:31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b v="0"/>
    <s v="technology/wearables"/>
    <n v="4.0000000000000001E-3"/>
    <n v="39"/>
    <x v="0"/>
    <x v="1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b v="1"/>
    <s v="photography/photobooks"/>
    <n v="1.55"/>
    <n v="51.666666666666664"/>
    <x v="2"/>
    <x v="3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b v="0"/>
    <s v="film &amp; video/animation"/>
    <n v="7.6499999999999997E-3"/>
    <n v="11.76923076923077"/>
    <x v="5"/>
    <x v="23"/>
    <d v="2013-05-06T22:13:50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b v="1"/>
    <s v="music/rock"/>
    <n v="1"/>
    <n v="21.857142857142858"/>
    <x v="7"/>
    <x v="15"/>
    <d v="2017-02-27T16:49:11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b v="0"/>
    <s v="theater/plays"/>
    <n v="0.153"/>
    <n v="38.25"/>
    <x v="6"/>
    <x v="11"/>
    <d v="2014-09-24T19:40:06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b v="0"/>
    <s v="film &amp; video/science fiction"/>
    <n v="2.7454545454545453E-3"/>
    <n v="25.166666666666668"/>
    <x v="5"/>
    <x v="21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b v="0"/>
    <s v="music/jazz"/>
    <n v="3.0200000000000001E-3"/>
    <n v="50.333333333333336"/>
    <x v="7"/>
    <x v="33"/>
    <d v="2015-12-04T01:55:37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b v="0"/>
    <s v="food/food trucks"/>
    <n v="1.5100000000000001E-2"/>
    <n v="50.333333333333336"/>
    <x v="4"/>
    <x v="29"/>
    <d v="2014-10-06T15:04:4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b v="0"/>
    <s v="food/food trucks"/>
    <n v="6.0400000000000002E-3"/>
    <n v="50.333333333333336"/>
    <x v="4"/>
    <x v="29"/>
    <d v="2015-07-26T17:34:4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b v="0"/>
    <s v="theater/musical"/>
    <n v="4.0266666666666666E-2"/>
    <n v="37.75"/>
    <x v="6"/>
    <x v="19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b v="0"/>
    <s v="theater/plays"/>
    <n v="0.3775"/>
    <n v="11.615384615384615"/>
    <x v="6"/>
    <x v="11"/>
    <d v="2014-05-06T22:11:30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b v="0"/>
    <s v="film &amp; video/animation"/>
    <n v="0.03"/>
    <n v="30"/>
    <x v="5"/>
    <x v="23"/>
    <d v="2013-03-07T07:16:22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b v="0"/>
    <s v="publishing/fiction"/>
    <n v="2.2388059701492536E-2"/>
    <n v="50"/>
    <x v="1"/>
    <x v="35"/>
    <d v="2015-05-06T19:06:13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b v="0"/>
    <s v="music/faith"/>
    <n v="7.4999999999999997E-2"/>
    <n v="50"/>
    <x v="7"/>
    <x v="14"/>
    <d v="2016-10-30T13:51:39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b v="0"/>
    <s v="publishing/children's books"/>
    <n v="0.03"/>
    <n v="75"/>
    <x v="1"/>
    <x v="39"/>
    <d v="2011-11-16T00:19:14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b v="0"/>
    <s v="theater/plays"/>
    <n v="0.21428571428571427"/>
    <n v="37.5"/>
    <x v="6"/>
    <x v="11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b v="0"/>
    <s v="film &amp; video/animation"/>
    <n v="1.8625E-3"/>
    <n v="13.545454545454545"/>
    <x v="5"/>
    <x v="23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b v="0"/>
    <s v="theater/plays"/>
    <n v="4.8666666666666664E-2"/>
    <n v="24.333333333333332"/>
    <x v="6"/>
    <x v="11"/>
    <d v="2015-06-10T00:54:07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b v="0"/>
    <s v="publishing/translations"/>
    <n v="2.9000000000000001E-2"/>
    <n v="48.333333333333336"/>
    <x v="1"/>
    <x v="31"/>
    <d v="2016-12-04T16:02:45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b v="0"/>
    <s v="food/food trucks"/>
    <n v="2.2307692307692306E-2"/>
    <n v="72.5"/>
    <x v="4"/>
    <x v="29"/>
    <d v="2015-08-18T02:31:5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b v="0"/>
    <s v="theater/plays"/>
    <n v="7.8378378378378383E-2"/>
    <n v="20.714285714285715"/>
    <x v="6"/>
    <x v="11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b v="0"/>
    <s v="technology/web"/>
    <n v="1.6705882352941177E-3"/>
    <n v="142"/>
    <x v="0"/>
    <x v="26"/>
    <d v="2016-01-19T19:09:2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b v="0"/>
    <s v="film &amp; video/animation"/>
    <n v="0.17624999999999999"/>
    <n v="28.2"/>
    <x v="5"/>
    <x v="23"/>
    <d v="2014-07-24T22:08:38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b v="0"/>
    <s v="theater/spaces"/>
    <n v="0.14099999999999999"/>
    <n v="20.142857142857142"/>
    <x v="6"/>
    <x v="9"/>
    <d v="2014-11-14T20:00:34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b v="0"/>
    <s v="film &amp; video/science fiction"/>
    <n v="5.5999999999999995E-4"/>
    <n v="28"/>
    <x v="5"/>
    <x v="21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b v="0"/>
    <s v="technology/web"/>
    <n v="1.4E-2"/>
    <n v="23.333333333333332"/>
    <x v="0"/>
    <x v="26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b v="0"/>
    <s v="photography/people"/>
    <n v="7.0000000000000007E-2"/>
    <n v="46.666666666666664"/>
    <x v="2"/>
    <x v="36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b v="0"/>
    <s v="publishing/children's books"/>
    <n v="0.28000000000000003"/>
    <n v="35"/>
    <x v="1"/>
    <x v="39"/>
    <d v="2012-05-15T15:33:17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b v="0"/>
    <s v="film &amp; video/animation"/>
    <n v="0.26953125"/>
    <n v="17.25"/>
    <x v="5"/>
    <x v="23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b v="0"/>
    <s v="theater/plays"/>
    <n v="0.27400000000000002"/>
    <n v="22.833333333333332"/>
    <x v="6"/>
    <x v="11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b v="0"/>
    <s v="theater/plays"/>
    <n v="9.7142857142857135E-3"/>
    <n v="22.666666666666668"/>
    <x v="6"/>
    <x v="11"/>
    <d v="2014-06-21T12:52:06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b v="0"/>
    <s v="theater/plays"/>
    <n v="5.3999999999999999E-2"/>
    <n v="27"/>
    <x v="6"/>
    <x v="11"/>
    <d v="2015-05-12T02:13:11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b v="0"/>
    <s v="theater/plays"/>
    <n v="2.2499999999999998E-3"/>
    <n v="33.75"/>
    <x v="6"/>
    <x v="11"/>
    <d v="2014-08-12T08:37:22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b v="0"/>
    <s v="theater/plays"/>
    <n v="5.3999999999999999E-2"/>
    <n v="45"/>
    <x v="6"/>
    <x v="11"/>
    <d v="2016-10-14T09:17:40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b v="0"/>
    <s v="theater/plays"/>
    <n v="1.4210526315789474E-2"/>
    <n v="15"/>
    <x v="6"/>
    <x v="11"/>
    <d v="2014-05-28T16:21:2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b v="0"/>
    <s v="film &amp; video/animation"/>
    <n v="1.3299999999999999E-2"/>
    <n v="16.625"/>
    <x v="5"/>
    <x v="23"/>
    <d v="2016-01-31T17:05:14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b v="0"/>
    <s v="music/world music"/>
    <n v="4.3999999999999997E-2"/>
    <n v="44"/>
    <x v="7"/>
    <x v="37"/>
    <d v="2013-08-23T21:44:38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b v="0"/>
    <s v="technology/makerspaces"/>
    <n v="3.3E-3"/>
    <n v="44"/>
    <x v="0"/>
    <x v="24"/>
    <d v="2015-01-29T00:01:34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b v="0"/>
    <s v="technology/web"/>
    <n v="2.6200000000000001E-2"/>
    <n v="16.375"/>
    <x v="0"/>
    <x v="26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b v="0"/>
    <s v="music/jazz"/>
    <n v="6.5500000000000003E-2"/>
    <n v="18.714285714285715"/>
    <x v="7"/>
    <x v="33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b v="0"/>
    <s v="theater/plays"/>
    <n v="0.15411764705882353"/>
    <n v="32.75"/>
    <x v="6"/>
    <x v="11"/>
    <d v="2014-11-25T16:15:33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b v="0"/>
    <s v="film &amp; video/drama"/>
    <n v="0.13"/>
    <n v="65"/>
    <x v="5"/>
    <x v="10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b v="0"/>
    <s v="games/video games"/>
    <n v="0.26"/>
    <n v="13"/>
    <x v="3"/>
    <x v="18"/>
    <d v="2013-11-21T20:32:11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b v="0"/>
    <s v="theater/plays"/>
    <n v="0.32500000000000001"/>
    <n v="26"/>
    <x v="6"/>
    <x v="11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b v="0"/>
    <s v="theater/musical"/>
    <n v="0.65"/>
    <n v="14.444444444444445"/>
    <x v="6"/>
    <x v="19"/>
    <d v="2015-05-20T09:58:22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b v="0"/>
    <s v="theater/plays"/>
    <n v="8.666666666666667E-2"/>
    <n v="32.5"/>
    <x v="6"/>
    <x v="11"/>
    <d v="2016-09-07T21:51:48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b v="1"/>
    <s v="theater/musical"/>
    <n v="1.29"/>
    <n v="43"/>
    <x v="6"/>
    <x v="19"/>
    <d v="2014-08-26T21:16:44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b v="0"/>
    <s v="games/video games"/>
    <n v="0.128"/>
    <n v="10.666666666666666"/>
    <x v="3"/>
    <x v="18"/>
    <d v="2013-10-10T00:18:59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b v="0"/>
    <s v="theater/spaces"/>
    <n v="9.8461538461538464E-5"/>
    <n v="12.8"/>
    <x v="6"/>
    <x v="9"/>
    <d v="2016-03-06T22:36:36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b v="0"/>
    <s v="technology/wearables"/>
    <n v="8.3999999999999995E-3"/>
    <n v="25.2"/>
    <x v="0"/>
    <x v="1"/>
    <d v="2014-12-26T03:56:39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b v="0"/>
    <s v="theater/spaces"/>
    <n v="1.9384615384615384E-3"/>
    <n v="42"/>
    <x v="6"/>
    <x v="9"/>
    <d v="2014-12-08T13:44:0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b v="0"/>
    <s v="theater/plays"/>
    <n v="6.3E-2"/>
    <n v="42"/>
    <x v="6"/>
    <x v="11"/>
    <d v="2015-02-18T17:19:46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b v="0"/>
    <s v="film &amp; video/animation"/>
    <n v="0.05"/>
    <n v="62.5"/>
    <x v="5"/>
    <x v="23"/>
    <d v="2013-10-29T20:01:42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b v="0"/>
    <s v="music/indie rock"/>
    <n v="4.1666666666666664E-2"/>
    <n v="31.25"/>
    <x v="7"/>
    <x v="12"/>
    <d v="2013-10-22T16:46:1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b v="0"/>
    <s v="games/mobile games"/>
    <n v="3.5714285714285713E-3"/>
    <n v="31.25"/>
    <x v="3"/>
    <x v="28"/>
    <d v="2017-01-01T21:45:31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b v="0"/>
    <s v="publishing/art books"/>
    <n v="0.05"/>
    <n v="41.666666666666664"/>
    <x v="1"/>
    <x v="32"/>
    <d v="2016-02-04T00:47:3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b v="0"/>
    <s v="games/mobile games"/>
    <n v="5.0000000000000001E-3"/>
    <n v="62.5"/>
    <x v="3"/>
    <x v="28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b v="0"/>
    <s v="theater/spaces"/>
    <n v="6.2500000000000003E-3"/>
    <n v="62.5"/>
    <x v="6"/>
    <x v="9"/>
    <d v="2016-10-22T03:36:3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b v="0"/>
    <s v="theater/plays"/>
    <n v="1.2500000000000001E-2"/>
    <n v="62.5"/>
    <x v="6"/>
    <x v="11"/>
    <d v="2014-07-23T18:36:0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b v="0"/>
    <s v="theater/plays"/>
    <n v="8.3333333333333332E-3"/>
    <n v="62.5"/>
    <x v="6"/>
    <x v="11"/>
    <d v="2014-08-27T21:52:38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b v="0"/>
    <s v="technology/space exploration"/>
    <n v="9.9200000000000004E-4"/>
    <n v="41.333333333333336"/>
    <x v="0"/>
    <x v="4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b v="1"/>
    <s v="theater/plays"/>
    <n v="1.24"/>
    <n v="8.8571428571428577"/>
    <x v="6"/>
    <x v="11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b v="0"/>
    <s v="technology/web"/>
    <n v="4.9199999999999999E-3"/>
    <n v="20.5"/>
    <x v="0"/>
    <x v="26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b v="0"/>
    <s v="music/jazz"/>
    <n v="0.22363636363636363"/>
    <n v="24.6"/>
    <x v="7"/>
    <x v="33"/>
    <d v="2017-01-02T13:05:19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b v="0"/>
    <s v="music/jazz"/>
    <n v="0.06"/>
    <n v="60"/>
    <x v="7"/>
    <x v="33"/>
    <d v="2014-03-13T04:03:29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b v="0"/>
    <s v="food/small batch"/>
    <n v="0.48"/>
    <n v="30"/>
    <x v="4"/>
    <x v="7"/>
    <d v="2017-03-13T18:07:27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b v="0"/>
    <s v="technology/web"/>
    <n v="0.2857142857142857"/>
    <n v="60"/>
    <x v="0"/>
    <x v="26"/>
    <d v="2014-11-11T16:31:1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b v="0"/>
    <s v="food/food trucks"/>
    <n v="2.6666666666666666E-3"/>
    <n v="60"/>
    <x v="4"/>
    <x v="29"/>
    <d v="2015-03-24T21:05:38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b v="1"/>
    <s v="theater/plays"/>
    <n v="1.7142857142857142"/>
    <n v="8.5714285714285712"/>
    <x v="6"/>
    <x v="11"/>
    <d v="2016-02-25T17:32:10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b v="0"/>
    <s v="theater/plays"/>
    <n v="2E-3"/>
    <n v="40"/>
    <x v="6"/>
    <x v="11"/>
    <d v="2014-07-23T15:57:0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b v="0"/>
    <s v="games/video games"/>
    <n v="2.6222222222222224E-3"/>
    <n v="19.666666666666668"/>
    <x v="3"/>
    <x v="18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b v="0"/>
    <s v="theater/plays"/>
    <n v="1.4749999999999999E-2"/>
    <n v="13.111111111111111"/>
    <x v="6"/>
    <x v="11"/>
    <d v="2014-12-04T00:07:10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b v="0"/>
    <s v="music/world music"/>
    <n v="0.11600000000000001"/>
    <n v="19.333333333333332"/>
    <x v="7"/>
    <x v="37"/>
    <d v="2012-01-31T22:46:14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b v="0"/>
    <s v="theater/spaces"/>
    <n v="0.58291457286432158"/>
    <n v="58"/>
    <x v="6"/>
    <x v="9"/>
    <d v="2016-11-04T22:22:12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b v="0"/>
    <s v="theater/musical"/>
    <n v="3.267605633802817E-2"/>
    <n v="29"/>
    <x v="6"/>
    <x v="19"/>
    <d v="2015-05-14T19:10:1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b v="0"/>
    <s v="film &amp; video/science fiction"/>
    <n v="5.7499999999999999E-3"/>
    <n v="38.333333333333336"/>
    <x v="5"/>
    <x v="21"/>
    <d v="2016-11-19T00:23:18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b v="0"/>
    <s v="technology/web"/>
    <n v="0.23"/>
    <n v="16.428571428571427"/>
    <x v="0"/>
    <x v="26"/>
    <d v="2015-03-07T16:15:45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b v="0"/>
    <s v="games/video games"/>
    <n v="0.10454545454545454"/>
    <n v="23"/>
    <x v="3"/>
    <x v="18"/>
    <d v="2010-10-13T00:40:35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b v="0"/>
    <s v="games/video games"/>
    <n v="2.3E-2"/>
    <n v="23"/>
    <x v="3"/>
    <x v="18"/>
    <d v="2016-03-01T17:56:2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b v="0"/>
    <s v="film &amp; video/animation"/>
    <n v="1.7538461538461537E-2"/>
    <n v="12.666666666666666"/>
    <x v="5"/>
    <x v="23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b v="0"/>
    <s v="music/indie rock"/>
    <n v="2.9894179894179893E-2"/>
    <n v="14.125"/>
    <x v="7"/>
    <x v="12"/>
    <d v="2012-09-27T07:42:18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b v="0"/>
    <s v="film &amp; video/drama"/>
    <n v="2.75E-2"/>
    <n v="15.714285714285714"/>
    <x v="5"/>
    <x v="10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b v="0"/>
    <s v="music/faith"/>
    <n v="0.11"/>
    <n v="55"/>
    <x v="7"/>
    <x v="14"/>
    <d v="2016-07-08T19:32:25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b v="0"/>
    <s v="publishing/children's books"/>
    <n v="1.0999999999999999E-2"/>
    <n v="55"/>
    <x v="1"/>
    <x v="39"/>
    <d v="2015-03-05T19:10:3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b v="0"/>
    <s v="theater/musical"/>
    <n v="3.6666666666666666E-3"/>
    <n v="36.666666666666664"/>
    <x v="6"/>
    <x v="19"/>
    <d v="2015-01-09T10:11:17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b v="0"/>
    <s v="theater/plays"/>
    <n v="1.8333333333333333E-2"/>
    <n v="18.333333333333332"/>
    <x v="6"/>
    <x v="11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b v="0"/>
    <s v="theater/plays"/>
    <n v="2.1999999999999999E-2"/>
    <n v="27.5"/>
    <x v="6"/>
    <x v="11"/>
    <d v="2014-12-18T00:32:2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b v="0"/>
    <s v="theater/plays"/>
    <n v="0.22"/>
    <n v="55"/>
    <x v="6"/>
    <x v="11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b v="0"/>
    <s v="games/video games"/>
    <n v="2.4222222222222221E-2"/>
    <n v="36.333333333333336"/>
    <x v="3"/>
    <x v="18"/>
    <d v="2014-03-06T03:59:39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b v="0"/>
    <s v="food/small batch"/>
    <n v="7.1999999999999998E-3"/>
    <n v="108"/>
    <x v="4"/>
    <x v="7"/>
    <d v="2017-03-10T00:49:08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b v="0"/>
    <s v="technology/web"/>
    <n v="5.7142857142857143E-3"/>
    <n v="15.428571428571429"/>
    <x v="0"/>
    <x v="26"/>
    <d v="2015-03-31T02:25:39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b v="0"/>
    <s v="photography/photobooks"/>
    <n v="3.5666666666666666E-2"/>
    <n v="26.75"/>
    <x v="2"/>
    <x v="3"/>
    <d v="2014-11-30T17:46: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b v="0"/>
    <s v="technology/web"/>
    <n v="4.2399999999999998E-3"/>
    <n v="53"/>
    <x v="0"/>
    <x v="26"/>
    <d v="2015-07-07T19:35:23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b v="0"/>
    <s v="technology/wearables"/>
    <n v="1.325E-2"/>
    <n v="26.5"/>
    <x v="0"/>
    <x v="1"/>
    <d v="2014-07-16T20:20:34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b v="0"/>
    <s v="technology/wearables"/>
    <n v="1.06E-2"/>
    <n v="35.333333333333336"/>
    <x v="0"/>
    <x v="1"/>
    <d v="2015-02-26T02:46:4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b v="0"/>
    <s v="technology/wearables"/>
    <n v="3.0285714285714286E-3"/>
    <n v="26.5"/>
    <x v="0"/>
    <x v="1"/>
    <d v="2015-04-21T15:45:25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b v="1"/>
    <s v="music/rock"/>
    <n v="4.24"/>
    <n v="21.2"/>
    <x v="7"/>
    <x v="15"/>
    <d v="2015-05-17T18:18:2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b v="0"/>
    <s v="technology/space exploration"/>
    <n v="8.8333333333333337E-3"/>
    <n v="17.666666666666668"/>
    <x v="0"/>
    <x v="4"/>
    <d v="2016-02-08T17:09:20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b v="0"/>
    <s v="technology/wearables"/>
    <n v="2.1649484536082476E-3"/>
    <n v="26.25"/>
    <x v="0"/>
    <x v="1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b v="0"/>
    <s v="publishing/translations"/>
    <n v="4.1999999999999997E-3"/>
    <n v="6.1764705882352944"/>
    <x v="1"/>
    <x v="31"/>
    <d v="2014-10-29T16:20:01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b v="0"/>
    <s v="publishing/fiction"/>
    <n v="2.1000000000000001E-2"/>
    <n v="17.5"/>
    <x v="1"/>
    <x v="35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b v="0"/>
    <s v="publishing/children's books"/>
    <n v="0.105"/>
    <n v="52.5"/>
    <x v="1"/>
    <x v="39"/>
    <d v="2016-06-03T08:47:46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b v="0"/>
    <s v="theater/spaces"/>
    <n v="4.7727272727272731E-3"/>
    <n v="52.5"/>
    <x v="6"/>
    <x v="9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b v="0"/>
    <s v="theater/plays"/>
    <n v="1.0500000000000001E-2"/>
    <n v="52.5"/>
    <x v="6"/>
    <x v="11"/>
    <d v="2014-08-05T16:07:54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b v="0"/>
    <s v="games/video games"/>
    <n v="1.7333333333333333E-2"/>
    <n v="34.666666666666664"/>
    <x v="3"/>
    <x v="18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b v="0"/>
    <s v="technology/gadgets"/>
    <n v="5.1000000000000004E-3"/>
    <n v="17"/>
    <x v="0"/>
    <x v="6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b v="0"/>
    <s v="theater/musical"/>
    <n v="1.0200000000000001E-2"/>
    <n v="12.75"/>
    <x v="6"/>
    <x v="19"/>
    <d v="2015-01-14T22:34:19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b v="1"/>
    <s v="technology/wearables"/>
    <n v="1.4428571428571428"/>
    <n v="50.5"/>
    <x v="0"/>
    <x v="1"/>
    <d v="2016-11-09T10:05:15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b v="0"/>
    <s v="music/jazz"/>
    <n v="2.2444444444444444E-2"/>
    <n v="50.5"/>
    <x v="7"/>
    <x v="33"/>
    <d v="2016-08-17T23:10:04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b v="0"/>
    <s v="photography/nature"/>
    <n v="0.13466666666666666"/>
    <n v="14.428571428571429"/>
    <x v="2"/>
    <x v="38"/>
    <d v="2016-04-12T10:47:1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b v="0"/>
    <s v="theater/plays"/>
    <n v="3.3666666666666664E-2"/>
    <n v="50.5"/>
    <x v="6"/>
    <x v="11"/>
    <d v="2016-09-02T03:25:4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b v="0"/>
    <s v="film &amp; video/drama"/>
    <n v="0.02"/>
    <n v="100"/>
    <x v="5"/>
    <x v="10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b v="0"/>
    <s v="technology/web"/>
    <n v="0.02"/>
    <n v="100"/>
    <x v="0"/>
    <x v="26"/>
    <d v="2015-03-10T19:09:22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b v="0"/>
    <s v="music/jazz"/>
    <n v="5.0000000000000001E-3"/>
    <n v="100"/>
    <x v="7"/>
    <x v="33"/>
    <d v="2012-11-14T15:24:05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b v="0"/>
    <s v="games/video games"/>
    <n v="2.5000000000000001E-2"/>
    <n v="10"/>
    <x v="3"/>
    <x v="18"/>
    <d v="2016-01-15T02:39:31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b v="0"/>
    <s v="food/food trucks"/>
    <n v="1.25E-3"/>
    <n v="100"/>
    <x v="4"/>
    <x v="29"/>
    <d v="2014-08-03T17:56:32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b v="0"/>
    <s v="food/food trucks"/>
    <n v="4.0000000000000001E-3"/>
    <n v="50"/>
    <x v="4"/>
    <x v="29"/>
    <d v="2015-04-30T21:26:11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b v="0"/>
    <s v="food/food trucks"/>
    <n v="0.04"/>
    <n v="33.333333333333336"/>
    <x v="4"/>
    <x v="29"/>
    <d v="2016-10-13T20:40:23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b v="0"/>
    <s v="technology/wearables"/>
    <n v="2E-3"/>
    <n v="100"/>
    <x v="0"/>
    <x v="1"/>
    <d v="2015-06-17T19:35:39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b v="0"/>
    <s v="publishing/translations"/>
    <n v="0.05"/>
    <n v="100"/>
    <x v="1"/>
    <x v="31"/>
    <d v="2015-12-22T10:29:30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b v="0"/>
    <s v="publishing/translations"/>
    <n v="3.3333333333333335E-3"/>
    <n v="100"/>
    <x v="1"/>
    <x v="31"/>
    <d v="2015-12-02T08:38:51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b v="0"/>
    <s v="publishing/fiction"/>
    <n v="8.3333333333333329E-2"/>
    <n v="100"/>
    <x v="1"/>
    <x v="35"/>
    <d v="2014-12-18T17:07:23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b v="0"/>
    <s v="photography/nature"/>
    <n v="0.04"/>
    <n v="100"/>
    <x v="2"/>
    <x v="38"/>
    <d v="2014-08-20T15:40:33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b v="0"/>
    <s v="publishing/art books"/>
    <n v="2.5000000000000001E-2"/>
    <n v="100"/>
    <x v="1"/>
    <x v="32"/>
    <d v="2011-05-09T17:31:01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b v="0"/>
    <s v="technology/web"/>
    <n v="2.5000000000000001E-3"/>
    <n v="50"/>
    <x v="0"/>
    <x v="26"/>
    <d v="2015-02-28T17:19:25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b v="0"/>
    <s v="food/food trucks"/>
    <n v="0.01"/>
    <n v="100"/>
    <x v="4"/>
    <x v="29"/>
    <d v="2016-03-11T15:36:2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b v="0"/>
    <s v="publishing/children's books"/>
    <n v="0.02"/>
    <n v="25"/>
    <x v="1"/>
    <x v="39"/>
    <d v="2011-07-12T16:01:58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b v="0"/>
    <s v="theater/spaces"/>
    <n v="0.01"/>
    <n v="100"/>
    <x v="6"/>
    <x v="9"/>
    <d v="2015-05-08T21:56:38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b v="1"/>
    <s v="theater/plays"/>
    <n v="1"/>
    <n v="20"/>
    <x v="6"/>
    <x v="11"/>
    <d v="2016-10-06T13:10:54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b v="0"/>
    <s v="theater/musical"/>
    <n v="0.2"/>
    <n v="100"/>
    <x v="6"/>
    <x v="19"/>
    <d v="2014-11-03T22:29:09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b v="0"/>
    <s v="theater/plays"/>
    <n v="0.1"/>
    <n v="100"/>
    <x v="6"/>
    <x v="11"/>
    <d v="2015-07-18T16:15:59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b v="0"/>
    <s v="theater/plays"/>
    <n v="0.02"/>
    <n v="25"/>
    <x v="6"/>
    <x v="11"/>
    <d v="2014-08-07T05:09:04"/>
    <d v="2014-09-06T05:09:04"/>
  </r>
  <r>
    <n v="3861"/>
    <s v="READY OR NOT HERE I COME"/>
    <s v="THE COMING OF THE LORD!"/>
    <n v="2000"/>
    <n v="100"/>
    <x v="2"/>
    <s v="US"/>
    <s v="USD"/>
    <n v="1415828820"/>
    <n v="1412258977"/>
    <x v="1"/>
    <n v="1"/>
    <b v="0"/>
    <s v="theater/plays"/>
    <n v="0.05"/>
    <n v="100"/>
    <x v="6"/>
    <x v="11"/>
    <d v="2014-10-02T14:09: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b v="0"/>
    <s v="theater/plays"/>
    <n v="0.2"/>
    <n v="100"/>
    <x v="6"/>
    <x v="11"/>
    <d v="2015-05-01T15:28:02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b v="0"/>
    <s v="theater/plays"/>
    <n v="0.16666666666666666"/>
    <n v="33.333333333333336"/>
    <x v="6"/>
    <x v="11"/>
    <d v="2015-02-22T04:34:59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b v="0"/>
    <s v="theater/plays"/>
    <n v="0.1"/>
    <n v="16.666666666666668"/>
    <x v="6"/>
    <x v="11"/>
    <d v="2015-07-03T19:59:26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b v="0"/>
    <s v="theater/plays"/>
    <n v="9.5999999999999992E-3"/>
    <n v="24"/>
    <x v="6"/>
    <x v="11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b v="0"/>
    <s v="technology/wearables"/>
    <n v="9.4999999999999998E-3"/>
    <n v="10.555555555555555"/>
    <x v="0"/>
    <x v="1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b v="0"/>
    <s v="theater/plays"/>
    <n v="1.9E-2"/>
    <n v="15.833333333333334"/>
    <x v="6"/>
    <x v="11"/>
    <d v="2014-05-22T01:05:03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b v="0"/>
    <s v="theater/plays"/>
    <n v="6.3333333333333339E-2"/>
    <n v="9.5"/>
    <x v="6"/>
    <x v="11"/>
    <d v="2014-10-08T23:07:24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b v="0"/>
    <s v="theater/plays"/>
    <n v="2.5333333333333333E-2"/>
    <n v="23.75"/>
    <x v="6"/>
    <x v="11"/>
    <d v="2016-03-17T01:27:2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b v="0"/>
    <s v="photography/nature"/>
    <n v="3.7600000000000001E-2"/>
    <n v="23.5"/>
    <x v="2"/>
    <x v="38"/>
    <d v="2014-10-24T00:29:53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b v="0"/>
    <s v="theater/plays"/>
    <n v="3.1333333333333331E-2"/>
    <n v="15.666666666666666"/>
    <x v="6"/>
    <x v="11"/>
    <d v="2015-01-25T03:15:40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b v="0"/>
    <s v="photography/places"/>
    <n v="9.2999999999999999E-2"/>
    <n v="31"/>
    <x v="2"/>
    <x v="34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b v="0"/>
    <s v="film &amp; video/science fiction"/>
    <n v="9.1999999999999998E-3"/>
    <n v="15.333333333333334"/>
    <x v="5"/>
    <x v="21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b v="0"/>
    <s v="technology/space exploration"/>
    <n v="9.2857142857142856E-4"/>
    <n v="22.75"/>
    <x v="0"/>
    <x v="4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b v="0"/>
    <s v="technology/web"/>
    <n v="2.0000000000000001E-4"/>
    <n v="90"/>
    <x v="0"/>
    <x v="26"/>
    <d v="2016-01-15T07:21:51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b v="0"/>
    <s v="technology/wearables"/>
    <n v="7.4999999999999997E-3"/>
    <n v="22.5"/>
    <x v="0"/>
    <x v="1"/>
    <d v="2017-01-17T20:17:27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b v="0"/>
    <s v="music/jazz"/>
    <n v="4.4999999999999998E-2"/>
    <n v="18"/>
    <x v="7"/>
    <x v="33"/>
    <d v="2012-01-13T02:49:26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b v="0"/>
    <s v="music/jazz"/>
    <n v="3.0000000000000001E-3"/>
    <n v="30"/>
    <x v="7"/>
    <x v="33"/>
    <d v="2014-07-09T23:10:22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b v="0"/>
    <s v="food/food trucks"/>
    <n v="9.9546510341776348E-3"/>
    <n v="18"/>
    <x v="4"/>
    <x v="29"/>
    <d v="2014-06-19T18:05:47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b v="0"/>
    <s v="publishing/children's books"/>
    <n v="2.2842639593908631E-3"/>
    <n v="30"/>
    <x v="1"/>
    <x v="39"/>
    <d v="2013-04-09T13:54:44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b v="0"/>
    <s v="theater/plays"/>
    <n v="1.7999999999999999E-2"/>
    <n v="30"/>
    <x v="6"/>
    <x v="11"/>
    <d v="2015-12-20T16:26:13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b v="0"/>
    <s v="food/restaurants"/>
    <n v="7.8181818181818181E-4"/>
    <n v="17.2"/>
    <x v="4"/>
    <x v="40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b v="0"/>
    <s v="theater/plays"/>
    <n v="0.28666666666666668"/>
    <n v="14.333333333333334"/>
    <x v="6"/>
    <x v="11"/>
    <d v="2016-05-22T15:02:31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b v="0"/>
    <s v="publishing/art books"/>
    <n v="1.4166666666666666E-2"/>
    <n v="42.5"/>
    <x v="1"/>
    <x v="32"/>
    <d v="2014-01-13T17:49:11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b v="0"/>
    <s v="music/faith"/>
    <n v="4.8571428571428571E-2"/>
    <n v="21.25"/>
    <x v="7"/>
    <x v="14"/>
    <d v="2014-07-21T13:31:54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b v="0"/>
    <s v="technology/gadgets"/>
    <n v="2.8333333333333335E-3"/>
    <n v="21.25"/>
    <x v="0"/>
    <x v="6"/>
    <d v="2014-05-08T14:05:25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b v="0"/>
    <s v="games/video games"/>
    <n v="2.0238095238095236E-3"/>
    <n v="21.25"/>
    <x v="3"/>
    <x v="18"/>
    <d v="2014-07-12T02:04:23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b v="0"/>
    <s v="games/video games"/>
    <n v="8.5000000000000006E-3"/>
    <n v="5.3125"/>
    <x v="3"/>
    <x v="18"/>
    <d v="2012-04-19T17:05:05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b v="0"/>
    <s v="food/small batch"/>
    <n v="3.1481481481481478E-2"/>
    <n v="21.25"/>
    <x v="4"/>
    <x v="7"/>
    <d v="2017-03-10T21:29:29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b v="0"/>
    <s v="food/food trucks"/>
    <n v="5.6666666666666664E-2"/>
    <n v="12.142857142857142"/>
    <x v="4"/>
    <x v="29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b v="0"/>
    <s v="games/video games"/>
    <n v="8.3000000000000004E-2"/>
    <n v="10.375"/>
    <x v="3"/>
    <x v="1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b v="0"/>
    <s v="film &amp; video/animation"/>
    <n v="3.2804E-2"/>
    <n v="20.502500000000001"/>
    <x v="5"/>
    <x v="23"/>
    <d v="2014-04-24T18:11:35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b v="0"/>
    <s v="film &amp; video/animation"/>
    <n v="8.2000000000000007E-3"/>
    <n v="16.399999999999999"/>
    <x v="5"/>
    <x v="23"/>
    <d v="2014-10-26T17:12:51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b v="0"/>
    <s v="technology/web"/>
    <n v="3.2799999999999999E-3"/>
    <n v="20.5"/>
    <x v="0"/>
    <x v="26"/>
    <d v="2014-11-18T04:32:21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b v="0"/>
    <s v="film &amp; video/science fiction"/>
    <n v="6.0000000000000002E-5"/>
    <n v="20.25"/>
    <x v="5"/>
    <x v="21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b v="0"/>
    <s v="games/video games"/>
    <n v="2.7E-2"/>
    <n v="16.2"/>
    <x v="3"/>
    <x v="18"/>
    <d v="2014-01-22T09:08:42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b v="0"/>
    <s v="technology/web"/>
    <n v="7.1556350626118068E-3"/>
    <n v="20"/>
    <x v="0"/>
    <x v="26"/>
    <d v="2016-09-19T10:38: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b v="0"/>
    <s v="publishing/art books"/>
    <n v="6.6115702479338841E-3"/>
    <n v="20"/>
    <x v="1"/>
    <x v="32"/>
    <d v="2015-05-20T18:28:0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b v="0"/>
    <s v="food/small batch"/>
    <n v="0.08"/>
    <n v="11.428571428571429"/>
    <x v="4"/>
    <x v="7"/>
    <d v="2017-02-28T00:32:11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b v="0"/>
    <s v="theater/plays"/>
    <n v="0.32"/>
    <n v="26.666666666666668"/>
    <x v="6"/>
    <x v="11"/>
    <d v="2015-09-10T14:10:48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b v="0"/>
    <s v="theater/plays"/>
    <n v="0.11428571428571428"/>
    <n v="40"/>
    <x v="6"/>
    <x v="11"/>
    <d v="2016-05-07T01:41:55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b v="0"/>
    <s v="photography/people"/>
    <n v="7.8E-2"/>
    <n v="26"/>
    <x v="2"/>
    <x v="3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b v="0"/>
    <s v="publishing/translations"/>
    <n v="7.7000000000000002E-3"/>
    <n v="38.5"/>
    <x v="1"/>
    <x v="31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b v="0"/>
    <s v="film &amp; video/animation"/>
    <n v="7.6E-3"/>
    <n v="15.2"/>
    <x v="5"/>
    <x v="23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b v="0"/>
    <s v="photography/photobooks"/>
    <n v="1.3818181818181818E-2"/>
    <n v="19"/>
    <x v="2"/>
    <x v="3"/>
    <d v="2014-10-01T22:45:42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b v="0"/>
    <s v="technology/wearables"/>
    <n v="3.7499999999999999E-3"/>
    <n v="75"/>
    <x v="0"/>
    <x v="1"/>
    <d v="2014-11-03T21:33:15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b v="0"/>
    <s v="food/food trucks"/>
    <n v="1.5E-3"/>
    <n v="37.5"/>
    <x v="4"/>
    <x v="29"/>
    <d v="2016-05-17T17:02:46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b v="0"/>
    <s v="publishing/translations"/>
    <n v="1.4999999999999999E-4"/>
    <n v="25"/>
    <x v="1"/>
    <x v="31"/>
    <d v="2016-06-08T17:32:14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b v="0"/>
    <s v="photography/places"/>
    <n v="2.3076923076923078E-2"/>
    <n v="25"/>
    <x v="2"/>
    <x v="34"/>
    <d v="2014-10-29T10:19:29"/>
    <d v="2014-12-13T11:19:29"/>
  </r>
  <r>
    <n v="1718"/>
    <s v="The Prodigal Son"/>
    <s v="A melody for the galaxy."/>
    <n v="35000"/>
    <n v="75"/>
    <x v="2"/>
    <s v="US"/>
    <s v="USD"/>
    <n v="1463201940"/>
    <n v="1459435149"/>
    <x v="1"/>
    <n v="2"/>
    <b v="0"/>
    <s v="music/faith"/>
    <n v="2.142857142857143E-3"/>
    <n v="37.5"/>
    <x v="7"/>
    <x v="14"/>
    <d v="2016-03-31T14:39:0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b v="0"/>
    <s v="technology/web"/>
    <n v="2.5000000000000001E-2"/>
    <n v="37.5"/>
    <x v="0"/>
    <x v="26"/>
    <d v="2015-07-10T04:30:03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b v="0"/>
    <s v="food/restaurants"/>
    <n v="1.5E-3"/>
    <n v="37.5"/>
    <x v="4"/>
    <x v="40"/>
    <d v="2015-03-15T23:56:12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b v="0"/>
    <s v="food/food trucks"/>
    <n v="7.4999999999999997E-3"/>
    <n v="25"/>
    <x v="4"/>
    <x v="29"/>
    <d v="2016-08-12T12:35:39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b v="1"/>
    <s v="theater/plays"/>
    <n v="1.5"/>
    <n v="25"/>
    <x v="6"/>
    <x v="11"/>
    <d v="2016-02-16T16:35:5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b v="0"/>
    <s v="theater/plays"/>
    <n v="0.05"/>
    <n v="18.75"/>
    <x v="6"/>
    <x v="11"/>
    <d v="2014-10-28T23:13:51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b v="0"/>
    <s v="theater/spaces"/>
    <n v="1.5E-3"/>
    <n v="37.5"/>
    <x v="6"/>
    <x v="9"/>
    <d v="2015-04-28T16:04:54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b v="0"/>
    <s v="theater/plays"/>
    <n v="3.8860103626943004E-2"/>
    <n v="25"/>
    <x v="6"/>
    <x v="11"/>
    <d v="2014-07-31T16:49:20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b v="0"/>
    <s v="food/food trucks"/>
    <n v="1.48E-3"/>
    <n v="5.2857142857142856"/>
    <x v="4"/>
    <x v="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b v="0"/>
    <s v="food/food trucks"/>
    <n v="4.8666666666666667E-3"/>
    <n v="24.333333333333332"/>
    <x v="4"/>
    <x v="29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b v="0"/>
    <s v="music/indie rock"/>
    <n v="7.1999999999999995E-2"/>
    <n v="18"/>
    <x v="7"/>
    <x v="12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b v="0"/>
    <s v="publishing/translations"/>
    <n v="7.1999999999999995E-2"/>
    <n v="12"/>
    <x v="1"/>
    <x v="31"/>
    <d v="2015-10-14T20:55:5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b v="0"/>
    <s v="food/food trucks"/>
    <n v="4.7333333333333333E-3"/>
    <n v="23.666666666666668"/>
    <x v="4"/>
    <x v="29"/>
    <d v="2015-02-13T04:21:5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b v="0"/>
    <s v="theater/spaces"/>
    <n v="1.1833333333333333E-3"/>
    <n v="23.666666666666668"/>
    <x v="6"/>
    <x v="9"/>
    <d v="2015-01-27T03:19:55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b v="0"/>
    <s v="film &amp; video/science fiction"/>
    <n v="0.14000000000000001"/>
    <n v="11.666666666666666"/>
    <x v="5"/>
    <x v="21"/>
    <d v="2016-12-05T23:51:20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b v="0"/>
    <s v="technology/web"/>
    <n v="3.1818181818181819E-3"/>
    <n v="35"/>
    <x v="0"/>
    <x v="26"/>
    <d v="2014-10-02T02:12:42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b v="0"/>
    <s v="music/indie rock"/>
    <n v="2.8000000000000001E-2"/>
    <n v="35"/>
    <x v="7"/>
    <x v="12"/>
    <d v="2011-12-01T18:11:5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b v="0"/>
    <s v="games/video games"/>
    <n v="7.0000000000000001E-3"/>
    <n v="35"/>
    <x v="3"/>
    <x v="18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b v="0"/>
    <s v="food/food trucks"/>
    <n v="7.0007000700070005E-3"/>
    <n v="17.5"/>
    <x v="4"/>
    <x v="29"/>
    <d v="2014-08-19T20:59:32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b v="0"/>
    <s v="theater/plays"/>
    <n v="2E-3"/>
    <n v="23.333333333333332"/>
    <x v="6"/>
    <x v="11"/>
    <d v="2015-04-29T15:34:19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b v="1"/>
    <s v="theater/plays"/>
    <n v="1.4"/>
    <n v="23.333333333333332"/>
    <x v="6"/>
    <x v="11"/>
    <d v="2016-05-03T14:19:4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b v="0"/>
    <s v="theater/plays"/>
    <n v="0.35"/>
    <n v="17.5"/>
    <x v="6"/>
    <x v="11"/>
    <d v="2015-01-15T16:24:37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b v="0"/>
    <s v="theater/plays"/>
    <n v="0.14000000000000001"/>
    <n v="10"/>
    <x v="6"/>
    <x v="11"/>
    <d v="2014-08-18T20:56:40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b v="0"/>
    <s v="photography/photobooks"/>
    <n v="1.7457500000000001E-2"/>
    <n v="11.638333333333334"/>
    <x v="2"/>
    <x v="3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b v="0"/>
    <s v="theater/plays"/>
    <n v="4.1818181818181817E-2"/>
    <n v="23"/>
    <x v="6"/>
    <x v="11"/>
    <d v="2016-02-01T16:08:13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b v="0"/>
    <s v="technology/web"/>
    <n v="2.7199999999999998E-2"/>
    <n v="8.5"/>
    <x v="0"/>
    <x v="26"/>
    <d v="2015-06-08T15:17:0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b v="0"/>
    <s v="technology/web"/>
    <n v="9.0666666666666662E-4"/>
    <n v="34"/>
    <x v="0"/>
    <x v="26"/>
    <d v="2015-01-18T01:40:47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b v="0"/>
    <s v="publishing/art books"/>
    <n v="6.7000000000000002E-3"/>
    <n v="67"/>
    <x v="1"/>
    <x v="32"/>
    <d v="2013-10-08T01:00:0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b v="0"/>
    <s v="music/jazz"/>
    <n v="8.1250000000000003E-3"/>
    <n v="32.5"/>
    <x v="7"/>
    <x v="33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b v="0"/>
    <s v="music/jazz"/>
    <n v="1.2999999999999999E-2"/>
    <n v="32.5"/>
    <x v="7"/>
    <x v="33"/>
    <d v="2010-11-23T05:35: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b v="0"/>
    <s v="technology/wearables"/>
    <n v="1.6250000000000001E-2"/>
    <n v="13"/>
    <x v="0"/>
    <x v="1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b v="0"/>
    <s v="technology/wearables"/>
    <n v="1.2999999999999999E-2"/>
    <n v="8.125"/>
    <x v="0"/>
    <x v="1"/>
    <d v="2014-10-29T02:28:17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b v="0"/>
    <s v="food/restaurants"/>
    <n v="4.3333333333333331E-4"/>
    <n v="16.25"/>
    <x v="4"/>
    <x v="40"/>
    <d v="2014-06-19T03:43:24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b v="1"/>
    <s v="theater/plays"/>
    <n v="65"/>
    <n v="21.666666666666668"/>
    <x v="6"/>
    <x v="11"/>
    <d v="2016-03-03T16:50:2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b v="0"/>
    <s v="theater/plays"/>
    <n v="8.666666666666667E-2"/>
    <n v="16.25"/>
    <x v="6"/>
    <x v="11"/>
    <d v="2014-07-14T03:14:56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b v="1"/>
    <s v="publishing/nonfiction"/>
    <n v="1.6"/>
    <n v="4.9230769230769234"/>
    <x v="1"/>
    <x v="17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b v="0"/>
    <s v="theater/plays"/>
    <n v="2.1000000000000001E-2"/>
    <n v="15.75"/>
    <x v="6"/>
    <x v="11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b v="0"/>
    <s v="music/jazz"/>
    <n v="3.0999999999999999E-3"/>
    <n v="12.4"/>
    <x v="7"/>
    <x v="33"/>
    <d v="2013-08-02T00:32:0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b v="0"/>
    <s v="film &amp; video/animation"/>
    <n v="6.8631863186318634E-3"/>
    <n v="20.333333333333332"/>
    <x v="5"/>
    <x v="23"/>
    <d v="2013-09-30T16:40:01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b v="0"/>
    <s v="technology/web"/>
    <n v="6.0999999999999997E-4"/>
    <n v="30.5"/>
    <x v="0"/>
    <x v="26"/>
    <d v="2015-06-22T13:02:10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b v="0"/>
    <s v="technology/wearables"/>
    <n v="4.0666666666666663E-3"/>
    <n v="30.5"/>
    <x v="0"/>
    <x v="1"/>
    <d v="2014-11-05T00:59:1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b v="0"/>
    <s v="theater/plays"/>
    <n v="8.1333333333333327E-2"/>
    <n v="10.166666666666666"/>
    <x v="6"/>
    <x v="11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b v="0"/>
    <s v="film &amp; video/drama"/>
    <n v="4.0000000000000001E-3"/>
    <n v="30"/>
    <x v="5"/>
    <x v="10"/>
    <d v="2015-05-05T18:39:11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b v="0"/>
    <s v="technology/web"/>
    <n v="0.03"/>
    <n v="20"/>
    <x v="0"/>
    <x v="26"/>
    <d v="2015-03-24T08:14:03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b v="0"/>
    <s v="photography/nature"/>
    <n v="8.5714285714285715E-2"/>
    <n v="60"/>
    <x v="2"/>
    <x v="38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b v="0"/>
    <s v="technology/gadgets"/>
    <n v="9.0090090090090086E-2"/>
    <n v="30"/>
    <x v="0"/>
    <x v="6"/>
    <d v="2014-10-17T04:11:1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b v="0"/>
    <s v="theater/plays"/>
    <n v="1.2E-2"/>
    <n v="20"/>
    <x v="6"/>
    <x v="11"/>
    <d v="2015-10-18T21:24:1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b v="0"/>
    <s v="theater/plays"/>
    <n v="0.06"/>
    <n v="15"/>
    <x v="6"/>
    <x v="11"/>
    <d v="2015-06-22T23:08:2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b v="0"/>
    <s v="theater/plays"/>
    <n v="2.4E-2"/>
    <n v="15"/>
    <x v="6"/>
    <x v="11"/>
    <d v="2015-06-23T19:34:5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b v="0"/>
    <s v="food/food trucks"/>
    <n v="8.4285714285714294E-3"/>
    <n v="29.5"/>
    <x v="4"/>
    <x v="29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b v="0"/>
    <s v="theater/plays"/>
    <n v="1.9666666666666666E-2"/>
    <n v="59"/>
    <x v="6"/>
    <x v="11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b v="0"/>
    <s v="publishing/fiction"/>
    <n v="1.9E-2"/>
    <n v="19"/>
    <x v="1"/>
    <x v="35"/>
    <d v="2014-07-20T23:36:18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b v="0"/>
    <s v="technology/web"/>
    <n v="5.5999999999999999E-3"/>
    <n v="14"/>
    <x v="0"/>
    <x v="26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b v="0"/>
    <s v="games/video games"/>
    <n v="5.5999999999999999E-3"/>
    <n v="18.666666666666668"/>
    <x v="3"/>
    <x v="18"/>
    <d v="2012-07-11T21:44: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b v="0"/>
    <s v="theater/spaces"/>
    <n v="2.8E-3"/>
    <n v="18.666666666666668"/>
    <x v="6"/>
    <x v="9"/>
    <d v="2014-08-02T13:31:18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b v="0"/>
    <s v="technology/web"/>
    <n v="3.6666666666666666E-3"/>
    <n v="27.5"/>
    <x v="0"/>
    <x v="26"/>
    <d v="2015-09-21T15:48:3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b v="0"/>
    <s v="publishing/translations"/>
    <n v="1.2222222222222223E-2"/>
    <n v="27.5"/>
    <x v="1"/>
    <x v="31"/>
    <d v="2015-08-16T03:36:1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b v="0"/>
    <s v="publishing/art books"/>
    <n v="5.4999999999999997E-3"/>
    <n v="27.5"/>
    <x v="1"/>
    <x v="32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b v="0"/>
    <s v="technology/web"/>
    <n v="6.875E-3"/>
    <n v="27.5"/>
    <x v="0"/>
    <x v="26"/>
    <d v="2015-04-02T22:02:16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b v="0"/>
    <s v="technology/web"/>
    <n v="3.6666666666666666E-3"/>
    <n v="18.333333333333332"/>
    <x v="0"/>
    <x v="26"/>
    <d v="2015-09-01T19:02:22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b v="0"/>
    <s v="food/food trucks"/>
    <n v="6.875E-3"/>
    <n v="27.5"/>
    <x v="4"/>
    <x v="29"/>
    <d v="2014-06-15T21:29:10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b v="0"/>
    <s v="theater/plays"/>
    <n v="4.3307086614173228E-3"/>
    <n v="18.333333333333332"/>
    <x v="6"/>
    <x v="11"/>
    <d v="2014-05-25T18:57:0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b v="0"/>
    <s v="theater/musical"/>
    <n v="5.5E-2"/>
    <n v="18.333333333333332"/>
    <x v="6"/>
    <x v="19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b v="0"/>
    <s v="technology/wearables"/>
    <n v="1.06E-3"/>
    <n v="13.25"/>
    <x v="0"/>
    <x v="1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b v="0"/>
    <s v="games/video games"/>
    <n v="1.325E-3"/>
    <n v="13.25"/>
    <x v="3"/>
    <x v="18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b v="0"/>
    <s v="publishing/children's books"/>
    <n v="1.06E-2"/>
    <n v="13.25"/>
    <x v="1"/>
    <x v="39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b v="0"/>
    <s v="publishing/children's books"/>
    <n v="2.12E-2"/>
    <n v="53"/>
    <x v="1"/>
    <x v="39"/>
    <d v="2015-10-23T14:03:4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b v="0"/>
    <s v="film &amp; video/animation"/>
    <n v="4.3333333333333331E-3"/>
    <n v="3.7142857142857144"/>
    <x v="5"/>
    <x v="23"/>
    <d v="2015-11-10T02:21:26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b v="0"/>
    <s v="technology/web"/>
    <n v="8.6666666666666663E-4"/>
    <n v="26"/>
    <x v="0"/>
    <x v="26"/>
    <d v="2015-09-02T16:01:55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b v="0"/>
    <s v="food/food trucks"/>
    <n v="4.3333333333333331E-3"/>
    <n v="52"/>
    <x v="4"/>
    <x v="29"/>
    <d v="2015-04-13T16:18:51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b v="0"/>
    <s v="film &amp; video/drama"/>
    <n v="3.4000000000000002E-2"/>
    <n v="25.5"/>
    <x v="5"/>
    <x v="10"/>
    <d v="2014-07-05T18:59: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b v="0"/>
    <s v="film &amp; video/animation"/>
    <n v="1.0200000000000001E-2"/>
    <n v="25.5"/>
    <x v="5"/>
    <x v="23"/>
    <d v="2013-11-27T04:01:29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b v="0"/>
    <s v="games/video games"/>
    <n v="6.8000000000000005E-4"/>
    <n v="12.75"/>
    <x v="3"/>
    <x v="18"/>
    <d v="2014-01-06T19:58:1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b v="0"/>
    <s v="music/faith"/>
    <n v="1.0200000000000001E-2"/>
    <n v="25.5"/>
    <x v="7"/>
    <x v="14"/>
    <d v="2015-07-02T06:45:37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b v="0"/>
    <s v="games/mobile games"/>
    <n v="5.1000000000000004E-3"/>
    <n v="17"/>
    <x v="3"/>
    <x v="28"/>
    <d v="2016-06-07T21:35:08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b v="0"/>
    <s v="photography/people"/>
    <n v="3.1875000000000001E-2"/>
    <n v="12.75"/>
    <x v="2"/>
    <x v="36"/>
    <d v="2016-07-04T16:46:11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b v="0"/>
    <s v="food/food trucks"/>
    <n v="6.0000000000000001E-3"/>
    <n v="25.5"/>
    <x v="4"/>
    <x v="29"/>
    <d v="2015-04-16T07:50:03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b v="0"/>
    <s v="technology/space exploration"/>
    <n v="5.1000000000000004E-4"/>
    <n v="8.5"/>
    <x v="0"/>
    <x v="4"/>
    <d v="2015-02-20T14:25:26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b v="0"/>
    <s v="theater/plays"/>
    <n v="8.5000000000000006E-2"/>
    <n v="8.5"/>
    <x v="6"/>
    <x v="11"/>
    <d v="2014-07-06T14:52:09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b v="0"/>
    <s v="film &amp; video/drama"/>
    <n v="4.1666666666666666E-3"/>
    <n v="50"/>
    <x v="5"/>
    <x v="10"/>
    <d v="2016-06-06T15:37:26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b v="0"/>
    <s v="film &amp; video/drama"/>
    <n v="3.3333333333333335E-3"/>
    <n v="50"/>
    <x v="5"/>
    <x v="10"/>
    <d v="2016-01-08T13:51:09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b v="0"/>
    <s v="film &amp; video/animation"/>
    <n v="0.05"/>
    <n v="50"/>
    <x v="5"/>
    <x v="23"/>
    <d v="2011-12-17T21:46:0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b v="0"/>
    <s v="film &amp; video/animation"/>
    <n v="9.0909090909090904E-5"/>
    <n v="50"/>
    <x v="5"/>
    <x v="23"/>
    <d v="2014-05-02T22:37:19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b v="0"/>
    <s v="film &amp; video/animation"/>
    <n v="3.3333333333333333E-2"/>
    <n v="16.666666666666668"/>
    <x v="5"/>
    <x v="23"/>
    <d v="2014-07-10T14:44:07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b v="0"/>
    <s v="technology/web"/>
    <n v="2.0833333333333335E-4"/>
    <n v="50"/>
    <x v="0"/>
    <x v="26"/>
    <d v="2015-11-13T06:47:40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b v="0"/>
    <s v="publishing/fiction"/>
    <n v="3.3333333333333333E-2"/>
    <n v="50"/>
    <x v="1"/>
    <x v="35"/>
    <d v="2009-09-12T01:21:59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b v="0"/>
    <s v="music/jazz"/>
    <n v="1.1111111111111111E-3"/>
    <n v="50"/>
    <x v="7"/>
    <x v="33"/>
    <d v="2013-12-08T00:39:58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b v="0"/>
    <s v="music/jazz"/>
    <n v="1.4285714285714285E-2"/>
    <n v="25"/>
    <x v="7"/>
    <x v="33"/>
    <d v="2015-12-30T08:00:2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b v="0"/>
    <s v="journalism/audio"/>
    <n v="0.01"/>
    <n v="50"/>
    <x v="8"/>
    <x v="30"/>
    <d v="2015-03-16T21:54:5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b v="0"/>
    <s v="games/mobile games"/>
    <n v="0.05"/>
    <n v="50"/>
    <x v="3"/>
    <x v="28"/>
    <d v="2016-07-07T23:44:5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b v="0"/>
    <s v="food/food trucks"/>
    <n v="6.2500000000000003E-3"/>
    <n v="50"/>
    <x v="4"/>
    <x v="29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b v="0"/>
    <s v="publishing/fiction"/>
    <n v="7.1428571428571426E-3"/>
    <n v="25"/>
    <x v="1"/>
    <x v="35"/>
    <d v="2016-06-27T04:37:55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b v="0"/>
    <s v="photography/nature"/>
    <n v="3.3333333333333335E-3"/>
    <n v="50"/>
    <x v="2"/>
    <x v="38"/>
    <d v="2015-04-14T01:16:39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b v="0"/>
    <s v="music/faith"/>
    <n v="1.6666666666666666E-2"/>
    <n v="50"/>
    <x v="7"/>
    <x v="14"/>
    <d v="2014-09-05T19:13:3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b v="0"/>
    <s v="technology/gadgets"/>
    <n v="1E-3"/>
    <n v="25"/>
    <x v="0"/>
    <x v="6"/>
    <d v="2015-11-18T16:27:01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b v="0"/>
    <s v="photography/people"/>
    <n v="0.01"/>
    <n v="50"/>
    <x v="2"/>
    <x v="36"/>
    <d v="2016-11-11T16:20:08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b v="0"/>
    <s v="games/video games"/>
    <n v="0.1"/>
    <n v="10"/>
    <x v="3"/>
    <x v="18"/>
    <d v="2010-01-20T10:11:47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b v="0"/>
    <s v="games/video games"/>
    <n v="1.6666666666666668E-3"/>
    <n v="12.5"/>
    <x v="3"/>
    <x v="18"/>
    <d v="2014-02-13T19:58:29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b v="0"/>
    <s v="technology/web"/>
    <n v="5.8823529411764708E-5"/>
    <n v="50"/>
    <x v="0"/>
    <x v="26"/>
    <d v="2015-07-30T15:53:4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b v="0"/>
    <s v="technology/web"/>
    <n v="5.0000000000000001E-4"/>
    <n v="50"/>
    <x v="0"/>
    <x v="26"/>
    <d v="2015-07-09T15:33:37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b v="0"/>
    <s v="food/food trucks"/>
    <n v="3.3333333333333335E-3"/>
    <n v="50"/>
    <x v="4"/>
    <x v="29"/>
    <d v="2015-10-08T21:57:4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b v="0"/>
    <s v="food/food trucks"/>
    <n v="5.0000000000000001E-3"/>
    <n v="50"/>
    <x v="4"/>
    <x v="29"/>
    <d v="2016-08-02T15:59:54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b v="0"/>
    <s v="food/food trucks"/>
    <n v="1.6666666666666668E-3"/>
    <n v="50"/>
    <x v="4"/>
    <x v="29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b v="0"/>
    <s v="food/food trucks"/>
    <n v="1.6666666666666668E-3"/>
    <n v="50"/>
    <x v="4"/>
    <x v="29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b v="0"/>
    <s v="theater/spaces"/>
    <n v="2.5000000000000001E-3"/>
    <n v="16.666666666666668"/>
    <x v="6"/>
    <x v="9"/>
    <d v="2015-06-18T16:05:5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b v="0"/>
    <s v="theater/spaces"/>
    <n v="3.351206434316354E-3"/>
    <n v="50"/>
    <x v="6"/>
    <x v="9"/>
    <d v="2016-06-02T00:36:2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b v="0"/>
    <s v="theater/plays"/>
    <n v="3.3333333333333333E-2"/>
    <n v="50"/>
    <x v="6"/>
    <x v="11"/>
    <d v="2017-03-13T21:14:29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b v="0"/>
    <s v="theater/musical"/>
    <n v="0.01"/>
    <n v="50"/>
    <x v="6"/>
    <x v="19"/>
    <d v="2015-05-08T13:55:5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b v="0"/>
    <s v="theater/plays"/>
    <n v="0.05"/>
    <n v="50"/>
    <x v="6"/>
    <x v="11"/>
    <d v="2015-01-28T06:00:18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b v="0"/>
    <s v="theater/plays"/>
    <n v="9.0909090909090905E-3"/>
    <n v="25"/>
    <x v="6"/>
    <x v="11"/>
    <d v="2014-10-28T14:05:3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b v="0"/>
    <s v="theater/plays"/>
    <n v="1.1111111111111112E-2"/>
    <n v="50"/>
    <x v="6"/>
    <x v="11"/>
    <d v="2016-07-19T20:24:33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b v="0"/>
    <s v="publishing/fiction"/>
    <n v="2.3999999999999998E-3"/>
    <n v="16"/>
    <x v="1"/>
    <x v="35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b v="0"/>
    <s v="games/video games"/>
    <n v="5.9612499999999998E-4"/>
    <n v="11.922499999999999"/>
    <x v="3"/>
    <x v="18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b v="0"/>
    <s v="games/video games"/>
    <n v="4.6999999999999999E-4"/>
    <n v="6.7142857142857144"/>
    <x v="3"/>
    <x v="18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b v="0"/>
    <s v="theater/plays"/>
    <n v="4.7E-2"/>
    <n v="9.4"/>
    <x v="6"/>
    <x v="11"/>
    <d v="2015-10-27T22:34:5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b v="0"/>
    <s v="film &amp; video/animation"/>
    <n v="2.2499999999999999E-2"/>
    <n v="9"/>
    <x v="5"/>
    <x v="23"/>
    <d v="2013-09-17T13:38:05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b v="0"/>
    <s v="film &amp; video/animation"/>
    <n v="6.9230769230769226E-4"/>
    <n v="22.5"/>
    <x v="5"/>
    <x v="23"/>
    <d v="2012-03-03T00:03:42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b v="0"/>
    <s v="music/jazz"/>
    <n v="2.0454545454545454E-2"/>
    <n v="22.5"/>
    <x v="7"/>
    <x v="33"/>
    <d v="2012-11-17T18:33:17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b v="0"/>
    <s v="music/jazz"/>
    <n v="1.2857142857142857E-2"/>
    <n v="9"/>
    <x v="7"/>
    <x v="33"/>
    <d v="2012-10-02T04:00:40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b v="0"/>
    <s v="games/video games"/>
    <n v="1.5E-3"/>
    <n v="11.25"/>
    <x v="3"/>
    <x v="18"/>
    <d v="2016-03-11T08:54:2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b v="0"/>
    <s v="games/video games"/>
    <n v="4.4999999999999998E-2"/>
    <n v="15"/>
    <x v="3"/>
    <x v="18"/>
    <d v="2012-04-06T21:41:5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b v="0"/>
    <s v="games/video games"/>
    <n v="7.4999999999999997E-2"/>
    <n v="9"/>
    <x v="3"/>
    <x v="18"/>
    <d v="2011-06-07T04:42:0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b v="0"/>
    <s v="games/video games"/>
    <n v="4.4999999999999997E-3"/>
    <n v="15"/>
    <x v="3"/>
    <x v="18"/>
    <d v="2016-10-19T18:03:1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b v="0"/>
    <s v="publishing/translations"/>
    <n v="4.4999999999999998E-2"/>
    <n v="15"/>
    <x v="1"/>
    <x v="31"/>
    <d v="2016-03-03T09:06:57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b v="0"/>
    <s v="food/food trucks"/>
    <n v="3.8461538461538462E-4"/>
    <n v="22.5"/>
    <x v="4"/>
    <x v="29"/>
    <d v="2015-11-30T14:46:10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b v="0"/>
    <s v="publishing/children's books"/>
    <n v="1.125E-2"/>
    <n v="11.25"/>
    <x v="1"/>
    <x v="39"/>
    <d v="2012-05-01T07:00:31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b v="0"/>
    <s v="theater/plays"/>
    <n v="8.9999999999999993E-3"/>
    <n v="22.5"/>
    <x v="6"/>
    <x v="11"/>
    <d v="2016-09-14T22:55: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b v="0"/>
    <s v="theater/plays"/>
    <n v="1.6363636363636365E-2"/>
    <n v="15"/>
    <x v="6"/>
    <x v="11"/>
    <d v="2017-02-17T12:18:59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b v="0"/>
    <s v="theater/plays"/>
    <n v="1.4999999999999999E-2"/>
    <n v="11.25"/>
    <x v="6"/>
    <x v="11"/>
    <d v="2015-12-04T20:17:36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b v="0"/>
    <s v="theater/plays"/>
    <n v="3.214285714285714E-2"/>
    <n v="15"/>
    <x v="6"/>
    <x v="11"/>
    <d v="2015-11-03T14:54:5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b v="0"/>
    <s v="theater/plays"/>
    <n v="6.0000000000000001E-3"/>
    <n v="22.5"/>
    <x v="6"/>
    <x v="11"/>
    <d v="2014-06-11T17:04:38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b v="0"/>
    <s v="games/video games"/>
    <n v="0.14083333333333334"/>
    <n v="10.5625"/>
    <x v="3"/>
    <x v="18"/>
    <d v="2016-01-27T23:22:17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b v="0"/>
    <s v="food/food trucks"/>
    <n v="4.2000000000000003E-2"/>
    <n v="10.5"/>
    <x v="4"/>
    <x v="29"/>
    <d v="2016-12-24T19:51: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b v="0"/>
    <s v="technology/gadgets"/>
    <n v="1.6800000000000001E-3"/>
    <n v="10.5"/>
    <x v="0"/>
    <x v="6"/>
    <d v="2014-08-08T22:13:14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b v="0"/>
    <s v="games/video games"/>
    <n v="4.0999999999999999E-4"/>
    <n v="6.833333333333333"/>
    <x v="3"/>
    <x v="18"/>
    <d v="2016-06-17T18:32:18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b v="0"/>
    <s v="theater/spaces"/>
    <n v="4.1000000000000002E-2"/>
    <n v="10.25"/>
    <x v="6"/>
    <x v="9"/>
    <d v="2015-08-25T10:17:56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b v="0"/>
    <s v="theater/plays"/>
    <n v="2.0500000000000001E-2"/>
    <n v="10.25"/>
    <x v="6"/>
    <x v="11"/>
    <d v="2014-09-01T22:00:0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b v="0"/>
    <s v="film &amp; video/science fiction"/>
    <n v="8.0000000000000004E-4"/>
    <n v="20"/>
    <x v="5"/>
    <x v="21"/>
    <d v="2016-01-28T06:45:3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b v="0"/>
    <s v="film &amp; video/science fiction"/>
    <n v="2.6666666666666668E-2"/>
    <n v="13.333333333333334"/>
    <x v="5"/>
    <x v="21"/>
    <d v="2015-04-21T13:08:15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b v="0"/>
    <s v="music/jazz"/>
    <n v="1.1428571428571429E-2"/>
    <n v="20"/>
    <x v="7"/>
    <x v="33"/>
    <d v="2013-10-04T19:09:1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b v="0"/>
    <s v="music/jazz"/>
    <n v="1.4545454545454545E-2"/>
    <n v="20"/>
    <x v="7"/>
    <x v="33"/>
    <d v="2013-05-22T18:18:58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b v="0"/>
    <s v="music/world music"/>
    <n v="8.0000000000000002E-3"/>
    <n v="40"/>
    <x v="7"/>
    <x v="37"/>
    <d v="2013-08-20T20:21:1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b v="0"/>
    <s v="photography/photobooks"/>
    <n v="5.0000000000000001E-3"/>
    <n v="10"/>
    <x v="2"/>
    <x v="3"/>
    <d v="2014-11-13T06:00: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b v="0"/>
    <s v="photography/photobooks"/>
    <n v="1.3333333333333334E-2"/>
    <n v="20"/>
    <x v="2"/>
    <x v="3"/>
    <d v="2014-10-28T21:24:00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b v="0"/>
    <s v="photography/photobooks"/>
    <n v="7.407407407407407E-4"/>
    <n v="1.5384615384615385"/>
    <x v="2"/>
    <x v="3"/>
    <d v="2014-08-25T10:24:3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b v="0"/>
    <s v="food/food trucks"/>
    <n v="8.0000000000000002E-3"/>
    <n v="13.333333333333334"/>
    <x v="4"/>
    <x v="29"/>
    <d v="2014-07-14T03:19:26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b v="0"/>
    <s v="theater/plays"/>
    <n v="1.6E-2"/>
    <n v="13.333333333333334"/>
    <x v="6"/>
    <x v="11"/>
    <d v="2015-06-17T14:43:2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b v="0"/>
    <s v="theater/spaces"/>
    <n v="4.0000000000000001E-3"/>
    <n v="13.333333333333334"/>
    <x v="6"/>
    <x v="9"/>
    <d v="2014-08-11T18:16:5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b v="0"/>
    <s v="theater/musical"/>
    <n v="2.6666666666666668E-2"/>
    <n v="13.333333333333334"/>
    <x v="6"/>
    <x v="19"/>
    <d v="2017-01-28T18:44:1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b v="0"/>
    <s v="theater/plays"/>
    <n v="1.3333333333333334E-2"/>
    <n v="20"/>
    <x v="6"/>
    <x v="11"/>
    <d v="2014-08-21T19:23:05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b v="0"/>
    <s v="technology/web"/>
    <n v="6.4999999999999997E-4"/>
    <n v="13"/>
    <x v="0"/>
    <x v="26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b v="0"/>
    <s v="theater/plays"/>
    <n v="7.7999999999999996E-3"/>
    <n v="9.75"/>
    <x v="6"/>
    <x v="11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b v="0"/>
    <s v="theater/plays"/>
    <n v="3.7999999999999999E-2"/>
    <n v="9.5"/>
    <x v="6"/>
    <x v="11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b v="0"/>
    <s v="theater/plays"/>
    <n v="1.0571428571428572E-2"/>
    <n v="18.5"/>
    <x v="6"/>
    <x v="11"/>
    <d v="2015-03-15T08:17:06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b v="0"/>
    <s v="games/mobile games"/>
    <n v="4.4999999999999997E-3"/>
    <n v="18"/>
    <x v="3"/>
    <x v="28"/>
    <d v="2015-06-09T14:46: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b v="0"/>
    <s v="technology/space exploration"/>
    <n v="1.44E-2"/>
    <n v="12"/>
    <x v="0"/>
    <x v="4"/>
    <d v="2015-07-15T06:16:5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b v="0"/>
    <s v="food/food trucks"/>
    <n v="2.3999999999999998E-3"/>
    <n v="12"/>
    <x v="4"/>
    <x v="29"/>
    <d v="2015-01-30T18:07:20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b v="0"/>
    <s v="publishing/children's books"/>
    <n v="7.1999999999999998E-3"/>
    <n v="9"/>
    <x v="1"/>
    <x v="39"/>
    <d v="2012-12-04T01:31:3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b v="0"/>
    <s v="technology/web"/>
    <n v="7.0000000000000001E-3"/>
    <n v="8.75"/>
    <x v="0"/>
    <x v="26"/>
    <d v="2017-01-18T16:17:25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b v="0"/>
    <s v="food/food trucks"/>
    <n v="4.6666666666666671E-3"/>
    <n v="11.666666666666666"/>
    <x v="4"/>
    <x v="29"/>
    <d v="2014-11-09T02:12:08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b v="0"/>
    <s v="food/food trucks"/>
    <n v="5.8333333333333338E-4"/>
    <n v="17.5"/>
    <x v="4"/>
    <x v="29"/>
    <d v="2014-08-25T16:24:24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b v="0"/>
    <s v="photography/nature"/>
    <n v="4.6666666666666669E-2"/>
    <n v="11.666666666666666"/>
    <x v="2"/>
    <x v="38"/>
    <d v="2015-06-30T09:32:3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b v="0"/>
    <s v="music/faith"/>
    <n v="8.7500000000000008E-3"/>
    <n v="11.666666666666666"/>
    <x v="7"/>
    <x v="14"/>
    <d v="2014-08-18T12:49:51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b v="0"/>
    <s v="music/faith"/>
    <n v="5.8333333333333336E-3"/>
    <n v="8.75"/>
    <x v="7"/>
    <x v="14"/>
    <d v="2014-09-30T22:22:42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b v="0"/>
    <s v="food/food trucks"/>
    <n v="5.3846153846153844E-4"/>
    <n v="17.5"/>
    <x v="4"/>
    <x v="29"/>
    <d v="2015-03-26T17:22:37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b v="0"/>
    <s v="publishing/children's books"/>
    <n v="4.3750000000000004E-3"/>
    <n v="8.75"/>
    <x v="1"/>
    <x v="39"/>
    <d v="2014-09-29T15:46:42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b v="0"/>
    <s v="theater/plays"/>
    <n v="1.7500000000000002E-2"/>
    <n v="35"/>
    <x v="6"/>
    <x v="11"/>
    <d v="2015-08-17T08:41:44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b v="0"/>
    <s v="theater/musical"/>
    <n v="2.8E-3"/>
    <n v="17.5"/>
    <x v="6"/>
    <x v="19"/>
    <d v="2015-06-15T10:43:4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b v="0"/>
    <s v="theater/musical"/>
    <n v="1.7500000000000002E-2"/>
    <n v="17.5"/>
    <x v="6"/>
    <x v="19"/>
    <d v="2015-03-16T20:35:29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b v="0"/>
    <s v="theater/plays"/>
    <n v="0.01"/>
    <n v="34.950000000000003"/>
    <x v="6"/>
    <x v="11"/>
    <d v="2016-12-14T23:07:35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b v="0"/>
    <s v="music/faith"/>
    <n v="6.7999999999999996E-3"/>
    <n v="34"/>
    <x v="7"/>
    <x v="14"/>
    <d v="2015-12-03T14:11:28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b v="0"/>
    <s v="games/video games"/>
    <n v="9.1244548809124457E-5"/>
    <n v="8.5"/>
    <x v="3"/>
    <x v="18"/>
    <d v="2014-12-01T21:51:58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b v="0"/>
    <s v="publishing/children's books"/>
    <n v="8.5000000000000006E-3"/>
    <n v="11.333333333333334"/>
    <x v="1"/>
    <x v="39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b v="0"/>
    <s v="publishing/fiction"/>
    <n v="8.5129023676509714E-3"/>
    <n v="16"/>
    <x v="1"/>
    <x v="35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b v="0"/>
    <s v="theater/plays"/>
    <n v="2.1333333333333333E-2"/>
    <n v="8"/>
    <x v="6"/>
    <x v="11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b v="0"/>
    <s v="theater/plays"/>
    <n v="3.2000000000000001E-2"/>
    <n v="10.666666666666666"/>
    <x v="6"/>
    <x v="11"/>
    <d v="2015-07-24T16:08:57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b v="0"/>
    <s v="film &amp; video/animation"/>
    <n v="1.5499999999999999E-3"/>
    <n v="10.333333333333334"/>
    <x v="5"/>
    <x v="23"/>
    <d v="2014-06-09T19:56:05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b v="0"/>
    <s v="technology/web"/>
    <n v="6.2E-4"/>
    <n v="15.5"/>
    <x v="0"/>
    <x v="26"/>
    <d v="2015-02-12T19:30:0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b v="0"/>
    <s v="film &amp; video/science fiction"/>
    <n v="7.8947368421052633E-5"/>
    <n v="15"/>
    <x v="5"/>
    <x v="21"/>
    <d v="2014-08-24T01:51:40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x v="1"/>
    <n v="3"/>
    <b v="0"/>
    <s v="film &amp; video/animation"/>
    <n v="6.6964285714285711E-3"/>
    <n v="10"/>
    <x v="5"/>
    <x v="23"/>
    <d v="2014-11-02T00:54:2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b v="0"/>
    <s v="music/indie rock"/>
    <n v="8.0000000000000002E-3"/>
    <n v="30"/>
    <x v="7"/>
    <x v="12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b v="0"/>
    <s v="music/jazz"/>
    <n v="8.5714285714285719E-3"/>
    <n v="15"/>
    <x v="7"/>
    <x v="33"/>
    <d v="2012-10-12T02:37:2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b v="0"/>
    <s v="music/jazz"/>
    <n v="6.0000000000000001E-3"/>
    <n v="30"/>
    <x v="7"/>
    <x v="33"/>
    <d v="2014-06-12T22:38:5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b v="0"/>
    <s v="food/food trucks"/>
    <n v="2.4000000000000001E-4"/>
    <n v="30"/>
    <x v="4"/>
    <x v="29"/>
    <d v="2015-06-29T04:27:37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b v="0"/>
    <s v="publishing/fiction"/>
    <n v="7.4999999999999997E-3"/>
    <n v="15"/>
    <x v="1"/>
    <x v="35"/>
    <d v="2011-05-19T21:14:06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b v="1"/>
    <s v="photography/photobooks"/>
    <n v="1.2"/>
    <n v="7.5"/>
    <x v="2"/>
    <x v="3"/>
    <d v="2015-09-05T18:56:01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b v="0"/>
    <s v="technology/web"/>
    <n v="1.8749999999999999E-3"/>
    <n v="30"/>
    <x v="0"/>
    <x v="26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b v="0"/>
    <s v="food/food trucks"/>
    <n v="2E-3"/>
    <n v="15"/>
    <x v="4"/>
    <x v="29"/>
    <d v="2014-10-07T03:22: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b v="0"/>
    <s v="food/restaurants"/>
    <n v="6.0000000000000001E-3"/>
    <n v="15"/>
    <x v="4"/>
    <x v="40"/>
    <d v="2015-09-11T07:07:49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b v="0"/>
    <s v="theater/plays"/>
    <n v="5.4545454545454543E-2"/>
    <n v="30"/>
    <x v="6"/>
    <x v="11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b v="0"/>
    <s v="theater/musical"/>
    <n v="0.06"/>
    <n v="15"/>
    <x v="6"/>
    <x v="19"/>
    <d v="2016-08-16T17:58:47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b v="0"/>
    <s v="games/video games"/>
    <n v="1.16E-4"/>
    <n v="5.8"/>
    <x v="3"/>
    <x v="18"/>
    <d v="2016-02-12T22:25:1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b v="1"/>
    <s v="music/classical music"/>
    <n v="1.1599999999999999"/>
    <n v="7.25"/>
    <x v="7"/>
    <x v="25"/>
    <d v="2013-07-09T02:32:4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b v="0"/>
    <s v="theater/plays"/>
    <n v="2.5892857142857141E-3"/>
    <n v="29"/>
    <x v="6"/>
    <x v="11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b v="0"/>
    <s v="theater/plays"/>
    <n v="8.2857142857142851E-3"/>
    <n v="7.25"/>
    <x v="6"/>
    <x v="11"/>
    <d v="2016-02-17T16:13:16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b v="0"/>
    <s v="technology/wearables"/>
    <n v="6.0869565217391303E-3"/>
    <n v="28"/>
    <x v="0"/>
    <x v="1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b v="0"/>
    <s v="publishing/art books"/>
    <n v="8.4008400840084006E-3"/>
    <n v="14"/>
    <x v="1"/>
    <x v="32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b v="0"/>
    <s v="theater/plays"/>
    <n v="6.7499999999999999E-3"/>
    <n v="6.75"/>
    <x v="6"/>
    <x v="11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b v="0"/>
    <s v="food/food trucks"/>
    <n v="3.2512500000000002E-3"/>
    <n v="13.005000000000001"/>
    <x v="4"/>
    <x v="29"/>
    <d v="2014-05-28T21:33:2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b v="0"/>
    <s v="film &amp; video/animation"/>
    <n v="2.740447957839262E-4"/>
    <n v="13"/>
    <x v="5"/>
    <x v="23"/>
    <d v="2015-02-03T19:47:59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b v="0"/>
    <s v="technology/web"/>
    <n v="1.0399999999999999E-3"/>
    <n v="13"/>
    <x v="0"/>
    <x v="26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b v="0"/>
    <s v="technology/wearables"/>
    <n v="1.0399999999999999E-3"/>
    <n v="13"/>
    <x v="0"/>
    <x v="1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b v="0"/>
    <s v="publishing/translations"/>
    <n v="1.0399999999999999E-3"/>
    <n v="13"/>
    <x v="1"/>
    <x v="31"/>
    <d v="2016-08-22T05:45:04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b v="0"/>
    <s v="games/mobile games"/>
    <n v="1.6249999999999999E-4"/>
    <n v="13"/>
    <x v="3"/>
    <x v="28"/>
    <d v="2016-06-08T23:15:3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b v="0"/>
    <s v="games/video games"/>
    <n v="7.2222222222222219E-3"/>
    <n v="13"/>
    <x v="3"/>
    <x v="18"/>
    <d v="2011-06-16T17:32:54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b v="0"/>
    <s v="food/food trucks"/>
    <n v="1.2999999999999999E-3"/>
    <n v="13"/>
    <x v="4"/>
    <x v="29"/>
    <d v="2015-06-25T04:27:5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b v="0"/>
    <s v="food/food trucks"/>
    <n v="1.7333333333333333E-2"/>
    <n v="13"/>
    <x v="4"/>
    <x v="29"/>
    <d v="2016-01-13T21:45:24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b v="0"/>
    <s v="theater/spaces"/>
    <n v="5.1999999999999995E-4"/>
    <n v="13"/>
    <x v="6"/>
    <x v="9"/>
    <d v="2015-02-27T16:19:54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b v="0"/>
    <s v="theater/spaces"/>
    <n v="3.2499999999999997E-5"/>
    <n v="6.5"/>
    <x v="6"/>
    <x v="9"/>
    <d v="2014-12-04T18:43:2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b v="0"/>
    <s v="theater/plays"/>
    <n v="2.5999999999999998E-4"/>
    <n v="13"/>
    <x v="6"/>
    <x v="11"/>
    <d v="2014-07-28T20:09:3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b v="0"/>
    <s v="theater/plays"/>
    <n v="1.2999999999999999E-2"/>
    <n v="13"/>
    <x v="6"/>
    <x v="11"/>
    <d v="2015-01-17T07:13:43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b v="0"/>
    <s v="film &amp; video/animation"/>
    <n v="6.4102564102564103E-4"/>
    <n v="25"/>
    <x v="5"/>
    <x v="23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b v="0"/>
    <s v="film &amp; video/animation"/>
    <n v="2.9411764705882353E-3"/>
    <n v="12.5"/>
    <x v="5"/>
    <x v="23"/>
    <d v="2014-04-30T13:01:15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b v="0"/>
    <s v="technology/web"/>
    <n v="5.5555555555555558E-3"/>
    <n v="25"/>
    <x v="0"/>
    <x v="26"/>
    <d v="2015-09-29T01:07:14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b v="0"/>
    <s v="music/jazz"/>
    <n v="3.5714285714285713E-3"/>
    <n v="25"/>
    <x v="7"/>
    <x v="33"/>
    <d v="2012-08-03T11:30:48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b v="0"/>
    <s v="games/video games"/>
    <n v="0.125"/>
    <n v="12.5"/>
    <x v="3"/>
    <x v="18"/>
    <d v="2016-03-11T19:41:1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b v="0"/>
    <s v="games/video games"/>
    <n v="5.0000000000000001E-3"/>
    <n v="25"/>
    <x v="3"/>
    <x v="18"/>
    <d v="2015-04-13T20:04:28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b v="0"/>
    <s v="food/food trucks"/>
    <n v="1E-3"/>
    <n v="25"/>
    <x v="4"/>
    <x v="29"/>
    <d v="2014-10-26T19:18:47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b v="0"/>
    <s v="music/world music"/>
    <n v="9.0909090909090905E-3"/>
    <n v="25"/>
    <x v="7"/>
    <x v="37"/>
    <d v="2012-03-17T11:02:07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b v="0"/>
    <s v="photography/photobooks"/>
    <n v="2.0833333333333332E-2"/>
    <n v="6.25"/>
    <x v="2"/>
    <x v="3"/>
    <d v="2014-06-30T18:03:16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b v="0"/>
    <s v="photography/people"/>
    <n v="4.1666666666666666E-3"/>
    <n v="25"/>
    <x v="2"/>
    <x v="36"/>
    <d v="2015-07-21T18:19:0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b v="0"/>
    <s v="games/video games"/>
    <n v="1.6666666666666668E-3"/>
    <n v="25"/>
    <x v="3"/>
    <x v="18"/>
    <d v="2014-07-23T18:32:49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b v="0"/>
    <s v="games/video games"/>
    <n v="0.05"/>
    <n v="8.3333333333333339"/>
    <x v="3"/>
    <x v="18"/>
    <d v="2015-06-12T04:58:11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b v="0"/>
    <s v="technology/web"/>
    <n v="7.1428571428571429E-4"/>
    <n v="25"/>
    <x v="0"/>
    <x v="26"/>
    <d v="2014-11-11T17:21:0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b v="0"/>
    <s v="technology/web"/>
    <n v="1.25E-3"/>
    <n v="25"/>
    <x v="0"/>
    <x v="26"/>
    <d v="2015-03-01T19:04:04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b v="0"/>
    <s v="food/food trucks"/>
    <n v="8.3333333333333332E-3"/>
    <n v="8.3333333333333339"/>
    <x v="4"/>
    <x v="29"/>
    <d v="2014-05-01T02:38:0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b v="0"/>
    <s v="food/food trucks"/>
    <n v="7.1428571428571426E-3"/>
    <n v="25"/>
    <x v="4"/>
    <x v="29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b v="0"/>
    <s v="publishing/children's books"/>
    <n v="7.6923076923076927E-3"/>
    <n v="25"/>
    <x v="1"/>
    <x v="39"/>
    <d v="2012-01-19T00:53:15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b v="0"/>
    <s v="theater/plays"/>
    <n v="5.0000000000000001E-3"/>
    <n v="12.5"/>
    <x v="6"/>
    <x v="11"/>
    <d v="2014-11-10T18:33:1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b v="0"/>
    <s v="theater/plays"/>
    <n v="1.6666666666666666E-4"/>
    <n v="25"/>
    <x v="6"/>
    <x v="11"/>
    <d v="2015-07-25T10:33:1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b v="0"/>
    <s v="theater/spaces"/>
    <n v="2.5000000000000001E-2"/>
    <n v="12.5"/>
    <x v="6"/>
    <x v="9"/>
    <d v="2015-10-20T19:45:1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b v="0"/>
    <s v="theater/spaces"/>
    <n v="2.5000000000000001E-4"/>
    <n v="25"/>
    <x v="6"/>
    <x v="9"/>
    <d v="2015-07-22T19:05:5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b v="0"/>
    <s v="theater/musical"/>
    <n v="1.2500000000000001E-2"/>
    <n v="12.5"/>
    <x v="6"/>
    <x v="19"/>
    <d v="2014-08-10T18:24:3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b v="0"/>
    <s v="theater/plays"/>
    <n v="0.01"/>
    <n v="25"/>
    <x v="6"/>
    <x v="11"/>
    <d v="2015-06-09T07:11:36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b v="0"/>
    <s v="theater/plays"/>
    <n v="2.5000000000000001E-2"/>
    <n v="25"/>
    <x v="6"/>
    <x v="11"/>
    <d v="2015-02-24T23:17:51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b v="0"/>
    <s v="theater/musical"/>
    <n v="0.05"/>
    <n v="25"/>
    <x v="6"/>
    <x v="19"/>
    <d v="2017-01-21T00:26:3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b v="0"/>
    <s v="theater/plays"/>
    <n v="8.3333333333333332E-3"/>
    <n v="25"/>
    <x v="6"/>
    <x v="11"/>
    <d v="2015-11-09T19:49:5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b v="0"/>
    <s v="theater/plays"/>
    <n v="0.01"/>
    <n v="12.5"/>
    <x v="6"/>
    <x v="11"/>
    <d v="2014-07-10T06:25: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b v="0"/>
    <s v="theater/plays"/>
    <n v="6.2500000000000003E-3"/>
    <n v="25"/>
    <x v="6"/>
    <x v="11"/>
    <d v="2016-03-10T16:51:20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b v="0"/>
    <s v="theater/plays"/>
    <n v="9.6153846153846159E-4"/>
    <n v="25"/>
    <x v="6"/>
    <x v="11"/>
    <d v="2015-08-27T18:58:1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b v="0"/>
    <s v="theater/plays"/>
    <n v="1.6666666666666668E-3"/>
    <n v="25"/>
    <x v="6"/>
    <x v="11"/>
    <d v="2016-04-19T00:56:28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b v="0"/>
    <s v="film &amp; video/animation"/>
    <n v="2.4E-2"/>
    <n v="4.8"/>
    <x v="5"/>
    <x v="23"/>
    <d v="2013-08-27T02:34:2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b v="0"/>
    <s v="theater/spaces"/>
    <n v="4.8000000000000001E-5"/>
    <n v="2.6666666666666665"/>
    <x v="6"/>
    <x v="9"/>
    <d v="2015-04-03T15:34:53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b v="0"/>
    <s v="theater/plays"/>
    <n v="4.5999999999999999E-2"/>
    <n v="5.75"/>
    <x v="6"/>
    <x v="11"/>
    <d v="2014-06-21T13:19:5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b v="0"/>
    <s v="theater/plays"/>
    <n v="1.84E-2"/>
    <n v="5.75"/>
    <x v="6"/>
    <x v="11"/>
    <d v="2014-08-28T01:02:41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b v="0"/>
    <s v="music/faith"/>
    <n v="7.3333333333333332E-3"/>
    <n v="22"/>
    <x v="7"/>
    <x v="14"/>
    <d v="2015-10-09T20:40:33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b v="0"/>
    <s v="theater/spaces"/>
    <n v="8.8000000000000003E-4"/>
    <n v="7.333333333333333"/>
    <x v="6"/>
    <x v="9"/>
    <d v="2016-02-09T13:42:39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b v="0"/>
    <s v="publishing/fiction"/>
    <n v="7.0000000000000001E-3"/>
    <n v="7"/>
    <x v="1"/>
    <x v="35"/>
    <d v="2013-07-01T23:32:57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b v="0"/>
    <s v="music/jazz"/>
    <n v="4.1999999999999997E-3"/>
    <n v="10.5"/>
    <x v="7"/>
    <x v="33"/>
    <d v="2016-02-29T20:23:22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b v="0"/>
    <s v="games/video games"/>
    <n v="1.0500000000000001E-2"/>
    <n v="3"/>
    <x v="3"/>
    <x v="18"/>
    <d v="2012-12-07T00:37:18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b v="0"/>
    <s v="games/mobile games"/>
    <n v="1.0499999999999999E-3"/>
    <n v="10.5"/>
    <x v="3"/>
    <x v="28"/>
    <d v="2016-05-06T06:21:33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b v="0"/>
    <s v="food/food trucks"/>
    <n v="7.0000000000000001E-3"/>
    <n v="10.5"/>
    <x v="4"/>
    <x v="29"/>
    <d v="2016-01-13T03:08:2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b v="0"/>
    <s v="theater/plays"/>
    <n v="1.0500000000000001E-2"/>
    <n v="7"/>
    <x v="6"/>
    <x v="11"/>
    <d v="2014-07-11T17:49:52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b v="0"/>
    <s v="theater/plays"/>
    <n v="4.1999999999999997E-3"/>
    <n v="10.5"/>
    <x v="6"/>
    <x v="11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b v="0"/>
    <s v="theater/plays"/>
    <n v="4.1999999999999997E-3"/>
    <n v="10.5"/>
    <x v="6"/>
    <x v="11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b v="0"/>
    <s v="theater/plays"/>
    <n v="2.0999999999999999E-3"/>
    <n v="7"/>
    <x v="6"/>
    <x v="11"/>
    <d v="2014-12-22T02:01:04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b v="0"/>
    <s v="film &amp; video/drama"/>
    <n v="4.0000000000000002E-4"/>
    <n v="20"/>
    <x v="5"/>
    <x v="10"/>
    <d v="2015-07-17T14:15:47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b v="0"/>
    <s v="technology/web"/>
    <n v="8.0000000000000002E-3"/>
    <n v="20"/>
    <x v="0"/>
    <x v="26"/>
    <d v="2015-12-02T20:20:1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b v="0"/>
    <s v="technology/web"/>
    <n v="2.6666666666666666E-3"/>
    <n v="10"/>
    <x v="0"/>
    <x v="26"/>
    <d v="2016-06-24T16:55:35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b v="0"/>
    <s v="music/indie rock"/>
    <n v="0.01"/>
    <n v="10"/>
    <x v="7"/>
    <x v="12"/>
    <d v="2012-03-13T19:15:46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b v="0"/>
    <s v="games/mobile games"/>
    <n v="6.6666666666666671E-3"/>
    <n v="20"/>
    <x v="3"/>
    <x v="28"/>
    <d v="2014-07-01T09:46:2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b v="0"/>
    <s v="photography/nature"/>
    <n v="0.04"/>
    <n v="20"/>
    <x v="2"/>
    <x v="38"/>
    <d v="2015-06-15T23:55:00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b v="0"/>
    <s v="music/faith"/>
    <n v="4.0000000000000001E-3"/>
    <n v="20"/>
    <x v="7"/>
    <x v="14"/>
    <d v="2014-09-02T20:59: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b v="0"/>
    <s v="theater/plays"/>
    <n v="4.0000000000000002E-4"/>
    <n v="20"/>
    <x v="6"/>
    <x v="11"/>
    <d v="2014-07-11T16:12: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b v="0"/>
    <s v="theater/plays"/>
    <n v="1.1111111111111112E-4"/>
    <n v="20"/>
    <x v="6"/>
    <x v="11"/>
    <d v="2014-10-17T06:23:21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b v="0"/>
    <s v="theater/plays"/>
    <n v="0.13333333333333333"/>
    <n v="10"/>
    <x v="6"/>
    <x v="11"/>
    <d v="2015-04-28T16:38:09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b v="0"/>
    <s v="theater/plays"/>
    <n v="2E-3"/>
    <n v="10"/>
    <x v="6"/>
    <x v="11"/>
    <d v="2015-03-02T04:34:3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b v="0"/>
    <s v="theater/plays"/>
    <n v="1.8181818181818181E-4"/>
    <n v="20"/>
    <x v="6"/>
    <x v="11"/>
    <d v="2015-02-04T04:40:47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b v="0"/>
    <s v="technology/space exploration"/>
    <n v="9.5E-4"/>
    <n v="3.8"/>
    <x v="0"/>
    <x v="4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b v="0"/>
    <s v="theater/plays"/>
    <n v="7.5999999999999998E-2"/>
    <n v="4.75"/>
    <x v="6"/>
    <x v="11"/>
    <d v="2014-12-29T13:04:38"/>
    <d v="2015-01-28T13:04:38"/>
  </r>
  <r>
    <n v="638"/>
    <s v="W (Canceled)"/>
    <s v="O0"/>
    <n v="200000"/>
    <n v="18"/>
    <x v="1"/>
    <s v="DE"/>
    <s v="EUR"/>
    <n v="1490447662"/>
    <n v="1485267262"/>
    <x v="1"/>
    <n v="6"/>
    <b v="0"/>
    <s v="technology/web"/>
    <n v="9.0000000000000006E-5"/>
    <n v="3"/>
    <x v="0"/>
    <x v="26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b v="0"/>
    <s v="music/faith"/>
    <n v="3.5999999999999999E-3"/>
    <n v="18"/>
    <x v="7"/>
    <x v="14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b v="0"/>
    <s v="film &amp; video/drama"/>
    <n v="1.7E-5"/>
    <n v="5.666666666666667"/>
    <x v="5"/>
    <x v="10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b v="0"/>
    <s v="food/food trucks"/>
    <n v="1.6999999999999999E-3"/>
    <n v="5.666666666666667"/>
    <x v="4"/>
    <x v="29"/>
    <d v="2015-01-23T08:29:23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b v="0"/>
    <s v="games/video games"/>
    <n v="1.6E-2"/>
    <n v="5.333333333333333"/>
    <x v="3"/>
    <x v="18"/>
    <d v="2011-03-17T02:19:5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b v="0"/>
    <s v="theater/plays"/>
    <n v="8.0000000000000004E-4"/>
    <n v="16"/>
    <x v="6"/>
    <x v="11"/>
    <d v="2015-06-14T23:00:15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b v="0"/>
    <s v="technology/wearables"/>
    <n v="2.9999999999999997E-4"/>
    <n v="7.5"/>
    <x v="0"/>
    <x v="1"/>
    <d v="2014-06-13T02:47:07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b v="0"/>
    <s v="journalism/audio"/>
    <n v="0.01"/>
    <n v="15"/>
    <x v="8"/>
    <x v="30"/>
    <d v="2017-02-09T04:08:5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b v="0"/>
    <s v="games/video games"/>
    <n v="8.3333333333333339E-4"/>
    <n v="7.5"/>
    <x v="3"/>
    <x v="18"/>
    <d v="2014-07-25T20:48:11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b v="0"/>
    <s v="publishing/translations"/>
    <n v="1.25E-3"/>
    <n v="5"/>
    <x v="1"/>
    <x v="31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b v="0"/>
    <s v="publishing/translations"/>
    <n v="5.0000000000000001E-3"/>
    <n v="7.5"/>
    <x v="1"/>
    <x v="31"/>
    <d v="2014-07-18T12:52:58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b v="0"/>
    <s v="publishing/translations"/>
    <n v="1E-3"/>
    <n v="7.5"/>
    <x v="1"/>
    <x v="31"/>
    <d v="2015-09-11T18:43:40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b v="0"/>
    <s v="publishing/translations"/>
    <n v="8.5714285714285719E-3"/>
    <n v="15"/>
    <x v="1"/>
    <x v="31"/>
    <d v="2016-04-03T20:48:00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b v="0"/>
    <s v="photography/places"/>
    <n v="7.5000000000000002E-4"/>
    <n v="15"/>
    <x v="2"/>
    <x v="34"/>
    <d v="2014-08-26T21:43:11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b v="0"/>
    <s v="photography/photobooks"/>
    <n v="3.3333333333333333E-2"/>
    <n v="7.5"/>
    <x v="2"/>
    <x v="3"/>
    <d v="2014-08-09T21:50:26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b v="0"/>
    <s v="technology/web"/>
    <n v="1.4999999999999999E-2"/>
    <n v="15"/>
    <x v="0"/>
    <x v="26"/>
    <d v="2016-07-26T14:34:36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b v="0"/>
    <s v="technology/space exploration"/>
    <n v="0.01"/>
    <n v="15"/>
    <x v="0"/>
    <x v="4"/>
    <d v="2014-08-29T19:51:03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b v="0"/>
    <s v="theater/musical"/>
    <n v="2.1428571428571429E-2"/>
    <n v="7.5"/>
    <x v="6"/>
    <x v="19"/>
    <d v="2015-10-20T19:35:27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b v="0"/>
    <s v="theater/plays"/>
    <n v="0.1"/>
    <n v="5"/>
    <x v="6"/>
    <x v="11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b v="0"/>
    <s v="theater/plays"/>
    <n v="3.0000000000000001E-3"/>
    <n v="15"/>
    <x v="6"/>
    <x v="11"/>
    <d v="2014-11-27T02:02:2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b v="0"/>
    <s v="film &amp; video/animation"/>
    <n v="4.3939393939393936E-3"/>
    <n v="4.833333333333333"/>
    <x v="5"/>
    <x v="23"/>
    <d v="2014-02-12T05:40:31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b v="0"/>
    <s v="technology/web"/>
    <n v="1.12E-4"/>
    <n v="2"/>
    <x v="0"/>
    <x v="26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b v="1"/>
    <s v="film &amp; video/television"/>
    <n v="1"/>
    <n v="13"/>
    <x v="5"/>
    <x v="16"/>
    <d v="2016-01-07T19:00:34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b v="1"/>
    <s v="theater/plays"/>
    <n v="1.3"/>
    <n v="3.25"/>
    <x v="6"/>
    <x v="11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b v="0"/>
    <s v="technology/web"/>
    <n v="1.2E-4"/>
    <n v="4"/>
    <x v="0"/>
    <x v="26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b v="0"/>
    <s v="games/video games"/>
    <n v="1.7647058823529413E-4"/>
    <n v="3"/>
    <x v="3"/>
    <x v="18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b v="0"/>
    <s v="technology/gadgets"/>
    <n v="1.2E-2"/>
    <n v="4"/>
    <x v="0"/>
    <x v="6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b v="0"/>
    <s v="film &amp; video/drama"/>
    <n v="1E-4"/>
    <n v="5.5"/>
    <x v="5"/>
    <x v="10"/>
    <d v="2015-06-05T22:15:3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b v="0"/>
    <s v="film &amp; video/animation"/>
    <n v="1.3749999999999999E-3"/>
    <n v="5.5"/>
    <x v="5"/>
    <x v="23"/>
    <d v="2016-10-06T17:48:47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b v="0"/>
    <s v="technology/wearables"/>
    <n v="1.2375123751237513E-4"/>
    <n v="2.75"/>
    <x v="0"/>
    <x v="1"/>
    <d v="2014-07-10T22:43:4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b v="0"/>
    <s v="games/video games"/>
    <n v="2.2000000000000001E-3"/>
    <n v="3.6666666666666665"/>
    <x v="3"/>
    <x v="18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b v="0"/>
    <s v="games/mobile games"/>
    <n v="2.2000000000000001E-3"/>
    <n v="3.6666666666666665"/>
    <x v="3"/>
    <x v="28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b v="0"/>
    <s v="music/faith"/>
    <n v="2.2000000000000001E-3"/>
    <n v="5.5"/>
    <x v="7"/>
    <x v="14"/>
    <d v="2015-03-01T05:13:05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b v="0"/>
    <s v="theater/spaces"/>
    <n v="2.6829268292682929E-3"/>
    <n v="5.5"/>
    <x v="6"/>
    <x v="9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b v="0"/>
    <s v="theater/plays"/>
    <n v="5.4999999999999997E-3"/>
    <n v="5.5"/>
    <x v="6"/>
    <x v="11"/>
    <d v="2016-02-02T22:43:4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b v="0"/>
    <s v="theater/plays"/>
    <n v="2.2000000000000001E-3"/>
    <n v="5.5"/>
    <x v="6"/>
    <x v="11"/>
    <d v="2014-11-18T11:49:1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b v="0"/>
    <s v="theater/plays"/>
    <n v="7.3333333333333334E-4"/>
    <n v="5.5"/>
    <x v="6"/>
    <x v="11"/>
    <d v="2016-03-18T20:43: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b v="0"/>
    <s v="film &amp; video/science fiction"/>
    <n v="1.4285714285714287E-4"/>
    <n v="10"/>
    <x v="5"/>
    <x v="21"/>
    <d v="2016-09-03T01:11:4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b v="0"/>
    <s v="film &amp; video/science fiction"/>
    <n v="3.3333333333333335E-3"/>
    <n v="10"/>
    <x v="5"/>
    <x v="21"/>
    <d v="2014-10-26T21:26:18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b v="0"/>
    <s v="film &amp; video/science fiction"/>
    <n v="2.0000000000000002E-5"/>
    <n v="10"/>
    <x v="5"/>
    <x v="21"/>
    <d v="2016-05-24T10:25:4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b v="0"/>
    <s v="film &amp; video/drama"/>
    <n v="2.2727272727272726E-3"/>
    <n v="10"/>
    <x v="5"/>
    <x v="10"/>
    <d v="2016-01-06T05:31:22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b v="0"/>
    <s v="film &amp; video/animation"/>
    <n v="1E-3"/>
    <n v="5"/>
    <x v="5"/>
    <x v="23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b v="0"/>
    <s v="film &amp; video/animation"/>
    <n v="1E-3"/>
    <n v="10"/>
    <x v="5"/>
    <x v="23"/>
    <d v="2016-03-18T21:31:3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b v="0"/>
    <s v="film &amp; video/animation"/>
    <n v="2E-3"/>
    <n v="10"/>
    <x v="5"/>
    <x v="23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b v="0"/>
    <s v="technology/web"/>
    <n v="2E-3"/>
    <n v="10"/>
    <x v="0"/>
    <x v="26"/>
    <d v="2016-03-21T14:08:22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b v="0"/>
    <s v="technology/web"/>
    <n v="0.01"/>
    <n v="5"/>
    <x v="0"/>
    <x v="26"/>
    <d v="2015-02-14T17:11:56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b v="0"/>
    <s v="technology/web"/>
    <n v="2E-3"/>
    <n v="10"/>
    <x v="0"/>
    <x v="26"/>
    <d v="2015-04-08T15:36:4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b v="0"/>
    <s v="technology/web"/>
    <n v="8.3340278356529708E-4"/>
    <n v="10"/>
    <x v="0"/>
    <x v="26"/>
    <d v="2015-08-07T14:52:0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b v="0"/>
    <s v="publishing/fiction"/>
    <n v="2.631578947368421E-4"/>
    <n v="10"/>
    <x v="1"/>
    <x v="35"/>
    <d v="2015-12-11T19:46:42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b v="1"/>
    <s v="music/metal"/>
    <n v="1"/>
    <n v="10"/>
    <x v="7"/>
    <x v="20"/>
    <d v="2015-06-10T19:09:36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b v="0"/>
    <s v="journalism/audio"/>
    <n v="1.5384615384615385E-2"/>
    <n v="10"/>
    <x v="8"/>
    <x v="30"/>
    <d v="2014-07-31T16:42:2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b v="0"/>
    <s v="games/video games"/>
    <n v="1.3333333333333334E-2"/>
    <n v="10"/>
    <x v="3"/>
    <x v="18"/>
    <d v="2011-09-16T23:09:0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b v="0"/>
    <s v="games/video games"/>
    <n v="1.6666666666666668E-3"/>
    <n v="3.3333333333333335"/>
    <x v="3"/>
    <x v="18"/>
    <d v="2013-09-09T08:18:0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b v="0"/>
    <s v="games/mobile games"/>
    <n v="5.0000000000000001E-3"/>
    <n v="5"/>
    <x v="3"/>
    <x v="28"/>
    <d v="2016-06-14T07:51:34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b v="0"/>
    <s v="food/food trucks"/>
    <n v="5.7142857142857142E-5"/>
    <n v="10"/>
    <x v="4"/>
    <x v="29"/>
    <d v="2017-01-11T00:28:1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b v="0"/>
    <s v="photography/nature"/>
    <n v="4.4444444444444444E-3"/>
    <n v="10"/>
    <x v="2"/>
    <x v="38"/>
    <d v="2014-10-23T12:13:5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b v="0"/>
    <s v="publishing/art books"/>
    <n v="1E-3"/>
    <n v="10"/>
    <x v="1"/>
    <x v="32"/>
    <d v="2015-04-27T08:48:29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b v="0"/>
    <s v="music/faith"/>
    <n v="1.9801980198019802E-3"/>
    <n v="5"/>
    <x v="7"/>
    <x v="14"/>
    <d v="2014-12-16T15:56:45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b v="0"/>
    <s v="games/mobile games"/>
    <n v="4.0000000000000001E-3"/>
    <n v="5"/>
    <x v="3"/>
    <x v="28"/>
    <d v="2014-05-13T19:08:05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b v="0"/>
    <s v="games/mobile games"/>
    <n v="5.0000000000000001E-4"/>
    <n v="10"/>
    <x v="3"/>
    <x v="28"/>
    <d v="2016-10-06T22:11:52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b v="0"/>
    <s v="technology/gadgets"/>
    <n v="2.3529411764705883E-4"/>
    <n v="10"/>
    <x v="0"/>
    <x v="6"/>
    <d v="2014-07-10T00:48:54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b v="0"/>
    <s v="games/video games"/>
    <n v="5.0000000000000001E-4"/>
    <n v="5"/>
    <x v="3"/>
    <x v="18"/>
    <d v="2014-11-08T23:21:27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b v="1"/>
    <s v="music/electronic music"/>
    <n v="2"/>
    <n v="10"/>
    <x v="7"/>
    <x v="13"/>
    <d v="2015-04-15T19:49: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b v="0"/>
    <s v="technology/web"/>
    <n v="4.5454545454545455E-4"/>
    <n v="10"/>
    <x v="0"/>
    <x v="26"/>
    <d v="2015-01-13T20:14:2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b v="0"/>
    <s v="technology/web"/>
    <n v="2E-3"/>
    <n v="10"/>
    <x v="0"/>
    <x v="26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b v="0"/>
    <s v="food/food trucks"/>
    <n v="2E-3"/>
    <n v="5"/>
    <x v="4"/>
    <x v="29"/>
    <d v="2016-01-14T21:35:13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b v="0"/>
    <s v="food/food trucks"/>
    <n v="2.0000000000000001E-4"/>
    <n v="10"/>
    <x v="4"/>
    <x v="29"/>
    <d v="2015-02-26T16:42:10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b v="0"/>
    <s v="publishing/children's books"/>
    <n v="6.6666666666666671E-3"/>
    <n v="5"/>
    <x v="1"/>
    <x v="39"/>
    <d v="2016-07-22T15:45: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b v="0"/>
    <s v="publishing/children's books"/>
    <n v="3.3333333333333335E-3"/>
    <n v="10"/>
    <x v="1"/>
    <x v="39"/>
    <d v="2015-06-17T16:03:2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b v="0"/>
    <s v="theater/plays"/>
    <n v="0.01"/>
    <n v="10"/>
    <x v="6"/>
    <x v="11"/>
    <d v="2015-10-14T17:44:57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b v="0"/>
    <s v="theater/plays"/>
    <n v="0.05"/>
    <n v="10"/>
    <x v="6"/>
    <x v="11"/>
    <d v="2015-09-14T15:11:24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b v="0"/>
    <s v="theater/spaces"/>
    <n v="4.0000000000000002E-4"/>
    <n v="5"/>
    <x v="6"/>
    <x v="9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b v="0"/>
    <s v="theater/spaces"/>
    <n v="4.0000000000000002E-4"/>
    <n v="10"/>
    <x v="6"/>
    <x v="9"/>
    <d v="2017-01-10T00:45:19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b v="0"/>
    <s v="theater/spaces"/>
    <n v="6.6666666666666671E-3"/>
    <n v="10"/>
    <x v="6"/>
    <x v="9"/>
    <d v="2014-07-28T16:18:5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b v="0"/>
    <s v="theater/plays"/>
    <n v="8.0000000000000002E-3"/>
    <n v="10"/>
    <x v="6"/>
    <x v="11"/>
    <d v="2017-03-09T20:13: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b v="0"/>
    <s v="theater/plays"/>
    <n v="3.3333333333333332E-4"/>
    <n v="10"/>
    <x v="6"/>
    <x v="11"/>
    <d v="2017-02-20T08:24:2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b v="0"/>
    <s v="theater/plays"/>
    <n v="6.6666666666666671E-3"/>
    <n v="10"/>
    <x v="6"/>
    <x v="11"/>
    <d v="2015-02-13T17:04:53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b v="0"/>
    <s v="theater/plays"/>
    <n v="0.1"/>
    <n v="10"/>
    <x v="6"/>
    <x v="11"/>
    <d v="2014-07-11T16:45:0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b v="0"/>
    <s v="theater/musical"/>
    <n v="1.6666666666666666E-2"/>
    <n v="5"/>
    <x v="6"/>
    <x v="19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b v="0"/>
    <s v="theater/plays"/>
    <n v="0.02"/>
    <n v="10"/>
    <x v="6"/>
    <x v="11"/>
    <d v="2015-05-04T10:20: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b v="0"/>
    <s v="theater/musical"/>
    <n v="2E-3"/>
    <n v="10"/>
    <x v="6"/>
    <x v="19"/>
    <d v="2014-08-14T15:50: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b v="0"/>
    <s v="theater/musical"/>
    <n v="5.5555555555555556E-4"/>
    <n v="10"/>
    <x v="6"/>
    <x v="19"/>
    <d v="2015-05-30T19:39: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b v="0"/>
    <s v="theater/plays"/>
    <n v="2.8571428571428571E-3"/>
    <n v="10"/>
    <x v="6"/>
    <x v="11"/>
    <d v="2014-08-12T12:39:21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b v="0"/>
    <s v="theater/plays"/>
    <n v="1.25E-3"/>
    <n v="10"/>
    <x v="6"/>
    <x v="11"/>
    <d v="2016-03-08T15:29:1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b v="0"/>
    <s v="theater/plays"/>
    <n v="1.2500000000000001E-2"/>
    <n v="10"/>
    <x v="6"/>
    <x v="11"/>
    <d v="2015-08-01T16:04:5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b v="0"/>
    <s v="theater/plays"/>
    <n v="3.3333333333333335E-3"/>
    <n v="10"/>
    <x v="6"/>
    <x v="11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b v="0"/>
    <s v="theater/plays"/>
    <n v="2.8571428571428571E-3"/>
    <n v="10"/>
    <x v="6"/>
    <x v="11"/>
    <d v="2015-02-23T14:29:3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b v="0"/>
    <s v="technology/web"/>
    <n v="8.9999999999999998E-4"/>
    <n v="9"/>
    <x v="0"/>
    <x v="26"/>
    <d v="2015-09-29T21:40:48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b v="0"/>
    <s v="film &amp; video/science fiction"/>
    <n v="2.671118530884808E-3"/>
    <n v="4"/>
    <x v="5"/>
    <x v="21"/>
    <d v="2016-01-27T21:52:52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b v="0"/>
    <s v="technology/wearables"/>
    <n v="4.0000000000000003E-5"/>
    <n v="2"/>
    <x v="0"/>
    <x v="1"/>
    <d v="2014-07-18T19:58:18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b v="0"/>
    <s v="technology/gadgets"/>
    <n v="1.6E-2"/>
    <n v="2"/>
    <x v="0"/>
    <x v="6"/>
    <d v="2014-08-13T01:10:22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b v="0"/>
    <s v="technology/web"/>
    <n v="8.0000000000000002E-3"/>
    <n v="1"/>
    <x v="0"/>
    <x v="26"/>
    <d v="2014-10-15T01:37:23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b v="0"/>
    <s v="food/food trucks"/>
    <n v="1.3333333333333334E-4"/>
    <n v="8"/>
    <x v="4"/>
    <x v="29"/>
    <d v="2014-12-01T16:54:50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b v="0"/>
    <s v="publishing/translations"/>
    <n v="2.3333333333333335E-3"/>
    <n v="2.3333333333333335"/>
    <x v="1"/>
    <x v="31"/>
    <d v="2015-01-09T01:25:0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b v="0"/>
    <s v="theater/plays"/>
    <n v="3.5E-4"/>
    <n v="2.3333333333333335"/>
    <x v="6"/>
    <x v="11"/>
    <d v="2016-04-05T03:04:53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b v="0"/>
    <s v="theater/plays"/>
    <n v="2.5000000000000001E-4"/>
    <n v="7"/>
    <x v="6"/>
    <x v="11"/>
    <d v="2016-05-23T23:25:54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b v="0"/>
    <s v="film &amp; video/animation"/>
    <n v="1.2E-4"/>
    <n v="3"/>
    <x v="5"/>
    <x v="23"/>
    <d v="2015-09-28T20:40:04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b v="0"/>
    <s v="technology/web"/>
    <n v="1.2E-2"/>
    <n v="3"/>
    <x v="0"/>
    <x v="26"/>
    <d v="2016-06-04T15:46:00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b v="0"/>
    <s v="technology/web"/>
    <n v="2.9999999999999997E-4"/>
    <n v="3"/>
    <x v="0"/>
    <x v="26"/>
    <d v="2016-10-03T21:31:3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b v="0"/>
    <s v="journalism/audio"/>
    <n v="8.571428571428571E-4"/>
    <n v="3"/>
    <x v="8"/>
    <x v="30"/>
    <d v="2015-01-07T22:13:21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b v="0"/>
    <s v="publishing/translations"/>
    <n v="2E-3"/>
    <n v="6"/>
    <x v="1"/>
    <x v="31"/>
    <d v="2016-01-26T10:57:1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b v="0"/>
    <s v="photography/nature"/>
    <n v="3.3333333333333332E-4"/>
    <n v="3"/>
    <x v="2"/>
    <x v="38"/>
    <d v="2014-12-01T17:05:38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b v="0"/>
    <s v="games/mobile games"/>
    <n v="1.1999999999999999E-3"/>
    <n v="3"/>
    <x v="3"/>
    <x v="28"/>
    <d v="2016-02-13T15:35:29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b v="0"/>
    <s v="theater/plays"/>
    <n v="8.0000000000000002E-3"/>
    <n v="3"/>
    <x v="6"/>
    <x v="11"/>
    <d v="2014-12-09T21:42:19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b v="0"/>
    <s v="film &amp; video/drama"/>
    <n v="1E-4"/>
    <n v="5"/>
    <x v="5"/>
    <x v="10"/>
    <d v="2014-06-02T16:29:5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b v="0"/>
    <s v="film &amp; video/animation"/>
    <n v="1E-3"/>
    <n v="5"/>
    <x v="5"/>
    <x v="23"/>
    <d v="2016-02-23T23:39:1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b v="0"/>
    <s v="film &amp; video/animation"/>
    <n v="1.6666666666666666E-4"/>
    <n v="5"/>
    <x v="5"/>
    <x v="23"/>
    <d v="2013-02-26T13:19:23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b v="0"/>
    <s v="technology/web"/>
    <n v="6.41025641025641E-3"/>
    <n v="5"/>
    <x v="0"/>
    <x v="26"/>
    <d v="2015-10-30T00:49:04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b v="0"/>
    <s v="publishing/fiction"/>
    <n v="1.1655011655011655E-3"/>
    <n v="5"/>
    <x v="1"/>
    <x v="35"/>
    <d v="2013-07-16T10:43:2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b v="0"/>
    <s v="games/video games"/>
    <n v="3.8464497269020693E-4"/>
    <n v="5"/>
    <x v="3"/>
    <x v="18"/>
    <d v="2015-04-29T04:27:3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b v="0"/>
    <s v="games/video games"/>
    <n v="5.0000000000000001E-3"/>
    <n v="5"/>
    <x v="3"/>
    <x v="18"/>
    <d v="2014-07-15T23:27:00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b v="0"/>
    <s v="games/video games"/>
    <n v="2.3809523809523812E-3"/>
    <n v="5"/>
    <x v="3"/>
    <x v="18"/>
    <d v="2014-03-24T19:01:0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b v="0"/>
    <s v="games/mobile games"/>
    <n v="6.2500000000000001E-4"/>
    <n v="5"/>
    <x v="3"/>
    <x v="28"/>
    <d v="2014-12-02T08:20:2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b v="0"/>
    <s v="food/food trucks"/>
    <n v="6.666666666666667E-5"/>
    <n v="5"/>
    <x v="4"/>
    <x v="29"/>
    <d v="2014-07-17T21:44:1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b v="0"/>
    <s v="music/world music"/>
    <n v="5.4884742041712408E-3"/>
    <n v="5"/>
    <x v="7"/>
    <x v="37"/>
    <d v="2011-08-27T03:58:2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b v="0"/>
    <s v="publishing/fiction"/>
    <n v="1E-3"/>
    <n v="5"/>
    <x v="1"/>
    <x v="35"/>
    <d v="2012-08-15T20:35:3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b v="0"/>
    <s v="publishing/fiction"/>
    <n v="2.5000000000000001E-3"/>
    <n v="5"/>
    <x v="1"/>
    <x v="35"/>
    <d v="2016-06-06T00:10:33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b v="0"/>
    <s v="photography/places"/>
    <n v="5.0000000000000001E-3"/>
    <n v="5"/>
    <x v="2"/>
    <x v="34"/>
    <d v="2015-11-17T10:46:30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b v="0"/>
    <s v="music/faith"/>
    <n v="5.0000000000000001E-4"/>
    <n v="5"/>
    <x v="7"/>
    <x v="14"/>
    <d v="2017-02-25T16:04:34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b v="0"/>
    <s v="food/food trucks"/>
    <n v="2.5000000000000001E-4"/>
    <n v="5"/>
    <x v="4"/>
    <x v="29"/>
    <d v="2015-01-15T17:42:2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b v="0"/>
    <s v="food/food trucks"/>
    <n v="2.0000000000000001E-4"/>
    <n v="1"/>
    <x v="4"/>
    <x v="29"/>
    <d v="2015-01-23T20:34:04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b v="0"/>
    <s v="food/food trucks"/>
    <n v="5.0000000000000001E-3"/>
    <n v="1"/>
    <x v="4"/>
    <x v="29"/>
    <d v="2015-01-15T18:28:00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b v="0"/>
    <s v="food/food trucks"/>
    <n v="1.6666666666666668E-3"/>
    <n v="5"/>
    <x v="4"/>
    <x v="29"/>
    <d v="2015-11-25T07:55:3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b v="0"/>
    <s v="food/food trucks"/>
    <n v="1E-4"/>
    <n v="5"/>
    <x v="4"/>
    <x v="29"/>
    <d v="2016-02-22T12:52:0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b v="0"/>
    <s v="theater/plays"/>
    <n v="0.01"/>
    <n v="5"/>
    <x v="6"/>
    <x v="11"/>
    <d v="2016-03-24T10:16:4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b v="0"/>
    <s v="theater/plays"/>
    <n v="1.6666666666666668E-3"/>
    <n v="5"/>
    <x v="6"/>
    <x v="11"/>
    <d v="2014-12-12T10:15:2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b v="0"/>
    <s v="theater/spaces"/>
    <n v="5.0000000000000001E-4"/>
    <n v="5"/>
    <x v="6"/>
    <x v="9"/>
    <d v="2015-02-25T01:05:3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b v="0"/>
    <s v="theater/musical"/>
    <n v="6.6666666666666664E-4"/>
    <n v="5"/>
    <x v="6"/>
    <x v="19"/>
    <d v="2014-06-09T06:13:0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b v="0"/>
    <s v="theater/plays"/>
    <n v="3.3333333333333335E-3"/>
    <n v="5"/>
    <x v="6"/>
    <x v="11"/>
    <d v="2016-05-02T23:38:2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b v="0"/>
    <s v="theater/plays"/>
    <n v="1E-3"/>
    <n v="5"/>
    <x v="6"/>
    <x v="11"/>
    <d v="2014-10-03T09:36:1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b v="0"/>
    <s v="theater/plays"/>
    <n v="2.5000000000000001E-3"/>
    <n v="5"/>
    <x v="6"/>
    <x v="11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b v="0"/>
    <s v="theater/plays"/>
    <n v="2.5000000000000001E-3"/>
    <n v="5"/>
    <x v="6"/>
    <x v="11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b v="0"/>
    <s v="theater/plays"/>
    <n v="2.5000000000000001E-3"/>
    <n v="5"/>
    <x v="6"/>
    <x v="11"/>
    <d v="2014-07-28T18:33: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b v="0"/>
    <s v="theater/plays"/>
    <n v="1.6666666666666668E-3"/>
    <n v="5"/>
    <x v="6"/>
    <x v="11"/>
    <d v="2016-05-20T22:32:01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b v="0"/>
    <s v="technology/web"/>
    <n v="2E-3"/>
    <n v="4"/>
    <x v="0"/>
    <x v="26"/>
    <d v="2015-05-07T10:55:5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b v="0"/>
    <s v="food/food trucks"/>
    <n v="8.0000000000000007E-5"/>
    <n v="1.3333333333333333"/>
    <x v="4"/>
    <x v="29"/>
    <d v="2015-01-30T08:08:4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b v="0"/>
    <s v="games/mobile games"/>
    <n v="3.6363636363636364E-5"/>
    <n v="2"/>
    <x v="3"/>
    <x v="28"/>
    <d v="2016-10-02T08:49: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b v="0"/>
    <s v="theater/plays"/>
    <n v="4.0000000000000001E-3"/>
    <n v="2"/>
    <x v="6"/>
    <x v="11"/>
    <d v="2014-06-22T18:35:11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b v="0"/>
    <s v="film &amp; video/drama"/>
    <n v="1.1999999999999999E-3"/>
    <n v="1"/>
    <x v="5"/>
    <x v="10"/>
    <d v="2016-01-06T23:55:31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b v="0"/>
    <s v="film &amp; video/animation"/>
    <n v="2.7272727272727273E-5"/>
    <n v="1"/>
    <x v="5"/>
    <x v="23"/>
    <d v="2013-08-14T17:56:20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b v="0"/>
    <s v="technology/wearables"/>
    <n v="1.7142857142857143E-4"/>
    <n v="1"/>
    <x v="0"/>
    <x v="1"/>
    <d v="2016-09-02T18:04:46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b v="0"/>
    <s v="publishing/translations"/>
    <n v="2.7272727272727271E-2"/>
    <n v="1"/>
    <x v="1"/>
    <x v="31"/>
    <d v="2016-06-03T16:01:2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b v="0"/>
    <s v="photography/places"/>
    <n v="1.3636363636363637E-4"/>
    <n v="1"/>
    <x v="2"/>
    <x v="34"/>
    <d v="2015-01-29T20:17:35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b v="0"/>
    <s v="technology/web"/>
    <n v="5.9999999999999995E-4"/>
    <n v="1.5"/>
    <x v="0"/>
    <x v="26"/>
    <d v="2015-01-27T08:41:33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b v="0"/>
    <s v="theater/spaces"/>
    <n v="1.6666666666666666E-4"/>
    <n v="1"/>
    <x v="6"/>
    <x v="9"/>
    <d v="2016-03-31T08:59:0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b v="0"/>
    <s v="theater/musical"/>
    <n v="2.0000000000000002E-5"/>
    <n v="1.5"/>
    <x v="6"/>
    <x v="19"/>
    <d v="2014-07-29T21:17:2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b v="0"/>
    <s v="theater/plays"/>
    <n v="2.9999999999999997E-4"/>
    <n v="1.5"/>
    <x v="6"/>
    <x v="11"/>
    <d v="2015-04-01T05:30:0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b v="0"/>
    <s v="theater/plays"/>
    <n v="6.0000000000000002E-5"/>
    <n v="3"/>
    <x v="6"/>
    <x v="11"/>
    <d v="2015-04-13T20:45: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b v="0"/>
    <s v="theater/plays"/>
    <n v="0.02"/>
    <n v="1.5"/>
    <x v="6"/>
    <x v="11"/>
    <d v="2015-10-30T04:32:3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b v="0"/>
    <s v="theater/plays"/>
    <n v="2E-3"/>
    <n v="1"/>
    <x v="6"/>
    <x v="11"/>
    <d v="2015-12-20T13:45:23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b v="0"/>
    <s v="film &amp; video/animation"/>
    <n v="3.3333333333333335E-5"/>
    <n v="1"/>
    <x v="5"/>
    <x v="23"/>
    <d v="2015-05-06T08:02:5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b v="0"/>
    <s v="technology/web"/>
    <n v="8.0000000000000007E-5"/>
    <n v="2"/>
    <x v="0"/>
    <x v="26"/>
    <d v="2015-03-13T02:12:42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b v="0"/>
    <s v="publishing/fiction"/>
    <n v="4.0000000000000001E-3"/>
    <n v="2"/>
    <x v="1"/>
    <x v="35"/>
    <d v="2014-03-31T16:51:20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b v="0"/>
    <s v="publishing/translations"/>
    <n v="1.0554089709762533E-4"/>
    <n v="1"/>
    <x v="1"/>
    <x v="31"/>
    <d v="2014-10-19T23:00:59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b v="0"/>
    <s v="photography/people"/>
    <n v="1.3333333333333333E-3"/>
    <n v="1"/>
    <x v="2"/>
    <x v="36"/>
    <d v="2015-01-19T03:26:31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b v="0"/>
    <s v="games/video games"/>
    <n v="0.02"/>
    <n v="1"/>
    <x v="3"/>
    <x v="18"/>
    <d v="2015-03-03T17:36:22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b v="0"/>
    <s v="games/video games"/>
    <n v="8.0000000000000002E-3"/>
    <n v="1"/>
    <x v="3"/>
    <x v="18"/>
    <d v="2014-01-08T15:10:27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b v="0"/>
    <s v="technology/web"/>
    <n v="4.0000000000000002E-4"/>
    <n v="2"/>
    <x v="0"/>
    <x v="26"/>
    <d v="2016-01-08T16:58:00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b v="0"/>
    <s v="food/food trucks"/>
    <n v="2.0000000000000002E-5"/>
    <n v="1"/>
    <x v="4"/>
    <x v="2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b v="0"/>
    <s v="food/food trucks"/>
    <n v="1.4285714285714287E-4"/>
    <n v="1"/>
    <x v="4"/>
    <x v="29"/>
    <d v="2015-02-06T05:14:57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b v="0"/>
    <s v="publishing/children's books"/>
    <n v="2.5000000000000001E-3"/>
    <n v="1"/>
    <x v="1"/>
    <x v="39"/>
    <d v="2014-04-16T19:49:5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b v="0"/>
    <s v="theater/plays"/>
    <n v="8.0000000000000004E-4"/>
    <n v="1"/>
    <x v="6"/>
    <x v="11"/>
    <d v="2016-03-15T21:03:5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b v="0"/>
    <s v="theater/plays"/>
    <n v="2.0000000000000001E-4"/>
    <n v="1"/>
    <x v="6"/>
    <x v="11"/>
    <d v="2014-07-08T22:08:5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b v="0"/>
    <s v="theater/spaces"/>
    <n v="1E-3"/>
    <n v="1"/>
    <x v="6"/>
    <x v="9"/>
    <d v="2016-07-16T12:44:52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b v="0"/>
    <s v="theater/spaces"/>
    <n v="1.6666666666666666E-4"/>
    <n v="1"/>
    <x v="6"/>
    <x v="9"/>
    <d v="2016-10-15T16:34:22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b v="0"/>
    <s v="theater/musical"/>
    <n v="1.9999999999999999E-6"/>
    <n v="1"/>
    <x v="6"/>
    <x v="19"/>
    <d v="2016-03-08T02:16:04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b v="0"/>
    <s v="theater/plays"/>
    <n v="6.666666666666667E-5"/>
    <n v="2"/>
    <x v="6"/>
    <x v="11"/>
    <d v="2016-01-22T18:33:07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b v="0"/>
    <s v="film &amp; video/science fiction"/>
    <n v="3.3333333333333332E-4"/>
    <n v="1"/>
    <x v="5"/>
    <x v="21"/>
    <d v="2015-04-02T16:55: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b v="0"/>
    <s v="film &amp; video/drama"/>
    <n v="2.0000000000000002E-5"/>
    <n v="1"/>
    <x v="5"/>
    <x v="10"/>
    <d v="2016-06-13T04:20:14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b v="0"/>
    <s v="film &amp; video/drama"/>
    <n v="1.5873015873015873E-4"/>
    <n v="1"/>
    <x v="5"/>
    <x v="10"/>
    <d v="2016-02-16T21:08: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b v="0"/>
    <s v="film &amp; video/drama"/>
    <n v="8.0000000000000007E-5"/>
    <n v="1"/>
    <x v="5"/>
    <x v="10"/>
    <d v="2015-01-05T15:22:29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b v="0"/>
    <s v="film &amp; video/animation"/>
    <n v="9.9009900990099011E-4"/>
    <n v="1"/>
    <x v="5"/>
    <x v="23"/>
    <d v="2016-04-28T20:22:15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b v="0"/>
    <s v="film &amp; video/animation"/>
    <n v="3.0303030303030303E-4"/>
    <n v="1"/>
    <x v="5"/>
    <x v="23"/>
    <d v="2017-01-18T07:53:49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b v="0"/>
    <s v="film &amp; video/animation"/>
    <n v="1.6666666666666667E-5"/>
    <n v="1"/>
    <x v="5"/>
    <x v="23"/>
    <d v="2013-12-12T22:21:1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b v="0"/>
    <s v="technology/web"/>
    <n v="6.666666666666667E-5"/>
    <n v="1"/>
    <x v="0"/>
    <x v="26"/>
    <d v="2015-01-05T19:36:4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b v="0"/>
    <s v="technology/web"/>
    <n v="3.9999999999999998E-6"/>
    <n v="1"/>
    <x v="0"/>
    <x v="26"/>
    <d v="2016-03-04T17:41:5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b v="0"/>
    <s v="technology/web"/>
    <n v="5.5555555555555558E-5"/>
    <n v="1"/>
    <x v="0"/>
    <x v="26"/>
    <d v="2016-02-11T22:37:5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b v="0"/>
    <s v="technology/web"/>
    <n v="2.0000000000000001E-4"/>
    <n v="1"/>
    <x v="0"/>
    <x v="26"/>
    <d v="2016-06-14T16:25:33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b v="0"/>
    <s v="technology/web"/>
    <n v="1.2500000000000001E-5"/>
    <n v="1"/>
    <x v="0"/>
    <x v="26"/>
    <d v="2015-01-27T11:19:12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b v="0"/>
    <s v="technology/web"/>
    <n v="3.3333333333333332E-4"/>
    <n v="1"/>
    <x v="0"/>
    <x v="26"/>
    <d v="2016-08-23T21:47:47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b v="0"/>
    <s v="technology/web"/>
    <n v="1.1111111111111112E-4"/>
    <n v="1"/>
    <x v="0"/>
    <x v="26"/>
    <d v="2015-02-17T22:31:27"/>
    <d v="2015-03-19T21:31:27"/>
  </r>
  <r>
    <n v="589"/>
    <s v="Get Neighborly"/>
    <s v="Services closer than you think..."/>
    <n v="7500"/>
    <n v="1"/>
    <x v="2"/>
    <s v="US"/>
    <s v="USD"/>
    <n v="1436366699"/>
    <n v="1435070699"/>
    <x v="1"/>
    <n v="1"/>
    <b v="0"/>
    <s v="technology/web"/>
    <n v="1.3333333333333334E-4"/>
    <n v="1"/>
    <x v="0"/>
    <x v="26"/>
    <d v="2015-06-23T14:44:59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b v="0"/>
    <s v="technology/web"/>
    <n v="3.9999999999999998E-7"/>
    <n v="1"/>
    <x v="0"/>
    <x v="26"/>
    <d v="2014-09-26T15:36:30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b v="0"/>
    <s v="technology/web"/>
    <n v="2.0000000000000001E-4"/>
    <n v="1"/>
    <x v="0"/>
    <x v="26"/>
    <d v="2015-01-27T22:17:09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b v="0"/>
    <s v="technology/web"/>
    <n v="9.9999999999999995E-7"/>
    <n v="1"/>
    <x v="0"/>
    <x v="26"/>
    <d v="2014-08-14T13:59:5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b v="0"/>
    <s v="technology/wearables"/>
    <n v="4.0000000000000002E-4"/>
    <n v="1"/>
    <x v="0"/>
    <x v="1"/>
    <d v="2016-09-26T19:20:04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b v="0"/>
    <s v="technology/wearables"/>
    <n v="5.7142857142857145E-6"/>
    <n v="1"/>
    <x v="0"/>
    <x v="1"/>
    <d v="2014-06-25T22:15:0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b v="0"/>
    <s v="journalism/audio"/>
    <n v="5.0000000000000001E-4"/>
    <n v="1"/>
    <x v="8"/>
    <x v="30"/>
    <d v="2014-10-06T19:38:35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b v="0"/>
    <s v="games/video games"/>
    <n v="4.0000000000000002E-4"/>
    <n v="1"/>
    <x v="3"/>
    <x v="18"/>
    <d v="2015-12-09T04:53:10"/>
    <d v="2016-01-08T04:53:10"/>
  </r>
  <r>
    <n v="1128"/>
    <s v="Flying Turds"/>
    <s v="#havingfunFTW"/>
    <n v="1000"/>
    <n v="1"/>
    <x v="2"/>
    <s v="GB"/>
    <s v="GBP"/>
    <n v="1407425717"/>
    <n v="1404833717"/>
    <x v="1"/>
    <n v="1"/>
    <b v="0"/>
    <s v="games/mobile games"/>
    <n v="1E-3"/>
    <n v="1"/>
    <x v="3"/>
    <x v="28"/>
    <d v="2014-07-08T15:35:17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b v="0"/>
    <s v="games/mobile games"/>
    <n v="4.0000000000000003E-5"/>
    <n v="1"/>
    <x v="3"/>
    <x v="28"/>
    <d v="2014-11-15T06:50:28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b v="0"/>
    <s v="technology/wearables"/>
    <n v="1.3333333333333333E-5"/>
    <n v="1"/>
    <x v="0"/>
    <x v="1"/>
    <d v="2016-01-24T23:05:09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b v="0"/>
    <s v="publishing/translations"/>
    <n v="1.6666666666666666E-4"/>
    <n v="1"/>
    <x v="1"/>
    <x v="31"/>
    <d v="2016-04-19T07:38: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b v="0"/>
    <s v="publishing/translations"/>
    <n v="2E-3"/>
    <n v="1"/>
    <x v="1"/>
    <x v="31"/>
    <d v="2016-12-04T06:04:27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b v="0"/>
    <s v="publishing/translations"/>
    <n v="7.6923076923076926E-5"/>
    <n v="1"/>
    <x v="1"/>
    <x v="31"/>
    <d v="2016-04-26T17:57:4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b v="0"/>
    <s v="publishing/translations"/>
    <n v="1.0000000000000001E-5"/>
    <n v="1"/>
    <x v="1"/>
    <x v="31"/>
    <d v="2016-01-21T04:06:37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b v="0"/>
    <s v="publishing/fiction"/>
    <n v="6.666666666666667E-5"/>
    <n v="1"/>
    <x v="1"/>
    <x v="35"/>
    <d v="2013-06-19T15:25:22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b v="0"/>
    <s v="photography/nature"/>
    <n v="3.3333333333333332E-4"/>
    <n v="1"/>
    <x v="2"/>
    <x v="38"/>
    <d v="2015-01-27T21:13:54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b v="0"/>
    <s v="photography/places"/>
    <n v="1.3333333333333334E-4"/>
    <n v="1"/>
    <x v="2"/>
    <x v="34"/>
    <d v="2014-11-13T22:49:2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b v="0"/>
    <s v="photography/places"/>
    <n v="1.25E-3"/>
    <n v="1"/>
    <x v="2"/>
    <x v="34"/>
    <d v="2015-05-27T16:00:58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b v="0"/>
    <s v="music/faith"/>
    <n v="6.0606060606060605E-5"/>
    <n v="1"/>
    <x v="7"/>
    <x v="14"/>
    <d v="2015-02-28T20:52:30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b v="0"/>
    <s v="music/faith"/>
    <n v="3.4722222222222224E-4"/>
    <n v="1"/>
    <x v="7"/>
    <x v="14"/>
    <d v="2016-02-25T23:03:49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b v="0"/>
    <s v="music/faith"/>
    <n v="3.3333333333333332E-4"/>
    <n v="1"/>
    <x v="7"/>
    <x v="14"/>
    <d v="2015-02-09T22:16: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b v="0"/>
    <s v="music/faith"/>
    <n v="2.2222222222222223E-4"/>
    <n v="1"/>
    <x v="7"/>
    <x v="14"/>
    <d v="2015-04-08T00:52:3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b v="0"/>
    <s v="music/faith"/>
    <n v="1E-3"/>
    <n v="1"/>
    <x v="7"/>
    <x v="14"/>
    <d v="2016-03-06T20:58:52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b v="0"/>
    <s v="photography/people"/>
    <n v="5.0000000000000001E-4"/>
    <n v="1"/>
    <x v="2"/>
    <x v="36"/>
    <d v="2016-02-13T10:24:43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b v="0"/>
    <s v="games/video games"/>
    <n v="2.0000000000000001E-4"/>
    <n v="1"/>
    <x v="3"/>
    <x v="18"/>
    <d v="2016-01-28T16:18:3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b v="0"/>
    <s v="technology/web"/>
    <n v="1E-3"/>
    <n v="1"/>
    <x v="0"/>
    <x v="26"/>
    <d v="2016-05-25T17:27:49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b v="0"/>
    <s v="food/food trucks"/>
    <n v="1.6666666666666666E-4"/>
    <n v="1"/>
    <x v="4"/>
    <x v="2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b v="0"/>
    <s v="food/food trucks"/>
    <n v="2E-3"/>
    <n v="1"/>
    <x v="4"/>
    <x v="29"/>
    <d v="2015-02-09T17:23:56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b v="0"/>
    <s v="food/food trucks"/>
    <n v="2.8571428571428574E-4"/>
    <n v="1"/>
    <x v="4"/>
    <x v="29"/>
    <d v="2016-05-12T21:55:49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b v="0"/>
    <s v="food/food trucks"/>
    <n v="2.0000000000000002E-5"/>
    <n v="1"/>
    <x v="4"/>
    <x v="29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b v="0"/>
    <s v="food/food trucks"/>
    <n v="2.8571428571428571E-5"/>
    <n v="1"/>
    <x v="4"/>
    <x v="29"/>
    <d v="2015-02-10T18:49:11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b v="0"/>
    <s v="food/food trucks"/>
    <n v="1.1111111111111112E-5"/>
    <n v="1"/>
    <x v="4"/>
    <x v="29"/>
    <d v="2016-09-29T23:43:5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b v="0"/>
    <s v="food/food trucks"/>
    <n v="1.2500000000000001E-5"/>
    <n v="1"/>
    <x v="4"/>
    <x v="29"/>
    <d v="2014-07-08T23:13:4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b v="0"/>
    <s v="food/food trucks"/>
    <n v="2.8571428571428571E-5"/>
    <n v="1"/>
    <x v="4"/>
    <x v="29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b v="0"/>
    <s v="food/food trucks"/>
    <n v="3.3333333333333335E-5"/>
    <n v="1"/>
    <x v="4"/>
    <x v="29"/>
    <d v="2014-08-27T03:22:19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b v="0"/>
    <s v="publishing/children's books"/>
    <n v="1.8867924528301887E-3"/>
    <n v="1"/>
    <x v="1"/>
    <x v="39"/>
    <d v="2016-04-14T20:45:21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b v="0"/>
    <s v="theater/plays"/>
    <n v="3.3333333333333335E-5"/>
    <n v="1"/>
    <x v="6"/>
    <x v="11"/>
    <d v="2015-04-13T20:11:2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b v="0"/>
    <s v="theater/plays"/>
    <n v="4.0000000000000003E-5"/>
    <n v="1"/>
    <x v="6"/>
    <x v="11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b v="0"/>
    <s v="theater/spaces"/>
    <n v="4.0000000000000003E-5"/>
    <n v="1"/>
    <x v="6"/>
    <x v="9"/>
    <d v="2015-01-30T23:02:3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b v="0"/>
    <s v="theater/spaces"/>
    <n v="5.0000000000000002E-5"/>
    <n v="1"/>
    <x v="6"/>
    <x v="9"/>
    <d v="2014-11-10T22:59:50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b v="0"/>
    <s v="theater/spaces"/>
    <n v="1E-3"/>
    <n v="1"/>
    <x v="6"/>
    <x v="9"/>
    <d v="2016-05-19T08:59:2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b v="0"/>
    <s v="theater/musical"/>
    <n v="2.0000000000000002E-5"/>
    <n v="1"/>
    <x v="6"/>
    <x v="19"/>
    <d v="2016-03-31T07:41:41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b v="0"/>
    <s v="theater/musical"/>
    <n v="3.3333333333333332E-4"/>
    <n v="1"/>
    <x v="6"/>
    <x v="19"/>
    <d v="2014-10-30T20:19:50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b v="0"/>
    <s v="theater/musical"/>
    <n v="4.0000000000000003E-5"/>
    <n v="1"/>
    <x v="6"/>
    <x v="19"/>
    <d v="2016-08-08T16:15:0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b v="0"/>
    <s v="theater/musical"/>
    <n v="1E-3"/>
    <n v="1"/>
    <x v="6"/>
    <x v="19"/>
    <d v="2016-10-22T23:17:1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b v="0"/>
    <s v="theater/musical"/>
    <n v="4.4444444444444447E-5"/>
    <n v="1"/>
    <x v="6"/>
    <x v="19"/>
    <d v="2016-11-15T00:42:3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b v="0"/>
    <s v="theater/plays"/>
    <n v="2.0000000000000001E-4"/>
    <n v="1"/>
    <x v="6"/>
    <x v="11"/>
    <d v="2015-02-06T17:50:0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b v="0"/>
    <s v="theater/plays"/>
    <n v="4.0000000000000002E-4"/>
    <n v="1"/>
    <x v="6"/>
    <x v="11"/>
    <d v="2014-05-30T21:26:47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b v="0"/>
    <s v="theater/plays"/>
    <n v="1.3333333333333334E-4"/>
    <n v="1"/>
    <x v="6"/>
    <x v="11"/>
    <d v="2016-08-29T06:15:5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b v="0"/>
    <s v="theater/plays"/>
    <n v="6.666666666666667E-5"/>
    <n v="1"/>
    <x v="6"/>
    <x v="11"/>
    <d v="2015-02-24T06:28:5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b v="0"/>
    <s v="theater/plays"/>
    <n v="8.3333333333333331E-5"/>
    <n v="1"/>
    <x v="6"/>
    <x v="11"/>
    <d v="2016-02-15T04:02:4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b v="0"/>
    <s v="theater/plays"/>
    <n v="5.0000000000000004E-6"/>
    <n v="1"/>
    <x v="6"/>
    <x v="11"/>
    <d v="2016-03-04T19:49:02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b v="0"/>
    <s v="theater/plays"/>
    <n v="2E-3"/>
    <n v="1"/>
    <x v="6"/>
    <x v="11"/>
    <d v="2014-09-08T03:54:1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b v="0"/>
    <s v="theater/plays"/>
    <n v="1.4285714285714287E-4"/>
    <n v="1"/>
    <x v="6"/>
    <x v="11"/>
    <d v="2015-06-19T18:44:2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b v="0"/>
    <s v="theater/plays"/>
    <n v="2.0000000000000001E-4"/>
    <n v="1"/>
    <x v="6"/>
    <x v="11"/>
    <d v="2014-07-22T04:49:4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b v="0"/>
    <s v="theater/plays"/>
    <n v="6.6666666666666664E-4"/>
    <n v="1"/>
    <x v="6"/>
    <x v="11"/>
    <d v="2014-09-23T15:16:3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b v="0"/>
    <s v="theater/plays"/>
    <n v="4.0000000000000002E-4"/>
    <n v="1"/>
    <x v="6"/>
    <x v="11"/>
    <d v="2016-01-31T22:43:06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b v="0"/>
    <s v="film &amp; video/science fiction"/>
    <n v="0"/>
    <n v="0"/>
    <x v="5"/>
    <x v="21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b v="0"/>
    <s v="film &amp; video/science fiction"/>
    <n v="0"/>
    <n v="0"/>
    <x v="5"/>
    <x v="21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b v="0"/>
    <s v="film &amp; video/science fiction"/>
    <n v="0"/>
    <n v="0"/>
    <x v="5"/>
    <x v="21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b v="0"/>
    <s v="film &amp; video/science fiction"/>
    <n v="0"/>
    <n v="0"/>
    <x v="5"/>
    <x v="21"/>
    <d v="2014-05-19T21:58:12"/>
    <d v="2014-06-16T20:16:00"/>
  </r>
  <r>
    <n v="131"/>
    <s v="I (Canceled)"/>
    <s v="I"/>
    <n v="1200"/>
    <n v="0"/>
    <x v="1"/>
    <s v="US"/>
    <s v="USD"/>
    <n v="1467763200"/>
    <n v="1466453161"/>
    <x v="1"/>
    <n v="0"/>
    <b v="0"/>
    <s v="film &amp; video/science fiction"/>
    <n v="0"/>
    <n v="0"/>
    <x v="5"/>
    <x v="21"/>
    <d v="2016-06-20T20:06: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b v="0"/>
    <s v="film &amp; video/science fiction"/>
    <n v="0"/>
    <n v="0"/>
    <x v="5"/>
    <x v="21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b v="0"/>
    <s v="film &amp; video/science fiction"/>
    <n v="0"/>
    <n v="0"/>
    <x v="5"/>
    <x v="21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b v="0"/>
    <s v="film &amp; video/science fiction"/>
    <n v="0"/>
    <n v="0"/>
    <x v="5"/>
    <x v="21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b v="0"/>
    <s v="film &amp; video/science fiction"/>
    <n v="0"/>
    <n v="0"/>
    <x v="5"/>
    <x v="21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b v="0"/>
    <s v="film &amp; video/science fiction"/>
    <n v="0"/>
    <n v="0"/>
    <x v="5"/>
    <x v="21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b v="0"/>
    <s v="film &amp; video/science fiction"/>
    <n v="0"/>
    <n v="0"/>
    <x v="5"/>
    <x v="21"/>
    <d v="2016-07-08T01:32:22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b v="0"/>
    <s v="film &amp; video/science fiction"/>
    <n v="0"/>
    <n v="0"/>
    <x v="5"/>
    <x v="21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b v="0"/>
    <s v="film &amp; video/science fiction"/>
    <n v="0"/>
    <n v="0"/>
    <x v="5"/>
    <x v="21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b v="0"/>
    <s v="film &amp; video/drama"/>
    <n v="0"/>
    <n v="0"/>
    <x v="5"/>
    <x v="10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b v="0"/>
    <s v="film &amp; video/drama"/>
    <n v="0"/>
    <n v="0"/>
    <x v="5"/>
    <x v="10"/>
    <d v="2015-08-27T23:04:14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b v="0"/>
    <s v="film &amp; video/drama"/>
    <n v="0"/>
    <n v="0"/>
    <x v="5"/>
    <x v="10"/>
    <d v="2015-12-13T15:48:44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b v="0"/>
    <s v="film &amp; video/drama"/>
    <n v="0"/>
    <n v="0"/>
    <x v="5"/>
    <x v="10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b v="0"/>
    <s v="film &amp; video/drama"/>
    <n v="0"/>
    <n v="0"/>
    <x v="5"/>
    <x v="10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b v="0"/>
    <s v="film &amp; video/drama"/>
    <n v="0"/>
    <n v="0"/>
    <x v="5"/>
    <x v="10"/>
    <d v="2015-03-09T18:12:5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b v="0"/>
    <s v="film &amp; video/drama"/>
    <n v="0"/>
    <n v="0"/>
    <x v="5"/>
    <x v="10"/>
    <d v="2015-07-06T19:46:39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b v="0"/>
    <s v="film &amp; video/drama"/>
    <n v="0"/>
    <n v="0"/>
    <x v="5"/>
    <x v="10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b v="0"/>
    <s v="film &amp; video/drama"/>
    <n v="0"/>
    <n v="0"/>
    <x v="5"/>
    <x v="10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b v="0"/>
    <s v="film &amp; video/drama"/>
    <n v="0"/>
    <n v="0"/>
    <x v="5"/>
    <x v="10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b v="0"/>
    <s v="film &amp; video/drama"/>
    <n v="0"/>
    <n v="0"/>
    <x v="5"/>
    <x v="10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b v="0"/>
    <s v="film &amp; video/drama"/>
    <n v="0"/>
    <n v="0"/>
    <x v="5"/>
    <x v="10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b v="0"/>
    <s v="film &amp; video/drama"/>
    <n v="0"/>
    <n v="0"/>
    <x v="5"/>
    <x v="10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b v="0"/>
    <s v="film &amp; video/drama"/>
    <n v="0"/>
    <n v="0"/>
    <x v="5"/>
    <x v="10"/>
    <d v="2016-08-02T02:58:22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b v="0"/>
    <s v="film &amp; video/drama"/>
    <n v="0"/>
    <n v="0"/>
    <x v="5"/>
    <x v="10"/>
    <d v="2015-09-08T22:16:04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b v="0"/>
    <s v="film &amp; video/drama"/>
    <n v="0"/>
    <n v="0"/>
    <x v="5"/>
    <x v="10"/>
    <d v="2016-07-16T00:06:2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b v="0"/>
    <s v="film &amp; video/drama"/>
    <n v="0"/>
    <n v="0"/>
    <x v="5"/>
    <x v="10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b v="0"/>
    <s v="film &amp; video/drama"/>
    <n v="0"/>
    <n v="0"/>
    <x v="5"/>
    <x v="10"/>
    <d v="2015-06-10T22:08:55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b v="0"/>
    <s v="film &amp; video/drama"/>
    <n v="0"/>
    <n v="0"/>
    <x v="5"/>
    <x v="10"/>
    <d v="2015-01-27T20:06:04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b v="0"/>
    <s v="film &amp; video/drama"/>
    <n v="0"/>
    <n v="0"/>
    <x v="5"/>
    <x v="10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b v="0"/>
    <s v="film &amp; video/drama"/>
    <n v="0"/>
    <n v="0"/>
    <x v="5"/>
    <x v="10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b v="0"/>
    <s v="film &amp; video/drama"/>
    <n v="0"/>
    <n v="0"/>
    <x v="5"/>
    <x v="10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b v="0"/>
    <s v="film &amp; video/drama"/>
    <n v="0"/>
    <n v="0"/>
    <x v="5"/>
    <x v="10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b v="0"/>
    <s v="film &amp; video/drama"/>
    <n v="0"/>
    <n v="0"/>
    <x v="5"/>
    <x v="10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b v="0"/>
    <s v="film &amp; video/drama"/>
    <n v="0"/>
    <n v="0"/>
    <x v="5"/>
    <x v="10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b v="0"/>
    <s v="film &amp; video/drama"/>
    <n v="0"/>
    <n v="0"/>
    <x v="5"/>
    <x v="10"/>
    <d v="2015-12-03T23:00: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b v="0"/>
    <s v="film &amp; video/drama"/>
    <n v="0"/>
    <n v="0"/>
    <x v="5"/>
    <x v="10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b v="0"/>
    <s v="film &amp; video/drama"/>
    <n v="0"/>
    <n v="0"/>
    <x v="5"/>
    <x v="10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b v="0"/>
    <s v="film &amp; video/drama"/>
    <n v="0"/>
    <n v="0"/>
    <x v="5"/>
    <x v="10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b v="0"/>
    <s v="film &amp; video/drama"/>
    <n v="0"/>
    <n v="0"/>
    <x v="5"/>
    <x v="10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b v="0"/>
    <s v="film &amp; video/animation"/>
    <n v="0"/>
    <n v="0"/>
    <x v="5"/>
    <x v="23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b v="0"/>
    <s v="film &amp; video/animation"/>
    <n v="0"/>
    <n v="0"/>
    <x v="5"/>
    <x v="23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b v="0"/>
    <s v="film &amp; video/animation"/>
    <n v="0"/>
    <n v="0"/>
    <x v="5"/>
    <x v="23"/>
    <d v="2015-08-12T15:07:02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b v="0"/>
    <s v="film &amp; video/animation"/>
    <n v="0"/>
    <n v="0"/>
    <x v="5"/>
    <x v="23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b v="0"/>
    <s v="film &amp; video/animation"/>
    <n v="0"/>
    <n v="0"/>
    <x v="5"/>
    <x v="23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b v="0"/>
    <s v="film &amp; video/animation"/>
    <n v="0"/>
    <n v="0"/>
    <x v="5"/>
    <x v="23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b v="0"/>
    <s v="film &amp; video/animation"/>
    <n v="0"/>
    <n v="0"/>
    <x v="5"/>
    <x v="23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b v="0"/>
    <s v="film &amp; video/animation"/>
    <n v="0"/>
    <n v="0"/>
    <x v="5"/>
    <x v="2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b v="0"/>
    <s v="film &amp; video/animation"/>
    <n v="0"/>
    <n v="0"/>
    <x v="5"/>
    <x v="23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b v="0"/>
    <s v="film &amp; video/animation"/>
    <n v="0"/>
    <n v="0"/>
    <x v="5"/>
    <x v="23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b v="0"/>
    <s v="film &amp; video/animation"/>
    <n v="0"/>
    <n v="0"/>
    <x v="5"/>
    <x v="23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b v="0"/>
    <s v="film &amp; video/animation"/>
    <n v="0"/>
    <n v="0"/>
    <x v="5"/>
    <x v="23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b v="0"/>
    <s v="film &amp; video/animation"/>
    <n v="0"/>
    <n v="0"/>
    <x v="5"/>
    <x v="23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b v="0"/>
    <s v="film &amp; video/animation"/>
    <n v="0"/>
    <n v="0"/>
    <x v="5"/>
    <x v="23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b v="0"/>
    <s v="film &amp; video/animation"/>
    <n v="0"/>
    <n v="0"/>
    <x v="5"/>
    <x v="23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b v="0"/>
    <s v="film &amp; video/animation"/>
    <n v="0"/>
    <n v="0"/>
    <x v="5"/>
    <x v="23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b v="0"/>
    <s v="film &amp; video/animation"/>
    <n v="0"/>
    <n v="0"/>
    <x v="5"/>
    <x v="23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b v="0"/>
    <s v="film &amp; video/animation"/>
    <n v="0"/>
    <n v="0"/>
    <x v="5"/>
    <x v="23"/>
    <d v="2016-12-10T01:18:20"/>
    <d v="2017-01-09T01:18:20"/>
  </r>
  <r>
    <n v="490"/>
    <s v="PROJECT IS CANCELLED"/>
    <s v="Cancelled"/>
    <n v="1000"/>
    <n v="0"/>
    <x v="2"/>
    <s v="US"/>
    <s v="USD"/>
    <n v="1345677285"/>
    <n v="1343085285"/>
    <x v="1"/>
    <n v="0"/>
    <b v="0"/>
    <s v="film &amp; video/animation"/>
    <n v="0"/>
    <n v="0"/>
    <x v="5"/>
    <x v="23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b v="0"/>
    <s v="film &amp; video/animation"/>
    <n v="0"/>
    <n v="0"/>
    <x v="5"/>
    <x v="23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b v="0"/>
    <s v="film &amp; video/animation"/>
    <n v="0"/>
    <n v="0"/>
    <x v="5"/>
    <x v="23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b v="0"/>
    <s v="film &amp; video/animation"/>
    <n v="0"/>
    <n v="0"/>
    <x v="5"/>
    <x v="23"/>
    <d v="2015-04-20T17:25: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b v="0"/>
    <s v="film &amp; video/animation"/>
    <n v="0"/>
    <n v="0"/>
    <x v="5"/>
    <x v="23"/>
    <d v="2015-06-16T19:51:4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b v="0"/>
    <s v="film &amp; video/animation"/>
    <n v="0"/>
    <n v="0"/>
    <x v="5"/>
    <x v="23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b v="0"/>
    <s v="film &amp; video/animation"/>
    <n v="0"/>
    <n v="0"/>
    <x v="5"/>
    <x v="23"/>
    <d v="2016-01-31T04:13:59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b v="0"/>
    <s v="film &amp; video/animation"/>
    <n v="0"/>
    <n v="0"/>
    <x v="5"/>
    <x v="23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b v="0"/>
    <s v="film &amp; video/animation"/>
    <n v="0"/>
    <n v="0"/>
    <x v="5"/>
    <x v="23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b v="0"/>
    <s v="technology/web"/>
    <n v="0"/>
    <n v="0"/>
    <x v="0"/>
    <x v="26"/>
    <d v="2016-01-11T16:42:4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b v="0"/>
    <s v="technology/web"/>
    <n v="0"/>
    <n v="0"/>
    <x v="0"/>
    <x v="26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b v="0"/>
    <s v="technology/web"/>
    <n v="0"/>
    <n v="0"/>
    <x v="0"/>
    <x v="26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b v="0"/>
    <s v="technology/web"/>
    <n v="0"/>
    <n v="0"/>
    <x v="0"/>
    <x v="26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b v="0"/>
    <s v="technology/web"/>
    <n v="0"/>
    <n v="0"/>
    <x v="0"/>
    <x v="26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b v="0"/>
    <s v="technology/web"/>
    <n v="0"/>
    <n v="0"/>
    <x v="0"/>
    <x v="26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b v="0"/>
    <s v="technology/web"/>
    <n v="0"/>
    <n v="0"/>
    <x v="0"/>
    <x v="26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b v="0"/>
    <s v="technology/web"/>
    <n v="0"/>
    <n v="0"/>
    <x v="0"/>
    <x v="26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b v="0"/>
    <s v="technology/web"/>
    <n v="0"/>
    <n v="0"/>
    <x v="0"/>
    <x v="26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b v="0"/>
    <s v="technology/web"/>
    <n v="0"/>
    <n v="0"/>
    <x v="0"/>
    <x v="26"/>
    <d v="2015-02-20T17:45:19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b v="0"/>
    <s v="technology/web"/>
    <n v="0"/>
    <n v="0"/>
    <x v="0"/>
    <x v="26"/>
    <d v="2015-10-06T09:22:57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b v="0"/>
    <s v="technology/web"/>
    <n v="0"/>
    <n v="0"/>
    <x v="0"/>
    <x v="26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b v="0"/>
    <s v="technology/web"/>
    <n v="0"/>
    <n v="0"/>
    <x v="0"/>
    <x v="26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b v="0"/>
    <s v="technology/web"/>
    <n v="0"/>
    <n v="0"/>
    <x v="0"/>
    <x v="26"/>
    <d v="2015-10-23T19:48:56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b v="0"/>
    <s v="technology/web"/>
    <n v="0"/>
    <n v="0"/>
    <x v="0"/>
    <x v="26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b v="0"/>
    <s v="technology/web"/>
    <n v="0"/>
    <n v="0"/>
    <x v="0"/>
    <x v="26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b v="0"/>
    <s v="technology/web"/>
    <n v="0"/>
    <n v="0"/>
    <x v="0"/>
    <x v="26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b v="0"/>
    <s v="technology/web"/>
    <n v="0"/>
    <n v="0"/>
    <x v="0"/>
    <x v="26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b v="0"/>
    <s v="technology/web"/>
    <n v="0"/>
    <n v="0"/>
    <x v="0"/>
    <x v="26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b v="0"/>
    <s v="technology/web"/>
    <n v="0"/>
    <n v="0"/>
    <x v="0"/>
    <x v="26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b v="0"/>
    <s v="technology/web"/>
    <n v="0"/>
    <n v="0"/>
    <x v="0"/>
    <x v="26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b v="0"/>
    <s v="technology/web"/>
    <n v="0"/>
    <n v="0"/>
    <x v="0"/>
    <x v="26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b v="0"/>
    <s v="technology/web"/>
    <n v="0"/>
    <n v="0"/>
    <x v="0"/>
    <x v="26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b v="0"/>
    <s v="technology/web"/>
    <n v="0"/>
    <n v="0"/>
    <x v="0"/>
    <x v="26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b v="0"/>
    <s v="technology/web"/>
    <n v="0"/>
    <n v="0"/>
    <x v="0"/>
    <x v="26"/>
    <d v="2014-06-13T16:37:3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b v="0"/>
    <s v="technology/web"/>
    <n v="0"/>
    <n v="0"/>
    <x v="0"/>
    <x v="26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b v="0"/>
    <s v="technology/web"/>
    <n v="0"/>
    <n v="0"/>
    <x v="0"/>
    <x v="26"/>
    <d v="2017-01-27T23:05:18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b v="0"/>
    <s v="technology/wearables"/>
    <n v="0"/>
    <n v="0"/>
    <x v="0"/>
    <x v="1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b v="0"/>
    <s v="technology/wearables"/>
    <n v="0"/>
    <n v="0"/>
    <x v="0"/>
    <x v="1"/>
    <d v="2016-11-02T23:53:03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b v="0"/>
    <s v="technology/wearables"/>
    <n v="0"/>
    <n v="0"/>
    <x v="0"/>
    <x v="1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b v="0"/>
    <s v="publishing/fiction"/>
    <n v="0"/>
    <n v="0"/>
    <x v="1"/>
    <x v="35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b v="0"/>
    <s v="publishing/fiction"/>
    <n v="0"/>
    <n v="0"/>
    <x v="1"/>
    <x v="35"/>
    <d v="2016-11-16T20:36:10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b v="0"/>
    <s v="publishing/fiction"/>
    <n v="0"/>
    <n v="0"/>
    <x v="1"/>
    <x v="35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b v="0"/>
    <s v="publishing/fiction"/>
    <n v="0"/>
    <n v="0"/>
    <x v="1"/>
    <x v="35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b v="0"/>
    <s v="publishing/fiction"/>
    <n v="0"/>
    <n v="0"/>
    <x v="1"/>
    <x v="35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b v="0"/>
    <s v="publishing/fiction"/>
    <n v="0"/>
    <n v="0"/>
    <x v="1"/>
    <x v="35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b v="0"/>
    <s v="music/jazz"/>
    <n v="0"/>
    <n v="0"/>
    <x v="7"/>
    <x v="33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b v="0"/>
    <s v="music/indie rock"/>
    <n v="0"/>
    <n v="0"/>
    <x v="7"/>
    <x v="12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b v="0"/>
    <s v="music/indie rock"/>
    <n v="0"/>
    <n v="0"/>
    <x v="7"/>
    <x v="12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b v="0"/>
    <s v="music/jazz"/>
    <n v="0"/>
    <n v="0"/>
    <x v="7"/>
    <x v="33"/>
    <d v="2010-04-23T19:28:34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b v="0"/>
    <s v="music/jazz"/>
    <n v="0"/>
    <n v="0"/>
    <x v="7"/>
    <x v="3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b v="0"/>
    <s v="music/jazz"/>
    <n v="0"/>
    <n v="0"/>
    <x v="7"/>
    <x v="3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b v="0"/>
    <s v="music/jazz"/>
    <n v="0"/>
    <n v="0"/>
    <x v="7"/>
    <x v="33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b v="0"/>
    <s v="music/jazz"/>
    <n v="0"/>
    <n v="0"/>
    <x v="7"/>
    <x v="33"/>
    <d v="2014-01-03T00:07:2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b v="0"/>
    <s v="music/jazz"/>
    <n v="0"/>
    <n v="0"/>
    <x v="7"/>
    <x v="33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b v="0"/>
    <s v="music/jazz"/>
    <n v="0"/>
    <n v="0"/>
    <x v="7"/>
    <x v="33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b v="0"/>
    <s v="music/jazz"/>
    <n v="0"/>
    <n v="0"/>
    <x v="7"/>
    <x v="33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b v="0"/>
    <s v="music/jazz"/>
    <n v="0"/>
    <n v="0"/>
    <x v="7"/>
    <x v="3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b v="0"/>
    <s v="music/jazz"/>
    <n v="0"/>
    <n v="0"/>
    <x v="7"/>
    <x v="33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b v="0"/>
    <s v="music/jazz"/>
    <n v="0"/>
    <n v="0"/>
    <x v="7"/>
    <x v="33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b v="0"/>
    <s v="music/jazz"/>
    <n v="0"/>
    <n v="0"/>
    <x v="7"/>
    <x v="33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b v="0"/>
    <s v="technology/wearables"/>
    <n v="0"/>
    <n v="0"/>
    <x v="0"/>
    <x v="1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b v="0"/>
    <s v="technology/wearables"/>
    <n v="0"/>
    <n v="0"/>
    <x v="0"/>
    <x v="1"/>
    <d v="2016-09-01T08:33:4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b v="0"/>
    <s v="journalism/audio"/>
    <n v="0"/>
    <n v="0"/>
    <x v="8"/>
    <x v="30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b v="0"/>
    <s v="journalism/audio"/>
    <n v="0"/>
    <n v="0"/>
    <x v="8"/>
    <x v="30"/>
    <d v="2015-11-11T20:26:00"/>
    <d v="2015-12-26T20:26:00"/>
  </r>
  <r>
    <n v="1049"/>
    <s v="J1 (Canceled)"/>
    <s v="------"/>
    <n v="12000"/>
    <n v="0"/>
    <x v="1"/>
    <s v="US"/>
    <s v="USD"/>
    <n v="1455272445"/>
    <n v="1452680445"/>
    <x v="1"/>
    <n v="0"/>
    <b v="0"/>
    <s v="journalism/audio"/>
    <n v="0"/>
    <n v="0"/>
    <x v="8"/>
    <x v="30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b v="0"/>
    <s v="journalism/audio"/>
    <n v="0"/>
    <n v="0"/>
    <x v="8"/>
    <x v="30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b v="0"/>
    <s v="journalism/audio"/>
    <n v="0"/>
    <n v="0"/>
    <x v="8"/>
    <x v="30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b v="0"/>
    <s v="journalism/audio"/>
    <n v="0"/>
    <n v="0"/>
    <x v="8"/>
    <x v="30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b v="0"/>
    <s v="journalism/audio"/>
    <n v="0"/>
    <n v="0"/>
    <x v="8"/>
    <x v="30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b v="0"/>
    <s v="journalism/audio"/>
    <n v="0"/>
    <n v="0"/>
    <x v="8"/>
    <x v="30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b v="0"/>
    <s v="journalism/audio"/>
    <n v="0"/>
    <n v="0"/>
    <x v="8"/>
    <x v="3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b v="0"/>
    <s v="journalism/audio"/>
    <n v="0"/>
    <n v="0"/>
    <x v="8"/>
    <x v="30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b v="0"/>
    <s v="journalism/audio"/>
    <n v="0"/>
    <n v="0"/>
    <x v="8"/>
    <x v="30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b v="0"/>
    <s v="journalism/audio"/>
    <n v="0"/>
    <n v="0"/>
    <x v="8"/>
    <x v="30"/>
    <d v="2015-02-11T18:57:36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b v="0"/>
    <s v="journalism/audio"/>
    <n v="0"/>
    <n v="0"/>
    <x v="8"/>
    <x v="30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b v="0"/>
    <s v="journalism/audio"/>
    <n v="0"/>
    <n v="0"/>
    <x v="8"/>
    <x v="30"/>
    <d v="2016-08-01T00:44:22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b v="0"/>
    <s v="games/video games"/>
    <n v="0"/>
    <n v="0"/>
    <x v="3"/>
    <x v="18"/>
    <d v="2015-10-18T18:04:53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b v="0"/>
    <s v="games/video games"/>
    <n v="0"/>
    <n v="0"/>
    <x v="3"/>
    <x v="18"/>
    <d v="2014-07-09T21:53:2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b v="0"/>
    <s v="games/video games"/>
    <n v="0"/>
    <n v="0"/>
    <x v="3"/>
    <x v="18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b v="0"/>
    <s v="games/video games"/>
    <n v="0"/>
    <n v="0"/>
    <x v="3"/>
    <x v="18"/>
    <d v="2014-06-23T20:40:2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b v="0"/>
    <s v="games/video games"/>
    <n v="0"/>
    <n v="0"/>
    <x v="3"/>
    <x v="18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b v="0"/>
    <s v="games/video games"/>
    <n v="0"/>
    <n v="0"/>
    <x v="3"/>
    <x v="18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b v="0"/>
    <s v="games/mobile games"/>
    <n v="0"/>
    <n v="0"/>
    <x v="3"/>
    <x v="28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b v="0"/>
    <s v="games/mobile games"/>
    <n v="0"/>
    <n v="0"/>
    <x v="3"/>
    <x v="28"/>
    <d v="2015-11-24T21:47: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b v="0"/>
    <s v="games/mobile games"/>
    <n v="0"/>
    <n v="0"/>
    <x v="3"/>
    <x v="28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b v="0"/>
    <s v="games/mobile games"/>
    <n v="0"/>
    <n v="0"/>
    <x v="3"/>
    <x v="2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b v="0"/>
    <s v="games/mobile games"/>
    <n v="0"/>
    <n v="0"/>
    <x v="3"/>
    <x v="28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b v="0"/>
    <s v="food/food trucks"/>
    <n v="0"/>
    <n v="0"/>
    <x v="4"/>
    <x v="29"/>
    <d v="2015-03-30T04:22:0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b v="0"/>
    <s v="food/food trucks"/>
    <n v="0"/>
    <n v="0"/>
    <x v="4"/>
    <x v="29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b v="0"/>
    <s v="food/food trucks"/>
    <n v="0"/>
    <n v="0"/>
    <x v="4"/>
    <x v="29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b v="0"/>
    <s v="food/food trucks"/>
    <n v="0"/>
    <n v="0"/>
    <x v="4"/>
    <x v="29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b v="0"/>
    <s v="food/food trucks"/>
    <n v="0"/>
    <n v="0"/>
    <x v="4"/>
    <x v="29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b v="0"/>
    <s v="food/food trucks"/>
    <n v="0"/>
    <n v="0"/>
    <x v="4"/>
    <x v="29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b v="0"/>
    <s v="food/food trucks"/>
    <n v="0"/>
    <n v="0"/>
    <x v="4"/>
    <x v="2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b v="0"/>
    <s v="food/food trucks"/>
    <n v="0"/>
    <n v="0"/>
    <x v="4"/>
    <x v="29"/>
    <d v="2016-05-19T17:23:02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b v="0"/>
    <s v="food/food trucks"/>
    <n v="0"/>
    <n v="0"/>
    <x v="4"/>
    <x v="29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b v="0"/>
    <s v="food/food trucks"/>
    <n v="0"/>
    <n v="0"/>
    <x v="4"/>
    <x v="29"/>
    <d v="2014-09-15T15:51:3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b v="0"/>
    <s v="music/world music"/>
    <n v="0"/>
    <n v="0"/>
    <x v="7"/>
    <x v="37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b v="0"/>
    <s v="music/world music"/>
    <n v="0"/>
    <n v="0"/>
    <x v="7"/>
    <x v="37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b v="0"/>
    <s v="music/world music"/>
    <n v="0"/>
    <n v="0"/>
    <x v="7"/>
    <x v="37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b v="0"/>
    <s v="music/world music"/>
    <n v="0"/>
    <n v="0"/>
    <x v="7"/>
    <x v="37"/>
    <d v="2015-01-03T18:55:42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b v="0"/>
    <s v="music/world music"/>
    <n v="0"/>
    <n v="0"/>
    <x v="7"/>
    <x v="37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b v="0"/>
    <s v="music/world music"/>
    <n v="0"/>
    <n v="0"/>
    <x v="7"/>
    <x v="37"/>
    <d v="2012-08-04T06:47: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b v="0"/>
    <s v="music/world music"/>
    <n v="0"/>
    <n v="0"/>
    <x v="7"/>
    <x v="37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b v="0"/>
    <s v="technology/wearables"/>
    <n v="0"/>
    <n v="0"/>
    <x v="0"/>
    <x v="1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b v="0"/>
    <s v="technology/wearables"/>
    <n v="0"/>
    <n v="0"/>
    <x v="0"/>
    <x v="1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b v="0"/>
    <s v="technology/wearables"/>
    <n v="0"/>
    <n v="0"/>
    <x v="0"/>
    <x v="1"/>
    <d v="2014-07-16T14:17:3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b v="0"/>
    <s v="publishing/translations"/>
    <n v="0"/>
    <n v="0"/>
    <x v="1"/>
    <x v="31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b v="0"/>
    <s v="publishing/translations"/>
    <n v="0"/>
    <n v="0"/>
    <x v="1"/>
    <x v="31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b v="0"/>
    <s v="publishing/translations"/>
    <n v="0"/>
    <n v="0"/>
    <x v="1"/>
    <x v="31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b v="0"/>
    <s v="publishing/translations"/>
    <n v="0"/>
    <n v="0"/>
    <x v="1"/>
    <x v="31"/>
    <d v="2015-06-25T09:22:00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b v="0"/>
    <s v="publishing/translations"/>
    <n v="0"/>
    <n v="0"/>
    <x v="1"/>
    <x v="31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b v="0"/>
    <s v="publishing/translations"/>
    <n v="0"/>
    <n v="0"/>
    <x v="1"/>
    <x v="31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b v="0"/>
    <s v="publishing/translations"/>
    <n v="0"/>
    <n v="0"/>
    <x v="1"/>
    <x v="31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b v="0"/>
    <s v="publishing/translations"/>
    <n v="0"/>
    <n v="0"/>
    <x v="1"/>
    <x v="31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b v="0"/>
    <s v="publishing/translations"/>
    <n v="0"/>
    <n v="0"/>
    <x v="1"/>
    <x v="31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b v="0"/>
    <s v="publishing/translations"/>
    <n v="0"/>
    <n v="0"/>
    <x v="1"/>
    <x v="31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b v="0"/>
    <s v="publishing/translations"/>
    <n v="0"/>
    <n v="0"/>
    <x v="1"/>
    <x v="31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b v="0"/>
    <s v="publishing/translations"/>
    <n v="0"/>
    <n v="0"/>
    <x v="1"/>
    <x v="31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b v="0"/>
    <s v="publishing/translations"/>
    <n v="0"/>
    <n v="0"/>
    <x v="1"/>
    <x v="31"/>
    <d v="2015-03-23T19:28:25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b v="0"/>
    <s v="publishing/translations"/>
    <n v="0"/>
    <n v="0"/>
    <x v="1"/>
    <x v="31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b v="0"/>
    <s v="publishing/translations"/>
    <n v="0"/>
    <n v="0"/>
    <x v="1"/>
    <x v="31"/>
    <d v="2017-03-01T16:42:27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b v="0"/>
    <s v="publishing/translations"/>
    <n v="0"/>
    <n v="0"/>
    <x v="1"/>
    <x v="31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b v="0"/>
    <s v="publishing/translations"/>
    <n v="0"/>
    <n v="0"/>
    <x v="1"/>
    <x v="31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b v="0"/>
    <s v="publishing/translations"/>
    <n v="0"/>
    <n v="0"/>
    <x v="1"/>
    <x v="31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b v="0"/>
    <s v="publishing/translations"/>
    <n v="0"/>
    <n v="0"/>
    <x v="1"/>
    <x v="31"/>
    <d v="2014-10-03T21:31:38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b v="0"/>
    <s v="publishing/fiction"/>
    <n v="0"/>
    <n v="0"/>
    <x v="1"/>
    <x v="35"/>
    <d v="2012-05-24T04:49:23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b v="0"/>
    <s v="publishing/fiction"/>
    <n v="0"/>
    <n v="0"/>
    <x v="1"/>
    <x v="35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b v="0"/>
    <s v="publishing/fiction"/>
    <n v="0"/>
    <n v="0"/>
    <x v="1"/>
    <x v="35"/>
    <d v="2012-10-16T14:40:52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b v="0"/>
    <s v="publishing/fiction"/>
    <n v="0"/>
    <n v="0"/>
    <x v="1"/>
    <x v="35"/>
    <d v="2013-05-17T20:47:5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b v="0"/>
    <s v="publishing/fiction"/>
    <n v="0"/>
    <n v="0"/>
    <x v="1"/>
    <x v="35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b v="0"/>
    <s v="publishing/fiction"/>
    <n v="0"/>
    <n v="0"/>
    <x v="1"/>
    <x v="35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b v="0"/>
    <s v="photography/nature"/>
    <n v="0"/>
    <n v="0"/>
    <x v="2"/>
    <x v="38"/>
    <d v="2015-02-18T01:13:44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b v="0"/>
    <s v="photography/nature"/>
    <n v="0"/>
    <n v="0"/>
    <x v="2"/>
    <x v="38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b v="0"/>
    <s v="photography/nature"/>
    <n v="0"/>
    <n v="0"/>
    <x v="2"/>
    <x v="38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b v="0"/>
    <s v="photography/nature"/>
    <n v="0"/>
    <n v="0"/>
    <x v="2"/>
    <x v="38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b v="0"/>
    <s v="photography/nature"/>
    <n v="0"/>
    <n v="0"/>
    <x v="2"/>
    <x v="38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b v="0"/>
    <s v="photography/nature"/>
    <n v="0"/>
    <n v="0"/>
    <x v="2"/>
    <x v="38"/>
    <d v="2015-08-25T14:43:5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b v="0"/>
    <s v="publishing/art books"/>
    <n v="0"/>
    <n v="0"/>
    <x v="1"/>
    <x v="32"/>
    <d v="2009-09-23T13:35:16"/>
    <d v="2009-12-02T00:50:00"/>
  </r>
  <r>
    <n v="1569"/>
    <s v="to be removed (Canceled)"/>
    <s v="to be removed"/>
    <n v="30000"/>
    <n v="0"/>
    <x v="1"/>
    <s v="US"/>
    <s v="USD"/>
    <n v="1369498714"/>
    <n v="1366906714"/>
    <x v="1"/>
    <n v="0"/>
    <b v="0"/>
    <s v="publishing/art books"/>
    <n v="0"/>
    <n v="0"/>
    <x v="1"/>
    <x v="32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b v="0"/>
    <s v="publishing/art books"/>
    <n v="0"/>
    <n v="0"/>
    <x v="1"/>
    <x v="32"/>
    <d v="2012-03-22T01:12:0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b v="0"/>
    <s v="photography/places"/>
    <n v="0"/>
    <n v="0"/>
    <x v="2"/>
    <x v="34"/>
    <d v="2014-05-20T15:35:01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b v="0"/>
    <s v="photography/places"/>
    <n v="0"/>
    <n v="0"/>
    <x v="2"/>
    <x v="34"/>
    <d v="2015-03-06T02:30:22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b v="0"/>
    <s v="photography/places"/>
    <n v="0"/>
    <n v="0"/>
    <x v="2"/>
    <x v="34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b v="0"/>
    <s v="photography/places"/>
    <n v="0"/>
    <n v="0"/>
    <x v="2"/>
    <x v="34"/>
    <d v="2015-09-09T23:38:06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b v="0"/>
    <s v="photography/places"/>
    <n v="0"/>
    <n v="0"/>
    <x v="2"/>
    <x v="34"/>
    <d v="2015-02-11T01:44: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b v="0"/>
    <s v="photography/places"/>
    <n v="0"/>
    <n v="0"/>
    <x v="2"/>
    <x v="34"/>
    <d v="2016-08-21T08:29:57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b v="0"/>
    <s v="photography/places"/>
    <n v="0"/>
    <n v="0"/>
    <x v="2"/>
    <x v="34"/>
    <d v="2016-03-09T12:56:1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b v="0"/>
    <s v="music/faith"/>
    <n v="0"/>
    <n v="0"/>
    <x v="7"/>
    <x v="14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b v="0"/>
    <s v="music/faith"/>
    <n v="0"/>
    <n v="0"/>
    <x v="7"/>
    <x v="14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b v="0"/>
    <s v="music/faith"/>
    <n v="0"/>
    <n v="0"/>
    <x v="7"/>
    <x v="14"/>
    <d v="2017-03-02T04:59:20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b v="0"/>
    <s v="music/faith"/>
    <n v="0"/>
    <n v="0"/>
    <x v="7"/>
    <x v="14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b v="0"/>
    <s v="music/faith"/>
    <n v="0"/>
    <n v="0"/>
    <x v="7"/>
    <x v="14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b v="0"/>
    <s v="music/faith"/>
    <n v="0"/>
    <n v="0"/>
    <x v="7"/>
    <x v="14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b v="0"/>
    <s v="music/faith"/>
    <n v="0"/>
    <n v="0"/>
    <x v="7"/>
    <x v="14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b v="0"/>
    <s v="music/faith"/>
    <n v="0"/>
    <n v="0"/>
    <x v="7"/>
    <x v="14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b v="0"/>
    <s v="music/faith"/>
    <n v="0"/>
    <n v="0"/>
    <x v="7"/>
    <x v="14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b v="0"/>
    <s v="music/faith"/>
    <n v="0"/>
    <n v="0"/>
    <x v="7"/>
    <x v="14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b v="0"/>
    <s v="music/faith"/>
    <n v="0"/>
    <n v="0"/>
    <x v="7"/>
    <x v="14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b v="0"/>
    <s v="music/faith"/>
    <n v="0"/>
    <n v="0"/>
    <x v="7"/>
    <x v="14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b v="0"/>
    <s v="music/faith"/>
    <n v="0"/>
    <n v="0"/>
    <x v="7"/>
    <x v="14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b v="0"/>
    <s v="music/faith"/>
    <n v="0"/>
    <n v="0"/>
    <x v="7"/>
    <x v="14"/>
    <d v="2015-06-16T19:37:02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b v="0"/>
    <s v="photography/photobooks"/>
    <n v="0"/>
    <n v="0"/>
    <x v="2"/>
    <x v="3"/>
    <d v="2014-08-04T20:38:08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b v="0"/>
    <s v="photography/photobooks"/>
    <n v="0"/>
    <n v="0"/>
    <x v="2"/>
    <x v="3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b v="0"/>
    <s v="photography/photobooks"/>
    <n v="0"/>
    <n v="0"/>
    <x v="2"/>
    <x v="3"/>
    <d v="2015-06-17T21:45:37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b v="0"/>
    <s v="photography/photobooks"/>
    <n v="0"/>
    <n v="0"/>
    <x v="2"/>
    <x v="3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b v="0"/>
    <s v="games/mobile games"/>
    <n v="0"/>
    <n v="0"/>
    <x v="3"/>
    <x v="28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b v="0"/>
    <s v="games/mobile games"/>
    <n v="0"/>
    <n v="0"/>
    <x v="3"/>
    <x v="28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b v="0"/>
    <s v="games/mobile games"/>
    <n v="0"/>
    <n v="0"/>
    <x v="3"/>
    <x v="2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b v="0"/>
    <s v="games/mobile games"/>
    <n v="0"/>
    <n v="0"/>
    <x v="3"/>
    <x v="2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b v="0"/>
    <s v="games/mobile games"/>
    <n v="0"/>
    <n v="0"/>
    <x v="3"/>
    <x v="28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b v="0"/>
    <s v="photography/people"/>
    <n v="0"/>
    <n v="0"/>
    <x v="2"/>
    <x v="36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b v="0"/>
    <s v="photography/people"/>
    <n v="0"/>
    <n v="0"/>
    <x v="2"/>
    <x v="36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b v="0"/>
    <s v="photography/people"/>
    <n v="0"/>
    <n v="0"/>
    <x v="2"/>
    <x v="36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b v="0"/>
    <s v="photography/people"/>
    <n v="0"/>
    <n v="0"/>
    <x v="2"/>
    <x v="36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b v="0"/>
    <s v="photography/people"/>
    <n v="0"/>
    <n v="0"/>
    <x v="2"/>
    <x v="36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b v="0"/>
    <s v="games/video games"/>
    <n v="0"/>
    <n v="0"/>
    <x v="3"/>
    <x v="18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b v="0"/>
    <s v="games/video games"/>
    <n v="0"/>
    <n v="0"/>
    <x v="3"/>
    <x v="18"/>
    <d v="2010-06-26T00:35:56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b v="0"/>
    <s v="technology/web"/>
    <n v="0"/>
    <n v="0"/>
    <x v="0"/>
    <x v="26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b v="0"/>
    <s v="technology/web"/>
    <n v="0"/>
    <n v="0"/>
    <x v="0"/>
    <x v="26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b v="0"/>
    <s v="technology/web"/>
    <n v="0"/>
    <n v="0"/>
    <x v="0"/>
    <x v="26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b v="0"/>
    <s v="technology/web"/>
    <n v="0"/>
    <n v="0"/>
    <x v="0"/>
    <x v="26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b v="0"/>
    <s v="technology/web"/>
    <n v="0"/>
    <n v="0"/>
    <x v="0"/>
    <x v="26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b v="0"/>
    <s v="technology/web"/>
    <n v="0"/>
    <n v="0"/>
    <x v="0"/>
    <x v="26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b v="0"/>
    <s v="technology/web"/>
    <n v="0"/>
    <n v="0"/>
    <x v="0"/>
    <x v="26"/>
    <d v="2015-04-09T16:13:4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b v="0"/>
    <s v="technology/web"/>
    <n v="0"/>
    <n v="0"/>
    <x v="0"/>
    <x v="26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b v="0"/>
    <s v="technology/web"/>
    <n v="0"/>
    <n v="0"/>
    <x v="0"/>
    <x v="26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b v="0"/>
    <s v="technology/web"/>
    <n v="0"/>
    <n v="0"/>
    <x v="0"/>
    <x v="26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b v="0"/>
    <s v="technology/web"/>
    <n v="0"/>
    <n v="0"/>
    <x v="0"/>
    <x v="26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b v="0"/>
    <s v="technology/web"/>
    <n v="0"/>
    <n v="0"/>
    <x v="0"/>
    <x v="26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b v="0"/>
    <s v="technology/web"/>
    <n v="0"/>
    <n v="0"/>
    <x v="0"/>
    <x v="26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b v="0"/>
    <s v="technology/web"/>
    <n v="0"/>
    <n v="0"/>
    <x v="0"/>
    <x v="26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b v="0"/>
    <s v="technology/web"/>
    <n v="0"/>
    <n v="0"/>
    <x v="0"/>
    <x v="26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b v="0"/>
    <s v="technology/web"/>
    <n v="0"/>
    <n v="0"/>
    <x v="0"/>
    <x v="26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b v="0"/>
    <s v="technology/web"/>
    <n v="0"/>
    <n v="0"/>
    <x v="0"/>
    <x v="26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b v="0"/>
    <s v="technology/web"/>
    <n v="0"/>
    <n v="0"/>
    <x v="0"/>
    <x v="26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b v="0"/>
    <s v="technology/web"/>
    <n v="0"/>
    <n v="0"/>
    <x v="0"/>
    <x v="26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b v="0"/>
    <s v="technology/web"/>
    <n v="0"/>
    <n v="0"/>
    <x v="0"/>
    <x v="26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b v="0"/>
    <s v="technology/web"/>
    <n v="0"/>
    <n v="0"/>
    <x v="0"/>
    <x v="26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b v="0"/>
    <s v="technology/web"/>
    <n v="0"/>
    <n v="0"/>
    <x v="0"/>
    <x v="26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b v="0"/>
    <s v="technology/web"/>
    <n v="0"/>
    <n v="0"/>
    <x v="0"/>
    <x v="26"/>
    <d v="2015-09-29T02:53:4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b v="0"/>
    <s v="technology/web"/>
    <n v="0"/>
    <n v="0"/>
    <x v="0"/>
    <x v="26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b v="0"/>
    <s v="technology/web"/>
    <n v="0"/>
    <n v="0"/>
    <x v="0"/>
    <x v="26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b v="0"/>
    <s v="technology/web"/>
    <n v="0"/>
    <n v="0"/>
    <x v="0"/>
    <x v="26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b v="0"/>
    <s v="technology/web"/>
    <n v="0"/>
    <n v="0"/>
    <x v="0"/>
    <x v="26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b v="0"/>
    <s v="technology/web"/>
    <n v="0"/>
    <n v="0"/>
    <x v="0"/>
    <x v="26"/>
    <d v="2016-03-15T06:26:0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b v="0"/>
    <s v="food/food trucks"/>
    <n v="0"/>
    <n v="0"/>
    <x v="4"/>
    <x v="29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b v="0"/>
    <s v="food/food trucks"/>
    <n v="0"/>
    <n v="0"/>
    <x v="4"/>
    <x v="29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b v="0"/>
    <s v="food/food trucks"/>
    <n v="0"/>
    <n v="0"/>
    <x v="4"/>
    <x v="29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b v="0"/>
    <s v="food/food trucks"/>
    <n v="0"/>
    <n v="0"/>
    <x v="4"/>
    <x v="29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b v="0"/>
    <s v="food/food trucks"/>
    <n v="0"/>
    <n v="0"/>
    <x v="4"/>
    <x v="29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b v="0"/>
    <s v="food/food trucks"/>
    <n v="0"/>
    <n v="0"/>
    <x v="4"/>
    <x v="29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b v="0"/>
    <s v="food/food trucks"/>
    <n v="0"/>
    <n v="0"/>
    <x v="4"/>
    <x v="29"/>
    <d v="2016-01-28T21:35:43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b v="0"/>
    <s v="food/food trucks"/>
    <n v="0"/>
    <n v="0"/>
    <x v="4"/>
    <x v="29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b v="0"/>
    <s v="food/food trucks"/>
    <n v="0"/>
    <n v="0"/>
    <x v="4"/>
    <x v="29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b v="0"/>
    <s v="food/restaurants"/>
    <n v="0"/>
    <n v="0"/>
    <x v="4"/>
    <x v="40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b v="0"/>
    <s v="food/restaurants"/>
    <n v="0"/>
    <n v="0"/>
    <x v="4"/>
    <x v="40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b v="0"/>
    <s v="food/restaurants"/>
    <n v="0"/>
    <n v="0"/>
    <x v="4"/>
    <x v="40"/>
    <d v="2015-02-12T01:20:16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b v="0"/>
    <s v="food/restaurants"/>
    <n v="0"/>
    <n v="0"/>
    <x v="4"/>
    <x v="40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b v="0"/>
    <s v="food/restaurants"/>
    <n v="0"/>
    <n v="0"/>
    <x v="4"/>
    <x v="40"/>
    <d v="2014-07-15T22:50:3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b v="0"/>
    <s v="food/restaurants"/>
    <n v="0"/>
    <n v="0"/>
    <x v="4"/>
    <x v="40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b v="0"/>
    <s v="food/restaurants"/>
    <n v="0"/>
    <n v="0"/>
    <x v="4"/>
    <x v="40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b v="0"/>
    <s v="food/restaurants"/>
    <n v="0"/>
    <n v="0"/>
    <x v="4"/>
    <x v="40"/>
    <d v="2016-12-28T00:09:4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b v="0"/>
    <s v="food/restaurants"/>
    <n v="0"/>
    <n v="0"/>
    <x v="4"/>
    <x v="40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b v="0"/>
    <s v="food/restaurants"/>
    <n v="0"/>
    <n v="0"/>
    <x v="4"/>
    <x v="40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b v="0"/>
    <s v="food/restaurants"/>
    <n v="0"/>
    <n v="0"/>
    <x v="4"/>
    <x v="4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b v="0"/>
    <s v="food/food trucks"/>
    <n v="0"/>
    <n v="0"/>
    <x v="4"/>
    <x v="29"/>
    <d v="2015-09-13T12:41:29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b v="0"/>
    <s v="food/food trucks"/>
    <n v="0"/>
    <n v="0"/>
    <x v="4"/>
    <x v="2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b v="0"/>
    <s v="food/food trucks"/>
    <n v="0"/>
    <n v="0"/>
    <x v="4"/>
    <x v="29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b v="0"/>
    <s v="food/food trucks"/>
    <n v="0"/>
    <n v="0"/>
    <x v="4"/>
    <x v="29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b v="0"/>
    <s v="food/food trucks"/>
    <n v="0"/>
    <n v="0"/>
    <x v="4"/>
    <x v="2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b v="0"/>
    <s v="food/food trucks"/>
    <n v="0"/>
    <n v="0"/>
    <x v="4"/>
    <x v="2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b v="0"/>
    <s v="food/food trucks"/>
    <n v="0"/>
    <n v="0"/>
    <x v="4"/>
    <x v="2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b v="0"/>
    <s v="food/food trucks"/>
    <n v="0"/>
    <n v="0"/>
    <x v="4"/>
    <x v="29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b v="0"/>
    <s v="food/food trucks"/>
    <n v="0"/>
    <n v="0"/>
    <x v="4"/>
    <x v="2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b v="0"/>
    <s v="food/food trucks"/>
    <n v="0"/>
    <n v="0"/>
    <x v="4"/>
    <x v="2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b v="0"/>
    <s v="food/food trucks"/>
    <n v="0"/>
    <n v="0"/>
    <x v="4"/>
    <x v="29"/>
    <d v="2015-08-22T00:32:59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b v="0"/>
    <s v="food/food trucks"/>
    <n v="0"/>
    <n v="0"/>
    <x v="4"/>
    <x v="29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b v="0"/>
    <s v="food/food trucks"/>
    <n v="0"/>
    <n v="0"/>
    <x v="4"/>
    <x v="29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b v="0"/>
    <s v="food/food trucks"/>
    <n v="0"/>
    <n v="0"/>
    <x v="4"/>
    <x v="29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b v="0"/>
    <s v="technology/space exploration"/>
    <n v="0"/>
    <n v="0"/>
    <x v="0"/>
    <x v="4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b v="0"/>
    <s v="food/food trucks"/>
    <n v="0"/>
    <n v="0"/>
    <x v="4"/>
    <x v="2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b v="0"/>
    <s v="food/food trucks"/>
    <n v="0"/>
    <n v="0"/>
    <x v="4"/>
    <x v="29"/>
    <d v="2015-05-30T15:21:58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b v="0"/>
    <s v="food/food trucks"/>
    <n v="0"/>
    <n v="0"/>
    <x v="4"/>
    <x v="29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b v="0"/>
    <s v="publishing/children's books"/>
    <n v="0"/>
    <n v="0"/>
    <x v="1"/>
    <x v="39"/>
    <d v="2016-09-19T07:53:27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b v="0"/>
    <s v="publishing/children's books"/>
    <n v="0"/>
    <n v="0"/>
    <x v="1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b v="0"/>
    <s v="publishing/children's books"/>
    <n v="0"/>
    <n v="0"/>
    <x v="1"/>
    <x v="39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b v="0"/>
    <s v="publishing/children's books"/>
    <n v="0"/>
    <n v="0"/>
    <x v="1"/>
    <x v="39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b v="0"/>
    <s v="publishing/children's books"/>
    <n v="0"/>
    <n v="0"/>
    <x v="1"/>
    <x v="39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b v="0"/>
    <s v="publishing/children's books"/>
    <n v="0"/>
    <n v="0"/>
    <x v="1"/>
    <x v="39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b v="0"/>
    <s v="publishing/children's books"/>
    <n v="0"/>
    <n v="0"/>
    <x v="1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b v="0"/>
    <s v="publishing/children's books"/>
    <n v="0"/>
    <n v="0"/>
    <x v="1"/>
    <x v="39"/>
    <d v="2013-09-20T20:51:34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b v="0"/>
    <s v="publishing/children's books"/>
    <n v="0"/>
    <n v="0"/>
    <x v="1"/>
    <x v="39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b v="0"/>
    <s v="theater/plays"/>
    <n v="0"/>
    <n v="0"/>
    <x v="6"/>
    <x v="11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b v="0"/>
    <s v="theater/plays"/>
    <n v="0"/>
    <n v="0"/>
    <x v="6"/>
    <x v="11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b v="0"/>
    <s v="theater/plays"/>
    <n v="0"/>
    <n v="0"/>
    <x v="6"/>
    <x v="11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b v="0"/>
    <s v="theater/plays"/>
    <n v="0"/>
    <n v="0"/>
    <x v="6"/>
    <x v="11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b v="0"/>
    <s v="theater/plays"/>
    <n v="0"/>
    <n v="0"/>
    <x v="6"/>
    <x v="11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b v="0"/>
    <s v="theater/plays"/>
    <n v="0"/>
    <n v="0"/>
    <x v="6"/>
    <x v="11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b v="0"/>
    <s v="theater/plays"/>
    <n v="0"/>
    <n v="0"/>
    <x v="6"/>
    <x v="11"/>
    <d v="2014-11-11T13:04:55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b v="0"/>
    <s v="theater/plays"/>
    <n v="0"/>
    <n v="0"/>
    <x v="6"/>
    <x v="11"/>
    <d v="2014-11-07T02:44:19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b v="0"/>
    <s v="theater/plays"/>
    <n v="0"/>
    <n v="0"/>
    <x v="6"/>
    <x v="11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b v="0"/>
    <s v="theater/plays"/>
    <n v="0"/>
    <n v="0"/>
    <x v="6"/>
    <x v="11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b v="0"/>
    <s v="theater/plays"/>
    <n v="0"/>
    <n v="0"/>
    <x v="6"/>
    <x v="11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b v="0"/>
    <s v="theater/plays"/>
    <n v="0"/>
    <n v="0"/>
    <x v="6"/>
    <x v="11"/>
    <d v="2014-10-10T12:50:40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b v="0"/>
    <s v="theater/plays"/>
    <n v="0"/>
    <n v="0"/>
    <x v="6"/>
    <x v="11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b v="0"/>
    <s v="theater/plays"/>
    <n v="0"/>
    <n v="0"/>
    <x v="6"/>
    <x v="11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b v="0"/>
    <s v="theater/spaces"/>
    <n v="0"/>
    <n v="0"/>
    <x v="6"/>
    <x v="9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b v="0"/>
    <s v="theater/spaces"/>
    <n v="0"/>
    <n v="0"/>
    <x v="6"/>
    <x v="9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b v="0"/>
    <s v="theater/spaces"/>
    <n v="0"/>
    <n v="0"/>
    <x v="6"/>
    <x v="9"/>
    <d v="2015-12-24T08:45: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b v="0"/>
    <s v="theater/spaces"/>
    <n v="0"/>
    <n v="0"/>
    <x v="6"/>
    <x v="9"/>
    <d v="2017-02-24T14:00: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b v="0"/>
    <s v="theater/spaces"/>
    <n v="0"/>
    <n v="0"/>
    <x v="6"/>
    <x v="9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b v="0"/>
    <s v="theater/spaces"/>
    <n v="0"/>
    <n v="0"/>
    <x v="6"/>
    <x v="9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b v="0"/>
    <s v="theater/spaces"/>
    <n v="0"/>
    <n v="0"/>
    <x v="6"/>
    <x v="9"/>
    <d v="2014-08-12T18:10: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b v="0"/>
    <s v="theater/spaces"/>
    <n v="0"/>
    <n v="0"/>
    <x v="6"/>
    <x v="9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b v="0"/>
    <s v="theater/spaces"/>
    <n v="0"/>
    <n v="0"/>
    <x v="6"/>
    <x v="9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b v="0"/>
    <s v="theater/spaces"/>
    <n v="0"/>
    <n v="0"/>
    <x v="6"/>
    <x v="9"/>
    <d v="2016-03-04T15:36:5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b v="0"/>
    <s v="theater/spaces"/>
    <n v="0"/>
    <n v="0"/>
    <x v="6"/>
    <x v="9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b v="0"/>
    <s v="theater/spaces"/>
    <n v="0"/>
    <n v="0"/>
    <x v="6"/>
    <x v="9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b v="0"/>
    <s v="theater/spaces"/>
    <n v="0"/>
    <n v="0"/>
    <x v="6"/>
    <x v="9"/>
    <d v="2014-07-23T15:10:50"/>
    <d v="2014-09-21T15:10:50"/>
  </r>
  <r>
    <n v="3125"/>
    <s v="N/A (Canceled)"/>
    <s v="N/A"/>
    <n v="1500000"/>
    <n v="0"/>
    <x v="1"/>
    <s v="US"/>
    <s v="USD"/>
    <n v="1452142672"/>
    <n v="1449550672"/>
    <x v="1"/>
    <n v="0"/>
    <b v="0"/>
    <s v="theater/spaces"/>
    <n v="0"/>
    <n v="0"/>
    <x v="6"/>
    <x v="9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b v="0"/>
    <s v="theater/spaces"/>
    <n v="0"/>
    <n v="0"/>
    <x v="6"/>
    <x v="9"/>
    <d v="2015-01-30T20:33:4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b v="0"/>
    <s v="theater/plays"/>
    <n v="0"/>
    <n v="0"/>
    <x v="6"/>
    <x v="11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b v="0"/>
    <s v="theater/plays"/>
    <n v="0"/>
    <n v="0"/>
    <x v="6"/>
    <x v="11"/>
    <d v="2017-03-14T08:35:5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b v="0"/>
    <s v="theater/plays"/>
    <n v="0"/>
    <n v="0"/>
    <x v="6"/>
    <x v="11"/>
    <d v="2017-01-27T00:58:5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b v="0"/>
    <s v="theater/musical"/>
    <n v="0"/>
    <n v="0"/>
    <x v="6"/>
    <x v="19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b v="0"/>
    <s v="theater/musical"/>
    <n v="0"/>
    <n v="0"/>
    <x v="6"/>
    <x v="19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b v="0"/>
    <s v="theater/musical"/>
    <n v="0"/>
    <n v="0"/>
    <x v="6"/>
    <x v="19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b v="0"/>
    <s v="theater/musical"/>
    <n v="0"/>
    <n v="0"/>
    <x v="6"/>
    <x v="19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b v="0"/>
    <s v="theater/musical"/>
    <n v="0"/>
    <n v="0"/>
    <x v="6"/>
    <x v="19"/>
    <d v="2015-10-14T19:59:5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b v="0"/>
    <s v="theater/musical"/>
    <n v="0"/>
    <n v="0"/>
    <x v="6"/>
    <x v="19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b v="0"/>
    <s v="theater/musical"/>
    <n v="0"/>
    <n v="0"/>
    <x v="6"/>
    <x v="19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b v="0"/>
    <s v="theater/musical"/>
    <n v="0"/>
    <n v="0"/>
    <x v="6"/>
    <x v="19"/>
    <d v="2015-10-08T03:27:19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b v="0"/>
    <s v="theater/plays"/>
    <n v="0"/>
    <n v="0"/>
    <x v="6"/>
    <x v="11"/>
    <d v="2015-04-09T00:35:0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b v="0"/>
    <s v="theater/plays"/>
    <n v="0"/>
    <n v="0"/>
    <x v="6"/>
    <x v="11"/>
    <d v="2015-11-17T22:05:50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b v="0"/>
    <s v="theater/plays"/>
    <n v="0"/>
    <n v="0"/>
    <x v="6"/>
    <x v="11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b v="0"/>
    <s v="theater/plays"/>
    <n v="0"/>
    <n v="0"/>
    <x v="6"/>
    <x v="11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b v="0"/>
    <s v="theater/musical"/>
    <n v="0"/>
    <n v="0"/>
    <x v="6"/>
    <x v="19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b v="0"/>
    <s v="theater/musical"/>
    <n v="0"/>
    <n v="0"/>
    <x v="6"/>
    <x v="19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b v="0"/>
    <s v="theater/musical"/>
    <n v="0"/>
    <n v="0"/>
    <x v="6"/>
    <x v="19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b v="0"/>
    <s v="theater/musical"/>
    <n v="0"/>
    <n v="0"/>
    <x v="6"/>
    <x v="19"/>
    <d v="2016-06-06T00:13:4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b v="0"/>
    <s v="theater/plays"/>
    <n v="0"/>
    <n v="0"/>
    <x v="6"/>
    <x v="11"/>
    <d v="2015-09-06T15:11:4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b v="0"/>
    <s v="theater/musical"/>
    <n v="0"/>
    <n v="0"/>
    <x v="6"/>
    <x v="19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b v="0"/>
    <s v="theater/musical"/>
    <n v="0"/>
    <n v="0"/>
    <x v="6"/>
    <x v="19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b v="0"/>
    <s v="theater/musical"/>
    <n v="0"/>
    <n v="0"/>
    <x v="6"/>
    <x v="19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b v="0"/>
    <s v="theater/musical"/>
    <n v="0"/>
    <n v="0"/>
    <x v="6"/>
    <x v="19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b v="0"/>
    <s v="theater/musical"/>
    <n v="0"/>
    <n v="0"/>
    <x v="6"/>
    <x v="19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b v="0"/>
    <s v="theater/musical"/>
    <n v="0"/>
    <n v="0"/>
    <x v="6"/>
    <x v="19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b v="0"/>
    <s v="theater/musical"/>
    <n v="0"/>
    <n v="0"/>
    <x v="6"/>
    <x v="19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b v="0"/>
    <s v="theater/musical"/>
    <n v="0"/>
    <n v="0"/>
    <x v="6"/>
    <x v="19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b v="0"/>
    <s v="theater/musical"/>
    <n v="0"/>
    <n v="0"/>
    <x v="6"/>
    <x v="19"/>
    <d v="2016-04-09T22:49:51"/>
    <d v="2016-05-09T22:49:51"/>
  </r>
  <r>
    <n v="3886"/>
    <s v="a (Canceled)"/>
    <n v="1"/>
    <n v="10000"/>
    <n v="0"/>
    <x v="1"/>
    <s v="AU"/>
    <s v="AUD"/>
    <n v="1418275702"/>
    <n v="1415683702"/>
    <x v="1"/>
    <n v="0"/>
    <b v="0"/>
    <s v="theater/musical"/>
    <n v="0"/>
    <n v="0"/>
    <x v="6"/>
    <x v="19"/>
    <d v="2014-11-11T05:28:2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b v="0"/>
    <s v="theater/plays"/>
    <n v="0"/>
    <n v="0"/>
    <x v="6"/>
    <x v="11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b v="0"/>
    <s v="theater/plays"/>
    <n v="0"/>
    <n v="0"/>
    <x v="6"/>
    <x v="11"/>
    <d v="2015-07-01T00:16:05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b v="0"/>
    <s v="theater/plays"/>
    <n v="0"/>
    <n v="0"/>
    <x v="6"/>
    <x v="11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b v="0"/>
    <s v="theater/plays"/>
    <n v="0"/>
    <n v="0"/>
    <x v="6"/>
    <x v="11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b v="0"/>
    <s v="theater/plays"/>
    <n v="0"/>
    <n v="0"/>
    <x v="6"/>
    <x v="11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b v="0"/>
    <s v="theater/plays"/>
    <n v="0"/>
    <n v="0"/>
    <x v="6"/>
    <x v="11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b v="0"/>
    <s v="theater/plays"/>
    <n v="0"/>
    <n v="0"/>
    <x v="6"/>
    <x v="11"/>
    <d v="2016-11-01T06:18:4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b v="0"/>
    <s v="theater/plays"/>
    <n v="0"/>
    <n v="0"/>
    <x v="6"/>
    <x v="11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b v="0"/>
    <s v="theater/plays"/>
    <n v="0"/>
    <n v="0"/>
    <x v="6"/>
    <x v="11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b v="0"/>
    <s v="theater/plays"/>
    <n v="0"/>
    <n v="0"/>
    <x v="6"/>
    <x v="11"/>
    <d v="2014-07-09T07:48:4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b v="0"/>
    <s v="theater/plays"/>
    <n v="0"/>
    <n v="0"/>
    <x v="6"/>
    <x v="11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b v="0"/>
    <s v="theater/plays"/>
    <n v="0"/>
    <n v="0"/>
    <x v="6"/>
    <x v="11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b v="0"/>
    <s v="theater/plays"/>
    <n v="0"/>
    <n v="0"/>
    <x v="6"/>
    <x v="11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b v="0"/>
    <s v="theater/plays"/>
    <n v="0"/>
    <n v="0"/>
    <x v="6"/>
    <x v="11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b v="0"/>
    <s v="theater/plays"/>
    <n v="0"/>
    <n v="0"/>
    <x v="6"/>
    <x v="11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b v="0"/>
    <s v="theater/plays"/>
    <n v="0"/>
    <n v="0"/>
    <x v="6"/>
    <x v="11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b v="0"/>
    <s v="theater/plays"/>
    <n v="0"/>
    <n v="0"/>
    <x v="6"/>
    <x v="11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b v="0"/>
    <s v="theater/plays"/>
    <n v="0"/>
    <n v="0"/>
    <x v="6"/>
    <x v="11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b v="0"/>
    <s v="theater/plays"/>
    <n v="0"/>
    <n v="0"/>
    <x v="6"/>
    <x v="11"/>
    <d v="2016-02-19T05:54:29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b v="0"/>
    <s v="theater/plays"/>
    <n v="0"/>
    <n v="0"/>
    <x v="6"/>
    <x v="11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b v="0"/>
    <s v="theater/plays"/>
    <n v="0"/>
    <n v="0"/>
    <x v="6"/>
    <x v="11"/>
    <d v="2015-10-05T15:43:59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b v="0"/>
    <s v="theater/plays"/>
    <n v="0"/>
    <n v="0"/>
    <x v="6"/>
    <x v="11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b v="0"/>
    <s v="theater/plays"/>
    <n v="0"/>
    <n v="0"/>
    <x v="6"/>
    <x v="11"/>
    <d v="2014-10-29T14:02:4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b v="0"/>
    <s v="theater/plays"/>
    <n v="0"/>
    <n v="0"/>
    <x v="6"/>
    <x v="11"/>
    <d v="2014-11-05T22:58:4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b v="0"/>
    <s v="theater/plays"/>
    <n v="0"/>
    <n v="0"/>
    <x v="6"/>
    <x v="11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b v="0"/>
    <s v="theater/plays"/>
    <n v="0"/>
    <n v="0"/>
    <x v="6"/>
    <x v="11"/>
    <d v="2016-08-31T20:11:2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b v="0"/>
    <s v="theater/plays"/>
    <n v="0"/>
    <n v="0"/>
    <x v="6"/>
    <x v="11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b v="0"/>
    <s v="theater/plays"/>
    <n v="0"/>
    <n v="0"/>
    <x v="6"/>
    <x v="11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b v="0"/>
    <s v="theater/plays"/>
    <n v="0"/>
    <n v="0"/>
    <x v="6"/>
    <x v="11"/>
    <d v="2014-09-23T19:05:4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b v="0"/>
    <s v="theater/plays"/>
    <n v="0"/>
    <n v="0"/>
    <x v="6"/>
    <x v="11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b v="0"/>
    <s v="theater/plays"/>
    <n v="0"/>
    <n v="0"/>
    <x v="6"/>
    <x v="11"/>
    <d v="2016-05-21T16:45:1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b v="0"/>
    <s v="theater/plays"/>
    <n v="0"/>
    <n v="0"/>
    <x v="6"/>
    <x v="11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b v="0"/>
    <s v="theater/plays"/>
    <n v="0"/>
    <n v="0"/>
    <x v="6"/>
    <x v="11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b v="0"/>
    <s v="theater/plays"/>
    <n v="0"/>
    <n v="0"/>
    <x v="6"/>
    <x v="11"/>
    <d v="2016-05-05T17:19:57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b v="0"/>
    <s v="theater/plays"/>
    <n v="0"/>
    <n v="0"/>
    <x v="6"/>
    <x v="11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b v="0"/>
    <s v="theater/plays"/>
    <n v="0"/>
    <n v="0"/>
    <x v="6"/>
    <x v="11"/>
    <d v="2016-12-26T21:41:2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b v="0"/>
    <s v="theater/plays"/>
    <n v="0"/>
    <n v="0"/>
    <x v="6"/>
    <x v="11"/>
    <d v="2015-10-30T12:56:44"/>
    <d v="2015-11-29T13:56:44"/>
  </r>
  <r>
    <m/>
    <m/>
    <m/>
    <m/>
    <m/>
    <x v="4"/>
    <m/>
    <m/>
    <m/>
    <m/>
    <x v="2"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04C4-53FC-C54D-9E80-9F5F891FBDA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Outcome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CD3E3-247F-C248-B720-ACBDA786C112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92FF5-D7EC-AF40-8036-F754C4348582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Date Created Conversion" fld="18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A4865-B52F-FC4D-A457-D8818AFA0F5D}" name="PivotTable1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ff_pick" fld="10" subtotal="count" baseField="0" baseItem="0"/>
  </dataFields>
  <chartFormats count="9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4AFA-0BD3-1648-B861-CF4987248F0F}">
  <dimension ref="A1:F14"/>
  <sheetViews>
    <sheetView tabSelected="1" zoomScale="163" workbookViewId="0">
      <selection activeCell="D7" sqref="D7"/>
    </sheetView>
  </sheetViews>
  <sheetFormatPr baseColWidth="10" defaultRowHeight="15" x14ac:dyDescent="0.2"/>
  <cols>
    <col min="1" max="1" width="15.1640625" bestFit="1" customWidth="1"/>
    <col min="2" max="2" width="11.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8310</v>
      </c>
      <c r="B3" s="8" t="s">
        <v>8403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8354</v>
      </c>
    </row>
    <row r="5" spans="1:6" x14ac:dyDescent="0.2">
      <c r="A5" s="9" t="s">
        <v>8355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8359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8361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8357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8363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8356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8360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8362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8354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CB0E-C9FB-0748-80FE-0919A43C1EB3}">
  <dimension ref="A1:F47"/>
  <sheetViews>
    <sheetView workbookViewId="0">
      <selection activeCell="A6" sqref="A6:A4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8366</v>
      </c>
      <c r="B2" t="s">
        <v>8365</v>
      </c>
    </row>
    <row r="4" spans="1:6" x14ac:dyDescent="0.2">
      <c r="A4" s="8" t="s">
        <v>8311</v>
      </c>
      <c r="B4" s="8" t="s">
        <v>8364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2">
      <c r="A6" s="9" t="s">
        <v>8313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8317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8321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8323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8324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8325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8328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8332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8334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8335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8336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8337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8338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8339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8340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8342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8343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8344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8345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8346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8347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8348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8350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8352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8353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8354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83C52-822A-DB4B-94B4-F36D66A15BBC}">
  <dimension ref="A1:E18"/>
  <sheetViews>
    <sheetView zoomScale="177" workbookViewId="0">
      <selection activeCell="E22" sqref="E2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8382</v>
      </c>
      <c r="B1" t="s">
        <v>8365</v>
      </c>
    </row>
    <row r="2" spans="1:5" x14ac:dyDescent="0.2">
      <c r="A2" s="8" t="s">
        <v>8308</v>
      </c>
      <c r="B2" t="s">
        <v>8365</v>
      </c>
    </row>
    <row r="4" spans="1:5" x14ac:dyDescent="0.2">
      <c r="A4" s="8" t="s">
        <v>8369</v>
      </c>
      <c r="B4" s="8" t="s">
        <v>8364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8354</v>
      </c>
    </row>
    <row r="6" spans="1:5" x14ac:dyDescent="0.2">
      <c r="A6" s="11" t="s">
        <v>8376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8378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8379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8370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8380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8371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8372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8373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8374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8375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8354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5C51-D3BC-5E4C-B742-92C3866851DC}">
  <dimension ref="A1:H13"/>
  <sheetViews>
    <sheetView zoomScale="113" zoomScaleNormal="100"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1.83203125" bestFit="1" customWidth="1"/>
    <col min="4" max="4" width="15" bestFit="1" customWidth="1"/>
    <col min="5" max="5" width="11.5" bestFit="1" customWidth="1"/>
    <col min="6" max="6" width="17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8383</v>
      </c>
      <c r="B1" t="s">
        <v>8396</v>
      </c>
      <c r="C1" t="s">
        <v>8397</v>
      </c>
      <c r="D1" t="s">
        <v>8399</v>
      </c>
      <c r="E1" t="s">
        <v>8398</v>
      </c>
      <c r="F1" t="s">
        <v>8400</v>
      </c>
      <c r="G1" t="s">
        <v>8401</v>
      </c>
      <c r="H1" t="s">
        <v>8402</v>
      </c>
    </row>
    <row r="2" spans="1:8" x14ac:dyDescent="0.2">
      <c r="A2" t="s">
        <v>8384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2">
      <c r="A3" t="s">
        <v>8385</v>
      </c>
      <c r="B3">
        <f>COUNTIFS('Raw Data'!$F:$F,"successful", 'Raw Data'!$D:$D,"&gt;=1000",'Raw Data'!$D:$D,"&lt;5000")</f>
        <v>932</v>
      </c>
      <c r="C3">
        <f>COUNTIFS('Raw Data'!$F:$F,"failed", 'Raw Data'!$D:$D,"&gt;=1000",'Raw Data'!$D:$D,"&lt;5000")</f>
        <v>420</v>
      </c>
      <c r="D3">
        <f>COUNTIFS('Raw Data'!$F:$F,"canceled", 'Raw Data'!$D:$D,"&gt;=1000",'Raw Data'!$D:$D,"&lt;5000")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2">
      <c r="A4" t="s">
        <v>8386</v>
      </c>
      <c r="B4">
        <f>COUNTIFS('Raw Data'!$F:$F,"successful", 'Raw Data'!$D:$D,"&gt;=5000",'Raw Data'!$D:$D,"&lt;10000")</f>
        <v>381</v>
      </c>
      <c r="C4">
        <f>COUNTIFS('Raw Data'!$F:$F,"failed", 'Raw Data'!$D:$D,"&gt;=5000",'Raw Data'!$D:$D,"&lt;10000")</f>
        <v>283</v>
      </c>
      <c r="D4">
        <f>COUNTIFS('Raw Data'!$F:$F,"canceled", 'Raw Data'!$D:$D,"&gt;=5000",'Raw Data'!$D:$D,"&lt;10000")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2">
      <c r="A5" t="s">
        <v>8387</v>
      </c>
      <c r="B5">
        <f>COUNTIFS('Raw Data'!$F:$F,"successful", 'Raw Data'!$D:$D,"&gt;=10000",'Raw Data'!$D:$D,"&lt;15000")</f>
        <v>168</v>
      </c>
      <c r="C5">
        <f>COUNTIFS('Raw Data'!$F:$F,"failed", 'Raw Data'!$D:$D,"&gt;=10000",'Raw Data'!$D:$D,"&lt;15000")</f>
        <v>144</v>
      </c>
      <c r="D5">
        <f>COUNTIFS('Raw Data'!$F:$F,"canceled", 'Raw Data'!$D:$D,"&gt;=10000",'Raw Data'!$D:$D,"&lt;15000")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2">
      <c r="A6" t="s">
        <v>8388</v>
      </c>
      <c r="B6">
        <f>COUNTIFS('Raw Data'!$F:$F,"successful", 'Raw Data'!$D:$D,"&gt;=15000",'Raw Data'!$D:$D,"&lt;20000")</f>
        <v>94</v>
      </c>
      <c r="C6">
        <f>COUNTIFS('Raw Data'!$F:$F,"failed", 'Raw Data'!$D:$D,"&gt;=15000",'Raw Data'!$D:$D,"&lt;20000")</f>
        <v>90</v>
      </c>
      <c r="D6">
        <f>COUNTIFS('Raw Data'!$F:$F,"canceled", 'Raw Data'!$D:$D,"&gt;=15000",'Raw Data'!$D:$D,"&lt;20000")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2">
      <c r="A7" t="s">
        <v>8389</v>
      </c>
      <c r="B7">
        <f>COUNTIFS('Raw Data'!$F:$F,"successful", 'Raw Data'!$D:$D,"&gt;=20000",'Raw Data'!$D:$D,"&lt;25000")</f>
        <v>62</v>
      </c>
      <c r="C7">
        <f>COUNTIFS('Raw Data'!$F:$F,"failed", 'Raw Data'!$D:$D,"&gt;=20000",'Raw Data'!$D:$D,"&lt;25000")</f>
        <v>72</v>
      </c>
      <c r="D7">
        <f>COUNTIFS('Raw Data'!$F:$F,"canceled", 'Raw Data'!$D:$D,"&gt;=20000",'Raw Data'!$D:$D,"&lt;25000")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2">
      <c r="A8" t="s">
        <v>8390</v>
      </c>
      <c r="B8">
        <f>COUNTIFS('Raw Data'!$F:$F,"successful", 'Raw Data'!$D:$D,"&gt;=25000",'Raw Data'!$D:$D,"&lt;30000")</f>
        <v>55</v>
      </c>
      <c r="C8">
        <f>COUNTIFS('Raw Data'!$F:$F,"failed", 'Raw Data'!$D:$D,"&gt;=25000",'Raw Data'!$D:$D,"&lt;30000")</f>
        <v>64</v>
      </c>
      <c r="D8">
        <f>COUNTIFS('Raw Data'!$F:$F,"canceled", 'Raw Data'!$D:$D,"&gt;=25000",'Raw Data'!$D:$D,"&lt;30000")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2">
      <c r="A9" t="s">
        <v>8391</v>
      </c>
      <c r="B9">
        <f>COUNTIFS('Raw Data'!$F:$F,"successful", 'Raw Data'!$D:$D,"&gt;=30000",'Raw Data'!$D:$D,"&lt;35000")</f>
        <v>32</v>
      </c>
      <c r="C9">
        <f>COUNTIFS('Raw Data'!$F:$F,"failed", 'Raw Data'!$D:$D,"&gt;=30000",'Raw Data'!$D:$D,"&lt;35000")</f>
        <v>37</v>
      </c>
      <c r="D9">
        <f>COUNTIFS('Raw Data'!$F:$F,"canceled", 'Raw Data'!$D:$D,"&gt;=30000",'Raw Data'!$D:$D,"&lt;35000")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2">
      <c r="A10" t="s">
        <v>8392</v>
      </c>
      <c r="B10">
        <f>COUNTIFS('Raw Data'!$F:$F,"successful", 'Raw Data'!$D:$D,"&gt;=35000",'Raw Data'!$D:$D,"&lt;40000")</f>
        <v>26</v>
      </c>
      <c r="C10">
        <f>COUNTIFS('Raw Data'!$F:$F,"failed", 'Raw Data'!$D:$D,"&gt;=35000",'Raw Data'!$D:$D,"&lt;40000")</f>
        <v>22</v>
      </c>
      <c r="D10">
        <f>COUNTIFS('Raw Data'!$F:$F,"canceled", 'Raw Data'!$D:$D,"&gt;=35000",'Raw Data'!$D:$D,"&lt;40000")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2">
      <c r="A11" t="s">
        <v>8393</v>
      </c>
      <c r="B11">
        <f>COUNTIFS('Raw Data'!$F:$F,"successful", 'Raw Data'!$D:$D,"&gt;=40000",'Raw Data'!$D:$D,"&lt;45000")</f>
        <v>21</v>
      </c>
      <c r="C11">
        <f>COUNTIFS('Raw Data'!$F:$F,"failed", 'Raw Data'!$D:$D,"&gt;=40000",'Raw Data'!$D:$D,"&lt;45000")</f>
        <v>16</v>
      </c>
      <c r="D11">
        <f>COUNTIFS('Raw Data'!$F:$F,"canceled", 'Raw Data'!$D:$D,"&gt;=40000",'Raw Data'!$D:$D,"&lt;45000")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2">
      <c r="A12" t="s">
        <v>8394</v>
      </c>
      <c r="B12">
        <f>COUNTIFS('Raw Data'!$F:$F,"successful", 'Raw Data'!$D:$D,"&gt;=45000",'Raw Data'!$D:$D,"&lt;50000")</f>
        <v>6</v>
      </c>
      <c r="C12">
        <f>COUNTIFS('Raw Data'!$F:$F,"failed", 'Raw Data'!$D:$D,"&gt;=45000",'Raw Data'!$D:$D,"&lt;50000")</f>
        <v>11</v>
      </c>
      <c r="D12">
        <f>COUNTIFS('Raw Data'!$F:$F,"canceled", 'Raw Data'!$D:$D,"&gt;=45000",'Raw Data'!$D:$D,"&lt;50000")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x14ac:dyDescent="0.2">
      <c r="A13" t="s">
        <v>8395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1BA8C-4380-024F-B984-0F2D90A6E346}">
  <dimension ref="A1:E7"/>
  <sheetViews>
    <sheetView zoomScale="125" workbookViewId="0">
      <selection activeCell="D14" sqref="D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17.6640625" bestFit="1" customWidth="1"/>
    <col min="11" max="11" width="19.5" bestFit="1" customWidth="1"/>
    <col min="12" max="12" width="22" bestFit="1" customWidth="1"/>
  </cols>
  <sheetData>
    <row r="1" spans="1:5" x14ac:dyDescent="0.2">
      <c r="A1" s="8" t="s">
        <v>8308</v>
      </c>
      <c r="B1" t="s">
        <v>8365</v>
      </c>
    </row>
    <row r="3" spans="1:5" x14ac:dyDescent="0.2">
      <c r="A3" s="8" t="s">
        <v>8404</v>
      </c>
      <c r="B3" s="8" t="s">
        <v>8364</v>
      </c>
    </row>
    <row r="4" spans="1:5" x14ac:dyDescent="0.2">
      <c r="A4" s="8" t="s">
        <v>8312</v>
      </c>
      <c r="B4" t="s">
        <v>8220</v>
      </c>
      <c r="C4" t="s">
        <v>8221</v>
      </c>
      <c r="D4" t="s">
        <v>8219</v>
      </c>
      <c r="E4" t="s">
        <v>8354</v>
      </c>
    </row>
    <row r="5" spans="1:5" x14ac:dyDescent="0.2">
      <c r="A5" s="9" t="s">
        <v>8405</v>
      </c>
      <c r="B5" s="7">
        <v>345</v>
      </c>
      <c r="C5" s="7">
        <v>1464</v>
      </c>
      <c r="D5" s="7">
        <v>1699</v>
      </c>
      <c r="E5" s="7">
        <v>3508</v>
      </c>
    </row>
    <row r="6" spans="1:5" x14ac:dyDescent="0.2">
      <c r="A6" s="9" t="s">
        <v>8406</v>
      </c>
      <c r="B6" s="7">
        <v>4</v>
      </c>
      <c r="C6" s="7">
        <v>66</v>
      </c>
      <c r="D6" s="7">
        <v>486</v>
      </c>
      <c r="E6" s="7">
        <v>556</v>
      </c>
    </row>
    <row r="7" spans="1:5" x14ac:dyDescent="0.2">
      <c r="A7" s="9" t="s">
        <v>8354</v>
      </c>
      <c r="B7" s="7">
        <v>349</v>
      </c>
      <c r="C7" s="7">
        <v>1530</v>
      </c>
      <c r="D7" s="7">
        <v>2185</v>
      </c>
      <c r="E7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0" zoomScaleNormal="100"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bestFit="1" customWidth="1"/>
    <col min="16" max="16" width="15" bestFit="1" customWidth="1"/>
    <col min="17" max="17" width="10.3320312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1640625" customWidth="1"/>
    <col min="22" max="22" width="27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8408</v>
      </c>
      <c r="V1" s="1" t="s">
        <v>8407</v>
      </c>
    </row>
    <row r="2" spans="1:22" ht="48" x14ac:dyDescent="0.2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>E2/D2</f>
        <v>78.137822333333332</v>
      </c>
      <c r="P2" s="6">
        <f>IF(E2=0,0,E2/L2)</f>
        <v>88.601680840609291</v>
      </c>
      <c r="Q2" t="str">
        <f>LEFT(N2,FIND("/",N2)-1)</f>
        <v>technology</v>
      </c>
      <c r="R2" t="str">
        <f>RIGHT(N2,LEN(N2)-FIND("/",N2))</f>
        <v>hardware</v>
      </c>
      <c r="S2" s="10">
        <f>(((J2/60)/60)/24)+DATE(1970,1,1)</f>
        <v>41324.214571759258</v>
      </c>
      <c r="T2" s="10">
        <f>(((I2/60)/60)/24)+DATE(1970,1,1)</f>
        <v>41358.172905092593</v>
      </c>
      <c r="U2" s="5">
        <f>P2/3304</f>
        <v>2.681648935853792E-2</v>
      </c>
      <c r="V2" s="5">
        <f>L2/26457</f>
        <v>1</v>
      </c>
    </row>
    <row r="3" spans="1:22" ht="48" x14ac:dyDescent="0.2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5">
        <f>E3/D3</f>
        <v>215.35021</v>
      </c>
      <c r="P3" s="6">
        <f>IF(E3=0,0,E3/L3)</f>
        <v>1389.3561935483872</v>
      </c>
      <c r="Q3" t="str">
        <f>LEFT(N3,FIND("/",N3)-1)</f>
        <v>technology</v>
      </c>
      <c r="R3" t="str">
        <f>RIGHT(N3,LEN(N3)-FIND("/",N3))</f>
        <v>wearables</v>
      </c>
      <c r="S3" s="10">
        <f>(((J3/60)/60)/24)+DATE(1970,1,1)</f>
        <v>42714.440416666665</v>
      </c>
      <c r="T3" s="10">
        <f>(((I3/60)/60)/24)+DATE(1970,1,1)</f>
        <v>42759.440416666665</v>
      </c>
      <c r="U3" s="5">
        <f>P3/3304</f>
        <v>0.42050732250253847</v>
      </c>
      <c r="V3" s="5">
        <f>L3/26457</f>
        <v>2.9292814756019202E-2</v>
      </c>
    </row>
    <row r="4" spans="1:22" ht="48" x14ac:dyDescent="0.2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5">
        <f>E4/D4</f>
        <v>2.6302771750000002</v>
      </c>
      <c r="P4" s="6">
        <f>IF(E4=0,0,E4/L4)</f>
        <v>272.35590732591254</v>
      </c>
      <c r="Q4" t="str">
        <f>LEFT(N4,FIND("/",N4)-1)</f>
        <v>technology</v>
      </c>
      <c r="R4" t="str">
        <f>RIGHT(N4,LEN(N4)-FIND("/",N4))</f>
        <v>hardware</v>
      </c>
      <c r="S4" s="10">
        <f>(((J4/60)/60)/24)+DATE(1970,1,1)</f>
        <v>41561.500706018516</v>
      </c>
      <c r="T4" s="10">
        <f>(((I4/60)/60)/24)+DATE(1970,1,1)</f>
        <v>41593.166666666664</v>
      </c>
      <c r="U4" s="5">
        <f>P4/3304</f>
        <v>8.2432175340772559E-2</v>
      </c>
      <c r="V4" s="5">
        <f>L4/26457</f>
        <v>0.14601050761613182</v>
      </c>
    </row>
    <row r="5" spans="1:22" ht="32" x14ac:dyDescent="0.2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5">
        <f>E5/D5</f>
        <v>5.4334915642458101</v>
      </c>
      <c r="P5" s="6">
        <f>IF(E5=0,0,E5/L5)</f>
        <v>116.35303146309367</v>
      </c>
      <c r="Q5" t="str">
        <f>LEFT(N5,FIND("/",N5)-1)</f>
        <v>technology</v>
      </c>
      <c r="R5" t="str">
        <f>RIGHT(N5,LEN(N5)-FIND("/",N5))</f>
        <v>hardware</v>
      </c>
      <c r="S5" s="10">
        <f>(((J5/60)/60)/24)+DATE(1970,1,1)</f>
        <v>41803.880659722221</v>
      </c>
      <c r="T5" s="10">
        <f>(((I5/60)/60)/24)+DATE(1970,1,1)</f>
        <v>41843.880659722221</v>
      </c>
      <c r="U5" s="5">
        <f>P5/3304</f>
        <v>3.5215808554205107E-2</v>
      </c>
      <c r="V5" s="5">
        <f>L5/26457</f>
        <v>0.31594663038137355</v>
      </c>
    </row>
    <row r="6" spans="1:22" ht="32" x14ac:dyDescent="0.2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5">
        <f>E6/D6</f>
        <v>8.0021100000000001</v>
      </c>
      <c r="P6" s="6">
        <f>IF(E6=0,0,E6/L6)</f>
        <v>188.50671378091872</v>
      </c>
      <c r="Q6" t="str">
        <f>LEFT(N6,FIND("/",N6)-1)</f>
        <v>technology</v>
      </c>
      <c r="R6" t="str">
        <f>RIGHT(N6,LEN(N6)-FIND("/",N6))</f>
        <v>hardware</v>
      </c>
      <c r="S6" s="10">
        <f>(((J6/60)/60)/24)+DATE(1970,1,1)</f>
        <v>42473.604270833333</v>
      </c>
      <c r="T6" s="10">
        <f>(((I6/60)/60)/24)+DATE(1970,1,1)</f>
        <v>42527.709722222222</v>
      </c>
      <c r="U6" s="5">
        <f>P6/3304</f>
        <v>5.7054090127396706E-2</v>
      </c>
      <c r="V6" s="5">
        <f>L6/26457</f>
        <v>0.16044903050232454</v>
      </c>
    </row>
    <row r="7" spans="1:22" ht="48" x14ac:dyDescent="0.2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5">
        <f>E7/D7</f>
        <v>4.9491375</v>
      </c>
      <c r="P7" s="6">
        <f>IF(E7=0,0,E7/L7)</f>
        <v>173.57781674704077</v>
      </c>
      <c r="Q7" t="str">
        <f>LEFT(N7,FIND("/",N7)-1)</f>
        <v>technology</v>
      </c>
      <c r="R7" t="str">
        <f>RIGHT(N7,LEN(N7)-FIND("/",N7))</f>
        <v>hardware</v>
      </c>
      <c r="S7" s="10">
        <f>(((J7/60)/60)/24)+DATE(1970,1,1)</f>
        <v>42499.960810185185</v>
      </c>
      <c r="T7" s="10">
        <f>(((I7/60)/60)/24)+DATE(1970,1,1)</f>
        <v>42559.960810185185</v>
      </c>
      <c r="U7" s="5">
        <f>P7/3304</f>
        <v>5.2535658821743575E-2</v>
      </c>
      <c r="V7" s="5">
        <f>L7/26457</f>
        <v>0.17243073666704464</v>
      </c>
    </row>
    <row r="8" spans="1:22" ht="48" x14ac:dyDescent="0.2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5">
        <f>E8/D8</f>
        <v>11.8161422</v>
      </c>
      <c r="P8" s="6">
        <f>IF(E8=0,0,E8/L8)</f>
        <v>29.187190495010373</v>
      </c>
      <c r="Q8" t="str">
        <f>LEFT(N8,FIND("/",N8)-1)</f>
        <v>publishing</v>
      </c>
      <c r="R8" t="str">
        <f>RIGHT(N8,LEN(N8)-FIND("/",N8))</f>
        <v>radio &amp; podcasts</v>
      </c>
      <c r="S8" s="10">
        <f>(((J8/60)/60)/24)+DATE(1970,1,1)</f>
        <v>41394.871678240743</v>
      </c>
      <c r="T8" s="10">
        <f>(((I8/60)/60)/24)+DATE(1970,1,1)</f>
        <v>41408.871678240743</v>
      </c>
      <c r="U8" s="5">
        <f>P8/3304</f>
        <v>8.8338954282719054E-3</v>
      </c>
      <c r="V8" s="5">
        <f>L8/26457</f>
        <v>0.76509052424689117</v>
      </c>
    </row>
    <row r="9" spans="1:22" ht="48" x14ac:dyDescent="0.2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5">
        <f>E9/D9</f>
        <v>10.2684514</v>
      </c>
      <c r="P9" s="6">
        <f>IF(E9=0,0,E9/L9)</f>
        <v>1323.2540463917526</v>
      </c>
      <c r="Q9" t="str">
        <f>LEFT(N9,FIND("/",N9)-1)</f>
        <v>technology</v>
      </c>
      <c r="R9" t="str">
        <f>RIGHT(N9,LEN(N9)-FIND("/",N9))</f>
        <v>hardware</v>
      </c>
      <c r="S9" s="10">
        <f>(((J9/60)/60)/24)+DATE(1970,1,1)</f>
        <v>41039.225601851853</v>
      </c>
      <c r="T9" s="10">
        <f>(((I9/60)/60)/24)+DATE(1970,1,1)</f>
        <v>41072.291666666664</v>
      </c>
      <c r="U9" s="5">
        <f>P9/3304</f>
        <v>0.40050061936796388</v>
      </c>
      <c r="V9" s="5">
        <f>L9/26457</f>
        <v>1.4665305968174775E-2</v>
      </c>
    </row>
    <row r="10" spans="1:22" ht="48" x14ac:dyDescent="0.2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5">
        <f>E10/D10</f>
        <v>2.5683081313131315</v>
      </c>
      <c r="P10" s="6">
        <f>IF(E10=0,0,E10/L10)</f>
        <v>247.94003412969283</v>
      </c>
      <c r="Q10" t="str">
        <f>LEFT(N10,FIND("/",N10)-1)</f>
        <v>technology</v>
      </c>
      <c r="R10" t="str">
        <f>RIGHT(N10,LEN(N10)-FIND("/",N10))</f>
        <v>hardware</v>
      </c>
      <c r="S10" s="10">
        <f>(((J10/60)/60)/24)+DATE(1970,1,1)</f>
        <v>42549.722962962958</v>
      </c>
      <c r="T10" s="10">
        <f>(((I10/60)/60)/24)+DATE(1970,1,1)</f>
        <v>42588.291666666672</v>
      </c>
      <c r="U10" s="5">
        <f>P10/3304</f>
        <v>7.5042383211166117E-2</v>
      </c>
      <c r="V10" s="5">
        <f>L10/26457</f>
        <v>7.7522016857542425E-2</v>
      </c>
    </row>
    <row r="11" spans="1:22" ht="48" x14ac:dyDescent="0.2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5">
        <f>E11/D11</f>
        <v>1.9116676082790633</v>
      </c>
      <c r="P11" s="6">
        <f>IF(E11=0,0,E11/L11)</f>
        <v>86.163845492085343</v>
      </c>
      <c r="Q11" t="str">
        <f>LEFT(N11,FIND("/",N11)-1)</f>
        <v>technology</v>
      </c>
      <c r="R11" t="str">
        <f>RIGHT(N11,LEN(N11)-FIND("/",N11))</f>
        <v>hardware</v>
      </c>
      <c r="S11" s="10">
        <f>(((J11/60)/60)/24)+DATE(1970,1,1)</f>
        <v>41389.364849537036</v>
      </c>
      <c r="T11" s="10">
        <f>(((I11/60)/60)/24)+DATE(1970,1,1)</f>
        <v>41425.5</v>
      </c>
      <c r="U11" s="5">
        <f>P11/3304</f>
        <v>2.6078645730050042E-2</v>
      </c>
      <c r="V11" s="5">
        <f>L11/26457</f>
        <v>0.21967721207997884</v>
      </c>
    </row>
    <row r="12" spans="1:22" ht="48" x14ac:dyDescent="0.2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5">
        <f>E12/D12</f>
        <v>1.57189</v>
      </c>
      <c r="P12" s="6">
        <f>IF(E12=0,0,E12/L12)</f>
        <v>849.67027027027029</v>
      </c>
      <c r="Q12" t="str">
        <f>LEFT(N12,FIND("/",N12)-1)</f>
        <v>photography</v>
      </c>
      <c r="R12" t="str">
        <f>RIGHT(N12,LEN(N12)-FIND("/",N12))</f>
        <v>photobooks</v>
      </c>
      <c r="S12" s="10">
        <f>(((J12/60)/60)/24)+DATE(1970,1,1)</f>
        <v>42415.253437499996</v>
      </c>
      <c r="T12" s="10">
        <f>(((I12/60)/60)/24)+DATE(1970,1,1)</f>
        <v>42445.211770833332</v>
      </c>
      <c r="U12" s="5">
        <f>P12/3304</f>
        <v>0.25716412538446437</v>
      </c>
      <c r="V12" s="5">
        <f>L12/26457</f>
        <v>2.0977435083342783E-2</v>
      </c>
    </row>
    <row r="13" spans="1:22" ht="48" x14ac:dyDescent="0.2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5">
        <f>E13/D13</f>
        <v>8.1956399999999991</v>
      </c>
      <c r="P13" s="6">
        <f>IF(E13=0,0,E13/L13)</f>
        <v>422.02059732234807</v>
      </c>
      <c r="Q13" t="str">
        <f>LEFT(N13,FIND("/",N13)-1)</f>
        <v>technology</v>
      </c>
      <c r="R13" t="str">
        <f>RIGHT(N13,LEN(N13)-FIND("/",N13))</f>
        <v>hardware</v>
      </c>
      <c r="S13" s="10">
        <f>(((J13/60)/60)/24)+DATE(1970,1,1)</f>
        <v>42347.358483796299</v>
      </c>
      <c r="T13" s="10">
        <f>(((I13/60)/60)/24)+DATE(1970,1,1)</f>
        <v>42380.958333333328</v>
      </c>
      <c r="U13" s="5">
        <f>P13/3304</f>
        <v>0.12773020500071067</v>
      </c>
      <c r="V13" s="5">
        <f>L13/26457</f>
        <v>3.6701062100767283E-2</v>
      </c>
    </row>
    <row r="14" spans="1:22" ht="48" x14ac:dyDescent="0.2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5">
        <f>E14/D14</f>
        <v>3.1732719999999999</v>
      </c>
      <c r="P14" s="6">
        <f>IF(E14=0,0,E14/L14)</f>
        <v>259.25424836601309</v>
      </c>
      <c r="Q14" t="str">
        <f>LEFT(N14,FIND("/",N14)-1)</f>
        <v>technology</v>
      </c>
      <c r="R14" t="str">
        <f>RIGHT(N14,LEN(N14)-FIND("/",N14))</f>
        <v>hardware</v>
      </c>
      <c r="S14" s="10">
        <f>(((J14/60)/60)/24)+DATE(1970,1,1)</f>
        <v>42519.6565162037</v>
      </c>
      <c r="T14" s="10">
        <f>(((I14/60)/60)/24)+DATE(1970,1,1)</f>
        <v>42549.6565162037</v>
      </c>
      <c r="U14" s="5">
        <f>P14/3304</f>
        <v>7.8466782193103241E-2</v>
      </c>
      <c r="V14" s="5">
        <f>L14/26457</f>
        <v>5.7829685905431458E-2</v>
      </c>
    </row>
    <row r="15" spans="1:22" ht="32" x14ac:dyDescent="0.2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5">
        <f>E15/D15</f>
        <v>6.9894800000000004</v>
      </c>
      <c r="P15" s="6">
        <f>IF(E15=0,0,E15/L15)</f>
        <v>842.10602409638557</v>
      </c>
      <c r="Q15" t="str">
        <f>LEFT(N15,FIND("/",N15)-1)</f>
        <v>technology</v>
      </c>
      <c r="R15" t="str">
        <f>RIGHT(N15,LEN(N15)-FIND("/",N15))</f>
        <v>hardware</v>
      </c>
      <c r="S15" s="10">
        <f>(((J15/60)/60)/24)+DATE(1970,1,1)</f>
        <v>42394.580740740741</v>
      </c>
      <c r="T15" s="10">
        <f>(((I15/60)/60)/24)+DATE(1970,1,1)</f>
        <v>42441.208333333328</v>
      </c>
      <c r="U15" s="5">
        <f>P15/3304</f>
        <v>0.25487470462965667</v>
      </c>
      <c r="V15" s="5">
        <f>L15/26457</f>
        <v>1.5685829837094153E-2</v>
      </c>
    </row>
    <row r="16" spans="1:22" ht="48" x14ac:dyDescent="0.2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5">
        <f>E16/D16</f>
        <v>3.4801799999999998</v>
      </c>
      <c r="P16" s="6">
        <f>IF(E16=0,0,E16/L16)</f>
        <v>511.79117647058825</v>
      </c>
      <c r="Q16" t="str">
        <f>LEFT(N16,FIND("/",N16)-1)</f>
        <v>technology</v>
      </c>
      <c r="R16" t="str">
        <f>RIGHT(N16,LEN(N16)-FIND("/",N16))</f>
        <v>hardware</v>
      </c>
      <c r="S16" s="10">
        <f>(((J16/60)/60)/24)+DATE(1970,1,1)</f>
        <v>42157.251828703709</v>
      </c>
      <c r="T16" s="10">
        <f>(((I16/60)/60)/24)+DATE(1970,1,1)</f>
        <v>42197.251828703709</v>
      </c>
      <c r="U16" s="5">
        <f>P16/3304</f>
        <v>0.15490047714000854</v>
      </c>
      <c r="V16" s="5">
        <f>L16/26457</f>
        <v>2.5702082624636201E-2</v>
      </c>
    </row>
    <row r="17" spans="1:22" ht="48" x14ac:dyDescent="0.2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5">
        <f>E17/D17</f>
        <v>0.33559730999999998</v>
      </c>
      <c r="P17" s="6">
        <f>IF(E17=0,0,E17/L17)</f>
        <v>223.58248500999335</v>
      </c>
      <c r="Q17" t="str">
        <f>LEFT(N17,FIND("/",N17)-1)</f>
        <v>technology</v>
      </c>
      <c r="R17" t="str">
        <f>RIGHT(N17,LEN(N17)-FIND("/",N17))</f>
        <v>space exploration</v>
      </c>
      <c r="S17" s="10">
        <f>(((J17/60)/60)/24)+DATE(1970,1,1)</f>
        <v>42689.582349537035</v>
      </c>
      <c r="T17" s="10">
        <f>(((I17/60)/60)/24)+DATE(1970,1,1)</f>
        <v>42725.332638888889</v>
      </c>
      <c r="U17" s="5">
        <f>P17/3304</f>
        <v>6.7670243647092412E-2</v>
      </c>
      <c r="V17" s="5">
        <f>L17/26457</f>
        <v>5.673356767585138E-2</v>
      </c>
    </row>
    <row r="18" spans="1:22" ht="48" x14ac:dyDescent="0.2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5">
        <f>E18/D18</f>
        <v>1.2611835600000001</v>
      </c>
      <c r="P18" s="6">
        <f>IF(E18=0,0,E18/L18)</f>
        <v>64.570118779438872</v>
      </c>
      <c r="Q18" t="str">
        <f>LEFT(N18,FIND("/",N18)-1)</f>
        <v>technology</v>
      </c>
      <c r="R18" t="str">
        <f>RIGHT(N18,LEN(N18)-FIND("/",N18))</f>
        <v>hardware</v>
      </c>
      <c r="S18" s="10">
        <f>(((J18/60)/60)/24)+DATE(1970,1,1)</f>
        <v>41744.290868055556</v>
      </c>
      <c r="T18" s="10">
        <f>(((I18/60)/60)/24)+DATE(1970,1,1)</f>
        <v>41774.290868055556</v>
      </c>
      <c r="U18" s="5">
        <f>P18/3304</f>
        <v>1.9543014158425808E-2</v>
      </c>
      <c r="V18" s="5">
        <f>L18/26457</f>
        <v>0.18456363155308614</v>
      </c>
    </row>
    <row r="19" spans="1:22" ht="48" x14ac:dyDescent="0.2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5">
        <f>E19/D19</f>
        <v>7.8805550000000002</v>
      </c>
      <c r="P19" s="6">
        <f>IF(E19=0,0,E19/L19)</f>
        <v>176.200223588597</v>
      </c>
      <c r="Q19" t="str">
        <f>LEFT(N19,FIND("/",N19)-1)</f>
        <v>technology</v>
      </c>
      <c r="R19" t="str">
        <f>RIGHT(N19,LEN(N19)-FIND("/",N19))</f>
        <v>hardware</v>
      </c>
      <c r="S19" s="10">
        <f>(((J19/60)/60)/24)+DATE(1970,1,1)</f>
        <v>41730.584374999999</v>
      </c>
      <c r="T19" s="10">
        <f>(((I19/60)/60)/24)+DATE(1970,1,1)</f>
        <v>41760.584374999999</v>
      </c>
      <c r="U19" s="5">
        <f>P19/3304</f>
        <v>5.3329365492916767E-2</v>
      </c>
      <c r="V19" s="5">
        <f>L19/26457</f>
        <v>6.7619155610991424E-2</v>
      </c>
    </row>
    <row r="20" spans="1:22" ht="48" x14ac:dyDescent="0.2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5">
        <f>E20/D20</f>
        <v>27.906363636363636</v>
      </c>
      <c r="P20" s="6">
        <f>IF(E20=0,0,E20/L20)</f>
        <v>83.802893802893806</v>
      </c>
      <c r="Q20" t="str">
        <f>LEFT(N20,FIND("/",N20)-1)</f>
        <v>technology</v>
      </c>
      <c r="R20" t="str">
        <f>RIGHT(N20,LEN(N20)-FIND("/",N20))</f>
        <v>space exploration</v>
      </c>
      <c r="S20" s="10">
        <f>(((J20/60)/60)/24)+DATE(1970,1,1)</f>
        <v>42704.335810185185</v>
      </c>
      <c r="T20" s="10">
        <f>(((I20/60)/60)/24)+DATE(1970,1,1)</f>
        <v>42737.957638888889</v>
      </c>
      <c r="U20" s="5">
        <f>P20/3304</f>
        <v>2.5364071974241467E-2</v>
      </c>
      <c r="V20" s="5">
        <f>L20/26457</f>
        <v>0.13845107155006237</v>
      </c>
    </row>
    <row r="21" spans="1:22" ht="48" x14ac:dyDescent="0.2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5">
        <f>E21/D21</f>
        <v>3.868199871794872</v>
      </c>
      <c r="P21" s="6">
        <f>IF(E21=0,0,E21/L21)</f>
        <v>593.93620078740162</v>
      </c>
      <c r="Q21" t="str">
        <f>LEFT(N21,FIND("/",N21)-1)</f>
        <v>technology</v>
      </c>
      <c r="R21" t="str">
        <f>RIGHT(N21,LEN(N21)-FIND("/",N21))</f>
        <v>hardware</v>
      </c>
      <c r="S21" s="10">
        <f>(((J21/60)/60)/24)+DATE(1970,1,1)</f>
        <v>42076.130011574074</v>
      </c>
      <c r="T21" s="10">
        <f>(((I21/60)/60)/24)+DATE(1970,1,1)</f>
        <v>42131.290277777778</v>
      </c>
      <c r="U21" s="5">
        <f>P21/3304</f>
        <v>0.1797627726354121</v>
      </c>
      <c r="V21" s="5">
        <f>L21/26457</f>
        <v>1.9200967607816456E-2</v>
      </c>
    </row>
    <row r="22" spans="1:22" ht="48" x14ac:dyDescent="0.2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5">
        <f>E22/D22</f>
        <v>14.604850000000001</v>
      </c>
      <c r="P22" s="6">
        <f>IF(E22=0,0,E22/L22)</f>
        <v>134.3592456301748</v>
      </c>
      <c r="Q22" t="str">
        <f>LEFT(N22,FIND("/",N22)-1)</f>
        <v>technology</v>
      </c>
      <c r="R22" t="str">
        <f>RIGHT(N22,LEN(N22)-FIND("/",N22))</f>
        <v>wearables</v>
      </c>
      <c r="S22" s="10">
        <f>(((J22/60)/60)/24)+DATE(1970,1,1)</f>
        <v>42199.651319444441</v>
      </c>
      <c r="T22" s="10">
        <f>(((I22/60)/60)/24)+DATE(1970,1,1)</f>
        <v>42235.651319444441</v>
      </c>
      <c r="U22" s="5">
        <f>P22/3304</f>
        <v>4.0665631243999634E-2</v>
      </c>
      <c r="V22" s="5">
        <f>L22/26457</f>
        <v>8.2171070038175156E-2</v>
      </c>
    </row>
    <row r="23" spans="1:22" ht="48" x14ac:dyDescent="0.2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5">
        <f>E23/D23</f>
        <v>9.5103109999999997</v>
      </c>
      <c r="P23" s="6">
        <f>IF(E23=0,0,E23/L23)</f>
        <v>65.891300230946882</v>
      </c>
      <c r="Q23" t="str">
        <f>LEFT(N23,FIND("/",N23)-1)</f>
        <v>games</v>
      </c>
      <c r="R23" t="str">
        <f>RIGHT(N23,LEN(N23)-FIND("/",N23))</f>
        <v>tabletop games</v>
      </c>
      <c r="S23" s="10">
        <f>(((J23/60)/60)/24)+DATE(1970,1,1)</f>
        <v>42033.584016203706</v>
      </c>
      <c r="T23" s="10">
        <f>(((I23/60)/60)/24)+DATE(1970,1,1)</f>
        <v>42063.584016203706</v>
      </c>
      <c r="U23" s="5">
        <f>P23/3304</f>
        <v>1.9942887479100144E-2</v>
      </c>
      <c r="V23" s="5">
        <f>L23/26457</f>
        <v>0.16366179083040405</v>
      </c>
    </row>
    <row r="24" spans="1:22" ht="48" x14ac:dyDescent="0.2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5">
        <f>E24/D24</f>
        <v>9.7511200000000002</v>
      </c>
      <c r="P24" s="6">
        <f>IF(E24=0,0,E24/L24)</f>
        <v>426.93169877408059</v>
      </c>
      <c r="Q24" t="str">
        <f>LEFT(N24,FIND("/",N24)-1)</f>
        <v>games</v>
      </c>
      <c r="R24" t="str">
        <f>RIGHT(N24,LEN(N24)-FIND("/",N24))</f>
        <v>tabletop games</v>
      </c>
      <c r="S24" s="10">
        <f>(((J24/60)/60)/24)+DATE(1970,1,1)</f>
        <v>42677.005474537036</v>
      </c>
      <c r="T24" s="10">
        <f>(((I24/60)/60)/24)+DATE(1970,1,1)</f>
        <v>42707.0471412037</v>
      </c>
      <c r="U24" s="5">
        <f>P24/3304</f>
        <v>0.12921661585171931</v>
      </c>
      <c r="V24" s="5">
        <f>L24/26457</f>
        <v>2.1582189968628339E-2</v>
      </c>
    </row>
    <row r="25" spans="1:22" ht="48" x14ac:dyDescent="0.2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5">
        <f>E25/D25</f>
        <v>2.5957748878923765</v>
      </c>
      <c r="P25" s="6">
        <f>IF(E25=0,0,E25/L25)</f>
        <v>180.75185011709601</v>
      </c>
      <c r="Q25" t="str">
        <f>LEFT(N25,FIND("/",N25)-1)</f>
        <v>technology</v>
      </c>
      <c r="R25" t="str">
        <f>RIGHT(N25,LEN(N25)-FIND("/",N25))</f>
        <v>hardware</v>
      </c>
      <c r="S25" s="10">
        <f>(((J25/60)/60)/24)+DATE(1970,1,1)</f>
        <v>42452.272824074069</v>
      </c>
      <c r="T25" s="10">
        <f>(((I25/60)/60)/24)+DATE(1970,1,1)</f>
        <v>42482.272824074069</v>
      </c>
      <c r="U25" s="5">
        <f>P25/3304</f>
        <v>5.4706976427692497E-2</v>
      </c>
      <c r="V25" s="5">
        <f>L25/26457</f>
        <v>4.8418188003174961E-2</v>
      </c>
    </row>
    <row r="26" spans="1:22" ht="32" x14ac:dyDescent="0.2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5">
        <f>E26/D26</f>
        <v>1.14901155</v>
      </c>
      <c r="P26" s="6">
        <f>IF(E26=0,0,E26/L26)</f>
        <v>282.65966789667897</v>
      </c>
      <c r="Q26" t="str">
        <f>LEFT(N26,FIND("/",N26)-1)</f>
        <v>technology</v>
      </c>
      <c r="R26" t="str">
        <f>RIGHT(N26,LEN(N26)-FIND("/",N26))</f>
        <v>hardware</v>
      </c>
      <c r="S26" s="10">
        <f>(((J26/60)/60)/24)+DATE(1970,1,1)</f>
        <v>42290.460023148145</v>
      </c>
      <c r="T26" s="10">
        <f>(((I26/60)/60)/24)+DATE(1970,1,1)</f>
        <v>42327.207638888889</v>
      </c>
      <c r="U26" s="5">
        <f>P26/3304</f>
        <v>8.5550746942094122E-2</v>
      </c>
      <c r="V26" s="5">
        <f>L26/26457</f>
        <v>3.0729107608572399E-2</v>
      </c>
    </row>
    <row r="27" spans="1:22" ht="32" x14ac:dyDescent="0.2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5">
        <f>E27/D27</f>
        <v>3.8212909090909091</v>
      </c>
      <c r="P27" s="6">
        <f>IF(E27=0,0,E27/L27)</f>
        <v>128.38790470372632</v>
      </c>
      <c r="Q27" t="str">
        <f>LEFT(N27,FIND("/",N27)-1)</f>
        <v>technology</v>
      </c>
      <c r="R27" t="str">
        <f>RIGHT(N27,LEN(N27)-FIND("/",N27))</f>
        <v>hardware</v>
      </c>
      <c r="S27" s="10">
        <f>(((J27/60)/60)/24)+DATE(1970,1,1)</f>
        <v>42136.209675925929</v>
      </c>
      <c r="T27" s="10">
        <f>(((I27/60)/60)/24)+DATE(1970,1,1)</f>
        <v>42167.833333333328</v>
      </c>
      <c r="U27" s="5">
        <f>P27/3304</f>
        <v>3.8858324668198038E-2</v>
      </c>
      <c r="V27" s="5">
        <f>L27/26457</f>
        <v>6.1873984200778623E-2</v>
      </c>
    </row>
    <row r="28" spans="1:22" ht="48" x14ac:dyDescent="0.2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5">
        <f>E28/D28</f>
        <v>2.0674309000000002</v>
      </c>
      <c r="P28" s="6">
        <f>IF(E28=0,0,E28/L28)</f>
        <v>136.6444745538665</v>
      </c>
      <c r="Q28" t="str">
        <f>LEFT(N28,FIND("/",N28)-1)</f>
        <v>technology</v>
      </c>
      <c r="R28" t="str">
        <f>RIGHT(N28,LEN(N28)-FIND("/",N28))</f>
        <v>hardware</v>
      </c>
      <c r="S28" s="10">
        <f>(((J28/60)/60)/24)+DATE(1970,1,1)</f>
        <v>41835.540486111109</v>
      </c>
      <c r="T28" s="10">
        <f>(((I28/60)/60)/24)+DATE(1970,1,1)</f>
        <v>41865.540486111109</v>
      </c>
      <c r="U28" s="5">
        <f>P28/3304</f>
        <v>4.1357286487247728E-2</v>
      </c>
      <c r="V28" s="5">
        <f>L28/26457</f>
        <v>5.7187133839815552E-2</v>
      </c>
    </row>
    <row r="29" spans="1:22" ht="32" x14ac:dyDescent="0.2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5">
        <f>E29/D29</f>
        <v>0.52570512820512816</v>
      </c>
      <c r="P29" s="6">
        <f>IF(E29=0,0,E29/L29)</f>
        <v>2928.9285714285716</v>
      </c>
      <c r="Q29" t="str">
        <f>LEFT(N29,FIND("/",N29)-1)</f>
        <v>technology</v>
      </c>
      <c r="R29" t="str">
        <f>RIGHT(N29,LEN(N29)-FIND("/",N29))</f>
        <v>gadgets</v>
      </c>
      <c r="S29" s="10">
        <f>(((J29/60)/60)/24)+DATE(1970,1,1)</f>
        <v>42746.270057870366</v>
      </c>
      <c r="T29" s="10">
        <f>(((I29/60)/60)/24)+DATE(1970,1,1)</f>
        <v>42776.270057870366</v>
      </c>
      <c r="U29" s="5">
        <f>P29/3304</f>
        <v>0.88647959183673475</v>
      </c>
      <c r="V29" s="5">
        <f>L29/26457</f>
        <v>2.6458026231243148E-3</v>
      </c>
    </row>
    <row r="30" spans="1:22" ht="48" x14ac:dyDescent="0.2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5">
        <f>E30/D30</f>
        <v>10.146425000000001</v>
      </c>
      <c r="P30" s="6">
        <f>IF(E30=0,0,E30/L30)</f>
        <v>56.970381807973048</v>
      </c>
      <c r="Q30" t="str">
        <f>LEFT(N30,FIND("/",N30)-1)</f>
        <v>games</v>
      </c>
      <c r="R30" t="str">
        <f>RIGHT(N30,LEN(N30)-FIND("/",N30))</f>
        <v>tabletop games</v>
      </c>
      <c r="S30" s="10">
        <f>(((J30/60)/60)/24)+DATE(1970,1,1)</f>
        <v>42068.209097222221</v>
      </c>
      <c r="T30" s="10">
        <f>(((I30/60)/60)/24)+DATE(1970,1,1)</f>
        <v>42097.165972222225</v>
      </c>
      <c r="U30" s="5">
        <f>P30/3304</f>
        <v>1.7242851636795717E-2</v>
      </c>
      <c r="V30" s="5">
        <f>L30/26457</f>
        <v>0.13463355633669727</v>
      </c>
    </row>
    <row r="31" spans="1:22" ht="48" x14ac:dyDescent="0.2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5">
        <f>E31/D31</f>
        <v>4.0232999999999999</v>
      </c>
      <c r="P31" s="6">
        <f>IF(E31=0,0,E31/L31)</f>
        <v>245.02436053593178</v>
      </c>
      <c r="Q31" t="str">
        <f>LEFT(N31,FIND("/",N31)-1)</f>
        <v>technology</v>
      </c>
      <c r="R31" t="str">
        <f>RIGHT(N31,LEN(N31)-FIND("/",N31))</f>
        <v>hardware</v>
      </c>
      <c r="S31" s="10">
        <f>(((J31/60)/60)/24)+DATE(1970,1,1)</f>
        <v>42311.216898148152</v>
      </c>
      <c r="T31" s="10">
        <f>(((I31/60)/60)/24)+DATE(1970,1,1)</f>
        <v>42357.332638888889</v>
      </c>
      <c r="U31" s="5">
        <f>P31/3304</f>
        <v>7.4159915416444247E-2</v>
      </c>
      <c r="V31" s="5">
        <f>L31/26457</f>
        <v>3.1031485051215179E-2</v>
      </c>
    </row>
    <row r="32" spans="1:22" ht="48" x14ac:dyDescent="0.2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5">
        <f>E32/D32</f>
        <v>9.4483338095238096</v>
      </c>
      <c r="P32" s="6">
        <f>IF(E32=0,0,E32/L32)</f>
        <v>164.79651993355483</v>
      </c>
      <c r="Q32" t="str">
        <f>LEFT(N32,FIND("/",N32)-1)</f>
        <v>games</v>
      </c>
      <c r="R32" t="str">
        <f>RIGHT(N32,LEN(N32)-FIND("/",N32))</f>
        <v>tabletop games</v>
      </c>
      <c r="S32" s="10">
        <f>(((J32/60)/60)/24)+DATE(1970,1,1)</f>
        <v>41873.79184027778</v>
      </c>
      <c r="T32" s="10">
        <f>(((I32/60)/60)/24)+DATE(1970,1,1)</f>
        <v>41903.79184027778</v>
      </c>
      <c r="U32" s="5">
        <f>P32/3304</f>
        <v>4.9877881335821682E-2</v>
      </c>
      <c r="V32" s="5">
        <f>L32/26457</f>
        <v>4.5507805117738213E-2</v>
      </c>
    </row>
    <row r="33" spans="1:22" ht="48" x14ac:dyDescent="0.2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5">
        <f>E33/D33</f>
        <v>4.8490975000000001</v>
      </c>
      <c r="P33" s="6">
        <f>IF(E33=0,0,E33/L33)</f>
        <v>108.96848314606741</v>
      </c>
      <c r="Q33" t="str">
        <f>LEFT(N33,FIND("/",N33)-1)</f>
        <v>technology</v>
      </c>
      <c r="R33" t="str">
        <f>RIGHT(N33,LEN(N33)-FIND("/",N33))</f>
        <v>hardware</v>
      </c>
      <c r="S33" s="10">
        <f>(((J33/60)/60)/24)+DATE(1970,1,1)</f>
        <v>42605.70857638889</v>
      </c>
      <c r="T33" s="10">
        <f>(((I33/60)/60)/24)+DATE(1970,1,1)</f>
        <v>42635.70857638889</v>
      </c>
      <c r="U33" s="5">
        <f>P33/3304</f>
        <v>3.2980775770601517E-2</v>
      </c>
      <c r="V33" s="5">
        <f>L33/26457</f>
        <v>6.7278980988018294E-2</v>
      </c>
    </row>
    <row r="34" spans="1:22" ht="32" x14ac:dyDescent="0.2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5">
        <f>E34/D34</f>
        <v>5.2609431428571432</v>
      </c>
      <c r="P34" s="6">
        <f>IF(E34=0,0,E34/L34)</f>
        <v>54.883162444113267</v>
      </c>
      <c r="Q34" t="str">
        <f>LEFT(N34,FIND("/",N34)-1)</f>
        <v>food</v>
      </c>
      <c r="R34" t="str">
        <f>RIGHT(N34,LEN(N34)-FIND("/",N34))</f>
        <v>small batch</v>
      </c>
      <c r="S34" s="10">
        <f>(((J34/60)/60)/24)+DATE(1970,1,1)</f>
        <v>41842.917129629634</v>
      </c>
      <c r="T34" s="10">
        <f>(((I34/60)/60)/24)+DATE(1970,1,1)</f>
        <v>41877.917129629634</v>
      </c>
      <c r="U34" s="5">
        <f>P34/3304</f>
        <v>1.661112664773404E-2</v>
      </c>
      <c r="V34" s="5">
        <f>L34/26457</f>
        <v>0.12680954000831537</v>
      </c>
    </row>
    <row r="35" spans="1:22" ht="48" x14ac:dyDescent="0.2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5">
        <f>E35/D35</f>
        <v>7.2024800000000004</v>
      </c>
      <c r="P35" s="6">
        <f>IF(E35=0,0,E35/L35)</f>
        <v>107.82155688622754</v>
      </c>
      <c r="Q35" t="str">
        <f>LEFT(N35,FIND("/",N35)-1)</f>
        <v>games</v>
      </c>
      <c r="R35" t="str">
        <f>RIGHT(N35,LEN(N35)-FIND("/",N35))</f>
        <v>tabletop games</v>
      </c>
      <c r="S35" s="10">
        <f>(((J35/60)/60)/24)+DATE(1970,1,1)</f>
        <v>42725.869363425925</v>
      </c>
      <c r="T35" s="10">
        <f>(((I35/60)/60)/24)+DATE(1970,1,1)</f>
        <v>42745.915972222225</v>
      </c>
      <c r="U35" s="5">
        <f>P35/3304</f>
        <v>3.263364312537153E-2</v>
      </c>
      <c r="V35" s="5">
        <f>L35/26457</f>
        <v>6.3121291151680081E-2</v>
      </c>
    </row>
    <row r="36" spans="1:22" ht="32" x14ac:dyDescent="0.2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5">
        <f>E36/D36</f>
        <v>3.5482402000000004</v>
      </c>
      <c r="P36" s="6">
        <f>IF(E36=0,0,E36/L36)</f>
        <v>91.214401028277635</v>
      </c>
      <c r="Q36" t="str">
        <f>LEFT(N36,FIND("/",N36)-1)</f>
        <v>technology</v>
      </c>
      <c r="R36" t="str">
        <f>RIGHT(N36,LEN(N36)-FIND("/",N36))</f>
        <v>hardware</v>
      </c>
      <c r="S36" s="10">
        <f>(((J36/60)/60)/24)+DATE(1970,1,1)</f>
        <v>42423.542384259257</v>
      </c>
      <c r="T36" s="10">
        <f>(((I36/60)/60)/24)+DATE(1970,1,1)</f>
        <v>42463.500717592593</v>
      </c>
      <c r="U36" s="5">
        <f>P36/3304</f>
        <v>2.7607264233740204E-2</v>
      </c>
      <c r="V36" s="5">
        <f>L36/26457</f>
        <v>7.3515515742525614E-2</v>
      </c>
    </row>
    <row r="37" spans="1:22" ht="48" x14ac:dyDescent="0.2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5">
        <f>E37/D37</f>
        <v>3.5304799999999998</v>
      </c>
      <c r="P37" s="6">
        <f>IF(E37=0,0,E37/L37)</f>
        <v>326.29205175600737</v>
      </c>
      <c r="Q37" t="str">
        <f>LEFT(N37,FIND("/",N37)-1)</f>
        <v>technology</v>
      </c>
      <c r="R37" t="str">
        <f>RIGHT(N37,LEN(N37)-FIND("/",N37))</f>
        <v>hardware</v>
      </c>
      <c r="S37" s="10">
        <f>(((J37/60)/60)/24)+DATE(1970,1,1)</f>
        <v>42375.08394675926</v>
      </c>
      <c r="T37" s="10">
        <f>(((I37/60)/60)/24)+DATE(1970,1,1)</f>
        <v>42420.08394675926</v>
      </c>
      <c r="U37" s="5">
        <f>P37/3304</f>
        <v>9.875667426029279E-2</v>
      </c>
      <c r="V37" s="5">
        <f>L37/26457</f>
        <v>2.0448274558717918E-2</v>
      </c>
    </row>
    <row r="38" spans="1:22" ht="48" x14ac:dyDescent="0.2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5">
        <f>E38/D38</f>
        <v>2.9403333333333332</v>
      </c>
      <c r="P38" s="6">
        <f>IF(E38=0,0,E38/L38)</f>
        <v>483.34246575342468</v>
      </c>
      <c r="Q38" t="str">
        <f>LEFT(N38,FIND("/",N38)-1)</f>
        <v>technology</v>
      </c>
      <c r="R38" t="str">
        <f>RIGHT(N38,LEN(N38)-FIND("/",N38))</f>
        <v>hardware</v>
      </c>
      <c r="S38" s="10">
        <f>(((J38/60)/60)/24)+DATE(1970,1,1)</f>
        <v>42067.923668981486</v>
      </c>
      <c r="T38" s="10">
        <f>(((I38/60)/60)/24)+DATE(1970,1,1)</f>
        <v>42112.882002314815</v>
      </c>
      <c r="U38" s="5">
        <f>P38/3304</f>
        <v>0.14629009254038278</v>
      </c>
      <c r="V38" s="5">
        <f>L38/26457</f>
        <v>1.3795970820576785E-2</v>
      </c>
    </row>
    <row r="39" spans="1:22" ht="48" x14ac:dyDescent="0.2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5">
        <f>E39/D39</f>
        <v>1.1416866666666667</v>
      </c>
      <c r="P39" s="6">
        <f>IF(E39=0,0,E39/L39)</f>
        <v>161.25517890772127</v>
      </c>
      <c r="Q39" t="str">
        <f>LEFT(N39,FIND("/",N39)-1)</f>
        <v>film &amp; video</v>
      </c>
      <c r="R39" t="str">
        <f>RIGHT(N39,LEN(N39)-FIND("/",N39))</f>
        <v>documentary</v>
      </c>
      <c r="S39" s="10">
        <f>(((J39/60)/60)/24)+DATE(1970,1,1)</f>
        <v>41261.767812500002</v>
      </c>
      <c r="T39" s="10">
        <f>(((I39/60)/60)/24)+DATE(1970,1,1)</f>
        <v>41306.767812500002</v>
      </c>
      <c r="U39" s="5">
        <f>P39/3304</f>
        <v>4.8806046884903531E-2</v>
      </c>
      <c r="V39" s="5">
        <f>L39/26457</f>
        <v>4.0140605510828889E-2</v>
      </c>
    </row>
    <row r="40" spans="1:22" ht="48" x14ac:dyDescent="0.2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5">
        <f>E40/D40</f>
        <v>17.052499999999998</v>
      </c>
      <c r="P40" s="6">
        <f>IF(E40=0,0,E40/L40)</f>
        <v>68.815577078288939</v>
      </c>
      <c r="Q40" t="str">
        <f>LEFT(N40,FIND("/",N40)-1)</f>
        <v>technology</v>
      </c>
      <c r="R40" t="str">
        <f>RIGHT(N40,LEN(N40)-FIND("/",N40))</f>
        <v>hardware</v>
      </c>
      <c r="S40" s="10">
        <f>(((J40/60)/60)/24)+DATE(1970,1,1)</f>
        <v>42548.269861111112</v>
      </c>
      <c r="T40" s="10">
        <f>(((I40/60)/60)/24)+DATE(1970,1,1)</f>
        <v>42593.269861111112</v>
      </c>
      <c r="U40" s="5">
        <f>P40/3304</f>
        <v>2.0827959164131035E-2</v>
      </c>
      <c r="V40" s="5">
        <f>L40/26457</f>
        <v>9.3661412858600746E-2</v>
      </c>
    </row>
    <row r="41" spans="1:22" ht="32" x14ac:dyDescent="0.2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5">
        <f>E41/D41</f>
        <v>1.362168</v>
      </c>
      <c r="P41" s="6">
        <f>IF(E41=0,0,E41/L41)</f>
        <v>449.26385224274406</v>
      </c>
      <c r="Q41" t="str">
        <f>LEFT(N41,FIND("/",N41)-1)</f>
        <v>technology</v>
      </c>
      <c r="R41" t="str">
        <f>RIGHT(N41,LEN(N41)-FIND("/",N41))</f>
        <v>hardware</v>
      </c>
      <c r="S41" s="10">
        <f>(((J41/60)/60)/24)+DATE(1970,1,1)</f>
        <v>42675.438946759255</v>
      </c>
      <c r="T41" s="10">
        <f>(((I41/60)/60)/24)+DATE(1970,1,1)</f>
        <v>42705.207638888889</v>
      </c>
      <c r="U41" s="5">
        <f>P41/3304</f>
        <v>0.13597574220422035</v>
      </c>
      <c r="V41" s="5">
        <f>L41/26457</f>
        <v>1.4325131345201648E-2</v>
      </c>
    </row>
    <row r="42" spans="1:22" ht="48" x14ac:dyDescent="0.2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5">
        <f>E42/D42</f>
        <v>1.465395775862069</v>
      </c>
      <c r="P42" s="6">
        <f>IF(E42=0,0,E42/L42)</f>
        <v>155.23827397260274</v>
      </c>
      <c r="Q42" t="str">
        <f>LEFT(N42,FIND("/",N42)-1)</f>
        <v>theater</v>
      </c>
      <c r="R42" t="str">
        <f>RIGHT(N42,LEN(N42)-FIND("/",N42))</f>
        <v>spaces</v>
      </c>
      <c r="S42" s="10">
        <f>(((J42/60)/60)/24)+DATE(1970,1,1)</f>
        <v>41894.632361111115</v>
      </c>
      <c r="T42" s="10">
        <f>(((I42/60)/60)/24)+DATE(1970,1,1)</f>
        <v>41954.674027777779</v>
      </c>
      <c r="U42" s="5">
        <f>P42/3304</f>
        <v>4.69849497495771E-2</v>
      </c>
      <c r="V42" s="5">
        <f>L42/26457</f>
        <v>4.1387912461730354E-2</v>
      </c>
    </row>
    <row r="43" spans="1:22" ht="48" x14ac:dyDescent="0.2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5">
        <f>E43/D43</f>
        <v>1.1292973333333334</v>
      </c>
      <c r="P43" s="6">
        <f>IF(E43=0,0,E43/L43)</f>
        <v>147.17167680278018</v>
      </c>
      <c r="Q43" t="str">
        <f>LEFT(N43,FIND("/",N43)-1)</f>
        <v>film &amp; video</v>
      </c>
      <c r="R43" t="str">
        <f>RIGHT(N43,LEN(N43)-FIND("/",N43))</f>
        <v>documentary</v>
      </c>
      <c r="S43" s="10">
        <f>(((J43/60)/60)/24)+DATE(1970,1,1)</f>
        <v>42775.314884259264</v>
      </c>
      <c r="T43" s="10">
        <f>(((I43/60)/60)/24)+DATE(1970,1,1)</f>
        <v>42808.956250000003</v>
      </c>
      <c r="U43" s="5">
        <f>P43/3304</f>
        <v>4.4543485715127173E-2</v>
      </c>
      <c r="V43" s="5">
        <f>L43/26457</f>
        <v>4.3504554560229808E-2</v>
      </c>
    </row>
    <row r="44" spans="1:22" ht="48" x14ac:dyDescent="0.2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5">
        <f>E44/D44</f>
        <v>2.1103642500000004</v>
      </c>
      <c r="P44" s="6">
        <f>IF(E44=0,0,E44/L44)</f>
        <v>262.15704968944101</v>
      </c>
      <c r="Q44" t="str">
        <f>LEFT(N44,FIND("/",N44)-1)</f>
        <v>technology</v>
      </c>
      <c r="R44" t="str">
        <f>RIGHT(N44,LEN(N44)-FIND("/",N44))</f>
        <v>hardware</v>
      </c>
      <c r="S44" s="10">
        <f>(((J44/60)/60)/24)+DATE(1970,1,1)</f>
        <v>42311.625081018516</v>
      </c>
      <c r="T44" s="10">
        <f>(((I44/60)/60)/24)+DATE(1970,1,1)</f>
        <v>42357.041666666672</v>
      </c>
      <c r="U44" s="5">
        <f>P44/3304</f>
        <v>7.9345354022227907E-2</v>
      </c>
      <c r="V44" s="5">
        <f>L44/26457</f>
        <v>2.4341384132743699E-2</v>
      </c>
    </row>
    <row r="45" spans="1:22" ht="48" x14ac:dyDescent="0.2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5">
        <f>E45/D45</f>
        <v>16.783738373837384</v>
      </c>
      <c r="P45" s="6">
        <f>IF(E45=0,0,E45/L45)</f>
        <v>20.465926829268295</v>
      </c>
      <c r="Q45" t="str">
        <f>LEFT(N45,FIND("/",N45)-1)</f>
        <v>technology</v>
      </c>
      <c r="R45" t="str">
        <f>RIGHT(N45,LEN(N45)-FIND("/",N45))</f>
        <v>hardware</v>
      </c>
      <c r="S45" s="10">
        <f>(((J45/60)/60)/24)+DATE(1970,1,1)</f>
        <v>41450.681574074071</v>
      </c>
      <c r="T45" s="10">
        <f>(((I45/60)/60)/24)+DATE(1970,1,1)</f>
        <v>41480.681574074071</v>
      </c>
      <c r="U45" s="5">
        <f>P45/3304</f>
        <v>6.1942877812555374E-3</v>
      </c>
      <c r="V45" s="5">
        <f>L45/26457</f>
        <v>0.30993687870884834</v>
      </c>
    </row>
    <row r="46" spans="1:22" ht="48" x14ac:dyDescent="0.2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5">
        <f>E46/D46</f>
        <v>3.9859528571428569</v>
      </c>
      <c r="P46" s="6">
        <f>IF(E46=0,0,E46/L46)</f>
        <v>577.27593103448271</v>
      </c>
      <c r="Q46" t="str">
        <f>LEFT(N46,FIND("/",N46)-1)</f>
        <v>technology</v>
      </c>
      <c r="R46" t="str">
        <f>RIGHT(N46,LEN(N46)-FIND("/",N46))</f>
        <v>hardware</v>
      </c>
      <c r="S46" s="10">
        <f>(((J46/60)/60)/24)+DATE(1970,1,1)</f>
        <v>41020.271770833337</v>
      </c>
      <c r="T46" s="10">
        <f>(((I46/60)/60)/24)+DATE(1970,1,1)</f>
        <v>41052.791666666664</v>
      </c>
      <c r="U46" s="5">
        <f>P46/3304</f>
        <v>0.17472031810971025</v>
      </c>
      <c r="V46" s="5">
        <f>L46/26457</f>
        <v>1.0961182295800733E-2</v>
      </c>
    </row>
    <row r="47" spans="1:22" ht="48" x14ac:dyDescent="0.2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5">
        <f>E47/D47</f>
        <v>1.61459</v>
      </c>
      <c r="P47" s="6">
        <f>IF(E47=0,0,E47/L47)</f>
        <v>457.39093484419266</v>
      </c>
      <c r="Q47" t="str">
        <f>LEFT(N47,FIND("/",N47)-1)</f>
        <v>technology</v>
      </c>
      <c r="R47" t="str">
        <f>RIGHT(N47,LEN(N47)-FIND("/",N47))</f>
        <v>hardware</v>
      </c>
      <c r="S47" s="10">
        <f>(((J47/60)/60)/24)+DATE(1970,1,1)</f>
        <v>42136.420752314814</v>
      </c>
      <c r="T47" s="10">
        <f>(((I47/60)/60)/24)+DATE(1970,1,1)</f>
        <v>42166.420752314814</v>
      </c>
      <c r="U47" s="5">
        <f>P47/3304</f>
        <v>0.13843551296737067</v>
      </c>
      <c r="V47" s="5">
        <f>L47/26457</f>
        <v>1.3342404656612617E-2</v>
      </c>
    </row>
    <row r="48" spans="1:22" ht="48" x14ac:dyDescent="0.2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5">
        <f>E48/D48</f>
        <v>2.0114999999999998</v>
      </c>
      <c r="P48" s="6">
        <f>IF(E48=0,0,E48/L48)</f>
        <v>220.74074074074073</v>
      </c>
      <c r="Q48" t="str">
        <f>LEFT(N48,FIND("/",N48)-1)</f>
        <v>technology</v>
      </c>
      <c r="R48" t="str">
        <f>RIGHT(N48,LEN(N48)-FIND("/",N48))</f>
        <v>hardware</v>
      </c>
      <c r="S48" s="10">
        <f>(((J48/60)/60)/24)+DATE(1970,1,1)</f>
        <v>42136.184560185182</v>
      </c>
      <c r="T48" s="10">
        <f>(((I48/60)/60)/24)+DATE(1970,1,1)</f>
        <v>42166.184560185182</v>
      </c>
      <c r="U48" s="5">
        <f>P48/3304</f>
        <v>6.6810151555914271E-2</v>
      </c>
      <c r="V48" s="5">
        <f>L48/26457</f>
        <v>2.7554144460823222E-2</v>
      </c>
    </row>
    <row r="49" spans="1:22" ht="48" x14ac:dyDescent="0.2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5">
        <f>E49/D49</f>
        <v>1.0224133333333334</v>
      </c>
      <c r="P49" s="6">
        <f>IF(E49=0,0,E49/L49)</f>
        <v>108.00140845070422</v>
      </c>
      <c r="Q49" t="str">
        <f>LEFT(N49,FIND("/",N49)-1)</f>
        <v>theater</v>
      </c>
      <c r="R49" t="str">
        <f>RIGHT(N49,LEN(N49)-FIND("/",N49))</f>
        <v>spaces</v>
      </c>
      <c r="S49" s="10">
        <f>(((J49/60)/60)/24)+DATE(1970,1,1)</f>
        <v>42322.653749999998</v>
      </c>
      <c r="T49" s="10">
        <f>(((I49/60)/60)/24)+DATE(1970,1,1)</f>
        <v>42362.653749999998</v>
      </c>
      <c r="U49" s="5">
        <f>P49/3304</f>
        <v>3.2688077618251883E-2</v>
      </c>
      <c r="V49" s="5">
        <f>L49/26457</f>
        <v>5.3671996069093245E-2</v>
      </c>
    </row>
    <row r="50" spans="1:22" ht="48" x14ac:dyDescent="0.2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5">
        <f>E50/D50</f>
        <v>1.5260429999999998</v>
      </c>
      <c r="P50" s="6">
        <f>IF(E50=0,0,E50/L50)</f>
        <v>324.69</v>
      </c>
      <c r="Q50" t="str">
        <f>LEFT(N50,FIND("/",N50)-1)</f>
        <v>technology</v>
      </c>
      <c r="R50" t="str">
        <f>RIGHT(N50,LEN(N50)-FIND("/",N50))</f>
        <v>hardware</v>
      </c>
      <c r="S50" s="10">
        <f>(((J50/60)/60)/24)+DATE(1970,1,1)</f>
        <v>42087.668032407411</v>
      </c>
      <c r="T50" s="10">
        <f>(((I50/60)/60)/24)+DATE(1970,1,1)</f>
        <v>42132.668032407411</v>
      </c>
      <c r="U50" s="5">
        <f>P50/3304</f>
        <v>9.8271791767554476E-2</v>
      </c>
      <c r="V50" s="5">
        <f>L50/26457</f>
        <v>1.7764674755263256E-2</v>
      </c>
    </row>
    <row r="51" spans="1:22" ht="48" x14ac:dyDescent="0.2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5">
        <f>E51/D51</f>
        <v>3.05158</v>
      </c>
      <c r="P51" s="6">
        <f>IF(E51=0,0,E51/L51)</f>
        <v>383.3643216080402</v>
      </c>
      <c r="Q51" t="str">
        <f>LEFT(N51,FIND("/",N51)-1)</f>
        <v>technology</v>
      </c>
      <c r="R51" t="str">
        <f>RIGHT(N51,LEN(N51)-FIND("/",N51))</f>
        <v>hardware</v>
      </c>
      <c r="S51" s="10">
        <f>(((J51/60)/60)/24)+DATE(1970,1,1)</f>
        <v>42661.323414351849</v>
      </c>
      <c r="T51" s="10">
        <f>(((I51/60)/60)/24)+DATE(1970,1,1)</f>
        <v>42697.365081018521</v>
      </c>
      <c r="U51" s="5">
        <f>P51/3304</f>
        <v>0.11603036368282088</v>
      </c>
      <c r="V51" s="5">
        <f>L51/26457</f>
        <v>1.5043277771478248E-2</v>
      </c>
    </row>
    <row r="52" spans="1:22" ht="48" x14ac:dyDescent="0.2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5">
        <f>E52/D52</f>
        <v>0.50721666666666665</v>
      </c>
      <c r="P52" s="6">
        <f>IF(E52=0,0,E52/L52)</f>
        <v>117.68368136117556</v>
      </c>
      <c r="Q52" t="str">
        <f>LEFT(N52,FIND("/",N52)-1)</f>
        <v>film &amp; video</v>
      </c>
      <c r="R52" t="str">
        <f>RIGHT(N52,LEN(N52)-FIND("/",N52))</f>
        <v>drama</v>
      </c>
      <c r="S52" s="10">
        <f>(((J52/60)/60)/24)+DATE(1970,1,1)</f>
        <v>42556.583368055552</v>
      </c>
      <c r="T52" s="10">
        <f>(((I52/60)/60)/24)+DATE(1970,1,1)</f>
        <v>42586.583368055552</v>
      </c>
      <c r="U52" s="5">
        <f>P52/3304</f>
        <v>3.5618547627474441E-2</v>
      </c>
      <c r="V52" s="5">
        <f>L52/26457</f>
        <v>4.8871754167139132E-2</v>
      </c>
    </row>
    <row r="53" spans="1:22" ht="32" x14ac:dyDescent="0.2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5">
        <f>E53/D53</f>
        <v>0.75051000000000001</v>
      </c>
      <c r="P53" s="6">
        <f>IF(E53=0,0,E53/L53)</f>
        <v>932.31055900621118</v>
      </c>
      <c r="Q53" t="str">
        <f>LEFT(N53,FIND("/",N53)-1)</f>
        <v>technology</v>
      </c>
      <c r="R53" t="str">
        <f>RIGHT(N53,LEN(N53)-FIND("/",N53))</f>
        <v>wearables</v>
      </c>
      <c r="S53" s="10">
        <f>(((J53/60)/60)/24)+DATE(1970,1,1)</f>
        <v>42276.624803240738</v>
      </c>
      <c r="T53" s="10">
        <f>(((I53/60)/60)/24)+DATE(1970,1,1)</f>
        <v>42307.624803240738</v>
      </c>
      <c r="U53" s="5">
        <f>P53/3304</f>
        <v>0.28217631931180726</v>
      </c>
      <c r="V53" s="5">
        <f>L53/26457</f>
        <v>6.0853460331859247E-3</v>
      </c>
    </row>
    <row r="54" spans="1:22" ht="48" x14ac:dyDescent="0.2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5">
        <f>E54/D54</f>
        <v>1.4723377</v>
      </c>
      <c r="P54" s="6">
        <f>IF(E54=0,0,E54/L54)</f>
        <v>92.251735588972423</v>
      </c>
      <c r="Q54" t="str">
        <f>LEFT(N54,FIND("/",N54)-1)</f>
        <v>film &amp; video</v>
      </c>
      <c r="R54" t="str">
        <f>RIGHT(N54,LEN(N54)-FIND("/",N54))</f>
        <v>documentary</v>
      </c>
      <c r="S54" s="10">
        <f>(((J54/60)/60)/24)+DATE(1970,1,1)</f>
        <v>42758.197013888886</v>
      </c>
      <c r="T54" s="10">
        <f>(((I54/60)/60)/24)+DATE(1970,1,1)</f>
        <v>42788.197013888886</v>
      </c>
      <c r="U54" s="5">
        <f>P54/3304</f>
        <v>2.792122747850255E-2</v>
      </c>
      <c r="V54" s="5">
        <f>L54/26457</f>
        <v>6.0324299807234381E-2</v>
      </c>
    </row>
    <row r="55" spans="1:22" ht="32" x14ac:dyDescent="0.2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5">
        <f>E55/D55</f>
        <v>2.8496600000000001</v>
      </c>
      <c r="P55" s="6">
        <f>IF(E55=0,0,E55/L55)</f>
        <v>279.37843137254902</v>
      </c>
      <c r="Q55" t="str">
        <f>LEFT(N55,FIND("/",N55)-1)</f>
        <v>technology</v>
      </c>
      <c r="R55" t="str">
        <f>RIGHT(N55,LEN(N55)-FIND("/",N55))</f>
        <v>hardware</v>
      </c>
      <c r="S55" s="10">
        <f>(((J55/60)/60)/24)+DATE(1970,1,1)</f>
        <v>42676.586979166663</v>
      </c>
      <c r="T55" s="10">
        <f>(((I55/60)/60)/24)+DATE(1970,1,1)</f>
        <v>42707.628645833334</v>
      </c>
      <c r="U55" s="5">
        <f>P55/3304</f>
        <v>8.4557636613967618E-2</v>
      </c>
      <c r="V55" s="5">
        <f>L55/26457</f>
        <v>1.927656196847715E-2</v>
      </c>
    </row>
    <row r="56" spans="1:22" ht="32" x14ac:dyDescent="0.2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5">
        <f>E56/D56</f>
        <v>1.089324126984127</v>
      </c>
      <c r="P56" s="6">
        <f>IF(E56=0,0,E56/L56)</f>
        <v>56.344351395730705</v>
      </c>
      <c r="Q56" t="str">
        <f>LEFT(N56,FIND("/",N56)-1)</f>
        <v>film &amp; video</v>
      </c>
      <c r="R56" t="str">
        <f>RIGHT(N56,LEN(N56)-FIND("/",N56))</f>
        <v>documentary</v>
      </c>
      <c r="S56" s="10">
        <f>(((J56/60)/60)/24)+DATE(1970,1,1)</f>
        <v>41709.463518518518</v>
      </c>
      <c r="T56" s="10">
        <f>(((I56/60)/60)/24)+DATE(1970,1,1)</f>
        <v>41768.875</v>
      </c>
      <c r="U56" s="5">
        <f>P56/3304</f>
        <v>1.7053375119773215E-2</v>
      </c>
      <c r="V56" s="5">
        <f>L56/26457</f>
        <v>9.2073931284726157E-2</v>
      </c>
    </row>
    <row r="57" spans="1:22" ht="48" x14ac:dyDescent="0.2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5">
        <f>E57/D57</f>
        <v>4.5641449999999999</v>
      </c>
      <c r="P57" s="6">
        <f>IF(E57=0,0,E57/L57)</f>
        <v>52.622732513451197</v>
      </c>
      <c r="Q57" t="str">
        <f>LEFT(N57,FIND("/",N57)-1)</f>
        <v>publishing</v>
      </c>
      <c r="R57" t="str">
        <f>RIGHT(N57,LEN(N57)-FIND("/",N57))</f>
        <v>radio &amp; podcasts</v>
      </c>
      <c r="S57" s="10">
        <f>(((J57/60)/60)/24)+DATE(1970,1,1)</f>
        <v>40959.734398148146</v>
      </c>
      <c r="T57" s="10">
        <f>(((I57/60)/60)/24)+DATE(1970,1,1)</f>
        <v>40990.125</v>
      </c>
      <c r="U57" s="5">
        <f>P57/3304</f>
        <v>1.5926977152981598E-2</v>
      </c>
      <c r="V57" s="5">
        <f>L57/26457</f>
        <v>9.8348263219563817E-2</v>
      </c>
    </row>
    <row r="58" spans="1:22" ht="32" x14ac:dyDescent="0.2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5">
        <f>E58/D58</f>
        <v>13.600976000000001</v>
      </c>
      <c r="P58" s="6">
        <f>IF(E58=0,0,E58/L58)</f>
        <v>53.865251485148519</v>
      </c>
      <c r="Q58" t="str">
        <f>LEFT(N58,FIND("/",N58)-1)</f>
        <v>games</v>
      </c>
      <c r="R58" t="str">
        <f>RIGHT(N58,LEN(N58)-FIND("/",N58))</f>
        <v>tabletop games</v>
      </c>
      <c r="S58" s="10">
        <f>(((J58/60)/60)/24)+DATE(1970,1,1)</f>
        <v>41569.575613425928</v>
      </c>
      <c r="T58" s="10">
        <f>(((I58/60)/60)/24)+DATE(1970,1,1)</f>
        <v>41605.126388888886</v>
      </c>
      <c r="U58" s="5">
        <f>P58/3304</f>
        <v>1.6303042217054635E-2</v>
      </c>
      <c r="V58" s="5">
        <f>L58/26457</f>
        <v>9.5437880334127076E-2</v>
      </c>
    </row>
    <row r="59" spans="1:22" ht="48" x14ac:dyDescent="0.2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5">
        <f>E59/D59</f>
        <v>10.812401666666668</v>
      </c>
      <c r="P59" s="6">
        <f>IF(E59=0,0,E59/L59)</f>
        <v>40.070667078443485</v>
      </c>
      <c r="Q59" t="str">
        <f>LEFT(N59,FIND("/",N59)-1)</f>
        <v>games</v>
      </c>
      <c r="R59" t="str">
        <f>RIGHT(N59,LEN(N59)-FIND("/",N59))</f>
        <v>tabletop games</v>
      </c>
      <c r="S59" s="10">
        <f>(((J59/60)/60)/24)+DATE(1970,1,1)</f>
        <v>42691.8512037037</v>
      </c>
      <c r="T59" s="10">
        <f>(((I59/60)/60)/24)+DATE(1970,1,1)</f>
        <v>42719.958333333328</v>
      </c>
      <c r="U59" s="5">
        <f>P59/3304</f>
        <v>1.2127925871199602E-2</v>
      </c>
      <c r="V59" s="5">
        <f>L59/26457</f>
        <v>0.12238726990966474</v>
      </c>
    </row>
    <row r="60" spans="1:22" ht="48" x14ac:dyDescent="0.2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5">
        <f>E60/D60</f>
        <v>1.4833229411764706</v>
      </c>
      <c r="P60" s="6">
        <f>IF(E60=0,0,E60/L60)</f>
        <v>91.82989803350327</v>
      </c>
      <c r="Q60" t="str">
        <f>LEFT(N60,FIND("/",N60)-1)</f>
        <v>technology</v>
      </c>
      <c r="R60" t="str">
        <f>RIGHT(N60,LEN(N60)-FIND("/",N60))</f>
        <v>hardware</v>
      </c>
      <c r="S60" s="10">
        <f>(((J60/60)/60)/24)+DATE(1970,1,1)</f>
        <v>41387.651516203703</v>
      </c>
      <c r="T60" s="10">
        <f>(((I60/60)/60)/24)+DATE(1970,1,1)</f>
        <v>41417.651516203703</v>
      </c>
      <c r="U60" s="5">
        <f>P60/3304</f>
        <v>2.779355267357847E-2</v>
      </c>
      <c r="V60" s="5">
        <f>L60/26457</f>
        <v>5.1895528593566921E-2</v>
      </c>
    </row>
    <row r="61" spans="1:22" ht="48" x14ac:dyDescent="0.2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5">
        <f>E61/D61</f>
        <v>1.2513700000000001</v>
      </c>
      <c r="P61" s="6">
        <f>IF(E61=0,0,E61/L61)</f>
        <v>385.03692307692307</v>
      </c>
      <c r="Q61" t="str">
        <f>LEFT(N61,FIND("/",N61)-1)</f>
        <v>technology</v>
      </c>
      <c r="R61" t="str">
        <f>RIGHT(N61,LEN(N61)-FIND("/",N61))</f>
        <v>hardware</v>
      </c>
      <c r="S61" s="10">
        <f>(((J61/60)/60)/24)+DATE(1970,1,1)</f>
        <v>42502.569120370375</v>
      </c>
      <c r="T61" s="10">
        <f>(((I61/60)/60)/24)+DATE(1970,1,1)</f>
        <v>42532.569120370375</v>
      </c>
      <c r="U61" s="5">
        <f>P61/3304</f>
        <v>0.11653659899422611</v>
      </c>
      <c r="V61" s="5">
        <f>L61/26457</f>
        <v>1.228408360736289E-2</v>
      </c>
    </row>
    <row r="62" spans="1:22" ht="48" x14ac:dyDescent="0.2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5">
        <f>E62/D62</f>
        <v>2.4784000000000002</v>
      </c>
      <c r="P62" s="6">
        <f>IF(E62=0,0,E62/L62)</f>
        <v>408.97689768976898</v>
      </c>
      <c r="Q62" t="str">
        <f>LEFT(N62,FIND("/",N62)-1)</f>
        <v>technology</v>
      </c>
      <c r="R62" t="str">
        <f>RIGHT(N62,LEN(N62)-FIND("/",N62))</f>
        <v>hardware</v>
      </c>
      <c r="S62" s="10">
        <f>(((J62/60)/60)/24)+DATE(1970,1,1)</f>
        <v>41941.500520833331</v>
      </c>
      <c r="T62" s="10">
        <f>(((I62/60)/60)/24)+DATE(1970,1,1)</f>
        <v>41976.542187500003</v>
      </c>
      <c r="U62" s="5">
        <f>P62/3304</f>
        <v>0.12378235402232717</v>
      </c>
      <c r="V62" s="5">
        <f>L62/26457</f>
        <v>1.1452545640095249E-2</v>
      </c>
    </row>
    <row r="63" spans="1:22" ht="48" x14ac:dyDescent="0.2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5">
        <f>E63/D63</f>
        <v>1.8153547058823529</v>
      </c>
      <c r="P63" s="6">
        <f>IF(E63=0,0,E63/L63)</f>
        <v>81.75107284768211</v>
      </c>
      <c r="Q63" t="str">
        <f>LEFT(N63,FIND("/",N63)-1)</f>
        <v>film &amp; video</v>
      </c>
      <c r="R63" t="str">
        <f>RIGHT(N63,LEN(N63)-FIND("/",N63))</f>
        <v>documentary</v>
      </c>
      <c r="S63" s="10">
        <f>(((J63/60)/60)/24)+DATE(1970,1,1)</f>
        <v>41674.063078703701</v>
      </c>
      <c r="T63" s="10">
        <f>(((I63/60)/60)/24)+DATE(1970,1,1)</f>
        <v>41705.957638888889</v>
      </c>
      <c r="U63" s="5">
        <f>P63/3304</f>
        <v>2.4743060789250034E-2</v>
      </c>
      <c r="V63" s="5">
        <f>L63/26457</f>
        <v>5.707374229882451E-2</v>
      </c>
    </row>
    <row r="64" spans="1:22" ht="48" x14ac:dyDescent="0.2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5">
        <f>E64/D64</f>
        <v>1.2024900000000001</v>
      </c>
      <c r="P64" s="6">
        <f>IF(E64=0,0,E64/L64)</f>
        <v>223.09647495361781</v>
      </c>
      <c r="Q64" t="str">
        <f>LEFT(N64,FIND("/",N64)-1)</f>
        <v>technology</v>
      </c>
      <c r="R64" t="str">
        <f>RIGHT(N64,LEN(N64)-FIND("/",N64))</f>
        <v>hardware</v>
      </c>
      <c r="S64" s="10">
        <f>(((J64/60)/60)/24)+DATE(1970,1,1)</f>
        <v>42048.813877314817</v>
      </c>
      <c r="T64" s="10">
        <f>(((I64/60)/60)/24)+DATE(1970,1,1)</f>
        <v>42093.772210648152</v>
      </c>
      <c r="U64" s="5">
        <f>P64/3304</f>
        <v>6.7523146172402487E-2</v>
      </c>
      <c r="V64" s="5">
        <f>L64/26457</f>
        <v>2.0372680198057224E-2</v>
      </c>
    </row>
    <row r="65" spans="1:22" ht="48" x14ac:dyDescent="0.2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5">
        <f>E65/D65</f>
        <v>2.3442048</v>
      </c>
      <c r="P65" s="6">
        <f>IF(E65=0,0,E65/L65)</f>
        <v>331.10237288135596</v>
      </c>
      <c r="Q65" t="str">
        <f>LEFT(N65,FIND("/",N65)-1)</f>
        <v>technology</v>
      </c>
      <c r="R65" t="str">
        <f>RIGHT(N65,LEN(N65)-FIND("/",N65))</f>
        <v>hardware</v>
      </c>
      <c r="S65" s="10">
        <f>(((J65/60)/60)/24)+DATE(1970,1,1)</f>
        <v>41800.604895833334</v>
      </c>
      <c r="T65" s="10">
        <f>(((I65/60)/60)/24)+DATE(1970,1,1)</f>
        <v>41830.604895833334</v>
      </c>
      <c r="U65" s="5">
        <f>P65/3304</f>
        <v>0.10021258259120944</v>
      </c>
      <c r="V65" s="5">
        <f>L65/26457</f>
        <v>1.3380201836942964E-2</v>
      </c>
    </row>
    <row r="66" spans="1:22" ht="48" x14ac:dyDescent="0.2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5">
        <f>E66/D66</f>
        <v>1.5614399999999999</v>
      </c>
      <c r="P66" s="6">
        <f>IF(E66=0,0,E66/L66)</f>
        <v>54.748948106591868</v>
      </c>
      <c r="Q66" t="str">
        <f>LEFT(N66,FIND("/",N66)-1)</f>
        <v>film &amp; video</v>
      </c>
      <c r="R66" t="str">
        <f>RIGHT(N66,LEN(N66)-FIND("/",N66))</f>
        <v>documentary</v>
      </c>
      <c r="S66" s="10">
        <f>(((J66/60)/60)/24)+DATE(1970,1,1)</f>
        <v>41744.590682870366</v>
      </c>
      <c r="T66" s="10">
        <f>(((I66/60)/60)/24)+DATE(1970,1,1)</f>
        <v>41789.590682870366</v>
      </c>
      <c r="U66" s="5">
        <f>P66/3304</f>
        <v>1.6570504874876473E-2</v>
      </c>
      <c r="V66" s="5">
        <f>L66/26457</f>
        <v>8.084816872661299E-2</v>
      </c>
    </row>
    <row r="67" spans="1:22" ht="48" x14ac:dyDescent="0.2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5">
        <f>E67/D67</f>
        <v>5.7907999999999999</v>
      </c>
      <c r="P67" s="6">
        <f>IF(E67=0,0,E67/L67)</f>
        <v>61.375728669846318</v>
      </c>
      <c r="Q67" t="str">
        <f>LEFT(N67,FIND("/",N67)-1)</f>
        <v>technology</v>
      </c>
      <c r="R67" t="str">
        <f>RIGHT(N67,LEN(N67)-FIND("/",N67))</f>
        <v>hardware</v>
      </c>
      <c r="S67" s="10">
        <f>(((J67/60)/60)/24)+DATE(1970,1,1)</f>
        <v>42557.792453703703</v>
      </c>
      <c r="T67" s="10">
        <f>(((I67/60)/60)/24)+DATE(1970,1,1)</f>
        <v>42587.792453703703</v>
      </c>
      <c r="U67" s="5">
        <f>P67/3304</f>
        <v>1.8576189064723463E-2</v>
      </c>
      <c r="V67" s="5">
        <f>L67/26457</f>
        <v>7.1323279283365459E-2</v>
      </c>
    </row>
    <row r="68" spans="1:22" ht="48" x14ac:dyDescent="0.2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5">
        <f>E68/D68</f>
        <v>0.57648750000000004</v>
      </c>
      <c r="P68" s="6">
        <f>IF(E68=0,0,E68/L68)</f>
        <v>343.14732142857144</v>
      </c>
      <c r="Q68" t="str">
        <f>LEFT(N68,FIND("/",N68)-1)</f>
        <v>technology</v>
      </c>
      <c r="R68" t="str">
        <f>RIGHT(N68,LEN(N68)-FIND("/",N68))</f>
        <v>wearables</v>
      </c>
      <c r="S68" s="10">
        <f>(((J68/60)/60)/24)+DATE(1970,1,1)</f>
        <v>42675.66778935185</v>
      </c>
      <c r="T68" s="10">
        <f>(((I68/60)/60)/24)+DATE(1970,1,1)</f>
        <v>42712.207638888889</v>
      </c>
      <c r="U68" s="5">
        <f>P68/3304</f>
        <v>0.10385814813213422</v>
      </c>
      <c r="V68" s="5">
        <f>L68/26457</f>
        <v>1.2699852590996711E-2</v>
      </c>
    </row>
    <row r="69" spans="1:22" ht="48" x14ac:dyDescent="0.2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5">
        <f>E69/D69</f>
        <v>1.14977</v>
      </c>
      <c r="P69" s="6">
        <f>IF(E69=0,0,E69/L69)</f>
        <v>566.38916256157631</v>
      </c>
      <c r="Q69" t="str">
        <f>LEFT(N69,FIND("/",N69)-1)</f>
        <v>technology</v>
      </c>
      <c r="R69" t="str">
        <f>RIGHT(N69,LEN(N69)-FIND("/",N69))</f>
        <v>hardware</v>
      </c>
      <c r="S69" s="10">
        <f>(((J69/60)/60)/24)+DATE(1970,1,1)</f>
        <v>42423.3830787037</v>
      </c>
      <c r="T69" s="10">
        <f>(((I69/60)/60)/24)+DATE(1970,1,1)</f>
        <v>42453.341412037036</v>
      </c>
      <c r="U69" s="5">
        <f>P69/3304</f>
        <v>0.17142529133219622</v>
      </c>
      <c r="V69" s="5">
        <f>L69/26457</f>
        <v>7.6728276070605131E-3</v>
      </c>
    </row>
    <row r="70" spans="1:22" ht="48" x14ac:dyDescent="0.2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5">
        <f>E70/D70</f>
        <v>1.13015</v>
      </c>
      <c r="P70" s="6">
        <f>IF(E70=0,0,E70/L70)</f>
        <v>203.63063063063063</v>
      </c>
      <c r="Q70" t="str">
        <f>LEFT(N70,FIND("/",N70)-1)</f>
        <v>film &amp; video</v>
      </c>
      <c r="R70" t="str">
        <f>RIGHT(N70,LEN(N70)-FIND("/",N70))</f>
        <v>documentary</v>
      </c>
      <c r="S70" s="10">
        <f>(((J70/60)/60)/24)+DATE(1970,1,1)</f>
        <v>42263.680289351847</v>
      </c>
      <c r="T70" s="10">
        <f>(((I70/60)/60)/24)+DATE(1970,1,1)</f>
        <v>42305.333333333328</v>
      </c>
      <c r="U70" s="5">
        <f>P70/3304</f>
        <v>6.1631546801038328E-2</v>
      </c>
      <c r="V70" s="5">
        <f>L70/26457</f>
        <v>2.0977435083342783E-2</v>
      </c>
    </row>
    <row r="71" spans="1:22" ht="64" x14ac:dyDescent="0.2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5">
        <f>E71/D71</f>
        <v>1.1253599999999999</v>
      </c>
      <c r="P71" s="6">
        <f>IF(E71=0,0,E71/L71)</f>
        <v>89.314285714285717</v>
      </c>
      <c r="Q71" t="str">
        <f>LEFT(N71,FIND("/",N71)-1)</f>
        <v>theater</v>
      </c>
      <c r="R71" t="str">
        <f>RIGHT(N71,LEN(N71)-FIND("/",N71))</f>
        <v>spaces</v>
      </c>
      <c r="S71" s="10">
        <f>(((J71/60)/60)/24)+DATE(1970,1,1)</f>
        <v>42644.535358796296</v>
      </c>
      <c r="T71" s="10">
        <f>(((I71/60)/60)/24)+DATE(1970,1,1)</f>
        <v>42675.165972222225</v>
      </c>
      <c r="U71" s="5">
        <f>P71/3304</f>
        <v>2.7032168799723279E-2</v>
      </c>
      <c r="V71" s="5">
        <f>L71/26457</f>
        <v>4.7624447216237667E-2</v>
      </c>
    </row>
    <row r="72" spans="1:22" ht="48" x14ac:dyDescent="0.2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5">
        <f>E72/D72</f>
        <v>11.053811999999999</v>
      </c>
      <c r="P72" s="6">
        <f>IF(E72=0,0,E72/L72)</f>
        <v>67.690214329454989</v>
      </c>
      <c r="Q72" t="str">
        <f>LEFT(N72,FIND("/",N72)-1)</f>
        <v>technology</v>
      </c>
      <c r="R72" t="str">
        <f>RIGHT(N72,LEN(N72)-FIND("/",N72))</f>
        <v>hardware</v>
      </c>
      <c r="S72" s="10">
        <f>(((J72/60)/60)/24)+DATE(1970,1,1)</f>
        <v>41148.194641203707</v>
      </c>
      <c r="T72" s="10">
        <f>(((I72/60)/60)/24)+DATE(1970,1,1)</f>
        <v>41188.165972222225</v>
      </c>
      <c r="U72" s="5">
        <f>P72/3304</f>
        <v>2.0487353005282986E-2</v>
      </c>
      <c r="V72" s="5">
        <f>L72/26457</f>
        <v>6.1722795479457235E-2</v>
      </c>
    </row>
    <row r="73" spans="1:22" ht="48" x14ac:dyDescent="0.2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5">
        <f>E73/D73</f>
        <v>13.794206249999998</v>
      </c>
      <c r="P73" s="6">
        <f>IF(E73=0,0,E73/L73)</f>
        <v>31.820544982698959</v>
      </c>
      <c r="Q73" t="str">
        <f>LEFT(N73,FIND("/",N73)-1)</f>
        <v>technology</v>
      </c>
      <c r="R73" t="str">
        <f>RIGHT(N73,LEN(N73)-FIND("/",N73))</f>
        <v>space exploration</v>
      </c>
      <c r="S73" s="10">
        <f>(((J73/60)/60)/24)+DATE(1970,1,1)</f>
        <v>41144.42155092593</v>
      </c>
      <c r="T73" s="10">
        <f>(((I73/60)/60)/24)+DATE(1970,1,1)</f>
        <v>41165.42155092593</v>
      </c>
      <c r="U73" s="5">
        <f>P73/3304</f>
        <v>9.6309155516643343E-3</v>
      </c>
      <c r="V73" s="5">
        <f>L73/26457</f>
        <v>0.13108062138564464</v>
      </c>
    </row>
    <row r="74" spans="1:22" ht="48" x14ac:dyDescent="0.2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5">
        <f>E74/D74</f>
        <v>2.1679422000000002</v>
      </c>
      <c r="P74" s="6">
        <f>IF(E74=0,0,E74/L74)</f>
        <v>78.834261818181815</v>
      </c>
      <c r="Q74" t="str">
        <f>LEFT(N74,FIND("/",N74)-1)</f>
        <v>technology</v>
      </c>
      <c r="R74" t="str">
        <f>RIGHT(N74,LEN(N74)-FIND("/",N74))</f>
        <v>hardware</v>
      </c>
      <c r="S74" s="10">
        <f>(((J74/60)/60)/24)+DATE(1970,1,1)</f>
        <v>42728.71230324074</v>
      </c>
      <c r="T74" s="10">
        <f>(((I74/60)/60)/24)+DATE(1970,1,1)</f>
        <v>42758.71230324074</v>
      </c>
      <c r="U74" s="5">
        <f>P74/3304</f>
        <v>2.3860248734316532E-2</v>
      </c>
      <c r="V74" s="5">
        <f>L74/26457</f>
        <v>5.1971122954227615E-2</v>
      </c>
    </row>
    <row r="75" spans="1:22" ht="48" x14ac:dyDescent="0.2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5">
        <f>E75/D75</f>
        <v>1.0742157000000001</v>
      </c>
      <c r="P75" s="6">
        <f>IF(E75=0,0,E75/L75)</f>
        <v>60.965703745743475</v>
      </c>
      <c r="Q75" t="str">
        <f>LEFT(N75,FIND("/",N75)-1)</f>
        <v>technology</v>
      </c>
      <c r="R75" t="str">
        <f>RIGHT(N75,LEN(N75)-FIND("/",N75))</f>
        <v>space exploration</v>
      </c>
      <c r="S75" s="10">
        <f>(((J75/60)/60)/24)+DATE(1970,1,1)</f>
        <v>42508.541550925926</v>
      </c>
      <c r="T75" s="10">
        <f>(((I75/60)/60)/24)+DATE(1970,1,1)</f>
        <v>42538.541550925926</v>
      </c>
      <c r="U75" s="5">
        <f>P75/3304</f>
        <v>1.8452089511423572E-2</v>
      </c>
      <c r="V75" s="5">
        <f>L75/26457</f>
        <v>6.6598631742072048E-2</v>
      </c>
    </row>
    <row r="76" spans="1:22" ht="48" x14ac:dyDescent="0.2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5">
        <f>E76/D76</f>
        <v>0.824221076923077</v>
      </c>
      <c r="P76" s="6">
        <f>IF(E76=0,0,E76/L76)</f>
        <v>120.39184269662923</v>
      </c>
      <c r="Q76" t="str">
        <f>LEFT(N76,FIND("/",N76)-1)</f>
        <v>technology</v>
      </c>
      <c r="R76" t="str">
        <f>RIGHT(N76,LEN(N76)-FIND("/",N76))</f>
        <v>wearables</v>
      </c>
      <c r="S76" s="10">
        <f>(((J76/60)/60)/24)+DATE(1970,1,1)</f>
        <v>41563.485509259262</v>
      </c>
      <c r="T76" s="10">
        <f>(((I76/60)/60)/24)+DATE(1970,1,1)</f>
        <v>41600.666666666664</v>
      </c>
      <c r="U76" s="5">
        <f>P76/3304</f>
        <v>3.6438209048616596E-2</v>
      </c>
      <c r="V76" s="5">
        <f>L76/26457</f>
        <v>3.3639490494009147E-2</v>
      </c>
    </row>
    <row r="77" spans="1:22" ht="48" x14ac:dyDescent="0.2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5">
        <f>E77/D77</f>
        <v>3.038011142857143</v>
      </c>
      <c r="P77" s="6">
        <f>IF(E77=0,0,E77/L77)</f>
        <v>157.29347633136095</v>
      </c>
      <c r="Q77" t="str">
        <f>LEFT(N77,FIND("/",N77)-1)</f>
        <v>technology</v>
      </c>
      <c r="R77" t="str">
        <f>RIGHT(N77,LEN(N77)-FIND("/",N77))</f>
        <v>space exploration</v>
      </c>
      <c r="S77" s="10">
        <f>(((J77/60)/60)/24)+DATE(1970,1,1)</f>
        <v>41075.237858796296</v>
      </c>
      <c r="T77" s="10">
        <f>(((I77/60)/60)/24)+DATE(1970,1,1)</f>
        <v>41105.237858796296</v>
      </c>
      <c r="U77" s="5">
        <f>P77/3304</f>
        <v>4.7606984361792053E-2</v>
      </c>
      <c r="V77" s="5">
        <f>L77/26457</f>
        <v>2.5550893903314813E-2</v>
      </c>
    </row>
    <row r="78" spans="1:22" ht="48" x14ac:dyDescent="0.2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5">
        <f>E78/D78</f>
        <v>2.1244399999999999</v>
      </c>
      <c r="P78" s="6">
        <f>IF(E78=0,0,E78/L78)</f>
        <v>127.36450839328538</v>
      </c>
      <c r="Q78" t="str">
        <f>LEFT(N78,FIND("/",N78)-1)</f>
        <v>technology</v>
      </c>
      <c r="R78" t="str">
        <f>RIGHT(N78,LEN(N78)-FIND("/",N78))</f>
        <v>hardware</v>
      </c>
      <c r="S78" s="10">
        <f>(((J78/60)/60)/24)+DATE(1970,1,1)</f>
        <v>42651.420567129629</v>
      </c>
      <c r="T78" s="10">
        <f>(((I78/60)/60)/24)+DATE(1970,1,1)</f>
        <v>42681.462233796294</v>
      </c>
      <c r="U78" s="5">
        <f>P78/3304</f>
        <v>3.8548580022180805E-2</v>
      </c>
      <c r="V78" s="5">
        <f>L78/26457</f>
        <v>3.1522848395509694E-2</v>
      </c>
    </row>
    <row r="79" spans="1:22" ht="48" x14ac:dyDescent="0.2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5">
        <f>E79/D79</f>
        <v>1.4144600000000001</v>
      </c>
      <c r="P79" s="6">
        <f>IF(E79=0,0,E79/L79)</f>
        <v>95.830623306233065</v>
      </c>
      <c r="Q79" t="str">
        <f>LEFT(N79,FIND("/",N79)-1)</f>
        <v>technology</v>
      </c>
      <c r="R79" t="str">
        <f>RIGHT(N79,LEN(N79)-FIND("/",N79))</f>
        <v>wearables</v>
      </c>
      <c r="S79" s="10">
        <f>(((J79/60)/60)/24)+DATE(1970,1,1)</f>
        <v>42199.618518518517</v>
      </c>
      <c r="T79" s="10">
        <f>(((I79/60)/60)/24)+DATE(1970,1,1)</f>
        <v>42236.618518518517</v>
      </c>
      <c r="U79" s="5">
        <f>P79/3304</f>
        <v>2.9004425940143179E-2</v>
      </c>
      <c r="V79" s="5">
        <f>L79/26457</f>
        <v>4.1841478625694525E-2</v>
      </c>
    </row>
    <row r="80" spans="1:22" ht="48" x14ac:dyDescent="0.2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5">
        <f>E80/D80</f>
        <v>26.47025</v>
      </c>
      <c r="P80" s="6">
        <f>IF(E80=0,0,E80/L80)</f>
        <v>53.475252525252522</v>
      </c>
      <c r="Q80" t="str">
        <f>LEFT(N80,FIND("/",N80)-1)</f>
        <v>games</v>
      </c>
      <c r="R80" t="str">
        <f>RIGHT(N80,LEN(N80)-FIND("/",N80))</f>
        <v>tabletop games</v>
      </c>
      <c r="S80" s="10">
        <f>(((J80/60)/60)/24)+DATE(1970,1,1)</f>
        <v>41660.708530092597</v>
      </c>
      <c r="T80" s="10">
        <f>(((I80/60)/60)/24)+DATE(1970,1,1)</f>
        <v>41691.75</v>
      </c>
      <c r="U80" s="5">
        <f>P80/3304</f>
        <v>1.6185003790935994E-2</v>
      </c>
      <c r="V80" s="5">
        <f>L80/26457</f>
        <v>7.4838417054087766E-2</v>
      </c>
    </row>
    <row r="81" spans="1:22" ht="16" x14ac:dyDescent="0.2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5">
        <f>E81/D81</f>
        <v>1.05745</v>
      </c>
      <c r="P81" s="6">
        <f>IF(E81=0,0,E81/L81)</f>
        <v>261.74504950495049</v>
      </c>
      <c r="Q81" t="str">
        <f>LEFT(N81,FIND("/",N81)-1)</f>
        <v>technology</v>
      </c>
      <c r="R81" t="str">
        <f>RIGHT(N81,LEN(N81)-FIND("/",N81))</f>
        <v>hardware</v>
      </c>
      <c r="S81" s="10">
        <f>(((J81/60)/60)/24)+DATE(1970,1,1)</f>
        <v>42452.579988425925</v>
      </c>
      <c r="T81" s="10">
        <f>(((I81/60)/60)/24)+DATE(1970,1,1)</f>
        <v>42482.579988425925</v>
      </c>
      <c r="U81" s="5">
        <f>P81/3304</f>
        <v>7.9220656629827635E-2</v>
      </c>
      <c r="V81" s="5">
        <f>L81/26457</f>
        <v>1.5270060853460332E-2</v>
      </c>
    </row>
    <row r="82" spans="1:22" ht="48" x14ac:dyDescent="0.2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5">
        <f>E82/D82</f>
        <v>5.2073254999999996</v>
      </c>
      <c r="P82" s="6">
        <f>IF(E82=0,0,E82/L82)</f>
        <v>48.104623556581984</v>
      </c>
      <c r="Q82" t="str">
        <f>LEFT(N82,FIND("/",N82)-1)</f>
        <v>food</v>
      </c>
      <c r="R82" t="str">
        <f>RIGHT(N82,LEN(N82)-FIND("/",N82))</f>
        <v>small batch</v>
      </c>
      <c r="S82" s="10">
        <f>(((J82/60)/60)/24)+DATE(1970,1,1)</f>
        <v>41666.924710648149</v>
      </c>
      <c r="T82" s="10">
        <f>(((I82/60)/60)/24)+DATE(1970,1,1)</f>
        <v>41706.924710648149</v>
      </c>
      <c r="U82" s="5">
        <f>P82/3304</f>
        <v>1.4559510761677356E-2</v>
      </c>
      <c r="V82" s="5">
        <f>L82/26457</f>
        <v>8.1830895415202026E-2</v>
      </c>
    </row>
    <row r="83" spans="1:22" ht="48" x14ac:dyDescent="0.2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5">
        <f>E83/D83</f>
        <v>1.0299897959183673</v>
      </c>
      <c r="P83" s="6">
        <f>IF(E83=0,0,E83/L83)</f>
        <v>227.85327313769753</v>
      </c>
      <c r="Q83" t="str">
        <f>LEFT(N83,FIND("/",N83)-1)</f>
        <v>technology</v>
      </c>
      <c r="R83" t="str">
        <f>RIGHT(N83,LEN(N83)-FIND("/",N83))</f>
        <v>hardware</v>
      </c>
      <c r="S83" s="10">
        <f>(((J83/60)/60)/24)+DATE(1970,1,1)</f>
        <v>42081.903587962966</v>
      </c>
      <c r="T83" s="10">
        <f>(((I83/60)/60)/24)+DATE(1970,1,1)</f>
        <v>42111</v>
      </c>
      <c r="U83" s="5">
        <f>P83/3304</f>
        <v>6.8962855065889075E-2</v>
      </c>
      <c r="V83" s="5">
        <f>L83/26457</f>
        <v>1.674415088634388E-2</v>
      </c>
    </row>
    <row r="84" spans="1:22" ht="48" x14ac:dyDescent="0.2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5">
        <f>E84/D84</f>
        <v>1.00824</v>
      </c>
      <c r="P84" s="6">
        <f>IF(E84=0,0,E84/L84)</f>
        <v>1008.24</v>
      </c>
      <c r="Q84" t="str">
        <f>LEFT(N84,FIND("/",N84)-1)</f>
        <v>theater</v>
      </c>
      <c r="R84" t="str">
        <f>RIGHT(N84,LEN(N84)-FIND("/",N84))</f>
        <v>plays</v>
      </c>
      <c r="S84" s="10">
        <f>(((J84/60)/60)/24)+DATE(1970,1,1)</f>
        <v>42116.710752314815</v>
      </c>
      <c r="T84" s="10">
        <f>(((I84/60)/60)/24)+DATE(1970,1,1)</f>
        <v>42146.710752314815</v>
      </c>
      <c r="U84" s="5">
        <f>P84/3304</f>
        <v>0.30515738498789347</v>
      </c>
      <c r="V84" s="5">
        <f>L84/26457</f>
        <v>3.7797180330347356E-3</v>
      </c>
    </row>
    <row r="85" spans="1:22" ht="48" x14ac:dyDescent="0.2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5">
        <f>E85/D85</f>
        <v>14.355717142857143</v>
      </c>
      <c r="P85" s="6">
        <f>IF(E85=0,0,E85/L85)</f>
        <v>74.107684365781708</v>
      </c>
      <c r="Q85" t="str">
        <f>LEFT(N85,FIND("/",N85)-1)</f>
        <v>technology</v>
      </c>
      <c r="R85" t="str">
        <f>RIGHT(N85,LEN(N85)-FIND("/",N85))</f>
        <v>hardware</v>
      </c>
      <c r="S85" s="10">
        <f>(((J85/60)/60)/24)+DATE(1970,1,1)</f>
        <v>41326.987974537034</v>
      </c>
      <c r="T85" s="10">
        <f>(((I85/60)/60)/24)+DATE(1970,1,1)</f>
        <v>41356.94630787037</v>
      </c>
      <c r="U85" s="5">
        <f>P85/3304</f>
        <v>2.2429686551386715E-2</v>
      </c>
      <c r="V85" s="5">
        <f>L85/26457</f>
        <v>5.1252976527951015E-2</v>
      </c>
    </row>
    <row r="86" spans="1:22" ht="48" x14ac:dyDescent="0.2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5">
        <f>E86/D86</f>
        <v>1.0003599999999999</v>
      </c>
      <c r="P86" s="6">
        <f>IF(E86=0,0,E86/L86)</f>
        <v>179.27598566308242</v>
      </c>
      <c r="Q86" t="str">
        <f>LEFT(N86,FIND("/",N86)-1)</f>
        <v>theater</v>
      </c>
      <c r="R86" t="str">
        <f>RIGHT(N86,LEN(N86)-FIND("/",N86))</f>
        <v>plays</v>
      </c>
      <c r="S86" s="10">
        <f>(((J86/60)/60)/24)+DATE(1970,1,1)</f>
        <v>41730.276747685188</v>
      </c>
      <c r="T86" s="10">
        <f>(((I86/60)/60)/24)+DATE(1970,1,1)</f>
        <v>41764.276747685188</v>
      </c>
      <c r="U86" s="5">
        <f>P86/3304</f>
        <v>5.4260286217639959E-2</v>
      </c>
      <c r="V86" s="5">
        <f>L86/26457</f>
        <v>2.1090826624333824E-2</v>
      </c>
    </row>
    <row r="87" spans="1:22" ht="48" x14ac:dyDescent="0.2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5">
        <f>E87/D87</f>
        <v>1.3193789333333332</v>
      </c>
      <c r="P87" s="6">
        <f>IF(E87=0,0,E87/L87)</f>
        <v>105.04609341825902</v>
      </c>
      <c r="Q87" t="str">
        <f>LEFT(N87,FIND("/",N87)-1)</f>
        <v>film &amp; video</v>
      </c>
      <c r="R87" t="str">
        <f>RIGHT(N87,LEN(N87)-FIND("/",N87))</f>
        <v>documentary</v>
      </c>
      <c r="S87" s="10">
        <f>(((J87/60)/60)/24)+DATE(1970,1,1)</f>
        <v>42072.738067129627</v>
      </c>
      <c r="T87" s="10">
        <f>(((I87/60)/60)/24)+DATE(1970,1,1)</f>
        <v>42102.738067129627</v>
      </c>
      <c r="U87" s="5">
        <f>P87/3304</f>
        <v>3.1793611809400428E-2</v>
      </c>
      <c r="V87" s="5">
        <f>L87/26457</f>
        <v>3.5604943871187213E-2</v>
      </c>
    </row>
    <row r="88" spans="1:22" ht="48" x14ac:dyDescent="0.2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5">
        <f>E88/D88</f>
        <v>0.5626326718299024</v>
      </c>
      <c r="P88" s="6">
        <f>IF(E88=0,0,E88/L88)</f>
        <v>790.83739837398377</v>
      </c>
      <c r="Q88" t="str">
        <f>LEFT(N88,FIND("/",N88)-1)</f>
        <v>technology</v>
      </c>
      <c r="R88" t="str">
        <f>RIGHT(N88,LEN(N88)-FIND("/",N88))</f>
        <v>wearables</v>
      </c>
      <c r="S88" s="10">
        <f>(((J88/60)/60)/24)+DATE(1970,1,1)</f>
        <v>42395.309039351851</v>
      </c>
      <c r="T88" s="10">
        <f>(((I88/60)/60)/24)+DATE(1970,1,1)</f>
        <v>42425.309039351851</v>
      </c>
      <c r="U88" s="5">
        <f>P88/3304</f>
        <v>0.23935756609382075</v>
      </c>
      <c r="V88" s="5">
        <f>L88/26457</f>
        <v>4.6490531806327251E-3</v>
      </c>
    </row>
    <row r="89" spans="1:22" ht="48" x14ac:dyDescent="0.2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5">
        <f>E89/D89</f>
        <v>2.0051866666666669</v>
      </c>
      <c r="P89" s="6">
        <f>IF(E89=0,0,E89/L89)</f>
        <v>51.3054157782516</v>
      </c>
      <c r="Q89" t="str">
        <f>LEFT(N89,FIND("/",N89)-1)</f>
        <v>technology</v>
      </c>
      <c r="R89" t="str">
        <f>RIGHT(N89,LEN(N89)-FIND("/",N89))</f>
        <v>hardware</v>
      </c>
      <c r="S89" s="10">
        <f>(((J89/60)/60)/24)+DATE(1970,1,1)</f>
        <v>40624.181400462963</v>
      </c>
      <c r="T89" s="10">
        <f>(((I89/60)/60)/24)+DATE(1970,1,1)</f>
        <v>40655.181400462963</v>
      </c>
      <c r="U89" s="5">
        <f>P89/3304</f>
        <v>1.5528273540633051E-2</v>
      </c>
      <c r="V89" s="5">
        <f>L89/26457</f>
        <v>7.0907510299731635E-2</v>
      </c>
    </row>
    <row r="90" spans="1:22" ht="32" x14ac:dyDescent="0.2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5">
        <f>E90/D90</f>
        <v>3.2005299999999997</v>
      </c>
      <c r="P90" s="6">
        <f>IF(E90=0,0,E90/L90)</f>
        <v>55.276856649395505</v>
      </c>
      <c r="Q90" t="str">
        <f>LEFT(N90,FIND("/",N90)-1)</f>
        <v>technology</v>
      </c>
      <c r="R90" t="str">
        <f>RIGHT(N90,LEN(N90)-FIND("/",N90))</f>
        <v>hardware</v>
      </c>
      <c r="S90" s="10">
        <f>(((J90/60)/60)/24)+DATE(1970,1,1)</f>
        <v>42570.996423611112</v>
      </c>
      <c r="T90" s="10">
        <f>(((I90/60)/60)/24)+DATE(1970,1,1)</f>
        <v>42600.996423611112</v>
      </c>
      <c r="U90" s="5">
        <f>P90/3304</f>
        <v>1.6730283489526484E-2</v>
      </c>
      <c r="V90" s="5">
        <f>L90/26457</f>
        <v>6.5653702233813352E-2</v>
      </c>
    </row>
    <row r="91" spans="1:22" ht="48" x14ac:dyDescent="0.2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5">
        <f>E91/D91</f>
        <v>1.436523076923077</v>
      </c>
      <c r="P91" s="6">
        <f>IF(E91=0,0,E91/L91)</f>
        <v>74.639488409272587</v>
      </c>
      <c r="Q91" t="str">
        <f>LEFT(N91,FIND("/",N91)-1)</f>
        <v>technology</v>
      </c>
      <c r="R91" t="str">
        <f>RIGHT(N91,LEN(N91)-FIND("/",N91))</f>
        <v>space exploration</v>
      </c>
      <c r="S91" s="10">
        <f>(((J91/60)/60)/24)+DATE(1970,1,1)</f>
        <v>42251.16715277778</v>
      </c>
      <c r="T91" s="10">
        <f>(((I91/60)/60)/24)+DATE(1970,1,1)</f>
        <v>42288.041666666672</v>
      </c>
      <c r="U91" s="5">
        <f>P91/3304</f>
        <v>2.2590644191668459E-2</v>
      </c>
      <c r="V91" s="5">
        <f>L91/26457</f>
        <v>4.7284272593264544E-2</v>
      </c>
    </row>
    <row r="92" spans="1:22" ht="48" x14ac:dyDescent="0.2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5">
        <f>E92/D92</f>
        <v>18.569700000000001</v>
      </c>
      <c r="P92" s="6">
        <f>IF(E92=0,0,E92/L92)</f>
        <v>149.03451043338683</v>
      </c>
      <c r="Q92" t="str">
        <f>LEFT(N92,FIND("/",N92)-1)</f>
        <v>games</v>
      </c>
      <c r="R92" t="str">
        <f>RIGHT(N92,LEN(N92)-FIND("/",N92))</f>
        <v>tabletop games</v>
      </c>
      <c r="S92" s="10">
        <f>(((J92/60)/60)/24)+DATE(1970,1,1)</f>
        <v>41319.349988425929</v>
      </c>
      <c r="T92" s="10">
        <f>(((I92/60)/60)/24)+DATE(1970,1,1)</f>
        <v>41359.349988425929</v>
      </c>
      <c r="U92" s="5">
        <f>P92/3304</f>
        <v>4.5107297346666714E-2</v>
      </c>
      <c r="V92" s="5">
        <f>L92/26457</f>
        <v>2.3547643345806404E-2</v>
      </c>
    </row>
    <row r="93" spans="1:22" ht="32" x14ac:dyDescent="0.2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5">
        <f>E93/D93</f>
        <v>1.5390035000000002</v>
      </c>
      <c r="P93" s="6">
        <f>IF(E93=0,0,E93/L93)</f>
        <v>84.871516544117654</v>
      </c>
      <c r="Q93" t="str">
        <f>LEFT(N93,FIND("/",N93)-1)</f>
        <v>theater</v>
      </c>
      <c r="R93" t="str">
        <f>RIGHT(N93,LEN(N93)-FIND("/",N93))</f>
        <v>spaces</v>
      </c>
      <c r="S93" s="10">
        <f>(((J93/60)/60)/24)+DATE(1970,1,1)</f>
        <v>41828.229490740741</v>
      </c>
      <c r="T93" s="10">
        <f>(((I93/60)/60)/24)+DATE(1970,1,1)</f>
        <v>41860.083333333336</v>
      </c>
      <c r="U93" s="5">
        <f>P93/3304</f>
        <v>2.5687505007299532E-2</v>
      </c>
      <c r="V93" s="5">
        <f>L93/26457</f>
        <v>4.1123332199417925E-2</v>
      </c>
    </row>
    <row r="94" spans="1:22" ht="32" x14ac:dyDescent="0.2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5">
        <f>E94/D94</f>
        <v>9.2154220000000002</v>
      </c>
      <c r="P94" s="6">
        <f>IF(E94=0,0,E94/L94)</f>
        <v>192.38876826722338</v>
      </c>
      <c r="Q94" t="str">
        <f>LEFT(N94,FIND("/",N94)-1)</f>
        <v>technology</v>
      </c>
      <c r="R94" t="str">
        <f>RIGHT(N94,LEN(N94)-FIND("/",N94))</f>
        <v>hardware</v>
      </c>
      <c r="S94" s="10">
        <f>(((J94/60)/60)/24)+DATE(1970,1,1)</f>
        <v>41312.88077546296</v>
      </c>
      <c r="T94" s="10">
        <f>(((I94/60)/60)/24)+DATE(1970,1,1)</f>
        <v>41342.88077546296</v>
      </c>
      <c r="U94" s="5">
        <f>P94/3304</f>
        <v>5.822904608572136E-2</v>
      </c>
      <c r="V94" s="5">
        <f>L94/26457</f>
        <v>1.8104849378236382E-2</v>
      </c>
    </row>
    <row r="95" spans="1:22" ht="32" x14ac:dyDescent="0.2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5">
        <f>E95/D95</f>
        <v>1.6633076923076924</v>
      </c>
      <c r="P95" s="6">
        <f>IF(E95=0,0,E95/L95)</f>
        <v>97.731073446327684</v>
      </c>
      <c r="Q95" t="str">
        <f>LEFT(N95,FIND("/",N95)-1)</f>
        <v>photography</v>
      </c>
      <c r="R95" t="str">
        <f>RIGHT(N95,LEN(N95)-FIND("/",N95))</f>
        <v>photobooks</v>
      </c>
      <c r="S95" s="10">
        <f>(((J95/60)/60)/24)+DATE(1970,1,1)</f>
        <v>42163.583599537036</v>
      </c>
      <c r="T95" s="10">
        <f>(((I95/60)/60)/24)+DATE(1970,1,1)</f>
        <v>42193.583599537036</v>
      </c>
      <c r="U95" s="5">
        <f>P95/3304</f>
        <v>2.9579622713779567E-2</v>
      </c>
      <c r="V95" s="5">
        <f>L95/26457</f>
        <v>3.3450504592357412E-2</v>
      </c>
    </row>
    <row r="96" spans="1:22" ht="48" x14ac:dyDescent="0.2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5">
        <f>E96/D96</f>
        <v>1.0133294117647058</v>
      </c>
      <c r="P96" s="6">
        <f>IF(E96=0,0,E96/L96)</f>
        <v>589.95205479452056</v>
      </c>
      <c r="Q96" t="str">
        <f>LEFT(N96,FIND("/",N96)-1)</f>
        <v>film &amp; video</v>
      </c>
      <c r="R96" t="str">
        <f>RIGHT(N96,LEN(N96)-FIND("/",N96))</f>
        <v>documentary</v>
      </c>
      <c r="S96" s="10">
        <f>(((J96/60)/60)/24)+DATE(1970,1,1)</f>
        <v>40870.774409722224</v>
      </c>
      <c r="T96" s="10">
        <f>(((I96/60)/60)/24)+DATE(1970,1,1)</f>
        <v>40915.774409722224</v>
      </c>
      <c r="U96" s="5">
        <f>P96/3304</f>
        <v>0.17855691731069023</v>
      </c>
      <c r="V96" s="5">
        <f>L96/26457</f>
        <v>5.5183883282307142E-3</v>
      </c>
    </row>
    <row r="97" spans="1:22" ht="48" x14ac:dyDescent="0.2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5">
        <f>E97/D97</f>
        <v>0.68153600000000003</v>
      </c>
      <c r="P97" s="6">
        <f>IF(E97=0,0,E97/L97)</f>
        <v>244.80459770114942</v>
      </c>
      <c r="Q97" t="str">
        <f>LEFT(N97,FIND("/",N97)-1)</f>
        <v>theater</v>
      </c>
      <c r="R97" t="str">
        <f>RIGHT(N97,LEN(N97)-FIND("/",N97))</f>
        <v>spaces</v>
      </c>
      <c r="S97" s="10">
        <f>(((J97/60)/60)/24)+DATE(1970,1,1)</f>
        <v>42530.993032407408</v>
      </c>
      <c r="T97" s="10">
        <f>(((I97/60)/60)/24)+DATE(1970,1,1)</f>
        <v>42560.993032407408</v>
      </c>
      <c r="U97" s="5">
        <f>P97/3304</f>
        <v>7.4093401241267981E-2</v>
      </c>
      <c r="V97" s="5">
        <f>L97/26457</f>
        <v>1.315341875496088E-2</v>
      </c>
    </row>
    <row r="98" spans="1:22" ht="48" x14ac:dyDescent="0.2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5">
        <f>E98/D98</f>
        <v>0.84946999999999995</v>
      </c>
      <c r="P98" s="6">
        <f>IF(E98=0,0,E98/L98)</f>
        <v>379.22767857142856</v>
      </c>
      <c r="Q98" t="str">
        <f>LEFT(N98,FIND("/",N98)-1)</f>
        <v>technology</v>
      </c>
      <c r="R98" t="str">
        <f>RIGHT(N98,LEN(N98)-FIND("/",N98))</f>
        <v>wearables</v>
      </c>
      <c r="S98" s="10">
        <f>(((J98/60)/60)/24)+DATE(1970,1,1)</f>
        <v>41955.863750000004</v>
      </c>
      <c r="T98" s="10">
        <f>(((I98/60)/60)/24)+DATE(1970,1,1)</f>
        <v>41990.863750000004</v>
      </c>
      <c r="U98" s="5">
        <f>P98/3304</f>
        <v>0.11477835307851954</v>
      </c>
      <c r="V98" s="5">
        <f>L98/26457</f>
        <v>8.4665683939978073E-3</v>
      </c>
    </row>
    <row r="99" spans="1:22" ht="48" x14ac:dyDescent="0.2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5">
        <f>E99/D99</f>
        <v>1.1790285714285715</v>
      </c>
      <c r="P99" s="6">
        <f>IF(E99=0,0,E99/L99)</f>
        <v>2500.969696969697</v>
      </c>
      <c r="Q99" t="str">
        <f>LEFT(N99,FIND("/",N99)-1)</f>
        <v>technology</v>
      </c>
      <c r="R99" t="str">
        <f>RIGHT(N99,LEN(N99)-FIND("/",N99))</f>
        <v>hardware</v>
      </c>
      <c r="S99" s="10">
        <f>(((J99/60)/60)/24)+DATE(1970,1,1)</f>
        <v>41964.362743055557</v>
      </c>
      <c r="T99" s="10">
        <f>(((I99/60)/60)/24)+DATE(1970,1,1)</f>
        <v>41994.362743055557</v>
      </c>
      <c r="U99" s="5">
        <f>P99/3304</f>
        <v>0.75695208746056208</v>
      </c>
      <c r="V99" s="5">
        <f>L99/26457</f>
        <v>1.2473069509014627E-3</v>
      </c>
    </row>
    <row r="100" spans="1:22" ht="48" x14ac:dyDescent="0.2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5">
        <f>E100/D100</f>
        <v>2.1398947368421051</v>
      </c>
      <c r="P100" s="6">
        <f>IF(E100=0,0,E100/L100)</f>
        <v>144.69039145907473</v>
      </c>
      <c r="Q100" t="str">
        <f>LEFT(N100,FIND("/",N100)-1)</f>
        <v>film &amp; video</v>
      </c>
      <c r="R100" t="str">
        <f>RIGHT(N100,LEN(N100)-FIND("/",N100))</f>
        <v>documentary</v>
      </c>
      <c r="S100" s="10">
        <f>(((J100/60)/60)/24)+DATE(1970,1,1)</f>
        <v>42200.67659722222</v>
      </c>
      <c r="T100" s="10">
        <f>(((I100/60)/60)/24)+DATE(1970,1,1)</f>
        <v>42231.25</v>
      </c>
      <c r="U100" s="5">
        <f>P100/3304</f>
        <v>4.3792491361705425E-2</v>
      </c>
      <c r="V100" s="5">
        <f>L100/26457</f>
        <v>2.1242015345655216E-2</v>
      </c>
    </row>
    <row r="101" spans="1:22" ht="48" x14ac:dyDescent="0.2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5">
        <f>E101/D101</f>
        <v>0.32028000000000001</v>
      </c>
      <c r="P101" s="6">
        <f>IF(E101=0,0,E101/L101)</f>
        <v>800.7</v>
      </c>
      <c r="Q101" t="str">
        <f>LEFT(N101,FIND("/",N101)-1)</f>
        <v>technology</v>
      </c>
      <c r="R101" t="str">
        <f>RIGHT(N101,LEN(N101)-FIND("/",N101))</f>
        <v>wearables</v>
      </c>
      <c r="S101" s="10">
        <f>(((J101/60)/60)/24)+DATE(1970,1,1)</f>
        <v>42669.802303240736</v>
      </c>
      <c r="T101" s="10">
        <f>(((I101/60)/60)/24)+DATE(1970,1,1)</f>
        <v>42704.843969907408</v>
      </c>
      <c r="U101" s="5">
        <f>P101/3304</f>
        <v>0.24234261501210655</v>
      </c>
      <c r="V101" s="5">
        <f>L101/26457</f>
        <v>3.7797180330347356E-3</v>
      </c>
    </row>
    <row r="102" spans="1:22" ht="48" x14ac:dyDescent="0.2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5">
        <f>E102/D102</f>
        <v>1.99215125</v>
      </c>
      <c r="P102" s="6">
        <f>IF(E102=0,0,E102/L102)</f>
        <v>51.212114395886893</v>
      </c>
      <c r="Q102" t="str">
        <f>LEFT(N102,FIND("/",N102)-1)</f>
        <v>technology</v>
      </c>
      <c r="R102" t="str">
        <f>RIGHT(N102,LEN(N102)-FIND("/",N102))</f>
        <v>hardware</v>
      </c>
      <c r="S102" s="10">
        <f>(((J102/60)/60)/24)+DATE(1970,1,1)</f>
        <v>41603.333668981482</v>
      </c>
      <c r="T102" s="10">
        <f>(((I102/60)/60)/24)+DATE(1970,1,1)</f>
        <v>41633.333668981482</v>
      </c>
      <c r="U102" s="5">
        <f>P102/3304</f>
        <v>1.5500034623452449E-2</v>
      </c>
      <c r="V102" s="5">
        <f>L102/26457</f>
        <v>5.8812412594020487E-2</v>
      </c>
    </row>
    <row r="103" spans="1:22" ht="48" x14ac:dyDescent="0.2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5">
        <f>E103/D103</f>
        <v>4.288397837837838</v>
      </c>
      <c r="P103" s="6">
        <f>IF(E103=0,0,E103/L103)</f>
        <v>64.816470588235291</v>
      </c>
      <c r="Q103" t="str">
        <f>LEFT(N103,FIND("/",N103)-1)</f>
        <v>music</v>
      </c>
      <c r="R103" t="str">
        <f>RIGHT(N103,LEN(N103)-FIND("/",N103))</f>
        <v>indie rock</v>
      </c>
      <c r="S103" s="10">
        <f>(((J103/60)/60)/24)+DATE(1970,1,1)</f>
        <v>41324.79415509259</v>
      </c>
      <c r="T103" s="10">
        <f>(((I103/60)/60)/24)+DATE(1970,1,1)</f>
        <v>41354.752488425926</v>
      </c>
      <c r="U103" s="5">
        <f>P103/3304</f>
        <v>1.9617575843896881E-2</v>
      </c>
      <c r="V103" s="5">
        <f>L103/26457</f>
        <v>4.6263748724345161E-2</v>
      </c>
    </row>
    <row r="104" spans="1:22" ht="48" x14ac:dyDescent="0.2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5">
        <f>E104/D104</f>
        <v>1.1073146853146854</v>
      </c>
      <c r="P104" s="6">
        <f>IF(E104=0,0,E104/L104)</f>
        <v>226.20857142857142</v>
      </c>
      <c r="Q104" t="str">
        <f>LEFT(N104,FIND("/",N104)-1)</f>
        <v>technology</v>
      </c>
      <c r="R104" t="str">
        <f>RIGHT(N104,LEN(N104)-FIND("/",N104))</f>
        <v>hardware</v>
      </c>
      <c r="S104" s="10">
        <f>(((J104/60)/60)/24)+DATE(1970,1,1)</f>
        <v>42467.581388888888</v>
      </c>
      <c r="T104" s="10">
        <f>(((I104/60)/60)/24)+DATE(1970,1,1)</f>
        <v>42497.581388888888</v>
      </c>
      <c r="U104" s="5">
        <f>P104/3304</f>
        <v>6.8465063991698369E-2</v>
      </c>
      <c r="V104" s="5">
        <f>L104/26457</f>
        <v>1.3229013115621574E-2</v>
      </c>
    </row>
    <row r="105" spans="1:22" ht="48" x14ac:dyDescent="0.2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5">
        <f>E105/D105</f>
        <v>1.036144</v>
      </c>
      <c r="P105" s="6">
        <f>IF(E105=0,0,E105/L105)</f>
        <v>156.04578313253012</v>
      </c>
      <c r="Q105" t="str">
        <f>LEFT(N105,FIND("/",N105)-1)</f>
        <v>film &amp; video</v>
      </c>
      <c r="R105" t="str">
        <f>RIGHT(N105,LEN(N105)-FIND("/",N105))</f>
        <v>documentary</v>
      </c>
      <c r="S105" s="10">
        <f>(((J105/60)/60)/24)+DATE(1970,1,1)</f>
        <v>42278.946620370371</v>
      </c>
      <c r="T105" s="10">
        <f>(((I105/60)/60)/24)+DATE(1970,1,1)</f>
        <v>42309.166666666672</v>
      </c>
      <c r="U105" s="5">
        <f>P105/3304</f>
        <v>4.7229353248344465E-2</v>
      </c>
      <c r="V105" s="5">
        <f>L105/26457</f>
        <v>1.8822995804512983E-2</v>
      </c>
    </row>
    <row r="106" spans="1:22" ht="32" x14ac:dyDescent="0.2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5">
        <f>E106/D106</f>
        <v>1.099283142857143</v>
      </c>
      <c r="P106" s="6">
        <f>IF(E106=0,0,E106/L106)</f>
        <v>71.848571428571432</v>
      </c>
      <c r="Q106" t="str">
        <f>LEFT(N106,FIND("/",N106)-1)</f>
        <v>music</v>
      </c>
      <c r="R106" t="str">
        <f>RIGHT(N106,LEN(N106)-FIND("/",N106))</f>
        <v>electronic music</v>
      </c>
      <c r="S106" s="10">
        <f>(((J106/60)/60)/24)+DATE(1970,1,1)</f>
        <v>42049.833761574075</v>
      </c>
      <c r="T106" s="10">
        <f>(((I106/60)/60)/24)+DATE(1970,1,1)</f>
        <v>42079.792094907403</v>
      </c>
      <c r="U106" s="5">
        <f>P106/3304</f>
        <v>2.1745935662400556E-2</v>
      </c>
      <c r="V106" s="5">
        <f>L106/26457</f>
        <v>4.0480780133802019E-2</v>
      </c>
    </row>
    <row r="107" spans="1:22" ht="48" x14ac:dyDescent="0.2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5">
        <f>E107/D107</f>
        <v>1.5345200000000001</v>
      </c>
      <c r="P107" s="6">
        <f>IF(E107=0,0,E107/L107)</f>
        <v>138.49458483754512</v>
      </c>
      <c r="Q107" t="str">
        <f>LEFT(N107,FIND("/",N107)-1)</f>
        <v>technology</v>
      </c>
      <c r="R107" t="str">
        <f>RIGHT(N107,LEN(N107)-FIND("/",N107))</f>
        <v>hardware</v>
      </c>
      <c r="S107" s="10">
        <f>(((J107/60)/60)/24)+DATE(1970,1,1)</f>
        <v>41351.76090277778</v>
      </c>
      <c r="T107" s="10">
        <f>(((I107/60)/60)/24)+DATE(1970,1,1)</f>
        <v>41381.76090277778</v>
      </c>
      <c r="U107" s="5">
        <f>P107/3304</f>
        <v>4.1917247226859904E-2</v>
      </c>
      <c r="V107" s="5">
        <f>L107/26457</f>
        <v>2.0939637903012436E-2</v>
      </c>
    </row>
    <row r="108" spans="1:22" ht="48" x14ac:dyDescent="0.2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5">
        <f>E108/D108</f>
        <v>1.0150693333333334</v>
      </c>
      <c r="P108" s="6">
        <f>IF(E108=0,0,E108/L108)</f>
        <v>154.42231237322514</v>
      </c>
      <c r="Q108" t="str">
        <f>LEFT(N108,FIND("/",N108)-1)</f>
        <v>film &amp; video</v>
      </c>
      <c r="R108" t="str">
        <f>RIGHT(N108,LEN(N108)-FIND("/",N108))</f>
        <v>documentary</v>
      </c>
      <c r="S108" s="10">
        <f>(((J108/60)/60)/24)+DATE(1970,1,1)</f>
        <v>40812.803229166668</v>
      </c>
      <c r="T108" s="10">
        <f>(((I108/60)/60)/24)+DATE(1970,1,1)</f>
        <v>40845.165972222225</v>
      </c>
      <c r="U108" s="5">
        <f>P108/3304</f>
        <v>4.6737988006424071E-2</v>
      </c>
      <c r="V108" s="5">
        <f>L108/26457</f>
        <v>1.8634009902861248E-2</v>
      </c>
    </row>
    <row r="109" spans="1:22" ht="48" x14ac:dyDescent="0.2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5">
        <f>E109/D109</f>
        <v>3.80525</v>
      </c>
      <c r="P109" s="6">
        <f>IF(E109=0,0,E109/L109)</f>
        <v>188.37871287128712</v>
      </c>
      <c r="Q109" t="str">
        <f>LEFT(N109,FIND("/",N109)-1)</f>
        <v>games</v>
      </c>
      <c r="R109" t="str">
        <f>RIGHT(N109,LEN(N109)-FIND("/",N109))</f>
        <v>tabletop games</v>
      </c>
      <c r="S109" s="10">
        <f>(((J109/60)/60)/24)+DATE(1970,1,1)</f>
        <v>41968.829826388886</v>
      </c>
      <c r="T109" s="10">
        <f>(((I109/60)/60)/24)+DATE(1970,1,1)</f>
        <v>41994.041666666672</v>
      </c>
      <c r="U109" s="5">
        <f>P109/3304</f>
        <v>5.7015348931987626E-2</v>
      </c>
      <c r="V109" s="5">
        <f>L109/26457</f>
        <v>1.5270060853460332E-2</v>
      </c>
    </row>
    <row r="110" spans="1:22" ht="48" x14ac:dyDescent="0.2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5">
        <f>E110/D110</f>
        <v>3.0418799999999999</v>
      </c>
      <c r="P110" s="6">
        <f>IF(E110=0,0,E110/L110)</f>
        <v>143.21468926553672</v>
      </c>
      <c r="Q110" t="str">
        <f>LEFT(N110,FIND("/",N110)-1)</f>
        <v>technology</v>
      </c>
      <c r="R110" t="str">
        <f>RIGHT(N110,LEN(N110)-FIND("/",N110))</f>
        <v>hardware</v>
      </c>
      <c r="S110" s="10">
        <f>(((J110/60)/60)/24)+DATE(1970,1,1)</f>
        <v>42689.565671296295</v>
      </c>
      <c r="T110" s="10">
        <f>(((I110/60)/60)/24)+DATE(1970,1,1)</f>
        <v>42719.208333333328</v>
      </c>
      <c r="U110" s="5">
        <f>P110/3304</f>
        <v>4.3345850261966322E-2</v>
      </c>
      <c r="V110" s="5">
        <f>L110/26457</f>
        <v>2.0070302755414444E-2</v>
      </c>
    </row>
    <row r="111" spans="1:22" ht="48" x14ac:dyDescent="0.2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5">
        <f>E111/D111</f>
        <v>3.7549600000000001</v>
      </c>
      <c r="P111" s="6">
        <f>IF(E111=0,0,E111/L111)</f>
        <v>186.81393034825871</v>
      </c>
      <c r="Q111" t="str">
        <f>LEFT(N111,FIND("/",N111)-1)</f>
        <v>technology</v>
      </c>
      <c r="R111" t="str">
        <f>RIGHT(N111,LEN(N111)-FIND("/",N111))</f>
        <v>hardware</v>
      </c>
      <c r="S111" s="10">
        <f>(((J111/60)/60)/24)+DATE(1970,1,1)</f>
        <v>41445.334131944444</v>
      </c>
      <c r="T111" s="10">
        <f>(((I111/60)/60)/24)+DATE(1970,1,1)</f>
        <v>41505.334131944444</v>
      </c>
      <c r="U111" s="5">
        <f>P111/3304</f>
        <v>5.654174647344392E-2</v>
      </c>
      <c r="V111" s="5">
        <f>L111/26457</f>
        <v>1.5194466492799636E-2</v>
      </c>
    </row>
    <row r="112" spans="1:22" ht="48" x14ac:dyDescent="0.2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5">
        <f>E112/D112</f>
        <v>3.0011791999999997</v>
      </c>
      <c r="P112" s="6">
        <f>IF(E112=0,0,E112/L112)</f>
        <v>73.486268364348675</v>
      </c>
      <c r="Q112" t="str">
        <f>LEFT(N112,FIND("/",N112)-1)</f>
        <v>technology</v>
      </c>
      <c r="R112" t="str">
        <f>RIGHT(N112,LEN(N112)-FIND("/",N112))</f>
        <v>wearables</v>
      </c>
      <c r="S112" s="10">
        <f>(((J112/60)/60)/24)+DATE(1970,1,1)</f>
        <v>41898.665960648148</v>
      </c>
      <c r="T112" s="10">
        <f>(((I112/60)/60)/24)+DATE(1970,1,1)</f>
        <v>41941.041666666664</v>
      </c>
      <c r="U112" s="5">
        <f>P112/3304</f>
        <v>2.2241606647805289E-2</v>
      </c>
      <c r="V112" s="5">
        <f>L112/26457</f>
        <v>3.8590921117284648E-2</v>
      </c>
    </row>
    <row r="113" spans="1:22" ht="48" x14ac:dyDescent="0.2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5">
        <f>E113/D113</f>
        <v>2.26239013671875</v>
      </c>
      <c r="P113" s="6">
        <f>IF(E113=0,0,E113/L113)</f>
        <v>118.6144</v>
      </c>
      <c r="Q113" t="str">
        <f>LEFT(N113,FIND("/",N113)-1)</f>
        <v>technology</v>
      </c>
      <c r="R113" t="str">
        <f>RIGHT(N113,LEN(N113)-FIND("/",N113))</f>
        <v>hardware</v>
      </c>
      <c r="S113" s="10">
        <f>(((J113/60)/60)/24)+DATE(1970,1,1)</f>
        <v>41212.996481481481</v>
      </c>
      <c r="T113" s="10">
        <f>(((I113/60)/60)/24)+DATE(1970,1,1)</f>
        <v>41242.996481481481</v>
      </c>
      <c r="U113" s="5">
        <f>P113/3304</f>
        <v>3.5900242130750604E-2</v>
      </c>
      <c r="V113" s="5">
        <f>L113/26457</f>
        <v>2.3623237706467098E-2</v>
      </c>
    </row>
    <row r="114" spans="1:22" ht="48" x14ac:dyDescent="0.2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5">
        <f>E114/D114</f>
        <v>3.7012999999999998</v>
      </c>
      <c r="P114" s="6">
        <f>IF(E114=0,0,E114/L114)</f>
        <v>182.78024691358024</v>
      </c>
      <c r="Q114" t="str">
        <f>LEFT(N114,FIND("/",N114)-1)</f>
        <v>technology</v>
      </c>
      <c r="R114" t="str">
        <f>RIGHT(N114,LEN(N114)-FIND("/",N114))</f>
        <v>hardware</v>
      </c>
      <c r="S114" s="10">
        <f>(((J114/60)/60)/24)+DATE(1970,1,1)</f>
        <v>41730.663530092592</v>
      </c>
      <c r="T114" s="10">
        <f>(((I114/60)/60)/24)+DATE(1970,1,1)</f>
        <v>41760.663530092592</v>
      </c>
      <c r="U114" s="5">
        <f>P114/3304</f>
        <v>5.5320897976265208E-2</v>
      </c>
      <c r="V114" s="5">
        <f>L114/26457</f>
        <v>1.5307858033790679E-2</v>
      </c>
    </row>
    <row r="115" spans="1:22" ht="48" x14ac:dyDescent="0.2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5">
        <f>E115/D115</f>
        <v>2.4606080000000001</v>
      </c>
      <c r="P115" s="6">
        <f>IF(E115=0,0,E115/L115)</f>
        <v>161.88210526315791</v>
      </c>
      <c r="Q115" t="str">
        <f>LEFT(N115,FIND("/",N115)-1)</f>
        <v>technology</v>
      </c>
      <c r="R115" t="str">
        <f>RIGHT(N115,LEN(N115)-FIND("/",N115))</f>
        <v>hardware</v>
      </c>
      <c r="S115" s="10">
        <f>(((J115/60)/60)/24)+DATE(1970,1,1)</f>
        <v>41611.917673611111</v>
      </c>
      <c r="T115" s="10">
        <f>(((I115/60)/60)/24)+DATE(1970,1,1)</f>
        <v>41654.791666666664</v>
      </c>
      <c r="U115" s="5">
        <f>P115/3304</f>
        <v>4.8995794571173701E-2</v>
      </c>
      <c r="V115" s="5">
        <f>L115/26457</f>
        <v>1.7235514230638394E-2</v>
      </c>
    </row>
    <row r="116" spans="1:22" ht="48" x14ac:dyDescent="0.2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5">
        <f>E116/D116</f>
        <v>2.9420799999999998</v>
      </c>
      <c r="P116" s="6">
        <f>IF(E116=0,0,E116/L116)</f>
        <v>66.623188405797094</v>
      </c>
      <c r="Q116" t="str">
        <f>LEFT(N116,FIND("/",N116)-1)</f>
        <v>food</v>
      </c>
      <c r="R116" t="str">
        <f>RIGHT(N116,LEN(N116)-FIND("/",N116))</f>
        <v>small batch</v>
      </c>
      <c r="S116" s="10">
        <f>(((J116/60)/60)/24)+DATE(1970,1,1)</f>
        <v>42692.79987268518</v>
      </c>
      <c r="T116" s="10">
        <f>(((I116/60)/60)/24)+DATE(1970,1,1)</f>
        <v>42723.332638888889</v>
      </c>
      <c r="U116" s="5">
        <f>P116/3304</f>
        <v>2.0164403270519701E-2</v>
      </c>
      <c r="V116" s="5">
        <f>L116/26457</f>
        <v>4.1728087084703484E-2</v>
      </c>
    </row>
    <row r="117" spans="1:22" ht="64" x14ac:dyDescent="0.2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5">
        <f>E117/D117</f>
        <v>0.65246363636363636</v>
      </c>
      <c r="P117" s="6">
        <f>IF(E117=0,0,E117/L117)</f>
        <v>201.60393258426967</v>
      </c>
      <c r="Q117" t="str">
        <f>LEFT(N117,FIND("/",N117)-1)</f>
        <v>technology</v>
      </c>
      <c r="R117" t="str">
        <f>RIGHT(N117,LEN(N117)-FIND("/",N117))</f>
        <v>wearables</v>
      </c>
      <c r="S117" s="10">
        <f>(((J117/60)/60)/24)+DATE(1970,1,1)</f>
        <v>41947.457569444443</v>
      </c>
      <c r="T117" s="10">
        <f>(((I117/60)/60)/24)+DATE(1970,1,1)</f>
        <v>41977.457569444443</v>
      </c>
      <c r="U117" s="5">
        <f>P117/3304</f>
        <v>6.1018139402018667E-2</v>
      </c>
      <c r="V117" s="5">
        <f>L117/26457</f>
        <v>1.3455796197603658E-2</v>
      </c>
    </row>
    <row r="118" spans="1:22" ht="48" x14ac:dyDescent="0.2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5">
        <f>E118/D118</f>
        <v>1.1038153846153846</v>
      </c>
      <c r="P118" s="6">
        <f>IF(E118=0,0,E118/L118)</f>
        <v>75.444794952681391</v>
      </c>
      <c r="Q118" t="str">
        <f>LEFT(N118,FIND("/",N118)-1)</f>
        <v>film &amp; video</v>
      </c>
      <c r="R118" t="str">
        <f>RIGHT(N118,LEN(N118)-FIND("/",N118))</f>
        <v>documentary</v>
      </c>
      <c r="S118" s="10">
        <f>(((J118/60)/60)/24)+DATE(1970,1,1)</f>
        <v>42117.891423611116</v>
      </c>
      <c r="T118" s="10">
        <f>(((I118/60)/60)/24)+DATE(1970,1,1)</f>
        <v>42147.891423611116</v>
      </c>
      <c r="U118" s="5">
        <f>P118/3304</f>
        <v>2.2834381038947152E-2</v>
      </c>
      <c r="V118" s="5">
        <f>L118/26457</f>
        <v>3.5945118494160336E-2</v>
      </c>
    </row>
    <row r="119" spans="1:22" ht="48" x14ac:dyDescent="0.2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5">
        <f>E119/D119</f>
        <v>1.9847237142857144</v>
      </c>
      <c r="P119" s="6">
        <f>IF(E119=0,0,E119/L119)</f>
        <v>101.85532258064516</v>
      </c>
      <c r="Q119" t="str">
        <f>LEFT(N119,FIND("/",N119)-1)</f>
        <v>technology</v>
      </c>
      <c r="R119" t="str">
        <f>RIGHT(N119,LEN(N119)-FIND("/",N119))</f>
        <v>hardware</v>
      </c>
      <c r="S119" s="10">
        <f>(((J119/60)/60)/24)+DATE(1970,1,1)</f>
        <v>41526.60665509259</v>
      </c>
      <c r="T119" s="10">
        <f>(((I119/60)/60)/24)+DATE(1970,1,1)</f>
        <v>41563.60665509259</v>
      </c>
      <c r="U119" s="5">
        <f>P119/3304</f>
        <v>3.0827882136999142E-2</v>
      </c>
      <c r="V119" s="5">
        <f>L119/26457</f>
        <v>2.5777676985296896E-2</v>
      </c>
    </row>
    <row r="120" spans="1:22" ht="48" x14ac:dyDescent="0.2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5">
        <f>E120/D120</f>
        <v>4.5237333333333334</v>
      </c>
      <c r="P120" s="6">
        <f>IF(E120=0,0,E120/L120)</f>
        <v>75.647714604236342</v>
      </c>
      <c r="Q120" t="str">
        <f>LEFT(N120,FIND("/",N120)-1)</f>
        <v>games</v>
      </c>
      <c r="R120" t="str">
        <f>RIGHT(N120,LEN(N120)-FIND("/",N120))</f>
        <v>tabletop games</v>
      </c>
      <c r="S120" s="10">
        <f>(((J120/60)/60)/24)+DATE(1970,1,1)</f>
        <v>42664.405925925923</v>
      </c>
      <c r="T120" s="10">
        <f>(((I120/60)/60)/24)+DATE(1970,1,1)</f>
        <v>42695.207638888889</v>
      </c>
      <c r="U120" s="5">
        <f>P120/3304</f>
        <v>2.2895797398376615E-2</v>
      </c>
      <c r="V120" s="5">
        <f>L120/26457</f>
        <v>3.3904070756321576E-2</v>
      </c>
    </row>
    <row r="121" spans="1:22" ht="48" x14ac:dyDescent="0.2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5">
        <f>E121/D121</f>
        <v>1.3310911999999999</v>
      </c>
      <c r="P121" s="6">
        <f>IF(E121=0,0,E121/L121)</f>
        <v>100.08204511278196</v>
      </c>
      <c r="Q121" t="str">
        <f>LEFT(N121,FIND("/",N121)-1)</f>
        <v>film &amp; video</v>
      </c>
      <c r="R121" t="str">
        <f>RIGHT(N121,LEN(N121)-FIND("/",N121))</f>
        <v>documentary</v>
      </c>
      <c r="S121" s="10">
        <f>(((J121/60)/60)/24)+DATE(1970,1,1)</f>
        <v>41519.004733796297</v>
      </c>
      <c r="T121" s="10">
        <f>(((I121/60)/60)/24)+DATE(1970,1,1)</f>
        <v>41579</v>
      </c>
      <c r="U121" s="5">
        <f>P121/3304</f>
        <v>3.0291175881592601E-2</v>
      </c>
      <c r="V121" s="5">
        <f>L121/26457</f>
        <v>2.5135124919680993E-2</v>
      </c>
    </row>
    <row r="122" spans="1:22" ht="48" x14ac:dyDescent="0.2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5">
        <f>E122/D122</f>
        <v>1.0224343076923077</v>
      </c>
      <c r="P122" s="6">
        <f>IF(E122=0,0,E122/L122)</f>
        <v>147.68495555555555</v>
      </c>
      <c r="Q122" t="str">
        <f>LEFT(N122,FIND("/",N122)-1)</f>
        <v>technology</v>
      </c>
      <c r="R122" t="str">
        <f>RIGHT(N122,LEN(N122)-FIND("/",N122))</f>
        <v>hardware</v>
      </c>
      <c r="S122" s="10">
        <f>(((J122/60)/60)/24)+DATE(1970,1,1)</f>
        <v>42199.365844907406</v>
      </c>
      <c r="T122" s="10">
        <f>(((I122/60)/60)/24)+DATE(1970,1,1)</f>
        <v>42229.365844907406</v>
      </c>
      <c r="U122" s="5">
        <f>P122/3304</f>
        <v>4.4698836427226253E-2</v>
      </c>
      <c r="V122" s="5">
        <f>L122/26457</f>
        <v>1.7008731148656309E-2</v>
      </c>
    </row>
    <row r="123" spans="1:22" ht="48" x14ac:dyDescent="0.2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5">
        <f>E123/D123</f>
        <v>1.0142212307692309</v>
      </c>
      <c r="P123" s="6">
        <f>IF(E123=0,0,E123/L123)</f>
        <v>74.575090497737563</v>
      </c>
      <c r="Q123" t="str">
        <f>LEFT(N123,FIND("/",N123)-1)</f>
        <v>music</v>
      </c>
      <c r="R123" t="str">
        <f>RIGHT(N123,LEN(N123)-FIND("/",N123))</f>
        <v>faith</v>
      </c>
      <c r="S123" s="10">
        <f>(((J123/60)/60)/24)+DATE(1970,1,1)</f>
        <v>42774.121342592596</v>
      </c>
      <c r="T123" s="10">
        <f>(((I123/60)/60)/24)+DATE(1970,1,1)</f>
        <v>42823.083333333328</v>
      </c>
      <c r="U123" s="5">
        <f>P123/3304</f>
        <v>2.2571153298346719E-2</v>
      </c>
      <c r="V123" s="5">
        <f>L123/26457</f>
        <v>3.3412707412027065E-2</v>
      </c>
    </row>
    <row r="124" spans="1:22" ht="32" x14ac:dyDescent="0.2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5">
        <f>E124/D124</f>
        <v>1.4514</v>
      </c>
      <c r="P124" s="6">
        <f>IF(E124=0,0,E124/L124)</f>
        <v>88.26081081081081</v>
      </c>
      <c r="Q124" t="str">
        <f>LEFT(N124,FIND("/",N124)-1)</f>
        <v>photography</v>
      </c>
      <c r="R124" t="str">
        <f>RIGHT(N124,LEN(N124)-FIND("/",N124))</f>
        <v>photobooks</v>
      </c>
      <c r="S124" s="10">
        <f>(((J124/60)/60)/24)+DATE(1970,1,1)</f>
        <v>42443.00204861111</v>
      </c>
      <c r="T124" s="10">
        <f>(((I124/60)/60)/24)+DATE(1970,1,1)</f>
        <v>42492.165972222225</v>
      </c>
      <c r="U124" s="5">
        <f>P124/3304</f>
        <v>2.6713320463320464E-2</v>
      </c>
      <c r="V124" s="5">
        <f>L124/26457</f>
        <v>2.7969913444457043E-2</v>
      </c>
    </row>
    <row r="125" spans="1:22" ht="32" x14ac:dyDescent="0.2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5">
        <f>E125/D125</f>
        <v>1.29948</v>
      </c>
      <c r="P125" s="6">
        <f>IF(E125=0,0,E125/L125)</f>
        <v>358.97237569060775</v>
      </c>
      <c r="Q125" t="str">
        <f>LEFT(N125,FIND("/",N125)-1)</f>
        <v>photography</v>
      </c>
      <c r="R125" t="str">
        <f>RIGHT(N125,LEN(N125)-FIND("/",N125))</f>
        <v>photobooks</v>
      </c>
      <c r="S125" s="10">
        <f>(((J125/60)/60)/24)+DATE(1970,1,1)</f>
        <v>42219.950729166667</v>
      </c>
      <c r="T125" s="10">
        <f>(((I125/60)/60)/24)+DATE(1970,1,1)</f>
        <v>42249.950729166667</v>
      </c>
      <c r="U125" s="5">
        <f>P125/3304</f>
        <v>0.10864781346568031</v>
      </c>
      <c r="V125" s="5">
        <f>L125/26457</f>
        <v>6.8412896397928719E-3</v>
      </c>
    </row>
    <row r="126" spans="1:22" ht="48" x14ac:dyDescent="0.2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5">
        <f>E126/D126</f>
        <v>1.2840666000000001</v>
      </c>
      <c r="P126" s="6">
        <f>IF(E126=0,0,E126/L126)</f>
        <v>244.11912547528519</v>
      </c>
      <c r="Q126" t="str">
        <f>LEFT(N126,FIND("/",N126)-1)</f>
        <v>technology</v>
      </c>
      <c r="R126" t="str">
        <f>RIGHT(N126,LEN(N126)-FIND("/",N126))</f>
        <v>hardware</v>
      </c>
      <c r="S126" s="10">
        <f>(((J126/60)/60)/24)+DATE(1970,1,1)</f>
        <v>42340.972118055557</v>
      </c>
      <c r="T126" s="10">
        <f>(((I126/60)/60)/24)+DATE(1970,1,1)</f>
        <v>42371.972118055557</v>
      </c>
      <c r="U126" s="5">
        <f>P126/3304</f>
        <v>7.3885933860558473E-2</v>
      </c>
      <c r="V126" s="5">
        <f>L126/26457</f>
        <v>9.9406584268813547E-3</v>
      </c>
    </row>
    <row r="127" spans="1:22" ht="48" x14ac:dyDescent="0.2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5">
        <f>E127/D127</f>
        <v>3.5292777777777777</v>
      </c>
      <c r="P127" s="6">
        <f>IF(E127=0,0,E127/L127)</f>
        <v>64.625635808748726</v>
      </c>
      <c r="Q127" t="str">
        <f>LEFT(N127,FIND("/",N127)-1)</f>
        <v>games</v>
      </c>
      <c r="R127" t="str">
        <f>RIGHT(N127,LEN(N127)-FIND("/",N127))</f>
        <v>tabletop games</v>
      </c>
      <c r="S127" s="10">
        <f>(((J127/60)/60)/24)+DATE(1970,1,1)</f>
        <v>41915.003275462965</v>
      </c>
      <c r="T127" s="10">
        <f>(((I127/60)/60)/24)+DATE(1970,1,1)</f>
        <v>41955.332638888889</v>
      </c>
      <c r="U127" s="5">
        <f>P127/3304</f>
        <v>1.9559817133398525E-2</v>
      </c>
      <c r="V127" s="5">
        <f>L127/26457</f>
        <v>3.7154628264731454E-2</v>
      </c>
    </row>
    <row r="128" spans="1:22" ht="48" x14ac:dyDescent="0.2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5">
        <f>E128/D128</f>
        <v>1.0861819426615318</v>
      </c>
      <c r="P128" s="6">
        <f>IF(E128=0,0,E128/L128)</f>
        <v>103.52394779771615</v>
      </c>
      <c r="Q128" t="str">
        <f>LEFT(N128,FIND("/",N128)-1)</f>
        <v>film &amp; video</v>
      </c>
      <c r="R128" t="str">
        <f>RIGHT(N128,LEN(N128)-FIND("/",N128))</f>
        <v>documentary</v>
      </c>
      <c r="S128" s="10">
        <f>(((J128/60)/60)/24)+DATE(1970,1,1)</f>
        <v>42297.791886574079</v>
      </c>
      <c r="T128" s="10">
        <f>(((I128/60)/60)/24)+DATE(1970,1,1)</f>
        <v>42327.833553240736</v>
      </c>
      <c r="U128" s="5">
        <f>P128/3304</f>
        <v>3.1332913982359607E-2</v>
      </c>
      <c r="V128" s="5">
        <f>L128/26457</f>
        <v>2.3169671542502931E-2</v>
      </c>
    </row>
    <row r="129" spans="1:22" ht="48" x14ac:dyDescent="0.2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5">
        <f>E129/D129</f>
        <v>1.3896574712643677</v>
      </c>
      <c r="P129" s="6">
        <f>IF(E129=0,0,E129/L129)</f>
        <v>133.7391592920354</v>
      </c>
      <c r="Q129" t="str">
        <f>LEFT(N129,FIND("/",N129)-1)</f>
        <v>photography</v>
      </c>
      <c r="R129" t="str">
        <f>RIGHT(N129,LEN(N129)-FIND("/",N129))</f>
        <v>photobooks</v>
      </c>
      <c r="S129" s="10">
        <f>(((J129/60)/60)/24)+DATE(1970,1,1)</f>
        <v>41899.830312500002</v>
      </c>
      <c r="T129" s="10">
        <f>(((I129/60)/60)/24)+DATE(1970,1,1)</f>
        <v>41929.830312500002</v>
      </c>
      <c r="U129" s="5">
        <f>P129/3304</f>
        <v>4.0477953780882384E-2</v>
      </c>
      <c r="V129" s="5">
        <f>L129/26457</f>
        <v>1.7084325509317006E-2</v>
      </c>
    </row>
    <row r="130" spans="1:22" ht="32" x14ac:dyDescent="0.2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5">
        <f>E130/D130</f>
        <v>1.7194285714285715</v>
      </c>
      <c r="P130" s="6">
        <f>IF(E130=0,0,E130/L130)</f>
        <v>153.5204081632653</v>
      </c>
      <c r="Q130" t="str">
        <f>LEFT(N130,FIND("/",N130)-1)</f>
        <v>theater</v>
      </c>
      <c r="R130" t="str">
        <f>RIGHT(N130,LEN(N130)-FIND("/",N130))</f>
        <v>spaces</v>
      </c>
      <c r="S130" s="10">
        <f>(((J130/60)/60)/24)+DATE(1970,1,1)</f>
        <v>42090.912500000006</v>
      </c>
      <c r="T130" s="10">
        <f>(((I130/60)/60)/24)+DATE(1970,1,1)</f>
        <v>42150.912500000006</v>
      </c>
      <c r="U130" s="5">
        <f>P130/3304</f>
        <v>4.6465014577259475E-2</v>
      </c>
      <c r="V130" s="5">
        <f>L130/26457</f>
        <v>1.4816494689496163E-2</v>
      </c>
    </row>
    <row r="131" spans="1:22" ht="32" x14ac:dyDescent="0.2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5">
        <f>E131/D131</f>
        <v>1.2035</v>
      </c>
      <c r="P131" s="6">
        <f>IF(E131=0,0,E131/L131)</f>
        <v>118.45472440944881</v>
      </c>
      <c r="Q131" t="str">
        <f>LEFT(N131,FIND("/",N131)-1)</f>
        <v>technology</v>
      </c>
      <c r="R131" t="str">
        <f>RIGHT(N131,LEN(N131)-FIND("/",N131))</f>
        <v>hardware</v>
      </c>
      <c r="S131" s="10">
        <f>(((J131/60)/60)/24)+DATE(1970,1,1)</f>
        <v>41975.329317129625</v>
      </c>
      <c r="T131" s="10">
        <f>(((I131/60)/60)/24)+DATE(1970,1,1)</f>
        <v>42013.041666666672</v>
      </c>
      <c r="U131" s="5">
        <f>P131/3304</f>
        <v>3.5851914167508721E-2</v>
      </c>
      <c r="V131" s="5">
        <f>L131/26457</f>
        <v>1.9200967607816456E-2</v>
      </c>
    </row>
    <row r="132" spans="1:22" ht="16" x14ac:dyDescent="0.2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5">
        <f>E132/D132</f>
        <v>1.2019070000000001</v>
      </c>
      <c r="P132" s="6">
        <f>IF(E132=0,0,E132/L132)</f>
        <v>80.991037735849048</v>
      </c>
      <c r="Q132" t="str">
        <f>LEFT(N132,FIND("/",N132)-1)</f>
        <v>technology</v>
      </c>
      <c r="R132" t="str">
        <f>RIGHT(N132,LEN(N132)-FIND("/",N132))</f>
        <v>hardware</v>
      </c>
      <c r="S132" s="10">
        <f>(((J132/60)/60)/24)+DATE(1970,1,1)</f>
        <v>41575.527349537035</v>
      </c>
      <c r="T132" s="10">
        <f>(((I132/60)/60)/24)+DATE(1970,1,1)</f>
        <v>41610.957638888889</v>
      </c>
      <c r="U132" s="5">
        <f>P132/3304</f>
        <v>2.4513025949106856E-2</v>
      </c>
      <c r="V132" s="5">
        <f>L132/26457</f>
        <v>2.8045507805117737E-2</v>
      </c>
    </row>
    <row r="133" spans="1:22" ht="48" x14ac:dyDescent="0.2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5">
        <f>E133/D133</f>
        <v>2.0015333333333332</v>
      </c>
      <c r="P133" s="6">
        <f>IF(E133=0,0,E133/L133)</f>
        <v>118.2007874015748</v>
      </c>
      <c r="Q133" t="str">
        <f>LEFT(N133,FIND("/",N133)-1)</f>
        <v>music</v>
      </c>
      <c r="R133" t="str">
        <f>RIGHT(N133,LEN(N133)-FIND("/",N133))</f>
        <v>rock</v>
      </c>
      <c r="S133" s="10">
        <f>(((J133/60)/60)/24)+DATE(1970,1,1)</f>
        <v>41843.64271990741</v>
      </c>
      <c r="T133" s="10">
        <f>(((I133/60)/60)/24)+DATE(1970,1,1)</f>
        <v>41888.64271990741</v>
      </c>
      <c r="U133" s="5">
        <f>P133/3304</f>
        <v>3.5775056719604965E-2</v>
      </c>
      <c r="V133" s="5">
        <f>L133/26457</f>
        <v>1.9200967607816456E-2</v>
      </c>
    </row>
    <row r="134" spans="1:22" ht="48" x14ac:dyDescent="0.2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5">
        <f>E134/D134</f>
        <v>1.170404</v>
      </c>
      <c r="P134" s="6">
        <f>IF(E134=0,0,E134/L134)</f>
        <v>92.157795275590544</v>
      </c>
      <c r="Q134" t="str">
        <f>LEFT(N134,FIND("/",N134)-1)</f>
        <v>publishing</v>
      </c>
      <c r="R134" t="str">
        <f>RIGHT(N134,LEN(N134)-FIND("/",N134))</f>
        <v>radio &amp; podcasts</v>
      </c>
      <c r="S134" s="10">
        <f>(((J134/60)/60)/24)+DATE(1970,1,1)</f>
        <v>41464.934016203704</v>
      </c>
      <c r="T134" s="10">
        <f>(((I134/60)/60)/24)+DATE(1970,1,1)</f>
        <v>41481.708333333336</v>
      </c>
      <c r="U134" s="5">
        <f>P134/3304</f>
        <v>2.7892795180263483E-2</v>
      </c>
      <c r="V134" s="5">
        <f>L134/26457</f>
        <v>2.4001209509770572E-2</v>
      </c>
    </row>
    <row r="135" spans="1:22" ht="32" x14ac:dyDescent="0.2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5">
        <f>E135/D135</f>
        <v>1.445425</v>
      </c>
      <c r="P135" s="6">
        <f>IF(E135=0,0,E135/L135)</f>
        <v>511.65486725663715</v>
      </c>
      <c r="Q135" t="str">
        <f>LEFT(N135,FIND("/",N135)-1)</f>
        <v>technology</v>
      </c>
      <c r="R135" t="str">
        <f>RIGHT(N135,LEN(N135)-FIND("/",N135))</f>
        <v>hardware</v>
      </c>
      <c r="S135" s="10">
        <f>(((J135/60)/60)/24)+DATE(1970,1,1)</f>
        <v>42745.744618055556</v>
      </c>
      <c r="T135" s="10">
        <f>(((I135/60)/60)/24)+DATE(1970,1,1)</f>
        <v>42795.744618055556</v>
      </c>
      <c r="U135" s="5">
        <f>P135/3304</f>
        <v>0.15485922132464805</v>
      </c>
      <c r="V135" s="5">
        <f>L135/26457</f>
        <v>4.2710813773292515E-3</v>
      </c>
    </row>
    <row r="136" spans="1:22" ht="48" x14ac:dyDescent="0.2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5">
        <f>E136/D136</f>
        <v>1.1550800000000001</v>
      </c>
      <c r="P136" s="6">
        <f>IF(E136=0,0,E136/L136)</f>
        <v>307.20212765957444</v>
      </c>
      <c r="Q136" t="str">
        <f>LEFT(N136,FIND("/",N136)-1)</f>
        <v>technology</v>
      </c>
      <c r="R136" t="str">
        <f>RIGHT(N136,LEN(N136)-FIND("/",N136))</f>
        <v>hardware</v>
      </c>
      <c r="S136" s="10">
        <f>(((J136/60)/60)/24)+DATE(1970,1,1)</f>
        <v>42103.042546296296</v>
      </c>
      <c r="T136" s="10">
        <f>(((I136/60)/60)/24)+DATE(1970,1,1)</f>
        <v>42160.875</v>
      </c>
      <c r="U136" s="5">
        <f>P136/3304</f>
        <v>9.2978852197207765E-2</v>
      </c>
      <c r="V136" s="5">
        <f>L136/26457</f>
        <v>7.1058699021053027E-3</v>
      </c>
    </row>
    <row r="137" spans="1:22" ht="48" x14ac:dyDescent="0.2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5">
        <f>E137/D137</f>
        <v>1.9114</v>
      </c>
      <c r="P137" s="6">
        <f>IF(E137=0,0,E137/L137)</f>
        <v>83.345930232558146</v>
      </c>
      <c r="Q137" t="str">
        <f>LEFT(N137,FIND("/",N137)-1)</f>
        <v>film &amp; video</v>
      </c>
      <c r="R137" t="str">
        <f>RIGHT(N137,LEN(N137)-FIND("/",N137))</f>
        <v>documentary</v>
      </c>
      <c r="S137" s="10">
        <f>(((J137/60)/60)/24)+DATE(1970,1,1)</f>
        <v>40682.051689814813</v>
      </c>
      <c r="T137" s="10">
        <f>(((I137/60)/60)/24)+DATE(1970,1,1)</f>
        <v>40712.051689814813</v>
      </c>
      <c r="U137" s="5">
        <f>P137/3304</f>
        <v>2.5225765808885636E-2</v>
      </c>
      <c r="V137" s="5">
        <f>L137/26457</f>
        <v>2.6004460067278981E-2</v>
      </c>
    </row>
    <row r="138" spans="1:22" ht="48" x14ac:dyDescent="0.2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5">
        <f>E138/D138</f>
        <v>0.22878799999999999</v>
      </c>
      <c r="P138" s="6">
        <f>IF(E138=0,0,E138/L138)</f>
        <v>161.11830985915492</v>
      </c>
      <c r="Q138" t="str">
        <f>LEFT(N138,FIND("/",N138)-1)</f>
        <v>technology</v>
      </c>
      <c r="R138" t="str">
        <f>RIGHT(N138,LEN(N138)-FIND("/",N138))</f>
        <v>wearables</v>
      </c>
      <c r="S138" s="10">
        <f>(((J138/60)/60)/24)+DATE(1970,1,1)</f>
        <v>42289.675173611111</v>
      </c>
      <c r="T138" s="10">
        <f>(((I138/60)/60)/24)+DATE(1970,1,1)</f>
        <v>42329.716840277775</v>
      </c>
      <c r="U138" s="5">
        <f>P138/3304</f>
        <v>4.8764621628073525E-2</v>
      </c>
      <c r="V138" s="5">
        <f>L138/26457</f>
        <v>1.3417999017273311E-2</v>
      </c>
    </row>
    <row r="139" spans="1:22" ht="48" x14ac:dyDescent="0.2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5">
        <f>E139/D139</f>
        <v>2.8309000000000002</v>
      </c>
      <c r="P139" s="6">
        <f>IF(E139=0,0,E139/L139)</f>
        <v>42.63403614457831</v>
      </c>
      <c r="Q139" t="str">
        <f>LEFT(N139,FIND("/",N139)-1)</f>
        <v>games</v>
      </c>
      <c r="R139" t="str">
        <f>RIGHT(N139,LEN(N139)-FIND("/",N139))</f>
        <v>tabletop games</v>
      </c>
      <c r="S139" s="10">
        <f>(((J139/60)/60)/24)+DATE(1970,1,1)</f>
        <v>42684.000046296293</v>
      </c>
      <c r="T139" s="10">
        <f>(((I139/60)/60)/24)+DATE(1970,1,1)</f>
        <v>42714.000046296293</v>
      </c>
      <c r="U139" s="5">
        <f>P139/3304</f>
        <v>1.2903763966276727E-2</v>
      </c>
      <c r="V139" s="5">
        <f>L139/26457</f>
        <v>5.0194655478701292E-2</v>
      </c>
    </row>
    <row r="140" spans="1:22" ht="48" x14ac:dyDescent="0.2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5">
        <f>E140/D140</f>
        <v>11.318</v>
      </c>
      <c r="P140" s="6">
        <f>IF(E140=0,0,E140/L140)</f>
        <v>80.727532097004286</v>
      </c>
      <c r="Q140" t="str">
        <f>LEFT(N140,FIND("/",N140)-1)</f>
        <v>technology</v>
      </c>
      <c r="R140" t="str">
        <f>RIGHT(N140,LEN(N140)-FIND("/",N140))</f>
        <v>hardware</v>
      </c>
      <c r="S140" s="10">
        <f>(((J140/60)/60)/24)+DATE(1970,1,1)</f>
        <v>41324.193298611113</v>
      </c>
      <c r="T140" s="10">
        <f>(((I140/60)/60)/24)+DATE(1970,1,1)</f>
        <v>41384.151631944449</v>
      </c>
      <c r="U140" s="5">
        <f>P140/3304</f>
        <v>2.4433272426454083E-2</v>
      </c>
      <c r="V140" s="5">
        <f>L140/26457</f>
        <v>2.6495823411573496E-2</v>
      </c>
    </row>
    <row r="141" spans="1:22" ht="48" x14ac:dyDescent="0.2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5">
        <f>E141/D141</f>
        <v>2.8073000000000001</v>
      </c>
      <c r="P141" s="6">
        <f>IF(E141=0,0,E141/L141)</f>
        <v>201.96402877697841</v>
      </c>
      <c r="Q141" t="str">
        <f>LEFT(N141,FIND("/",N141)-1)</f>
        <v>technology</v>
      </c>
      <c r="R141" t="str">
        <f>RIGHT(N141,LEN(N141)-FIND("/",N141))</f>
        <v>hardware</v>
      </c>
      <c r="S141" s="10">
        <f>(((J141/60)/60)/24)+DATE(1970,1,1)</f>
        <v>42600.278749999998</v>
      </c>
      <c r="T141" s="10">
        <f>(((I141/60)/60)/24)+DATE(1970,1,1)</f>
        <v>42645.278749999998</v>
      </c>
      <c r="U141" s="5">
        <f>P141/3304</f>
        <v>6.1127127353807022E-2</v>
      </c>
      <c r="V141" s="5">
        <f>L141/26457</f>
        <v>1.0507616131836565E-2</v>
      </c>
    </row>
    <row r="142" spans="1:22" ht="48" x14ac:dyDescent="0.2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5">
        <f>E142/D142</f>
        <v>1.6022808571428573</v>
      </c>
      <c r="P142" s="6">
        <f>IF(E142=0,0,E142/L142)</f>
        <v>60.300892473118282</v>
      </c>
      <c r="Q142" t="str">
        <f>LEFT(N142,FIND("/",N142)-1)</f>
        <v>theater</v>
      </c>
      <c r="R142" t="str">
        <f>RIGHT(N142,LEN(N142)-FIND("/",N142))</f>
        <v>plays</v>
      </c>
      <c r="S142" s="10">
        <f>(((J142/60)/60)/24)+DATE(1970,1,1)</f>
        <v>41940.69158564815</v>
      </c>
      <c r="T142" s="10">
        <f>(((I142/60)/60)/24)+DATE(1970,1,1)</f>
        <v>41969.332638888889</v>
      </c>
      <c r="U142" s="5">
        <f>P142/3304</f>
        <v>1.8250875445859044E-2</v>
      </c>
      <c r="V142" s="5">
        <f>L142/26457</f>
        <v>3.5151377707223042E-2</v>
      </c>
    </row>
    <row r="143" spans="1:22" ht="32" x14ac:dyDescent="0.2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5">
        <f>E143/D143</f>
        <v>1.10446</v>
      </c>
      <c r="P143" s="6">
        <f>IF(E143=0,0,E143/L143)</f>
        <v>157.33048433048432</v>
      </c>
      <c r="Q143" t="str">
        <f>LEFT(N143,FIND("/",N143)-1)</f>
        <v>film &amp; video</v>
      </c>
      <c r="R143" t="str">
        <f>RIGHT(N143,LEN(N143)-FIND("/",N143))</f>
        <v>documentary</v>
      </c>
      <c r="S143" s="10">
        <f>(((J143/60)/60)/24)+DATE(1970,1,1)</f>
        <v>41526.708935185183</v>
      </c>
      <c r="T143" s="10">
        <f>(((I143/60)/60)/24)+DATE(1970,1,1)</f>
        <v>41557.708935185183</v>
      </c>
      <c r="U143" s="5">
        <f>P143/3304</f>
        <v>4.7618185330049738E-2</v>
      </c>
      <c r="V143" s="5">
        <f>L143/26457</f>
        <v>1.3266810295951921E-2</v>
      </c>
    </row>
    <row r="144" spans="1:22" ht="32" x14ac:dyDescent="0.2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5">
        <f>E144/D144</f>
        <v>1.0036639999999999</v>
      </c>
      <c r="P144" s="6">
        <f>IF(E144=0,0,E144/L144)</f>
        <v>169.85083076923075</v>
      </c>
      <c r="Q144" t="str">
        <f>LEFT(N144,FIND("/",N144)-1)</f>
        <v>film &amp; video</v>
      </c>
      <c r="R144" t="str">
        <f>RIGHT(N144,LEN(N144)-FIND("/",N144))</f>
        <v>documentary</v>
      </c>
      <c r="S144" s="10">
        <f>(((J144/60)/60)/24)+DATE(1970,1,1)</f>
        <v>42459.780844907407</v>
      </c>
      <c r="T144" s="10">
        <f>(((I144/60)/60)/24)+DATE(1970,1,1)</f>
        <v>42489.780844907407</v>
      </c>
      <c r="U144" s="5">
        <f>P144/3304</f>
        <v>5.1407636431365242E-2</v>
      </c>
      <c r="V144" s="5">
        <f>L144/26457</f>
        <v>1.228408360736289E-2</v>
      </c>
    </row>
    <row r="145" spans="1:22" ht="64" x14ac:dyDescent="0.2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5">
        <f>E145/D145</f>
        <v>1.2299154545454545</v>
      </c>
      <c r="P145" s="6">
        <f>IF(E145=0,0,E145/L145)</f>
        <v>190.55028169014085</v>
      </c>
      <c r="Q145" t="str">
        <f>LEFT(N145,FIND("/",N145)-1)</f>
        <v>film &amp; video</v>
      </c>
      <c r="R145" t="str">
        <f>RIGHT(N145,LEN(N145)-FIND("/",N145))</f>
        <v>television</v>
      </c>
      <c r="S145" s="10">
        <f>(((J145/60)/60)/24)+DATE(1970,1,1)</f>
        <v>42327.834247685183</v>
      </c>
      <c r="T145" s="10">
        <f>(((I145/60)/60)/24)+DATE(1970,1,1)</f>
        <v>42357.834247685183</v>
      </c>
      <c r="U145" s="5">
        <f>P145/3304</f>
        <v>5.7672603417112847E-2</v>
      </c>
      <c r="V145" s="5">
        <f>L145/26457</f>
        <v>1.0734399213818649E-2</v>
      </c>
    </row>
    <row r="146" spans="1:22" ht="48" x14ac:dyDescent="0.2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5">
        <f>E146/D146</f>
        <v>1.1440638297872341</v>
      </c>
      <c r="P146" s="6">
        <f>IF(E146=0,0,E146/L146)</f>
        <v>234.80786026200875</v>
      </c>
      <c r="Q146" t="str">
        <f>LEFT(N146,FIND("/",N146)-1)</f>
        <v>publishing</v>
      </c>
      <c r="R146" t="str">
        <f>RIGHT(N146,LEN(N146)-FIND("/",N146))</f>
        <v>nonfiction</v>
      </c>
      <c r="S146" s="10">
        <f>(((J146/60)/60)/24)+DATE(1970,1,1)</f>
        <v>41946.029467592591</v>
      </c>
      <c r="T146" s="10">
        <f>(((I146/60)/60)/24)+DATE(1970,1,1)</f>
        <v>41977.027083333334</v>
      </c>
      <c r="U146" s="5">
        <f>P146/3304</f>
        <v>7.1067754316588599E-2</v>
      </c>
      <c r="V146" s="5">
        <f>L146/26457</f>
        <v>8.6555542956495441E-3</v>
      </c>
    </row>
    <row r="147" spans="1:22" ht="48" x14ac:dyDescent="0.2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5">
        <f>E147/D147</f>
        <v>1.07538</v>
      </c>
      <c r="P147" s="6">
        <f>IF(E147=0,0,E147/L147)</f>
        <v>451.84033613445376</v>
      </c>
      <c r="Q147" t="str">
        <f>LEFT(N147,FIND("/",N147)-1)</f>
        <v>technology</v>
      </c>
      <c r="R147" t="str">
        <f>RIGHT(N147,LEN(N147)-FIND("/",N147))</f>
        <v>hardware</v>
      </c>
      <c r="S147" s="10">
        <f>(((J147/60)/60)/24)+DATE(1970,1,1)</f>
        <v>42044.272847222222</v>
      </c>
      <c r="T147" s="10">
        <f>(((I147/60)/60)/24)+DATE(1970,1,1)</f>
        <v>42104.231180555551</v>
      </c>
      <c r="U147" s="5">
        <f>P147/3304</f>
        <v>0.13675554967749812</v>
      </c>
      <c r="V147" s="5">
        <f>L147/26457</f>
        <v>4.4978644593113353E-3</v>
      </c>
    </row>
    <row r="148" spans="1:22" ht="48" x14ac:dyDescent="0.2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5">
        <f>E148/D148</f>
        <v>5.3737000000000004</v>
      </c>
      <c r="P148" s="6">
        <f>IF(E148=0,0,E148/L148)</f>
        <v>61.203872437357631</v>
      </c>
      <c r="Q148" t="str">
        <f>LEFT(N148,FIND("/",N148)-1)</f>
        <v>games</v>
      </c>
      <c r="R148" t="str">
        <f>RIGHT(N148,LEN(N148)-FIND("/",N148))</f>
        <v>tabletop games</v>
      </c>
      <c r="S148" s="10">
        <f>(((J148/60)/60)/24)+DATE(1970,1,1)</f>
        <v>42425.757986111115</v>
      </c>
      <c r="T148" s="10">
        <f>(((I148/60)/60)/24)+DATE(1970,1,1)</f>
        <v>42455.716319444444</v>
      </c>
      <c r="U148" s="5">
        <f>P148/3304</f>
        <v>1.85241744665126E-2</v>
      </c>
      <c r="V148" s="5">
        <f>L148/26457</f>
        <v>3.3185924330044976E-2</v>
      </c>
    </row>
    <row r="149" spans="1:22" ht="48" x14ac:dyDescent="0.2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5">
        <f>E149/D149</f>
        <v>0.78927352941176465</v>
      </c>
      <c r="P149" s="6">
        <f>IF(E149=0,0,E149/L149)</f>
        <v>117.69868421052631</v>
      </c>
      <c r="Q149" t="str">
        <f>LEFT(N149,FIND("/",N149)-1)</f>
        <v>technology</v>
      </c>
      <c r="R149" t="str">
        <f>RIGHT(N149,LEN(N149)-FIND("/",N149))</f>
        <v>wearables</v>
      </c>
      <c r="S149" s="10">
        <f>(((J149/60)/60)/24)+DATE(1970,1,1)</f>
        <v>42696.663506944446</v>
      </c>
      <c r="T149" s="10">
        <f>(((I149/60)/60)/24)+DATE(1970,1,1)</f>
        <v>42736.663506944446</v>
      </c>
      <c r="U149" s="5">
        <f>P149/3304</f>
        <v>3.5623088441442588E-2</v>
      </c>
      <c r="V149" s="5">
        <f>L149/26457</f>
        <v>1.7235514230638394E-2</v>
      </c>
    </row>
    <row r="150" spans="1:22" ht="48" x14ac:dyDescent="0.2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5">
        <f>E150/D150</f>
        <v>1.3289249999999999</v>
      </c>
      <c r="P150" s="6">
        <f>IF(E150=0,0,E150/L150)</f>
        <v>81.654377880184327</v>
      </c>
      <c r="Q150" t="str">
        <f>LEFT(N150,FIND("/",N150)-1)</f>
        <v>games</v>
      </c>
      <c r="R150" t="str">
        <f>RIGHT(N150,LEN(N150)-FIND("/",N150))</f>
        <v>tabletop games</v>
      </c>
      <c r="S150" s="10">
        <f>(((J150/60)/60)/24)+DATE(1970,1,1)</f>
        <v>42292.513888888891</v>
      </c>
      <c r="T150" s="10">
        <f>(((I150/60)/60)/24)+DATE(1970,1,1)</f>
        <v>42322.555555555555</v>
      </c>
      <c r="U150" s="5">
        <f>P150/3304</f>
        <v>2.4713794757925039E-2</v>
      </c>
      <c r="V150" s="5">
        <f>L150/26457</f>
        <v>2.4605964395056128E-2</v>
      </c>
    </row>
    <row r="151" spans="1:22" ht="48" x14ac:dyDescent="0.2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5">
        <f>E151/D151</f>
        <v>1.0600260000000001</v>
      </c>
      <c r="P151" s="6">
        <f>IF(E151=0,0,E151/L151)</f>
        <v>56.204984093319197</v>
      </c>
      <c r="Q151" t="str">
        <f>LEFT(N151,FIND("/",N151)-1)</f>
        <v>technology</v>
      </c>
      <c r="R151" t="str">
        <f>RIGHT(N151,LEN(N151)-FIND("/",N151))</f>
        <v>hardware</v>
      </c>
      <c r="S151" s="10">
        <f>(((J151/60)/60)/24)+DATE(1970,1,1)</f>
        <v>41800.423043981478</v>
      </c>
      <c r="T151" s="10">
        <f>(((I151/60)/60)/24)+DATE(1970,1,1)</f>
        <v>41830.423043981478</v>
      </c>
      <c r="U151" s="5">
        <f>P151/3304</f>
        <v>1.7011193732844793E-2</v>
      </c>
      <c r="V151" s="5">
        <f>L151/26457</f>
        <v>3.564274105151756E-2</v>
      </c>
    </row>
    <row r="152" spans="1:22" ht="32" x14ac:dyDescent="0.2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5">
        <f>E152/D152</f>
        <v>1.3144</v>
      </c>
      <c r="P152" s="6">
        <f>IF(E152=0,0,E152/L152)</f>
        <v>164.3</v>
      </c>
      <c r="Q152" t="str">
        <f>LEFT(N152,FIND("/",N152)-1)</f>
        <v>theater</v>
      </c>
      <c r="R152" t="str">
        <f>RIGHT(N152,LEN(N152)-FIND("/",N152))</f>
        <v>spaces</v>
      </c>
      <c r="S152" s="10">
        <f>(((J152/60)/60)/24)+DATE(1970,1,1)</f>
        <v>42053.704293981486</v>
      </c>
      <c r="T152" s="10">
        <f>(((I152/60)/60)/24)+DATE(1970,1,1)</f>
        <v>42083.662627314814</v>
      </c>
      <c r="U152" s="5">
        <f>P152/3304</f>
        <v>4.9727602905569011E-2</v>
      </c>
      <c r="V152" s="5">
        <f>L152/26457</f>
        <v>1.2095097705711154E-2</v>
      </c>
    </row>
    <row r="153" spans="1:22" ht="48" x14ac:dyDescent="0.2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5">
        <f>E153/D153</f>
        <v>1.04396</v>
      </c>
      <c r="P153" s="6">
        <f>IF(E153=0,0,E153/L153)</f>
        <v>70.921195652173907</v>
      </c>
      <c r="Q153" t="str">
        <f>LEFT(N153,FIND("/",N153)-1)</f>
        <v>film &amp; video</v>
      </c>
      <c r="R153" t="str">
        <f>RIGHT(N153,LEN(N153)-FIND("/",N153))</f>
        <v>documentary</v>
      </c>
      <c r="S153" s="10">
        <f>(((J153/60)/60)/24)+DATE(1970,1,1)</f>
        <v>42689.187881944439</v>
      </c>
      <c r="T153" s="10">
        <f>(((I153/60)/60)/24)+DATE(1970,1,1)</f>
        <v>42724.187881944439</v>
      </c>
      <c r="U153" s="5">
        <f>P153/3304</f>
        <v>2.1465252921360142E-2</v>
      </c>
      <c r="V153" s="5">
        <f>L153/26457</f>
        <v>2.7818724723135655E-2</v>
      </c>
    </row>
    <row r="154" spans="1:22" ht="48" x14ac:dyDescent="0.2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5">
        <f>E154/D154</f>
        <v>1.0381199999999999</v>
      </c>
      <c r="P154" s="6">
        <f>IF(E154=0,0,E154/L154)</f>
        <v>711.04109589041093</v>
      </c>
      <c r="Q154" t="str">
        <f>LEFT(N154,FIND("/",N154)-1)</f>
        <v>film &amp; video</v>
      </c>
      <c r="R154" t="str">
        <f>RIGHT(N154,LEN(N154)-FIND("/",N154))</f>
        <v>documentary</v>
      </c>
      <c r="S154" s="10">
        <f>(((J154/60)/60)/24)+DATE(1970,1,1)</f>
        <v>40732.842245370368</v>
      </c>
      <c r="T154" s="10">
        <f>(((I154/60)/60)/24)+DATE(1970,1,1)</f>
        <v>40762.842245370368</v>
      </c>
      <c r="U154" s="5">
        <f>P154/3304</f>
        <v>0.21520614282397424</v>
      </c>
      <c r="V154" s="5">
        <f>L154/26457</f>
        <v>2.7591941641153571E-3</v>
      </c>
    </row>
    <row r="155" spans="1:22" ht="48" x14ac:dyDescent="0.2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5">
        <f>E155/D155</f>
        <v>1.0321061999999999</v>
      </c>
      <c r="P155" s="6">
        <f>IF(E155=0,0,E155/L155)</f>
        <v>115.44812080536913</v>
      </c>
      <c r="Q155" t="str">
        <f>LEFT(N155,FIND("/",N155)-1)</f>
        <v>film &amp; video</v>
      </c>
      <c r="R155" t="str">
        <f>RIGHT(N155,LEN(N155)-FIND("/",N155))</f>
        <v>documentary</v>
      </c>
      <c r="S155" s="10">
        <f>(((J155/60)/60)/24)+DATE(1970,1,1)</f>
        <v>41051.168900462959</v>
      </c>
      <c r="T155" s="10">
        <f>(((I155/60)/60)/24)+DATE(1970,1,1)</f>
        <v>41086.168900462959</v>
      </c>
      <c r="U155" s="5">
        <f>P155/3304</f>
        <v>3.4941925183223102E-2</v>
      </c>
      <c r="V155" s="5">
        <f>L155/26457</f>
        <v>1.6895339607665268E-2</v>
      </c>
    </row>
    <row r="156" spans="1:22" ht="48" x14ac:dyDescent="0.2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5">
        <f>E156/D156</f>
        <v>1.03088</v>
      </c>
      <c r="P156" s="6">
        <f>IF(E156=0,0,E156/L156)</f>
        <v>193.04868913857678</v>
      </c>
      <c r="Q156" t="str">
        <f>LEFT(N156,FIND("/",N156)-1)</f>
        <v>film &amp; video</v>
      </c>
      <c r="R156" t="str">
        <f>RIGHT(N156,LEN(N156)-FIND("/",N156))</f>
        <v>documentary</v>
      </c>
      <c r="S156" s="10">
        <f>(((J156/60)/60)/24)+DATE(1970,1,1)</f>
        <v>42507.860196759255</v>
      </c>
      <c r="T156" s="10">
        <f>(((I156/60)/60)/24)+DATE(1970,1,1)</f>
        <v>42536.625</v>
      </c>
      <c r="U156" s="5">
        <f>P156/3304</f>
        <v>5.8428780005622509E-2</v>
      </c>
      <c r="V156" s="5">
        <f>L156/26457</f>
        <v>1.0091847148202744E-2</v>
      </c>
    </row>
    <row r="157" spans="1:22" ht="48" x14ac:dyDescent="0.2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5">
        <f>E157/D157</f>
        <v>1.0302899999999999</v>
      </c>
      <c r="P157" s="6">
        <f>IF(E157=0,0,E157/L157)</f>
        <v>118.97113163972287</v>
      </c>
      <c r="Q157" t="str">
        <f>LEFT(N157,FIND("/",N157)-1)</f>
        <v>theater</v>
      </c>
      <c r="R157" t="str">
        <f>RIGHT(N157,LEN(N157)-FIND("/",N157))</f>
        <v>spaces</v>
      </c>
      <c r="S157" s="10">
        <f>(((J157/60)/60)/24)+DATE(1970,1,1)</f>
        <v>41778.193622685183</v>
      </c>
      <c r="T157" s="10">
        <f>(((I157/60)/60)/24)+DATE(1970,1,1)</f>
        <v>41806.184027777781</v>
      </c>
      <c r="U157" s="5">
        <f>P157/3304</f>
        <v>3.6008211755364068E-2</v>
      </c>
      <c r="V157" s="5">
        <f>L157/26457</f>
        <v>1.6366179083040406E-2</v>
      </c>
    </row>
    <row r="158" spans="1:22" ht="32" x14ac:dyDescent="0.2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5">
        <f>E158/D158</f>
        <v>1.2796000000000001</v>
      </c>
      <c r="P158" s="6">
        <f>IF(E158=0,0,E158/L158)</f>
        <v>186.80291970802921</v>
      </c>
      <c r="Q158" t="str">
        <f>LEFT(N158,FIND("/",N158)-1)</f>
        <v>theater</v>
      </c>
      <c r="R158" t="str">
        <f>RIGHT(N158,LEN(N158)-FIND("/",N158))</f>
        <v>plays</v>
      </c>
      <c r="S158" s="10">
        <f>(((J158/60)/60)/24)+DATE(1970,1,1)</f>
        <v>42020.700567129628</v>
      </c>
      <c r="T158" s="10">
        <f>(((I158/60)/60)/24)+DATE(1970,1,1)</f>
        <v>42065.207638888889</v>
      </c>
      <c r="U158" s="5">
        <f>P158/3304</f>
        <v>5.6538413955214653E-2</v>
      </c>
      <c r="V158" s="5">
        <f>L158/26457</f>
        <v>1.0356427410515175E-2</v>
      </c>
    </row>
    <row r="159" spans="1:22" ht="48" x14ac:dyDescent="0.2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5">
        <f>E159/D159</f>
        <v>1.02298</v>
      </c>
      <c r="P159" s="6">
        <f>IF(E159=0,0,E159/L159)</f>
        <v>158.35603715170279</v>
      </c>
      <c r="Q159" t="str">
        <f>LEFT(N159,FIND("/",N159)-1)</f>
        <v>technology</v>
      </c>
      <c r="R159" t="str">
        <f>RIGHT(N159,LEN(N159)-FIND("/",N159))</f>
        <v>wearables</v>
      </c>
      <c r="S159" s="10">
        <f>(((J159/60)/60)/24)+DATE(1970,1,1)</f>
        <v>42542.526423611111</v>
      </c>
      <c r="T159" s="10">
        <f>(((I159/60)/60)/24)+DATE(1970,1,1)</f>
        <v>42601.165972222225</v>
      </c>
      <c r="U159" s="5">
        <f>P159/3304</f>
        <v>4.7928582673033536E-2</v>
      </c>
      <c r="V159" s="5">
        <f>L159/26457</f>
        <v>1.2208489246702196E-2</v>
      </c>
    </row>
    <row r="160" spans="1:22" ht="32" x14ac:dyDescent="0.2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5">
        <f>E160/D160</f>
        <v>2.5431499999999998</v>
      </c>
      <c r="P160" s="6">
        <f>IF(E160=0,0,E160/L160)</f>
        <v>493.81553398058253</v>
      </c>
      <c r="Q160" t="str">
        <f>LEFT(N160,FIND("/",N160)-1)</f>
        <v>photography</v>
      </c>
      <c r="R160" t="str">
        <f>RIGHT(N160,LEN(N160)-FIND("/",N160))</f>
        <v>photobooks</v>
      </c>
      <c r="S160" s="10">
        <f>(((J160/60)/60)/24)+DATE(1970,1,1)</f>
        <v>42132.941805555558</v>
      </c>
      <c r="T160" s="10">
        <f>(((I160/60)/60)/24)+DATE(1970,1,1)</f>
        <v>42155.875</v>
      </c>
      <c r="U160" s="5">
        <f>P160/3304</f>
        <v>0.14945990737911094</v>
      </c>
      <c r="V160" s="5">
        <f>L160/26457</f>
        <v>3.8931095740257775E-3</v>
      </c>
    </row>
    <row r="161" spans="1:22" ht="48" x14ac:dyDescent="0.2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5">
        <f>E161/D161</f>
        <v>1.01606</v>
      </c>
      <c r="P161" s="6">
        <f>IF(E161=0,0,E161/L161)</f>
        <v>164.94480519480518</v>
      </c>
      <c r="Q161" t="str">
        <f>LEFT(N161,FIND("/",N161)-1)</f>
        <v>theater</v>
      </c>
      <c r="R161" t="str">
        <f>RIGHT(N161,LEN(N161)-FIND("/",N161))</f>
        <v>spaces</v>
      </c>
      <c r="S161" s="10">
        <f>(((J161/60)/60)/24)+DATE(1970,1,1)</f>
        <v>42612.149780092594</v>
      </c>
      <c r="T161" s="10">
        <f>(((I161/60)/60)/24)+DATE(1970,1,1)</f>
        <v>42647.165972222225</v>
      </c>
      <c r="U161" s="5">
        <f>P161/3304</f>
        <v>4.9922761862834501E-2</v>
      </c>
      <c r="V161" s="5">
        <f>L161/26457</f>
        <v>1.1641531541746986E-2</v>
      </c>
    </row>
    <row r="162" spans="1:22" ht="48" x14ac:dyDescent="0.2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5">
        <f>E162/D162</f>
        <v>1.0130622</v>
      </c>
      <c r="P162" s="6">
        <f>IF(E162=0,0,E162/L162)</f>
        <v>82.496921824104234</v>
      </c>
      <c r="Q162" t="str">
        <f>LEFT(N162,FIND("/",N162)-1)</f>
        <v>music</v>
      </c>
      <c r="R162" t="str">
        <f>RIGHT(N162,LEN(N162)-FIND("/",N162))</f>
        <v>indie rock</v>
      </c>
      <c r="S162" s="10">
        <f>(((J162/60)/60)/24)+DATE(1970,1,1)</f>
        <v>41851.962916666671</v>
      </c>
      <c r="T162" s="10">
        <f>(((I162/60)/60)/24)+DATE(1970,1,1)</f>
        <v>41880.041666666664</v>
      </c>
      <c r="U162" s="5">
        <f>P162/3304</f>
        <v>2.4968802004874162E-2</v>
      </c>
      <c r="V162" s="5">
        <f>L162/26457</f>
        <v>2.3207468722833278E-2</v>
      </c>
    </row>
    <row r="163" spans="1:22" ht="32" x14ac:dyDescent="0.2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5">
        <f>E163/D163</f>
        <v>1.6750470000000002</v>
      </c>
      <c r="P163" s="6">
        <f>IF(E163=0,0,E163/L163)</f>
        <v>76.138500000000008</v>
      </c>
      <c r="Q163" t="str">
        <f>LEFT(N163,FIND("/",N163)-1)</f>
        <v>technology</v>
      </c>
      <c r="R163" t="str">
        <f>RIGHT(N163,LEN(N163)-FIND("/",N163))</f>
        <v>hardware</v>
      </c>
      <c r="S163" s="10">
        <f>(((J163/60)/60)/24)+DATE(1970,1,1)</f>
        <v>41179.098530092589</v>
      </c>
      <c r="T163" s="10">
        <f>(((I163/60)/60)/24)+DATE(1970,1,1)</f>
        <v>41209.098530092589</v>
      </c>
      <c r="U163" s="5">
        <f>P163/3304</f>
        <v>2.3044340193704604E-2</v>
      </c>
      <c r="V163" s="5">
        <f>L163/26457</f>
        <v>2.4946139018029254E-2</v>
      </c>
    </row>
    <row r="164" spans="1:22" ht="48" x14ac:dyDescent="0.2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5">
        <f>E164/D164</f>
        <v>1.252275</v>
      </c>
      <c r="P164" s="6">
        <f>IF(E164=0,0,E164/L164)</f>
        <v>188.31203007518798</v>
      </c>
      <c r="Q164" t="str">
        <f>LEFT(N164,FIND("/",N164)-1)</f>
        <v>film &amp; video</v>
      </c>
      <c r="R164" t="str">
        <f>RIGHT(N164,LEN(N164)-FIND("/",N164))</f>
        <v>documentary</v>
      </c>
      <c r="S164" s="10">
        <f>(((J164/60)/60)/24)+DATE(1970,1,1)</f>
        <v>42437.636469907404</v>
      </c>
      <c r="T164" s="10">
        <f>(((I164/60)/60)/24)+DATE(1970,1,1)</f>
        <v>42467.59480324074</v>
      </c>
      <c r="U164" s="5">
        <f>P164/3304</f>
        <v>5.6995166487647693E-2</v>
      </c>
      <c r="V164" s="5">
        <f>L164/26457</f>
        <v>1.0054049967872397E-2</v>
      </c>
    </row>
    <row r="165" spans="1:22" ht="48" x14ac:dyDescent="0.2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5">
        <f>E165/D165</f>
        <v>1.1864285714285714</v>
      </c>
      <c r="P165" s="6">
        <f>IF(E165=0,0,E165/L165)</f>
        <v>346.04166666666669</v>
      </c>
      <c r="Q165" t="str">
        <f>LEFT(N165,FIND("/",N165)-1)</f>
        <v>music</v>
      </c>
      <c r="R165" t="str">
        <f>RIGHT(N165,LEN(N165)-FIND("/",N165))</f>
        <v>rock</v>
      </c>
      <c r="S165" s="10">
        <f>(((J165/60)/60)/24)+DATE(1970,1,1)</f>
        <v>41951.695671296293</v>
      </c>
      <c r="T165" s="10">
        <f>(((I165/60)/60)/24)+DATE(1970,1,1)</f>
        <v>42011.6956712963</v>
      </c>
      <c r="U165" s="5">
        <f>P165/3304</f>
        <v>0.10473416061339791</v>
      </c>
      <c r="V165" s="5">
        <f>L165/26457</f>
        <v>5.4427939675700194E-3</v>
      </c>
    </row>
    <row r="166" spans="1:22" ht="48" x14ac:dyDescent="0.2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5">
        <f>E166/D166</f>
        <v>1.99244</v>
      </c>
      <c r="P166" s="6">
        <f>IF(E166=0,0,E166/L166)</f>
        <v>183.80442804428046</v>
      </c>
      <c r="Q166" t="str">
        <f>LEFT(N166,FIND("/",N166)-1)</f>
        <v>photography</v>
      </c>
      <c r="R166" t="str">
        <f>RIGHT(N166,LEN(N166)-FIND("/",N166))</f>
        <v>photobooks</v>
      </c>
      <c r="S166" s="10">
        <f>(((J166/60)/60)/24)+DATE(1970,1,1)</f>
        <v>42152.288819444439</v>
      </c>
      <c r="T166" s="10">
        <f>(((I166/60)/60)/24)+DATE(1970,1,1)</f>
        <v>42182.288819444439</v>
      </c>
      <c r="U166" s="5">
        <f>P166/3304</f>
        <v>5.5630880158680528E-2</v>
      </c>
      <c r="V166" s="5">
        <f>L166/26457</f>
        <v>1.0243035869524134E-2</v>
      </c>
    </row>
    <row r="167" spans="1:22" ht="48" x14ac:dyDescent="0.2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5">
        <f>E167/D167</f>
        <v>1.6529333333333334</v>
      </c>
      <c r="P167" s="6">
        <f>IF(E167=0,0,E167/L167)</f>
        <v>59.961305925030231</v>
      </c>
      <c r="Q167" t="str">
        <f>LEFT(N167,FIND("/",N167)-1)</f>
        <v>film &amp; video</v>
      </c>
      <c r="R167" t="str">
        <f>RIGHT(N167,LEN(N167)-FIND("/",N167))</f>
        <v>television</v>
      </c>
      <c r="S167" s="10">
        <f>(((J167/60)/60)/24)+DATE(1970,1,1)</f>
        <v>41791.713252314818</v>
      </c>
      <c r="T167" s="10">
        <f>(((I167/60)/60)/24)+DATE(1970,1,1)</f>
        <v>41836.125</v>
      </c>
      <c r="U167" s="5">
        <f>P167/3304</f>
        <v>1.8148095013629004E-2</v>
      </c>
      <c r="V167" s="5">
        <f>L167/26457</f>
        <v>3.1258268133197264E-2</v>
      </c>
    </row>
    <row r="168" spans="1:22" ht="48" x14ac:dyDescent="0.2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5">
        <f>E168/D168</f>
        <v>4.9321000000000002</v>
      </c>
      <c r="P168" s="6">
        <f>IF(E168=0,0,E168/L168)</f>
        <v>69.760961810466767</v>
      </c>
      <c r="Q168" t="str">
        <f>LEFT(N168,FIND("/",N168)-1)</f>
        <v>technology</v>
      </c>
      <c r="R168" t="str">
        <f>RIGHT(N168,LEN(N168)-FIND("/",N168))</f>
        <v>hardware</v>
      </c>
      <c r="S168" s="10">
        <f>(((J168/60)/60)/24)+DATE(1970,1,1)</f>
        <v>42198.676655092597</v>
      </c>
      <c r="T168" s="10">
        <f>(((I168/60)/60)/24)+DATE(1970,1,1)</f>
        <v>42223.676655092597</v>
      </c>
      <c r="U168" s="5">
        <f>P168/3304</f>
        <v>2.1114092557647325E-2</v>
      </c>
      <c r="V168" s="5">
        <f>L168/26457</f>
        <v>2.6722606493555581E-2</v>
      </c>
    </row>
    <row r="169" spans="1:22" ht="48" x14ac:dyDescent="0.2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5">
        <f>E169/D169</f>
        <v>1.964</v>
      </c>
      <c r="P169" s="6">
        <f>IF(E169=0,0,E169/L169)</f>
        <v>35.997067448680355</v>
      </c>
      <c r="Q169" t="str">
        <f>LEFT(N169,FIND("/",N169)-1)</f>
        <v>technology</v>
      </c>
      <c r="R169" t="str">
        <f>RIGHT(N169,LEN(N169)-FIND("/",N169))</f>
        <v>hardware</v>
      </c>
      <c r="S169" s="10">
        <f>(((J169/60)/60)/24)+DATE(1970,1,1)</f>
        <v>41783.642939814818</v>
      </c>
      <c r="T169" s="10">
        <f>(((I169/60)/60)/24)+DATE(1970,1,1)</f>
        <v>41843.642939814818</v>
      </c>
      <c r="U169" s="5">
        <f>P169/3304</f>
        <v>1.0894996201174442E-2</v>
      </c>
      <c r="V169" s="5">
        <f>L169/26457</f>
        <v>5.1555353970593791E-2</v>
      </c>
    </row>
    <row r="170" spans="1:22" ht="48" x14ac:dyDescent="0.2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5">
        <f>E170/D170</f>
        <v>1.0090416666666666</v>
      </c>
      <c r="P170" s="6">
        <f>IF(E170=0,0,E170/L170)</f>
        <v>526.45652173913038</v>
      </c>
      <c r="Q170" t="str">
        <f>LEFT(N170,FIND("/",N170)-1)</f>
        <v>music</v>
      </c>
      <c r="R170" t="str">
        <f>RIGHT(N170,LEN(N170)-FIND("/",N170))</f>
        <v>indie rock</v>
      </c>
      <c r="S170" s="10">
        <f>(((J170/60)/60)/24)+DATE(1970,1,1)</f>
        <v>41136.777812500004</v>
      </c>
      <c r="T170" s="10">
        <f>(((I170/60)/60)/24)+DATE(1970,1,1)</f>
        <v>41184.777812500004</v>
      </c>
      <c r="U170" s="5">
        <f>P170/3304</f>
        <v>0.15933914096220653</v>
      </c>
      <c r="V170" s="5">
        <f>L170/26457</f>
        <v>3.4773405903919569E-3</v>
      </c>
    </row>
    <row r="171" spans="1:22" ht="32" x14ac:dyDescent="0.2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5">
        <f>E171/D171</f>
        <v>1.0842485875706214</v>
      </c>
      <c r="P171" s="6">
        <f>IF(E171=0,0,E171/L171)</f>
        <v>149.46417445482865</v>
      </c>
      <c r="Q171" t="str">
        <f>LEFT(N171,FIND("/",N171)-1)</f>
        <v>publishing</v>
      </c>
      <c r="R171" t="str">
        <f>RIGHT(N171,LEN(N171)-FIND("/",N171))</f>
        <v>radio &amp; podcasts</v>
      </c>
      <c r="S171" s="10">
        <f>(((J171/60)/60)/24)+DATE(1970,1,1)</f>
        <v>41290.598483796297</v>
      </c>
      <c r="T171" s="10">
        <f>(((I171/60)/60)/24)+DATE(1970,1,1)</f>
        <v>41320.598483796297</v>
      </c>
      <c r="U171" s="5">
        <f>P171/3304</f>
        <v>4.5237340936691482E-2</v>
      </c>
      <c r="V171" s="5">
        <f>L171/26457</f>
        <v>1.2132894886041501E-2</v>
      </c>
    </row>
    <row r="172" spans="1:22" ht="48" x14ac:dyDescent="0.2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5">
        <f>E172/D172</f>
        <v>1.1916249999999999</v>
      </c>
      <c r="P172" s="6">
        <f>IF(E172=0,0,E172/L172)</f>
        <v>151.31746031746033</v>
      </c>
      <c r="Q172" t="str">
        <f>LEFT(N172,FIND("/",N172)-1)</f>
        <v>technology</v>
      </c>
      <c r="R172" t="str">
        <f>RIGHT(N172,LEN(N172)-FIND("/",N172))</f>
        <v>wearables</v>
      </c>
      <c r="S172" s="10">
        <f>(((J172/60)/60)/24)+DATE(1970,1,1)</f>
        <v>42199.57</v>
      </c>
      <c r="T172" s="10">
        <f>(((I172/60)/60)/24)+DATE(1970,1,1)</f>
        <v>42229.57</v>
      </c>
      <c r="U172" s="5">
        <f>P172/3304</f>
        <v>4.5798262807948041E-2</v>
      </c>
      <c r="V172" s="5">
        <f>L172/26457</f>
        <v>1.1906111804059417E-2</v>
      </c>
    </row>
    <row r="173" spans="1:22" ht="48" x14ac:dyDescent="0.2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5">
        <f>E173/D173</f>
        <v>4.7327000000000004</v>
      </c>
      <c r="P173" s="6">
        <f>IF(E173=0,0,E173/L173)</f>
        <v>278.39411764705881</v>
      </c>
      <c r="Q173" t="str">
        <f>LEFT(N173,FIND("/",N173)-1)</f>
        <v>technology</v>
      </c>
      <c r="R173" t="str">
        <f>RIGHT(N173,LEN(N173)-FIND("/",N173))</f>
        <v>hardware</v>
      </c>
      <c r="S173" s="10">
        <f>(((J173/60)/60)/24)+DATE(1970,1,1)</f>
        <v>42115.071504629625</v>
      </c>
      <c r="T173" s="10">
        <f>(((I173/60)/60)/24)+DATE(1970,1,1)</f>
        <v>42155.071504629625</v>
      </c>
      <c r="U173" s="5">
        <f>P173/3304</f>
        <v>8.4259720837487534E-2</v>
      </c>
      <c r="V173" s="5">
        <f>L173/26457</f>
        <v>6.4255206561590504E-3</v>
      </c>
    </row>
    <row r="174" spans="1:22" ht="48" x14ac:dyDescent="0.2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5">
        <f>E174/D174</f>
        <v>1.3482571428571428</v>
      </c>
      <c r="P174" s="6">
        <f>IF(E174=0,0,E174/L174)</f>
        <v>53.991990846681922</v>
      </c>
      <c r="Q174" t="str">
        <f>LEFT(N174,FIND("/",N174)-1)</f>
        <v>photography</v>
      </c>
      <c r="R174" t="str">
        <f>RIGHT(N174,LEN(N174)-FIND("/",N174))</f>
        <v>photobooks</v>
      </c>
      <c r="S174" s="10">
        <f>(((J174/60)/60)/24)+DATE(1970,1,1)</f>
        <v>42275.767303240747</v>
      </c>
      <c r="T174" s="10">
        <f>(((I174/60)/60)/24)+DATE(1970,1,1)</f>
        <v>42300.767303240747</v>
      </c>
      <c r="U174" s="5">
        <f>P174/3304</f>
        <v>1.6341401587978789E-2</v>
      </c>
      <c r="V174" s="5">
        <f>L174/26457</f>
        <v>3.3034735608723588E-2</v>
      </c>
    </row>
    <row r="175" spans="1:22" ht="48" x14ac:dyDescent="0.2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5">
        <f>E175/D175</f>
        <v>0.62765333333333329</v>
      </c>
      <c r="P175" s="6">
        <f>IF(E175=0,0,E175/L175)</f>
        <v>48.281025641025643</v>
      </c>
      <c r="Q175" t="str">
        <f>LEFT(N175,FIND("/",N175)-1)</f>
        <v>games</v>
      </c>
      <c r="R175" t="str">
        <f>RIGHT(N175,LEN(N175)-FIND("/",N175))</f>
        <v>video games</v>
      </c>
      <c r="S175" s="10">
        <f>(((J175/60)/60)/24)+DATE(1970,1,1)</f>
        <v>41838.377893518518</v>
      </c>
      <c r="T175" s="10">
        <f>(((I175/60)/60)/24)+DATE(1970,1,1)</f>
        <v>41893.377893518518</v>
      </c>
      <c r="U175" s="5">
        <f>P175/3304</f>
        <v>1.4612901223070716E-2</v>
      </c>
      <c r="V175" s="5">
        <f>L175/26457</f>
        <v>3.6852250822088671E-2</v>
      </c>
    </row>
    <row r="176" spans="1:22" ht="48" x14ac:dyDescent="0.2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5">
        <f>E176/D176</f>
        <v>2.3321535</v>
      </c>
      <c r="P176" s="6">
        <f>IF(E176=0,0,E176/L176)</f>
        <v>44.464318398474738</v>
      </c>
      <c r="Q176" t="str">
        <f>LEFT(N176,FIND("/",N176)-1)</f>
        <v>theater</v>
      </c>
      <c r="R176" t="str">
        <f>RIGHT(N176,LEN(N176)-FIND("/",N176))</f>
        <v>spaces</v>
      </c>
      <c r="S176" s="10">
        <f>(((J176/60)/60)/24)+DATE(1970,1,1)</f>
        <v>42512.698217592595</v>
      </c>
      <c r="T176" s="10">
        <f>(((I176/60)/60)/24)+DATE(1970,1,1)</f>
        <v>42572.698217592595</v>
      </c>
      <c r="U176" s="5">
        <f>P176/3304</f>
        <v>1.3457723486221167E-2</v>
      </c>
      <c r="V176" s="5">
        <f>L176/26457</f>
        <v>3.9649242166534378E-2</v>
      </c>
    </row>
    <row r="177" spans="1:22" ht="48" x14ac:dyDescent="0.2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5">
        <f>E177/D177</f>
        <v>1.0244597777777777</v>
      </c>
      <c r="P177" s="6">
        <f>IF(E177=0,0,E177/L177)</f>
        <v>231.66175879396985</v>
      </c>
      <c r="Q177" t="str">
        <f>LEFT(N177,FIND("/",N177)-1)</f>
        <v>theater</v>
      </c>
      <c r="R177" t="str">
        <f>RIGHT(N177,LEN(N177)-FIND("/",N177))</f>
        <v>musical</v>
      </c>
      <c r="S177" s="10">
        <f>(((J177/60)/60)/24)+DATE(1970,1,1)</f>
        <v>41863.584120370368</v>
      </c>
      <c r="T177" s="10">
        <f>(((I177/60)/60)/24)+DATE(1970,1,1)</f>
        <v>41893.584120370368</v>
      </c>
      <c r="U177" s="5">
        <f>P177/3304</f>
        <v>7.0115544429167634E-2</v>
      </c>
      <c r="V177" s="5">
        <f>L177/26457</f>
        <v>7.5216388857391242E-3</v>
      </c>
    </row>
    <row r="178" spans="1:22" ht="32" x14ac:dyDescent="0.2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5">
        <f>E178/D178</f>
        <v>1.1508</v>
      </c>
      <c r="P178" s="6">
        <f>IF(E178=0,0,E178/L178)</f>
        <v>76.72</v>
      </c>
      <c r="Q178" t="str">
        <f>LEFT(N178,FIND("/",N178)-1)</f>
        <v>publishing</v>
      </c>
      <c r="R178" t="str">
        <f>RIGHT(N178,LEN(N178)-FIND("/",N178))</f>
        <v>radio &amp; podcasts</v>
      </c>
      <c r="S178" s="10">
        <f>(((J178/60)/60)/24)+DATE(1970,1,1)</f>
        <v>40933.80190972222</v>
      </c>
      <c r="T178" s="10">
        <f>(((I178/60)/60)/24)+DATE(1970,1,1)</f>
        <v>40993.760243055556</v>
      </c>
      <c r="U178" s="5">
        <f>P178/3304</f>
        <v>2.3220338983050846E-2</v>
      </c>
      <c r="V178" s="5">
        <f>L178/26457</f>
        <v>2.2678308198208413E-2</v>
      </c>
    </row>
    <row r="179" spans="1:22" ht="32" x14ac:dyDescent="0.2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5">
        <f>E179/D179</f>
        <v>1.7029262962962963</v>
      </c>
      <c r="P179" s="6">
        <f>IF(E179=0,0,E179/L179)</f>
        <v>67.417903225806455</v>
      </c>
      <c r="Q179" t="str">
        <f>LEFT(N179,FIND("/",N179)-1)</f>
        <v>technology</v>
      </c>
      <c r="R179" t="str">
        <f>RIGHT(N179,LEN(N179)-FIND("/",N179))</f>
        <v>hardware</v>
      </c>
      <c r="S179" s="10">
        <f>(((J179/60)/60)/24)+DATE(1970,1,1)</f>
        <v>41351.541377314818</v>
      </c>
      <c r="T179" s="10">
        <f>(((I179/60)/60)/24)+DATE(1970,1,1)</f>
        <v>41386.541377314818</v>
      </c>
      <c r="U179" s="5">
        <f>P179/3304</f>
        <v>2.0404934390377258E-2</v>
      </c>
      <c r="V179" s="5">
        <f>L179/26457</f>
        <v>2.5777676985296896E-2</v>
      </c>
    </row>
    <row r="180" spans="1:22" ht="48" x14ac:dyDescent="0.2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5">
        <f>E180/D180</f>
        <v>1.0118888888888888</v>
      </c>
      <c r="P180" s="6">
        <f>IF(E180=0,0,E180/L180)</f>
        <v>254.38547486033519</v>
      </c>
      <c r="Q180" t="str">
        <f>LEFT(N180,FIND("/",N180)-1)</f>
        <v>film &amp; video</v>
      </c>
      <c r="R180" t="str">
        <f>RIGHT(N180,LEN(N180)-FIND("/",N180))</f>
        <v>documentary</v>
      </c>
      <c r="S180" s="10">
        <f>(((J180/60)/60)/24)+DATE(1970,1,1)</f>
        <v>40194.920046296298</v>
      </c>
      <c r="T180" s="10">
        <f>(((I180/60)/60)/24)+DATE(1970,1,1)</f>
        <v>40231.916666666664</v>
      </c>
      <c r="U180" s="5">
        <f>P180/3304</f>
        <v>7.699318246378184E-2</v>
      </c>
      <c r="V180" s="5">
        <f>L180/26457</f>
        <v>6.765695279132177E-3</v>
      </c>
    </row>
    <row r="181" spans="1:22" ht="48" x14ac:dyDescent="0.2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5">
        <f>E181/D181</f>
        <v>1.12815</v>
      </c>
      <c r="P181" s="6">
        <f>IF(E181=0,0,E181/L181)</f>
        <v>162.90974729241879</v>
      </c>
      <c r="Q181" t="str">
        <f>LEFT(N181,FIND("/",N181)-1)</f>
        <v>theater</v>
      </c>
      <c r="R181" t="str">
        <f>RIGHT(N181,LEN(N181)-FIND("/",N181))</f>
        <v>spaces</v>
      </c>
      <c r="S181" s="10">
        <f>(((J181/60)/60)/24)+DATE(1970,1,1)</f>
        <v>41928.881064814814</v>
      </c>
      <c r="T181" s="10">
        <f>(((I181/60)/60)/24)+DATE(1970,1,1)</f>
        <v>41958.922731481478</v>
      </c>
      <c r="U181" s="5">
        <f>P181/3304</f>
        <v>4.9306824241046848E-2</v>
      </c>
      <c r="V181" s="5">
        <f>L181/26457</f>
        <v>1.0469818951506218E-2</v>
      </c>
    </row>
    <row r="182" spans="1:22" ht="48" x14ac:dyDescent="0.2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5">
        <f>E182/D182</f>
        <v>18.016400000000001</v>
      </c>
      <c r="P182" s="6">
        <f>IF(E182=0,0,E182/L182)</f>
        <v>49.934589800443462</v>
      </c>
      <c r="Q182" t="str">
        <f>LEFT(N182,FIND("/",N182)-1)</f>
        <v>games</v>
      </c>
      <c r="R182" t="str">
        <f>RIGHT(N182,LEN(N182)-FIND("/",N182))</f>
        <v>tabletop games</v>
      </c>
      <c r="S182" s="10">
        <f>(((J182/60)/60)/24)+DATE(1970,1,1)</f>
        <v>42776.704432870371</v>
      </c>
      <c r="T182" s="10">
        <f>(((I182/60)/60)/24)+DATE(1970,1,1)</f>
        <v>42801.208333333328</v>
      </c>
      <c r="U182" s="5">
        <f>P182/3304</f>
        <v>1.5113374636938093E-2</v>
      </c>
      <c r="V182" s="5">
        <f>L182/26457</f>
        <v>3.4093056657973318E-2</v>
      </c>
    </row>
    <row r="183" spans="1:22" ht="48" x14ac:dyDescent="0.2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5">
        <f>E183/D183</f>
        <v>1.7867599999999999</v>
      </c>
      <c r="P183" s="6">
        <f>IF(E183=0,0,E183/L183)</f>
        <v>282.71518987341773</v>
      </c>
      <c r="Q183" t="str">
        <f>LEFT(N183,FIND("/",N183)-1)</f>
        <v>technology</v>
      </c>
      <c r="R183" t="str">
        <f>RIGHT(N183,LEN(N183)-FIND("/",N183))</f>
        <v>hardware</v>
      </c>
      <c r="S183" s="10">
        <f>(((J183/60)/60)/24)+DATE(1970,1,1)</f>
        <v>41725.082384259258</v>
      </c>
      <c r="T183" s="10">
        <f>(((I183/60)/60)/24)+DATE(1970,1,1)</f>
        <v>41755.082384259258</v>
      </c>
      <c r="U183" s="5">
        <f>P183/3304</f>
        <v>8.5567551414472684E-2</v>
      </c>
      <c r="V183" s="5">
        <f>L183/26457</f>
        <v>5.9719544921948819E-3</v>
      </c>
    </row>
    <row r="184" spans="1:22" ht="48" x14ac:dyDescent="0.2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5">
        <f>E184/D184</f>
        <v>1.1159049999999999</v>
      </c>
      <c r="P184" s="6">
        <f>IF(E184=0,0,E184/L184)</f>
        <v>117.77361477572559</v>
      </c>
      <c r="Q184" t="str">
        <f>LEFT(N184,FIND("/",N184)-1)</f>
        <v>film &amp; video</v>
      </c>
      <c r="R184" t="str">
        <f>RIGHT(N184,LEN(N184)-FIND("/",N184))</f>
        <v>documentary</v>
      </c>
      <c r="S184" s="10">
        <f>(((J184/60)/60)/24)+DATE(1970,1,1)</f>
        <v>42292.495474537034</v>
      </c>
      <c r="T184" s="10">
        <f>(((I184/60)/60)/24)+DATE(1970,1,1)</f>
        <v>42322.537141203706</v>
      </c>
      <c r="U184" s="5">
        <f>P184/3304</f>
        <v>3.5645767183936319E-2</v>
      </c>
      <c r="V184" s="5">
        <f>L184/26457</f>
        <v>1.4325131345201648E-2</v>
      </c>
    </row>
    <row r="185" spans="1:22" ht="32" x14ac:dyDescent="0.2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5">
        <f>E185/D185</f>
        <v>1.2682285714285715</v>
      </c>
      <c r="P185" s="6">
        <f>IF(E185=0,0,E185/L185)</f>
        <v>1644</v>
      </c>
      <c r="Q185" t="str">
        <f>LEFT(N185,FIND("/",N185)-1)</f>
        <v>technology</v>
      </c>
      <c r="R185" t="str">
        <f>RIGHT(N185,LEN(N185)-FIND("/",N185))</f>
        <v>wearables</v>
      </c>
      <c r="S185" s="10">
        <f>(((J185/60)/60)/24)+DATE(1970,1,1)</f>
        <v>41891.693379629629</v>
      </c>
      <c r="T185" s="10">
        <f>(((I185/60)/60)/24)+DATE(1970,1,1)</f>
        <v>41926.693379629629</v>
      </c>
      <c r="U185" s="5">
        <f>P185/3304</f>
        <v>0.49757869249394671</v>
      </c>
      <c r="V185" s="5">
        <f>L185/26457</f>
        <v>1.0205238689193787E-3</v>
      </c>
    </row>
    <row r="186" spans="1:22" ht="48" x14ac:dyDescent="0.2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5">
        <f>E186/D186</f>
        <v>1.2502285714285715</v>
      </c>
      <c r="P186" s="6">
        <f>IF(E186=0,0,E186/L186)</f>
        <v>146.34782608695653</v>
      </c>
      <c r="Q186" t="str">
        <f>LEFT(N186,FIND("/",N186)-1)</f>
        <v>film &amp; video</v>
      </c>
      <c r="R186" t="str">
        <f>RIGHT(N186,LEN(N186)-FIND("/",N186))</f>
        <v>documentary</v>
      </c>
      <c r="S186" s="10">
        <f>(((J186/60)/60)/24)+DATE(1970,1,1)</f>
        <v>42772.669062500005</v>
      </c>
      <c r="T186" s="10">
        <f>(((I186/60)/60)/24)+DATE(1970,1,1)</f>
        <v>42802.875</v>
      </c>
      <c r="U186" s="5">
        <f>P186/3304</f>
        <v>4.4294136224865777E-2</v>
      </c>
      <c r="V186" s="5">
        <f>L186/26457</f>
        <v>1.1301356918773859E-2</v>
      </c>
    </row>
    <row r="187" spans="1:22" ht="48" x14ac:dyDescent="0.2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5">
        <f>E187/D187</f>
        <v>1.2734117647058822</v>
      </c>
      <c r="P187" s="6">
        <f>IF(E187=0,0,E187/L187)</f>
        <v>44.912863070539416</v>
      </c>
      <c r="Q187" t="str">
        <f>LEFT(N187,FIND("/",N187)-1)</f>
        <v>film &amp; video</v>
      </c>
      <c r="R187" t="str">
        <f>RIGHT(N187,LEN(N187)-FIND("/",N187))</f>
        <v>documentary</v>
      </c>
      <c r="S187" s="10">
        <f>(((J187/60)/60)/24)+DATE(1970,1,1)</f>
        <v>42427.964745370366</v>
      </c>
      <c r="T187" s="10">
        <f>(((I187/60)/60)/24)+DATE(1970,1,1)</f>
        <v>42467.923078703709</v>
      </c>
      <c r="U187" s="5">
        <f>P187/3304</f>
        <v>1.3593481558879968E-2</v>
      </c>
      <c r="V187" s="5">
        <f>L187/26457</f>
        <v>3.6436481838454854E-2</v>
      </c>
    </row>
    <row r="188" spans="1:22" ht="48" x14ac:dyDescent="0.2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5">
        <f>E188/D188</f>
        <v>1.4345666666666668</v>
      </c>
      <c r="P188" s="6">
        <f>IF(E188=0,0,E188/L188)</f>
        <v>114.76533333333333</v>
      </c>
      <c r="Q188" t="str">
        <f>LEFT(N188,FIND("/",N188)-1)</f>
        <v>technology</v>
      </c>
      <c r="R188" t="str">
        <f>RIGHT(N188,LEN(N188)-FIND("/",N188))</f>
        <v>hardware</v>
      </c>
      <c r="S188" s="10">
        <f>(((J188/60)/60)/24)+DATE(1970,1,1)</f>
        <v>42361.602476851855</v>
      </c>
      <c r="T188" s="10">
        <f>(((I188/60)/60)/24)+DATE(1970,1,1)</f>
        <v>42400.915972222225</v>
      </c>
      <c r="U188" s="5">
        <f>P188/3304</f>
        <v>3.4735270379338178E-2</v>
      </c>
      <c r="V188" s="5">
        <f>L188/26457</f>
        <v>1.4173942623880258E-2</v>
      </c>
    </row>
    <row r="189" spans="1:22" ht="64" x14ac:dyDescent="0.2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5">
        <f>E189/D189</f>
        <v>0.21507499999999999</v>
      </c>
      <c r="P189" s="6">
        <f>IF(E189=0,0,E189/L189)</f>
        <v>1536.25</v>
      </c>
      <c r="Q189" t="str">
        <f>LEFT(N189,FIND("/",N189)-1)</f>
        <v>technology</v>
      </c>
      <c r="R189" t="str">
        <f>RIGHT(N189,LEN(N189)-FIND("/",N189))</f>
        <v>wearables</v>
      </c>
      <c r="S189" s="10">
        <f>(((J189/60)/60)/24)+DATE(1970,1,1)</f>
        <v>42527.625671296293</v>
      </c>
      <c r="T189" s="10">
        <f>(((I189/60)/60)/24)+DATE(1970,1,1)</f>
        <v>42557.625671296293</v>
      </c>
      <c r="U189" s="5">
        <f>P189/3304</f>
        <v>0.46496670702179177</v>
      </c>
      <c r="V189" s="5">
        <f>L189/26457</f>
        <v>1.0583210492497259E-3</v>
      </c>
    </row>
    <row r="190" spans="1:22" ht="48" x14ac:dyDescent="0.2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5">
        <f>E190/D190</f>
        <v>1.0660499999999999</v>
      </c>
      <c r="P190" s="6">
        <f>IF(E190=0,0,E190/L190)</f>
        <v>97.356164383561648</v>
      </c>
      <c r="Q190" t="str">
        <f>LEFT(N190,FIND("/",N190)-1)</f>
        <v>film &amp; video</v>
      </c>
      <c r="R190" t="str">
        <f>RIGHT(N190,LEN(N190)-FIND("/",N190))</f>
        <v>documentary</v>
      </c>
      <c r="S190" s="10">
        <f>(((J190/60)/60)/24)+DATE(1970,1,1)</f>
        <v>42507.581412037034</v>
      </c>
      <c r="T190" s="10">
        <f>(((I190/60)/60)/24)+DATE(1970,1,1)</f>
        <v>42538.581412037034</v>
      </c>
      <c r="U190" s="5">
        <f>P190/3304</f>
        <v>2.9466151447809216E-2</v>
      </c>
      <c r="V190" s="5">
        <f>L190/26457</f>
        <v>1.6555164984692141E-2</v>
      </c>
    </row>
    <row r="191" spans="1:22" ht="48" x14ac:dyDescent="0.2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5">
        <f>E191/D191</f>
        <v>1.0577749999999999</v>
      </c>
      <c r="P191" s="6">
        <f>IF(E191=0,0,E191/L191)</f>
        <v>104.99007444168734</v>
      </c>
      <c r="Q191" t="str">
        <f>LEFT(N191,FIND("/",N191)-1)</f>
        <v>food</v>
      </c>
      <c r="R191" t="str">
        <f>RIGHT(N191,LEN(N191)-FIND("/",N191))</f>
        <v>small batch</v>
      </c>
      <c r="S191" s="10">
        <f>(((J191/60)/60)/24)+DATE(1970,1,1)</f>
        <v>42643.642800925925</v>
      </c>
      <c r="T191" s="10">
        <f>(((I191/60)/60)/24)+DATE(1970,1,1)</f>
        <v>42673.642800925925</v>
      </c>
      <c r="U191" s="5">
        <f>P191/3304</f>
        <v>3.1776656913343623E-2</v>
      </c>
      <c r="V191" s="5">
        <f>L191/26457</f>
        <v>1.5232263673129985E-2</v>
      </c>
    </row>
    <row r="192" spans="1:22" ht="48" x14ac:dyDescent="0.2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5">
        <f>E192/D192</f>
        <v>8.4172839999999999E-2</v>
      </c>
      <c r="P192" s="6">
        <f>IF(E192=0,0,E192/L192)</f>
        <v>78.666205607476627</v>
      </c>
      <c r="Q192" t="str">
        <f>LEFT(N192,FIND("/",N192)-1)</f>
        <v>technology</v>
      </c>
      <c r="R192" t="str">
        <f>RIGHT(N192,LEN(N192)-FIND("/",N192))</f>
        <v>space exploration</v>
      </c>
      <c r="S192" s="10">
        <f>(((J192/60)/60)/24)+DATE(1970,1,1)</f>
        <v>42226.313298611116</v>
      </c>
      <c r="T192" s="10">
        <f>(((I192/60)/60)/24)+DATE(1970,1,1)</f>
        <v>42256.313298611116</v>
      </c>
      <c r="U192" s="5">
        <f>P192/3304</f>
        <v>2.3809384263764111E-2</v>
      </c>
      <c r="V192" s="5">
        <f>L192/26457</f>
        <v>2.0221491476735836E-2</v>
      </c>
    </row>
    <row r="193" spans="1:22" ht="48" x14ac:dyDescent="0.2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5">
        <f>E193/D193</f>
        <v>0.11985714285714286</v>
      </c>
      <c r="P193" s="6">
        <f>IF(E193=0,0,E193/L193)</f>
        <v>2796.6666666666665</v>
      </c>
      <c r="Q193" t="str">
        <f>LEFT(N193,FIND("/",N193)-1)</f>
        <v>theater</v>
      </c>
      <c r="R193" t="str">
        <f>RIGHT(N193,LEN(N193)-FIND("/",N193))</f>
        <v>spaces</v>
      </c>
      <c r="S193" s="10">
        <f>(((J193/60)/60)/24)+DATE(1970,1,1)</f>
        <v>42531.228437500002</v>
      </c>
      <c r="T193" s="10">
        <f>(((I193/60)/60)/24)+DATE(1970,1,1)</f>
        <v>42561.228437500002</v>
      </c>
      <c r="U193" s="5">
        <f>P193/3304</f>
        <v>0.84644874899112188</v>
      </c>
      <c r="V193" s="5">
        <f>L193/26457</f>
        <v>5.669577049552103E-4</v>
      </c>
    </row>
    <row r="194" spans="1:22" ht="48" x14ac:dyDescent="0.2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5">
        <f>E194/D194</f>
        <v>1.0462615</v>
      </c>
      <c r="P194" s="6">
        <f>IF(E194=0,0,E194/L194)</f>
        <v>55.066394736842106</v>
      </c>
      <c r="Q194" t="str">
        <f>LEFT(N194,FIND("/",N194)-1)</f>
        <v>film &amp; video</v>
      </c>
      <c r="R194" t="str">
        <f>RIGHT(N194,LEN(N194)-FIND("/",N194))</f>
        <v>documentary</v>
      </c>
      <c r="S194" s="10">
        <f>(((J194/60)/60)/24)+DATE(1970,1,1)</f>
        <v>40904.738194444442</v>
      </c>
      <c r="T194" s="10">
        <f>(((I194/60)/60)/24)+DATE(1970,1,1)</f>
        <v>40929.738194444442</v>
      </c>
      <c r="U194" s="5">
        <f>P194/3304</f>
        <v>1.6666584363451E-2</v>
      </c>
      <c r="V194" s="5">
        <f>L194/26457</f>
        <v>2.872585705106399E-2</v>
      </c>
    </row>
    <row r="195" spans="1:22" ht="32" x14ac:dyDescent="0.2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5">
        <f>E195/D195</f>
        <v>1.0375000000000001</v>
      </c>
      <c r="P195" s="6">
        <f>IF(E195=0,0,E195/L195)</f>
        <v>922.22222222222217</v>
      </c>
      <c r="Q195" t="str">
        <f>LEFT(N195,FIND("/",N195)-1)</f>
        <v>theater</v>
      </c>
      <c r="R195" t="str">
        <f>RIGHT(N195,LEN(N195)-FIND("/",N195))</f>
        <v>spaces</v>
      </c>
      <c r="S195" s="10">
        <f>(((J195/60)/60)/24)+DATE(1970,1,1)</f>
        <v>42756.690162037034</v>
      </c>
      <c r="T195" s="10">
        <f>(((I195/60)/60)/24)+DATE(1970,1,1)</f>
        <v>42816.648495370369</v>
      </c>
      <c r="U195" s="5">
        <f>P195/3304</f>
        <v>0.27912294861447401</v>
      </c>
      <c r="V195" s="5">
        <f>L195/26457</f>
        <v>1.700873114865631E-3</v>
      </c>
    </row>
    <row r="196" spans="1:22" ht="48" x14ac:dyDescent="0.2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5">
        <f>E196/D196</f>
        <v>1.1263736263736264</v>
      </c>
      <c r="P196" s="6">
        <f>IF(E196=0,0,E196/L196)</f>
        <v>109.04255319148936</v>
      </c>
      <c r="Q196" t="str">
        <f>LEFT(N196,FIND("/",N196)-1)</f>
        <v>film &amp; video</v>
      </c>
      <c r="R196" t="str">
        <f>RIGHT(N196,LEN(N196)-FIND("/",N196))</f>
        <v>documentary</v>
      </c>
      <c r="S196" s="10">
        <f>(((J196/60)/60)/24)+DATE(1970,1,1)</f>
        <v>41949.697962962964</v>
      </c>
      <c r="T196" s="10">
        <f>(((I196/60)/60)/24)+DATE(1970,1,1)</f>
        <v>41994.697962962964</v>
      </c>
      <c r="U196" s="5">
        <f>P196/3304</f>
        <v>3.3003194065220752E-2</v>
      </c>
      <c r="V196" s="5">
        <f>L196/26457</f>
        <v>1.4211739804210605E-2</v>
      </c>
    </row>
    <row r="197" spans="1:22" ht="48" x14ac:dyDescent="0.2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5">
        <f>E197/D197</f>
        <v>0.20424999999999999</v>
      </c>
      <c r="P197" s="6">
        <f>IF(E197=0,0,E197/L197)</f>
        <v>202.22772277227722</v>
      </c>
      <c r="Q197" t="str">
        <f>LEFT(N197,FIND("/",N197)-1)</f>
        <v>theater</v>
      </c>
      <c r="R197" t="str">
        <f>RIGHT(N197,LEN(N197)-FIND("/",N197))</f>
        <v>spaces</v>
      </c>
      <c r="S197" s="10">
        <f>(((J197/60)/60)/24)+DATE(1970,1,1)</f>
        <v>42334.803923611107</v>
      </c>
      <c r="T197" s="10">
        <f>(((I197/60)/60)/24)+DATE(1970,1,1)</f>
        <v>42354.845833333333</v>
      </c>
      <c r="U197" s="5">
        <f>P197/3304</f>
        <v>6.1206937885071797E-2</v>
      </c>
      <c r="V197" s="5">
        <f>L197/26457</f>
        <v>7.6350304267301661E-3</v>
      </c>
    </row>
    <row r="198" spans="1:22" ht="32" x14ac:dyDescent="0.2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5">
        <f>E198/D198</f>
        <v>1.1625714285714286</v>
      </c>
      <c r="P198" s="6">
        <f>IF(E198=0,0,E198/L198)</f>
        <v>246.60606060606059</v>
      </c>
      <c r="Q198" t="str">
        <f>LEFT(N198,FIND("/",N198)-1)</f>
        <v>film &amp; video</v>
      </c>
      <c r="R198" t="str">
        <f>RIGHT(N198,LEN(N198)-FIND("/",N198))</f>
        <v>documentary</v>
      </c>
      <c r="S198" s="10">
        <f>(((J198/60)/60)/24)+DATE(1970,1,1)</f>
        <v>41943.293912037036</v>
      </c>
      <c r="T198" s="10">
        <f>(((I198/60)/60)/24)+DATE(1970,1,1)</f>
        <v>41974.3355787037</v>
      </c>
      <c r="U198" s="5">
        <f>P198/3304</f>
        <v>7.4638638197960225E-2</v>
      </c>
      <c r="V198" s="5">
        <f>L198/26457</f>
        <v>6.2365347545073136E-3</v>
      </c>
    </row>
    <row r="199" spans="1:22" ht="32" x14ac:dyDescent="0.2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5">
        <f>E199/D199</f>
        <v>1.5034814814814814</v>
      </c>
      <c r="P199" s="6">
        <f>IF(E199=0,0,E199/L199)</f>
        <v>97.816867469879512</v>
      </c>
      <c r="Q199" t="str">
        <f>LEFT(N199,FIND("/",N199)-1)</f>
        <v>film &amp; video</v>
      </c>
      <c r="R199" t="str">
        <f>RIGHT(N199,LEN(N199)-FIND("/",N199))</f>
        <v>documentary</v>
      </c>
      <c r="S199" s="10">
        <f>(((J199/60)/60)/24)+DATE(1970,1,1)</f>
        <v>41164.040960648148</v>
      </c>
      <c r="T199" s="10">
        <f>(((I199/60)/60)/24)+DATE(1970,1,1)</f>
        <v>41194.040960648148</v>
      </c>
      <c r="U199" s="5">
        <f>P199/3304</f>
        <v>2.9605589427929634E-2</v>
      </c>
      <c r="V199" s="5">
        <f>L199/26457</f>
        <v>1.5685829837094153E-2</v>
      </c>
    </row>
    <row r="200" spans="1:22" ht="48" x14ac:dyDescent="0.2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5">
        <f>E200/D200</f>
        <v>2.0251494999999999</v>
      </c>
      <c r="P200" s="6">
        <f>IF(E200=0,0,E200/L200)</f>
        <v>130.23469453376205</v>
      </c>
      <c r="Q200" t="str">
        <f>LEFT(N200,FIND("/",N200)-1)</f>
        <v>food</v>
      </c>
      <c r="R200" t="str">
        <f>RIGHT(N200,LEN(N200)-FIND("/",N200))</f>
        <v>small batch</v>
      </c>
      <c r="S200" s="10">
        <f>(((J200/60)/60)/24)+DATE(1970,1,1)</f>
        <v>41836.625254629631</v>
      </c>
      <c r="T200" s="10">
        <f>(((I200/60)/60)/24)+DATE(1970,1,1)</f>
        <v>41866.625254629631</v>
      </c>
      <c r="U200" s="5">
        <f>P200/3304</f>
        <v>3.941728042789408E-2</v>
      </c>
      <c r="V200" s="5">
        <f>L200/26457</f>
        <v>1.1754923082738027E-2</v>
      </c>
    </row>
    <row r="201" spans="1:22" ht="32" x14ac:dyDescent="0.2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5">
        <f>E201/D201</f>
        <v>0.40404000000000001</v>
      </c>
      <c r="P201" s="6">
        <f>IF(E201=0,0,E201/L201)</f>
        <v>162.91935483870967</v>
      </c>
      <c r="Q201" t="str">
        <f>LEFT(N201,FIND("/",N201)-1)</f>
        <v>technology</v>
      </c>
      <c r="R201" t="str">
        <f>RIGHT(N201,LEN(N201)-FIND("/",N201))</f>
        <v>wearables</v>
      </c>
      <c r="S201" s="10">
        <f>(((J201/60)/60)/24)+DATE(1970,1,1)</f>
        <v>42278.498240740737</v>
      </c>
      <c r="T201" s="10">
        <f>(((I201/60)/60)/24)+DATE(1970,1,1)</f>
        <v>42314.041666666672</v>
      </c>
      <c r="U201" s="5">
        <f>P201/3304</f>
        <v>4.9309732094040458E-2</v>
      </c>
      <c r="V201" s="5">
        <f>L201/26457</f>
        <v>9.3737007219261443E-3</v>
      </c>
    </row>
    <row r="202" spans="1:22" ht="48" x14ac:dyDescent="0.2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5">
        <f>E202/D202</f>
        <v>1.8344090909090909</v>
      </c>
      <c r="P202" s="6">
        <f>IF(E202=0,0,E202/L202)</f>
        <v>159.51383399209487</v>
      </c>
      <c r="Q202" t="str">
        <f>LEFT(N202,FIND("/",N202)-1)</f>
        <v>film &amp; video</v>
      </c>
      <c r="R202" t="str">
        <f>RIGHT(N202,LEN(N202)-FIND("/",N202))</f>
        <v>television</v>
      </c>
      <c r="S202" s="10">
        <f>(((J202/60)/60)/24)+DATE(1970,1,1)</f>
        <v>42032.693043981482</v>
      </c>
      <c r="T202" s="10">
        <f>(((I202/60)/60)/24)+DATE(1970,1,1)</f>
        <v>42062.693043981482</v>
      </c>
      <c r="U202" s="5">
        <f>P202/3304</f>
        <v>4.8279005445549299E-2</v>
      </c>
      <c r="V202" s="5">
        <f>L202/26457</f>
        <v>9.5626866235778811E-3</v>
      </c>
    </row>
    <row r="203" spans="1:22" ht="48" x14ac:dyDescent="0.2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5">
        <f>E203/D203</f>
        <v>3.2223999999999999</v>
      </c>
      <c r="P203" s="6">
        <f>IF(E203=0,0,E203/L203)</f>
        <v>56.414565826330531</v>
      </c>
      <c r="Q203" t="str">
        <f>LEFT(N203,FIND("/",N203)-1)</f>
        <v>photography</v>
      </c>
      <c r="R203" t="str">
        <f>RIGHT(N203,LEN(N203)-FIND("/",N203))</f>
        <v>photobooks</v>
      </c>
      <c r="S203" s="10">
        <f>(((J203/60)/60)/24)+DATE(1970,1,1)</f>
        <v>42072.488182870366</v>
      </c>
      <c r="T203" s="10">
        <f>(((I203/60)/60)/24)+DATE(1970,1,1)</f>
        <v>42102.488182870366</v>
      </c>
      <c r="U203" s="5">
        <f>P203/3304</f>
        <v>1.7074626460753792E-2</v>
      </c>
      <c r="V203" s="5">
        <f>L203/26457</f>
        <v>2.6987186755868014E-2</v>
      </c>
    </row>
    <row r="204" spans="1:22" ht="32" x14ac:dyDescent="0.2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5">
        <f>E204/D204</f>
        <v>1.003825</v>
      </c>
      <c r="P204" s="6">
        <f>IF(E204=0,0,E204/L204)</f>
        <v>550.04109589041093</v>
      </c>
      <c r="Q204" t="str">
        <f>LEFT(N204,FIND("/",N204)-1)</f>
        <v>theater</v>
      </c>
      <c r="R204" t="str">
        <f>RIGHT(N204,LEN(N204)-FIND("/",N204))</f>
        <v>plays</v>
      </c>
      <c r="S204" s="10">
        <f>(((J204/60)/60)/24)+DATE(1970,1,1)</f>
        <v>41887.292187500003</v>
      </c>
      <c r="T204" s="10">
        <f>(((I204/60)/60)/24)+DATE(1970,1,1)</f>
        <v>41917.292187500003</v>
      </c>
      <c r="U204" s="5">
        <f>P204/3304</f>
        <v>0.16647732926465222</v>
      </c>
      <c r="V204" s="5">
        <f>L204/26457</f>
        <v>2.7591941641153571E-3</v>
      </c>
    </row>
    <row r="205" spans="1:22" ht="48" x14ac:dyDescent="0.2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5">
        <f>E205/D205</f>
        <v>8.1918387755102042</v>
      </c>
      <c r="P205" s="6">
        <f>IF(E205=0,0,E205/L205)</f>
        <v>152.62361216730039</v>
      </c>
      <c r="Q205" t="str">
        <f>LEFT(N205,FIND("/",N205)-1)</f>
        <v>technology</v>
      </c>
      <c r="R205" t="str">
        <f>RIGHT(N205,LEN(N205)-FIND("/",N205))</f>
        <v>hardware</v>
      </c>
      <c r="S205" s="10">
        <f>(((J205/60)/60)/24)+DATE(1970,1,1)</f>
        <v>41069.088506944441</v>
      </c>
      <c r="T205" s="10">
        <f>(((I205/60)/60)/24)+DATE(1970,1,1)</f>
        <v>41099.088506944441</v>
      </c>
      <c r="U205" s="5">
        <f>P205/3304</f>
        <v>4.6193587217705931E-2</v>
      </c>
      <c r="V205" s="5">
        <f>L205/26457</f>
        <v>9.9406584268813547E-3</v>
      </c>
    </row>
    <row r="206" spans="1:22" ht="48" x14ac:dyDescent="0.2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5">
        <f>E206/D206</f>
        <v>0.42188421052631581</v>
      </c>
      <c r="P206" s="6">
        <f>IF(E206=0,0,E206/L206)</f>
        <v>364.35454545454547</v>
      </c>
      <c r="Q206" t="str">
        <f>LEFT(N206,FIND("/",N206)-1)</f>
        <v>technology</v>
      </c>
      <c r="R206" t="str">
        <f>RIGHT(N206,LEN(N206)-FIND("/",N206))</f>
        <v>wearables</v>
      </c>
      <c r="S206" s="10">
        <f>(((J206/60)/60)/24)+DATE(1970,1,1)</f>
        <v>42740.693692129629</v>
      </c>
      <c r="T206" s="10">
        <f>(((I206/60)/60)/24)+DATE(1970,1,1)</f>
        <v>42786.791666666672</v>
      </c>
      <c r="U206" s="5">
        <f>P206/3304</f>
        <v>0.11027679947171473</v>
      </c>
      <c r="V206" s="5">
        <f>L206/26457</f>
        <v>4.1576898363382088E-3</v>
      </c>
    </row>
    <row r="207" spans="1:22" ht="48" x14ac:dyDescent="0.2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5">
        <f>E207/D207</f>
        <v>1.0681333333333334</v>
      </c>
      <c r="P207" s="6">
        <f>IF(E207=0,0,E207/L207)</f>
        <v>170.44680851063831</v>
      </c>
      <c r="Q207" t="str">
        <f>LEFT(N207,FIND("/",N207)-1)</f>
        <v>photography</v>
      </c>
      <c r="R207" t="str">
        <f>RIGHT(N207,LEN(N207)-FIND("/",N207))</f>
        <v>photobooks</v>
      </c>
      <c r="S207" s="10">
        <f>(((J207/60)/60)/24)+DATE(1970,1,1)</f>
        <v>42493.167719907404</v>
      </c>
      <c r="T207" s="10">
        <f>(((I207/60)/60)/24)+DATE(1970,1,1)</f>
        <v>42528.167719907404</v>
      </c>
      <c r="U207" s="5">
        <f>P207/3304</f>
        <v>5.1588017103704087E-2</v>
      </c>
      <c r="V207" s="5">
        <f>L207/26457</f>
        <v>8.8823373776316279E-3</v>
      </c>
    </row>
    <row r="208" spans="1:22" ht="48" x14ac:dyDescent="0.2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5">
        <f>E208/D208</f>
        <v>1.1440928571428572</v>
      </c>
      <c r="P208" s="6">
        <f>IF(E208=0,0,E208/L208)</f>
        <v>119.17633928571429</v>
      </c>
      <c r="Q208" t="str">
        <f>LEFT(N208,FIND("/",N208)-1)</f>
        <v>theater</v>
      </c>
      <c r="R208" t="str">
        <f>RIGHT(N208,LEN(N208)-FIND("/",N208))</f>
        <v>plays</v>
      </c>
      <c r="S208" s="10">
        <f>(((J208/60)/60)/24)+DATE(1970,1,1)</f>
        <v>42480.078715277778</v>
      </c>
      <c r="T208" s="10">
        <f>(((I208/60)/60)/24)+DATE(1970,1,1)</f>
        <v>42504.165972222225</v>
      </c>
      <c r="U208" s="5">
        <f>P208/3304</f>
        <v>3.607032060705638E-2</v>
      </c>
      <c r="V208" s="5">
        <f>L208/26457</f>
        <v>1.2699852590996711E-2</v>
      </c>
    </row>
    <row r="209" spans="1:22" ht="48" x14ac:dyDescent="0.2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5">
        <f>E209/D209</f>
        <v>1.1359142857142857</v>
      </c>
      <c r="P209" s="6">
        <f>IF(E209=0,0,E209/L209)</f>
        <v>64.020933977455712</v>
      </c>
      <c r="Q209" t="str">
        <f>LEFT(N209,FIND("/",N209)-1)</f>
        <v>technology</v>
      </c>
      <c r="R209" t="str">
        <f>RIGHT(N209,LEN(N209)-FIND("/",N209))</f>
        <v>hardware</v>
      </c>
      <c r="S209" s="10">
        <f>(((J209/60)/60)/24)+DATE(1970,1,1)</f>
        <v>41731.520949074074</v>
      </c>
      <c r="T209" s="10">
        <f>(((I209/60)/60)/24)+DATE(1970,1,1)</f>
        <v>41761.520949074074</v>
      </c>
      <c r="U209" s="5">
        <f>P209/3304</f>
        <v>1.9376795998019284E-2</v>
      </c>
      <c r="V209" s="5">
        <f>L209/26457</f>
        <v>2.3472048985145707E-2</v>
      </c>
    </row>
    <row r="210" spans="1:22" ht="32" x14ac:dyDescent="0.2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5">
        <f>E210/D210</f>
        <v>6.6155466666666669</v>
      </c>
      <c r="P210" s="6">
        <f>IF(E210=0,0,E210/L210)</f>
        <v>43.333275109170302</v>
      </c>
      <c r="Q210" t="str">
        <f>LEFT(N210,FIND("/",N210)-1)</f>
        <v>publishing</v>
      </c>
      <c r="R210" t="str">
        <f>RIGHT(N210,LEN(N210)-FIND("/",N210))</f>
        <v>radio &amp; podcasts</v>
      </c>
      <c r="S210" s="10">
        <f>(((J210/60)/60)/24)+DATE(1970,1,1)</f>
        <v>40766.041921296295</v>
      </c>
      <c r="T210" s="10">
        <f>(((I210/60)/60)/24)+DATE(1970,1,1)</f>
        <v>40796.041921296295</v>
      </c>
      <c r="U210" s="5">
        <f>P210/3304</f>
        <v>1.3115398035463166E-2</v>
      </c>
      <c r="V210" s="5">
        <f>L210/26457</f>
        <v>3.4622217182598176E-2</v>
      </c>
    </row>
    <row r="211" spans="1:22" ht="48" x14ac:dyDescent="0.2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5">
        <f>E211/D211</f>
        <v>4.0357653061224488</v>
      </c>
      <c r="P211" s="6">
        <f>IF(E211=0,0,E211/L211)</f>
        <v>82.396874999999994</v>
      </c>
      <c r="Q211" t="str">
        <f>LEFT(N211,FIND("/",N211)-1)</f>
        <v>games</v>
      </c>
      <c r="R211" t="str">
        <f>RIGHT(N211,LEN(N211)-FIND("/",N211))</f>
        <v>tabletop games</v>
      </c>
      <c r="S211" s="10">
        <f>(((J211/60)/60)/24)+DATE(1970,1,1)</f>
        <v>42234.624895833331</v>
      </c>
      <c r="T211" s="10">
        <f>(((I211/60)/60)/24)+DATE(1970,1,1)</f>
        <v>42264.624895833331</v>
      </c>
      <c r="U211" s="5">
        <f>P211/3304</f>
        <v>2.4938521489104113E-2</v>
      </c>
      <c r="V211" s="5">
        <f>L211/26457</f>
        <v>1.8142646558566729E-2</v>
      </c>
    </row>
    <row r="212" spans="1:22" ht="48" x14ac:dyDescent="0.2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5">
        <f>E212/D212</f>
        <v>1.3166833333333334</v>
      </c>
      <c r="P212" s="6">
        <f>IF(E212=0,0,E212/L212)</f>
        <v>46.580778301886795</v>
      </c>
      <c r="Q212" t="str">
        <f>LEFT(N212,FIND("/",N212)-1)</f>
        <v>technology</v>
      </c>
      <c r="R212" t="str">
        <f>RIGHT(N212,LEN(N212)-FIND("/",N212))</f>
        <v>hardware</v>
      </c>
      <c r="S212" s="10">
        <f>(((J212/60)/60)/24)+DATE(1970,1,1)</f>
        <v>41738.864803240744</v>
      </c>
      <c r="T212" s="10">
        <f>(((I212/60)/60)/24)+DATE(1970,1,1)</f>
        <v>41768.864803240744</v>
      </c>
      <c r="U212" s="5">
        <f>P212/3304</f>
        <v>1.4098298517520216E-2</v>
      </c>
      <c r="V212" s="5">
        <f>L212/26457</f>
        <v>3.2052008920134559E-2</v>
      </c>
    </row>
    <row r="213" spans="1:22" ht="48" x14ac:dyDescent="0.2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5">
        <f>E213/D213</f>
        <v>7.8608020000000005</v>
      </c>
      <c r="P213" s="6">
        <f>IF(E213=0,0,E213/L213)</f>
        <v>71.592003642987251</v>
      </c>
      <c r="Q213" t="str">
        <f>LEFT(N213,FIND("/",N213)-1)</f>
        <v>photography</v>
      </c>
      <c r="R213" t="str">
        <f>RIGHT(N213,LEN(N213)-FIND("/",N213))</f>
        <v>photobooks</v>
      </c>
      <c r="S213" s="10">
        <f>(((J213/60)/60)/24)+DATE(1970,1,1)</f>
        <v>41759.923101851848</v>
      </c>
      <c r="T213" s="10">
        <f>(((I213/60)/60)/24)+DATE(1970,1,1)</f>
        <v>41789.923101851848</v>
      </c>
      <c r="U213" s="5">
        <f>P213/3304</f>
        <v>2.1668281974269749E-2</v>
      </c>
      <c r="V213" s="5">
        <f>L213/26457</f>
        <v>2.0750652001360698E-2</v>
      </c>
    </row>
    <row r="214" spans="1:22" ht="48" x14ac:dyDescent="0.2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5">
        <f>E214/D214</f>
        <v>1.1229714285714285</v>
      </c>
      <c r="P214" s="6">
        <f>IF(E214=0,0,E214/L214)</f>
        <v>149.44486692015209</v>
      </c>
      <c r="Q214" t="str">
        <f>LEFT(N214,FIND("/",N214)-1)</f>
        <v>theater</v>
      </c>
      <c r="R214" t="str">
        <f>RIGHT(N214,LEN(N214)-FIND("/",N214))</f>
        <v>spaces</v>
      </c>
      <c r="S214" s="10">
        <f>(((J214/60)/60)/24)+DATE(1970,1,1)</f>
        <v>41899.294942129629</v>
      </c>
      <c r="T214" s="10">
        <f>(((I214/60)/60)/24)+DATE(1970,1,1)</f>
        <v>41928.290972222225</v>
      </c>
      <c r="U214" s="5">
        <f>P214/3304</f>
        <v>4.5231497251862013E-2</v>
      </c>
      <c r="V214" s="5">
        <f>L214/26457</f>
        <v>9.9406584268813547E-3</v>
      </c>
    </row>
    <row r="215" spans="1:22" ht="32" x14ac:dyDescent="0.2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5">
        <f>E215/D215</f>
        <v>2.6991034482758622</v>
      </c>
      <c r="P215" s="6">
        <f>IF(E215=0,0,E215/L215)</f>
        <v>76.439453125</v>
      </c>
      <c r="Q215" t="str">
        <f>LEFT(N215,FIND("/",N215)-1)</f>
        <v>photography</v>
      </c>
      <c r="R215" t="str">
        <f>RIGHT(N215,LEN(N215)-FIND("/",N215))</f>
        <v>photobooks</v>
      </c>
      <c r="S215" s="10">
        <f>(((J215/60)/60)/24)+DATE(1970,1,1)</f>
        <v>42326.818738425922</v>
      </c>
      <c r="T215" s="10">
        <f>(((I215/60)/60)/24)+DATE(1970,1,1)</f>
        <v>42356.818738425922</v>
      </c>
      <c r="U215" s="5">
        <f>P215/3304</f>
        <v>2.3135427701271187E-2</v>
      </c>
      <c r="V215" s="5">
        <f>L215/26457</f>
        <v>1.9352156329137848E-2</v>
      </c>
    </row>
    <row r="216" spans="1:22" ht="48" x14ac:dyDescent="0.2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5">
        <f>E216/D216</f>
        <v>3.2609166666666667</v>
      </c>
      <c r="P216" s="6">
        <f>IF(E216=0,0,E216/L216)</f>
        <v>80.022494887525568</v>
      </c>
      <c r="Q216" t="str">
        <f>LEFT(N216,FIND("/",N216)-1)</f>
        <v>technology</v>
      </c>
      <c r="R216" t="str">
        <f>RIGHT(N216,LEN(N216)-FIND("/",N216))</f>
        <v>space exploration</v>
      </c>
      <c r="S216" s="10">
        <f>(((J216/60)/60)/24)+DATE(1970,1,1)</f>
        <v>41915.747314814813</v>
      </c>
      <c r="T216" s="10">
        <f>(((I216/60)/60)/24)+DATE(1970,1,1)</f>
        <v>41955.888888888891</v>
      </c>
      <c r="U216" s="5">
        <f>P216/3304</f>
        <v>2.4219883440534374E-2</v>
      </c>
      <c r="V216" s="5">
        <f>L216/26457</f>
        <v>1.8482821181539856E-2</v>
      </c>
    </row>
    <row r="217" spans="1:22" ht="48" x14ac:dyDescent="0.2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5">
        <f>E217/D217</f>
        <v>1.1107699999999998</v>
      </c>
      <c r="P217" s="6">
        <f>IF(E217=0,0,E217/L217)</f>
        <v>109.82189265536722</v>
      </c>
      <c r="Q217" t="str">
        <f>LEFT(N217,FIND("/",N217)-1)</f>
        <v>film &amp; video</v>
      </c>
      <c r="R217" t="str">
        <f>RIGHT(N217,LEN(N217)-FIND("/",N217))</f>
        <v>documentary</v>
      </c>
      <c r="S217" s="10">
        <f>(((J217/60)/60)/24)+DATE(1970,1,1)</f>
        <v>41936.001226851848</v>
      </c>
      <c r="T217" s="10">
        <f>(((I217/60)/60)/24)+DATE(1970,1,1)</f>
        <v>41966.042893518519</v>
      </c>
      <c r="U217" s="5">
        <f>P217/3304</f>
        <v>3.3239071626927123E-2</v>
      </c>
      <c r="V217" s="5">
        <f>L217/26457</f>
        <v>1.3380201836942964E-2</v>
      </c>
    </row>
    <row r="218" spans="1:22" ht="48" x14ac:dyDescent="0.2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5">
        <f>E218/D218</f>
        <v>1.5497535999999998</v>
      </c>
      <c r="P218" s="6">
        <f>IF(E218=0,0,E218/L218)</f>
        <v>82.963254817987149</v>
      </c>
      <c r="Q218" t="str">
        <f>LEFT(N218,FIND("/",N218)-1)</f>
        <v>music</v>
      </c>
      <c r="R218" t="str">
        <f>RIGHT(N218,LEN(N218)-FIND("/",N218))</f>
        <v>rock</v>
      </c>
      <c r="S218" s="10">
        <f>(((J218/60)/60)/24)+DATE(1970,1,1)</f>
        <v>41116.690104166664</v>
      </c>
      <c r="T218" s="10">
        <f>(((I218/60)/60)/24)+DATE(1970,1,1)</f>
        <v>41151.690104166664</v>
      </c>
      <c r="U218" s="5">
        <f>P218/3304</f>
        <v>2.5109943952175286E-2</v>
      </c>
      <c r="V218" s="5">
        <f>L218/26457</f>
        <v>1.7651283214272215E-2</v>
      </c>
    </row>
    <row r="219" spans="1:22" ht="48" x14ac:dyDescent="0.2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5">
        <f>E219/D219</f>
        <v>1.013157894736842</v>
      </c>
      <c r="P219" s="6">
        <f>IF(E219=0,0,E219/L219)</f>
        <v>287.31343283582089</v>
      </c>
      <c r="Q219" t="str">
        <f>LEFT(N219,FIND("/",N219)-1)</f>
        <v>film &amp; video</v>
      </c>
      <c r="R219" t="str">
        <f>RIGHT(N219,LEN(N219)-FIND("/",N219))</f>
        <v>documentary</v>
      </c>
      <c r="S219" s="10">
        <f>(((J219/60)/60)/24)+DATE(1970,1,1)</f>
        <v>41019.793032407404</v>
      </c>
      <c r="T219" s="10">
        <f>(((I219/60)/60)/24)+DATE(1970,1,1)</f>
        <v>41049.793032407404</v>
      </c>
      <c r="U219" s="5">
        <f>P219/3304</f>
        <v>8.6959271439413108E-2</v>
      </c>
      <c r="V219" s="5">
        <f>L219/26457</f>
        <v>5.0648221642665458E-3</v>
      </c>
    </row>
    <row r="220" spans="1:22" ht="32" x14ac:dyDescent="0.2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5">
        <f>E220/D220</f>
        <v>1.0880768571428572</v>
      </c>
      <c r="P220" s="6">
        <f>IF(E220=0,0,E220/L220)</f>
        <v>66.346149825783982</v>
      </c>
      <c r="Q220" t="str">
        <f>LEFT(N220,FIND("/",N220)-1)</f>
        <v>film &amp; video</v>
      </c>
      <c r="R220" t="str">
        <f>RIGHT(N220,LEN(N220)-FIND("/",N220))</f>
        <v>television</v>
      </c>
      <c r="S220" s="10">
        <f>(((J220/60)/60)/24)+DATE(1970,1,1)</f>
        <v>42229.820173611108</v>
      </c>
      <c r="T220" s="10">
        <f>(((I220/60)/60)/24)+DATE(1970,1,1)</f>
        <v>42262.818750000006</v>
      </c>
      <c r="U220" s="5">
        <f>P220/3304</f>
        <v>2.008055382136319E-2</v>
      </c>
      <c r="V220" s="5">
        <f>L220/26457</f>
        <v>2.1695581509619383E-2</v>
      </c>
    </row>
    <row r="221" spans="1:22" ht="48" x14ac:dyDescent="0.2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5">
        <f>E221/D221</f>
        <v>2.5329333333333333</v>
      </c>
      <c r="P221" s="6">
        <f>IF(E221=0,0,E221/L221)</f>
        <v>121</v>
      </c>
      <c r="Q221" t="str">
        <f>LEFT(N221,FIND("/",N221)-1)</f>
        <v>photography</v>
      </c>
      <c r="R221" t="str">
        <f>RIGHT(N221,LEN(N221)-FIND("/",N221))</f>
        <v>photobooks</v>
      </c>
      <c r="S221" s="10">
        <f>(((J221/60)/60)/24)+DATE(1970,1,1)</f>
        <v>42503.66474537037</v>
      </c>
      <c r="T221" s="10">
        <f>(((I221/60)/60)/24)+DATE(1970,1,1)</f>
        <v>42534.249305555553</v>
      </c>
      <c r="U221" s="5">
        <f>P221/3304</f>
        <v>3.6622276029055691E-2</v>
      </c>
      <c r="V221" s="5">
        <f>L221/26457</f>
        <v>1.186831462372907E-2</v>
      </c>
    </row>
    <row r="222" spans="1:22" ht="48" x14ac:dyDescent="0.2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5">
        <f>E222/D222</f>
        <v>1.0672648571428571</v>
      </c>
      <c r="P222" s="6">
        <f>IF(E222=0,0,E222/L222)</f>
        <v>66.70405357142856</v>
      </c>
      <c r="Q222" t="str">
        <f>LEFT(N222,FIND("/",N222)-1)</f>
        <v>film &amp; video</v>
      </c>
      <c r="R222" t="str">
        <f>RIGHT(N222,LEN(N222)-FIND("/",N222))</f>
        <v>documentary</v>
      </c>
      <c r="S222" s="10">
        <f>(((J222/60)/60)/24)+DATE(1970,1,1)</f>
        <v>42479.626875000002</v>
      </c>
      <c r="T222" s="10">
        <f>(((I222/60)/60)/24)+DATE(1970,1,1)</f>
        <v>42509.626875000002</v>
      </c>
      <c r="U222" s="5">
        <f>P222/3304</f>
        <v>2.0188878199584915E-2</v>
      </c>
      <c r="V222" s="5">
        <f>L222/26457</f>
        <v>2.1166420984994518E-2</v>
      </c>
    </row>
    <row r="223" spans="1:22" ht="48" x14ac:dyDescent="0.2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5">
        <f>E223/D223</f>
        <v>1.236801</v>
      </c>
      <c r="P223" s="6">
        <f>IF(E223=0,0,E223/L223)</f>
        <v>194.26193717277485</v>
      </c>
      <c r="Q223" t="str">
        <f>LEFT(N223,FIND("/",N223)-1)</f>
        <v>technology</v>
      </c>
      <c r="R223" t="str">
        <f>RIGHT(N223,LEN(N223)-FIND("/",N223))</f>
        <v>hardware</v>
      </c>
      <c r="S223" s="10">
        <f>(((J223/60)/60)/24)+DATE(1970,1,1)</f>
        <v>41535.812708333331</v>
      </c>
      <c r="T223" s="10">
        <f>(((I223/60)/60)/24)+DATE(1970,1,1)</f>
        <v>41563.165972222225</v>
      </c>
      <c r="U223" s="5">
        <f>P223/3304</f>
        <v>5.8795985827111034E-2</v>
      </c>
      <c r="V223" s="5">
        <f>L223/26457</f>
        <v>7.2192614430963446E-3</v>
      </c>
    </row>
    <row r="224" spans="1:22" ht="48" x14ac:dyDescent="0.2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5">
        <f>E224/D224</f>
        <v>1.0309142857142857</v>
      </c>
      <c r="P224" s="6">
        <f>IF(E224=0,0,E224/L224)</f>
        <v>133.14391143911439</v>
      </c>
      <c r="Q224" t="str">
        <f>LEFT(N224,FIND("/",N224)-1)</f>
        <v>film &amp; video</v>
      </c>
      <c r="R224" t="str">
        <f>RIGHT(N224,LEN(N224)-FIND("/",N224))</f>
        <v>documentary</v>
      </c>
      <c r="S224" s="10">
        <f>(((J224/60)/60)/24)+DATE(1970,1,1)</f>
        <v>41646.628032407411</v>
      </c>
      <c r="T224" s="10">
        <f>(((I224/60)/60)/24)+DATE(1970,1,1)</f>
        <v>41675.961111111108</v>
      </c>
      <c r="U224" s="5">
        <f>P224/3304</f>
        <v>4.0297794019102419E-2</v>
      </c>
      <c r="V224" s="5">
        <f>L224/26457</f>
        <v>1.0243035869524134E-2</v>
      </c>
    </row>
    <row r="225" spans="1:22" ht="48" x14ac:dyDescent="0.2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5">
        <f>E225/D225</f>
        <v>1.0266285714285714</v>
      </c>
      <c r="P225" s="6">
        <f>IF(E225=0,0,E225/L225)</f>
        <v>106.62314540059347</v>
      </c>
      <c r="Q225" t="str">
        <f>LEFT(N225,FIND("/",N225)-1)</f>
        <v>film &amp; video</v>
      </c>
      <c r="R225" t="str">
        <f>RIGHT(N225,LEN(N225)-FIND("/",N225))</f>
        <v>documentary</v>
      </c>
      <c r="S225" s="10">
        <f>(((J225/60)/60)/24)+DATE(1970,1,1)</f>
        <v>42647.446597222224</v>
      </c>
      <c r="T225" s="10">
        <f>(((I225/60)/60)/24)+DATE(1970,1,1)</f>
        <v>42682.488263888896</v>
      </c>
      <c r="U225" s="5">
        <f>P225/3304</f>
        <v>3.2270927784683254E-2</v>
      </c>
      <c r="V225" s="5">
        <f>L225/26457</f>
        <v>1.273764977132706E-2</v>
      </c>
    </row>
    <row r="226" spans="1:22" ht="48" x14ac:dyDescent="0.2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5">
        <f>E226/D226</f>
        <v>1.0242285714285715</v>
      </c>
      <c r="P226" s="6">
        <f>IF(E226=0,0,E226/L226)</f>
        <v>219.92638036809817</v>
      </c>
      <c r="Q226" t="str">
        <f>LEFT(N226,FIND("/",N226)-1)</f>
        <v>food</v>
      </c>
      <c r="R226" t="str">
        <f>RIGHT(N226,LEN(N226)-FIND("/",N226))</f>
        <v>small batch</v>
      </c>
      <c r="S226" s="10">
        <f>(((J226/60)/60)/24)+DATE(1970,1,1)</f>
        <v>42332.89980324074</v>
      </c>
      <c r="T226" s="10">
        <f>(((I226/60)/60)/24)+DATE(1970,1,1)</f>
        <v>42363</v>
      </c>
      <c r="U226" s="5">
        <f>P226/3304</f>
        <v>6.6563674445550294E-2</v>
      </c>
      <c r="V226" s="5">
        <f>L226/26457</f>
        <v>6.1609403938466187E-3</v>
      </c>
    </row>
    <row r="227" spans="1:22" ht="48" x14ac:dyDescent="0.2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5">
        <f>E227/D227</f>
        <v>1.0182857142857142</v>
      </c>
      <c r="P227" s="6">
        <f>IF(E227=0,0,E227/L227)</f>
        <v>104.82352941176471</v>
      </c>
      <c r="Q227" t="str">
        <f>LEFT(N227,FIND("/",N227)-1)</f>
        <v>film &amp; video</v>
      </c>
      <c r="R227" t="str">
        <f>RIGHT(N227,LEN(N227)-FIND("/",N227))</f>
        <v>documentary</v>
      </c>
      <c r="S227" s="10">
        <f>(((J227/60)/60)/24)+DATE(1970,1,1)</f>
        <v>41379.515775462962</v>
      </c>
      <c r="T227" s="10">
        <f>(((I227/60)/60)/24)+DATE(1970,1,1)</f>
        <v>41411.165972222225</v>
      </c>
      <c r="U227" s="5">
        <f>P227/3304</f>
        <v>3.1726249821962683E-2</v>
      </c>
      <c r="V227" s="5">
        <f>L227/26457</f>
        <v>1.2851041312318101E-2</v>
      </c>
    </row>
    <row r="228" spans="1:22" ht="48" x14ac:dyDescent="0.2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5">
        <f>E228/D228</f>
        <v>1.1796376666666666</v>
      </c>
      <c r="P228" s="6">
        <f>IF(E228=0,0,E228/L228)</f>
        <v>98.030831024930734</v>
      </c>
      <c r="Q228" t="str">
        <f>LEFT(N228,FIND("/",N228)-1)</f>
        <v>music</v>
      </c>
      <c r="R228" t="str">
        <f>RIGHT(N228,LEN(N228)-FIND("/",N228))</f>
        <v>rock</v>
      </c>
      <c r="S228" s="10">
        <f>(((J228/60)/60)/24)+DATE(1970,1,1)</f>
        <v>40921.919340277782</v>
      </c>
      <c r="T228" s="10">
        <f>(((I228/60)/60)/24)+DATE(1970,1,1)</f>
        <v>40951.919340277782</v>
      </c>
      <c r="U228" s="5">
        <f>P228/3304</f>
        <v>2.9670348373163055E-2</v>
      </c>
      <c r="V228" s="5">
        <f>L228/26457</f>
        <v>1.3644782099255395E-2</v>
      </c>
    </row>
    <row r="229" spans="1:22" ht="32" x14ac:dyDescent="0.2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5">
        <f>E229/D229</f>
        <v>0.35338000000000003</v>
      </c>
      <c r="P229" s="6">
        <f>IF(E229=0,0,E229/L229)</f>
        <v>119.38513513513513</v>
      </c>
      <c r="Q229" t="str">
        <f>LEFT(N229,FIND("/",N229)-1)</f>
        <v>technology</v>
      </c>
      <c r="R229" t="str">
        <f>RIGHT(N229,LEN(N229)-FIND("/",N229))</f>
        <v>wearables</v>
      </c>
      <c r="S229" s="10">
        <f>(((J229/60)/60)/24)+DATE(1970,1,1)</f>
        <v>42094.808182870373</v>
      </c>
      <c r="T229" s="10">
        <f>(((I229/60)/60)/24)+DATE(1970,1,1)</f>
        <v>42124.808182870373</v>
      </c>
      <c r="U229" s="5">
        <f>P229/3304</f>
        <v>3.6133515476735815E-2</v>
      </c>
      <c r="V229" s="5">
        <f>L229/26457</f>
        <v>1.1187965377782817E-2</v>
      </c>
    </row>
    <row r="230" spans="1:22" ht="16" x14ac:dyDescent="0.2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5">
        <f>E230/D230</f>
        <v>1.76535</v>
      </c>
      <c r="P230" s="6">
        <f>IF(E230=0,0,E230/L230)</f>
        <v>96.997252747252745</v>
      </c>
      <c r="Q230" t="str">
        <f>LEFT(N230,FIND("/",N230)-1)</f>
        <v>theater</v>
      </c>
      <c r="R230" t="str">
        <f>RIGHT(N230,LEN(N230)-FIND("/",N230))</f>
        <v>spaces</v>
      </c>
      <c r="S230" s="10">
        <f>(((J230/60)/60)/24)+DATE(1970,1,1)</f>
        <v>42337.02039351852</v>
      </c>
      <c r="T230" s="10">
        <f>(((I230/60)/60)/24)+DATE(1970,1,1)</f>
        <v>42359.207638888889</v>
      </c>
      <c r="U230" s="5">
        <f>P230/3304</f>
        <v>2.9357522017933638E-2</v>
      </c>
      <c r="V230" s="5">
        <f>L230/26457</f>
        <v>1.3758173640246438E-2</v>
      </c>
    </row>
    <row r="231" spans="1:22" ht="48" x14ac:dyDescent="0.2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5">
        <f>E231/D231</f>
        <v>1.0084571428571429</v>
      </c>
      <c r="P231" s="6">
        <f>IF(E231=0,0,E231/L231)</f>
        <v>271.50769230769231</v>
      </c>
      <c r="Q231" t="str">
        <f>LEFT(N231,FIND("/",N231)-1)</f>
        <v>food</v>
      </c>
      <c r="R231" t="str">
        <f>RIGHT(N231,LEN(N231)-FIND("/",N231))</f>
        <v>small batch</v>
      </c>
      <c r="S231" s="10">
        <f>(((J231/60)/60)/24)+DATE(1970,1,1)</f>
        <v>42770.201481481476</v>
      </c>
      <c r="T231" s="10">
        <f>(((I231/60)/60)/24)+DATE(1970,1,1)</f>
        <v>42805.201481481476</v>
      </c>
      <c r="U231" s="5">
        <f>P231/3304</f>
        <v>8.2175451666977095E-2</v>
      </c>
      <c r="V231" s="5">
        <f>L231/26457</f>
        <v>4.913633442945156E-3</v>
      </c>
    </row>
    <row r="232" spans="1:22" ht="32" x14ac:dyDescent="0.2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5">
        <f>E232/D232</f>
        <v>1.0078754285714286</v>
      </c>
      <c r="P232" s="6">
        <f>IF(E232=0,0,E232/L232)</f>
        <v>131.13620817843866</v>
      </c>
      <c r="Q232" t="str">
        <f>LEFT(N232,FIND("/",N232)-1)</f>
        <v>theater</v>
      </c>
      <c r="R232" t="str">
        <f>RIGHT(N232,LEN(N232)-FIND("/",N232))</f>
        <v>plays</v>
      </c>
      <c r="S232" s="10">
        <f>(((J232/60)/60)/24)+DATE(1970,1,1)</f>
        <v>42252.474351851852</v>
      </c>
      <c r="T232" s="10">
        <f>(((I232/60)/60)/24)+DATE(1970,1,1)</f>
        <v>42276.165972222225</v>
      </c>
      <c r="U232" s="5">
        <f>P232/3304</f>
        <v>3.9690135647227197E-2</v>
      </c>
      <c r="V232" s="5">
        <f>L232/26457</f>
        <v>1.0167441508863439E-2</v>
      </c>
    </row>
    <row r="233" spans="1:22" ht="32" x14ac:dyDescent="0.2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5">
        <f>E233/D233</f>
        <v>0.58558333333333334</v>
      </c>
      <c r="P233" s="6">
        <f>IF(E233=0,0,E233/L233)</f>
        <v>153.42794759825327</v>
      </c>
      <c r="Q233" t="str">
        <f>LEFT(N233,FIND("/",N233)-1)</f>
        <v>technology</v>
      </c>
      <c r="R233" t="str">
        <f>RIGHT(N233,LEN(N233)-FIND("/",N233))</f>
        <v>wearables</v>
      </c>
      <c r="S233" s="10">
        <f>(((J233/60)/60)/24)+DATE(1970,1,1)</f>
        <v>42282.168993055559</v>
      </c>
      <c r="T233" s="10">
        <f>(((I233/60)/60)/24)+DATE(1970,1,1)</f>
        <v>42327.210659722223</v>
      </c>
      <c r="U233" s="5">
        <f>P233/3304</f>
        <v>4.6437030144749779E-2</v>
      </c>
      <c r="V233" s="5">
        <f>L233/26457</f>
        <v>8.6555542956495441E-3</v>
      </c>
    </row>
    <row r="234" spans="1:22" ht="64" x14ac:dyDescent="0.2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5">
        <f>E234/D234</f>
        <v>1.0035142857142858</v>
      </c>
      <c r="P234" s="6">
        <f>IF(E234=0,0,E234/L234)</f>
        <v>262.11194029850748</v>
      </c>
      <c r="Q234" t="str">
        <f>LEFT(N234,FIND("/",N234)-1)</f>
        <v>theater</v>
      </c>
      <c r="R234" t="str">
        <f>RIGHT(N234,LEN(N234)-FIND("/",N234))</f>
        <v>plays</v>
      </c>
      <c r="S234" s="10">
        <f>(((J234/60)/60)/24)+DATE(1970,1,1)</f>
        <v>42219.665173611109</v>
      </c>
      <c r="T234" s="10">
        <f>(((I234/60)/60)/24)+DATE(1970,1,1)</f>
        <v>42257.165972222225</v>
      </c>
      <c r="U234" s="5">
        <f>P234/3304</f>
        <v>7.9331701058870302E-2</v>
      </c>
      <c r="V234" s="5">
        <f>L234/26457</f>
        <v>5.0648221642665458E-3</v>
      </c>
    </row>
    <row r="235" spans="1:22" ht="48" x14ac:dyDescent="0.2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5">
        <f>E235/D235</f>
        <v>1.8461052631578947</v>
      </c>
      <c r="P235" s="6">
        <f>IF(E235=0,0,E235/L235)</f>
        <v>65.318435754189949</v>
      </c>
      <c r="Q235" t="str">
        <f>LEFT(N235,FIND("/",N235)-1)</f>
        <v>games</v>
      </c>
      <c r="R235" t="str">
        <f>RIGHT(N235,LEN(N235)-FIND("/",N235))</f>
        <v>tabletop games</v>
      </c>
      <c r="S235" s="10">
        <f>(((J235/60)/60)/24)+DATE(1970,1,1)</f>
        <v>42417.625046296293</v>
      </c>
      <c r="T235" s="10">
        <f>(((I235/60)/60)/24)+DATE(1970,1,1)</f>
        <v>42452.290972222225</v>
      </c>
      <c r="U235" s="5">
        <f>P235/3304</f>
        <v>1.976950234690979E-2</v>
      </c>
      <c r="V235" s="5">
        <f>L235/26457</f>
        <v>2.029708583739653E-2</v>
      </c>
    </row>
    <row r="236" spans="1:22" ht="48" x14ac:dyDescent="0.2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5">
        <f>E236/D236</f>
        <v>1.3870400000000001</v>
      </c>
      <c r="P236" s="6">
        <f>IF(E236=0,0,E236/L236)</f>
        <v>103.20238095238095</v>
      </c>
      <c r="Q236" t="str">
        <f>LEFT(N236,FIND("/",N236)-1)</f>
        <v>publishing</v>
      </c>
      <c r="R236" t="str">
        <f>RIGHT(N236,LEN(N236)-FIND("/",N236))</f>
        <v>radio &amp; podcasts</v>
      </c>
      <c r="S236" s="10">
        <f>(((J236/60)/60)/24)+DATE(1970,1,1)</f>
        <v>41533.542858796296</v>
      </c>
      <c r="T236" s="10">
        <f>(((I236/60)/60)/24)+DATE(1970,1,1)</f>
        <v>41563.542858796296</v>
      </c>
      <c r="U236" s="5">
        <f>P236/3304</f>
        <v>3.1235587455321109E-2</v>
      </c>
      <c r="V236" s="5">
        <f>L236/26457</f>
        <v>1.2699852590996711E-2</v>
      </c>
    </row>
    <row r="237" spans="1:22" ht="48" x14ac:dyDescent="0.2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5">
        <f>E237/D237</f>
        <v>1.3864000000000001</v>
      </c>
      <c r="P237" s="6">
        <f>IF(E237=0,0,E237/L237)</f>
        <v>40.349243306169967</v>
      </c>
      <c r="Q237" t="str">
        <f>LEFT(N237,FIND("/",N237)-1)</f>
        <v>music</v>
      </c>
      <c r="R237" t="str">
        <f>RIGHT(N237,LEN(N237)-FIND("/",N237))</f>
        <v>rock</v>
      </c>
      <c r="S237" s="10">
        <f>(((J237/60)/60)/24)+DATE(1970,1,1)</f>
        <v>42723.63653935185</v>
      </c>
      <c r="T237" s="10">
        <f>(((I237/60)/60)/24)+DATE(1970,1,1)</f>
        <v>42753.63653935185</v>
      </c>
      <c r="U237" s="5">
        <f>P237/3304</f>
        <v>1.2212240710099869E-2</v>
      </c>
      <c r="V237" s="5">
        <f>L237/26457</f>
        <v>3.2467777903768376E-2</v>
      </c>
    </row>
    <row r="238" spans="1:22" ht="48" x14ac:dyDescent="0.2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5">
        <f>E238/D238</f>
        <v>1.0208358208955224</v>
      </c>
      <c r="P238" s="6">
        <f>IF(E238=0,0,E238/L238)</f>
        <v>119.99298245614035</v>
      </c>
      <c r="Q238" t="str">
        <f>LEFT(N238,FIND("/",N238)-1)</f>
        <v>film &amp; video</v>
      </c>
      <c r="R238" t="str">
        <f>RIGHT(N238,LEN(N238)-FIND("/",N238))</f>
        <v>documentary</v>
      </c>
      <c r="S238" s="10">
        <f>(((J238/60)/60)/24)+DATE(1970,1,1)</f>
        <v>42111.970995370371</v>
      </c>
      <c r="T238" s="10">
        <f>(((I238/60)/60)/24)+DATE(1970,1,1)</f>
        <v>42156.097222222219</v>
      </c>
      <c r="U238" s="5">
        <f>P238/3304</f>
        <v>3.6317488636846355E-2</v>
      </c>
      <c r="V238" s="5">
        <f>L238/26457</f>
        <v>1.0772196394148996E-2</v>
      </c>
    </row>
    <row r="239" spans="1:22" ht="48" x14ac:dyDescent="0.2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5">
        <f>E239/D239</f>
        <v>1.0534805315203954</v>
      </c>
      <c r="P239" s="6">
        <f>IF(E239=0,0,E239/L239)</f>
        <v>83.967068965517228</v>
      </c>
      <c r="Q239" t="str">
        <f>LEFT(N239,FIND("/",N239)-1)</f>
        <v>music</v>
      </c>
      <c r="R239" t="str">
        <f>RIGHT(N239,LEN(N239)-FIND("/",N239))</f>
        <v>rock</v>
      </c>
      <c r="S239" s="10">
        <f>(((J239/60)/60)/24)+DATE(1970,1,1)</f>
        <v>41710.594282407408</v>
      </c>
      <c r="T239" s="10">
        <f>(((I239/60)/60)/24)+DATE(1970,1,1)</f>
        <v>41740.594282407408</v>
      </c>
      <c r="U239" s="5">
        <f>P239/3304</f>
        <v>2.5413761793437416E-2</v>
      </c>
      <c r="V239" s="5">
        <f>L239/26457</f>
        <v>1.5345655214121026E-2</v>
      </c>
    </row>
    <row r="240" spans="1:22" ht="48" x14ac:dyDescent="0.2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5">
        <f>E240/D240</f>
        <v>2.2594666666666665</v>
      </c>
      <c r="P240" s="6">
        <f>IF(E240=0,0,E240/L240)</f>
        <v>230.55782312925169</v>
      </c>
      <c r="Q240" t="str">
        <f>LEFT(N240,FIND("/",N240)-1)</f>
        <v>technology</v>
      </c>
      <c r="R240" t="str">
        <f>RIGHT(N240,LEN(N240)-FIND("/",N240))</f>
        <v>hardware</v>
      </c>
      <c r="S240" s="10">
        <f>(((J240/60)/60)/24)+DATE(1970,1,1)</f>
        <v>40941.199826388889</v>
      </c>
      <c r="T240" s="10">
        <f>(((I240/60)/60)/24)+DATE(1970,1,1)</f>
        <v>40970.125</v>
      </c>
      <c r="U240" s="5">
        <f>P240/3304</f>
        <v>6.9781423465269887E-2</v>
      </c>
      <c r="V240" s="5">
        <f>L240/26457</f>
        <v>5.5561855085610613E-3</v>
      </c>
    </row>
    <row r="241" spans="1:22" ht="48" x14ac:dyDescent="0.2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5">
        <f>E241/D241</f>
        <v>0.33790999999999999</v>
      </c>
      <c r="P241" s="6">
        <f>IF(E241=0,0,E241/L241)</f>
        <v>99.973372781065095</v>
      </c>
      <c r="Q241" t="str">
        <f>LEFT(N241,FIND("/",N241)-1)</f>
        <v>technology</v>
      </c>
      <c r="R241" t="str">
        <f>RIGHT(N241,LEN(N241)-FIND("/",N241))</f>
        <v>wearables</v>
      </c>
      <c r="S241" s="10">
        <f>(((J241/60)/60)/24)+DATE(1970,1,1)</f>
        <v>42678.459120370375</v>
      </c>
      <c r="T241" s="10">
        <f>(((I241/60)/60)/24)+DATE(1970,1,1)</f>
        <v>42718.500787037032</v>
      </c>
      <c r="U241" s="5">
        <f>P241/3304</f>
        <v>3.025828474003181E-2</v>
      </c>
      <c r="V241" s="5">
        <f>L241/26457</f>
        <v>1.2775446951657407E-2</v>
      </c>
    </row>
    <row r="242" spans="1:22" ht="48" x14ac:dyDescent="0.2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5">
        <f>E242/D242</f>
        <v>4.2051249999999998</v>
      </c>
      <c r="P242" s="6">
        <f>IF(E242=0,0,E242/L242)</f>
        <v>164.90686274509804</v>
      </c>
      <c r="Q242" t="str">
        <f>LEFT(N242,FIND("/",N242)-1)</f>
        <v>technology</v>
      </c>
      <c r="R242" t="str">
        <f>RIGHT(N242,LEN(N242)-FIND("/",N242))</f>
        <v>hardware</v>
      </c>
      <c r="S242" s="10">
        <f>(((J242/60)/60)/24)+DATE(1970,1,1)</f>
        <v>41424.27107638889</v>
      </c>
      <c r="T242" s="10">
        <f>(((I242/60)/60)/24)+DATE(1970,1,1)</f>
        <v>41456.75</v>
      </c>
      <c r="U242" s="5">
        <f>P242/3304</f>
        <v>4.9911278070550257E-2</v>
      </c>
      <c r="V242" s="5">
        <f>L242/26457</f>
        <v>7.710624787390861E-3</v>
      </c>
    </row>
    <row r="243" spans="1:22" ht="48" x14ac:dyDescent="0.2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5">
        <f>E243/D243</f>
        <v>0.39395294117647056</v>
      </c>
      <c r="P243" s="6">
        <f>IF(E243=0,0,E243/L243)</f>
        <v>117.49473684210527</v>
      </c>
      <c r="Q243" t="str">
        <f>LEFT(N243,FIND("/",N243)-1)</f>
        <v>technology</v>
      </c>
      <c r="R243" t="str">
        <f>RIGHT(N243,LEN(N243)-FIND("/",N243))</f>
        <v>gadgets</v>
      </c>
      <c r="S243" s="10">
        <f>(((J243/60)/60)/24)+DATE(1970,1,1)</f>
        <v>42264.963159722218</v>
      </c>
      <c r="T243" s="10">
        <f>(((I243/60)/60)/24)+DATE(1970,1,1)</f>
        <v>42308.947916666672</v>
      </c>
      <c r="U243" s="5">
        <f>P243/3304</f>
        <v>3.556136102969288E-2</v>
      </c>
      <c r="V243" s="5">
        <f>L243/26457</f>
        <v>1.0772196394148996E-2</v>
      </c>
    </row>
    <row r="244" spans="1:22" ht="32" x14ac:dyDescent="0.2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5">
        <f>E244/D244</f>
        <v>2.0870837499999997</v>
      </c>
      <c r="P244" s="6">
        <f>IF(E244=0,0,E244/L244)</f>
        <v>131.98948616600788</v>
      </c>
      <c r="Q244" t="str">
        <f>LEFT(N244,FIND("/",N244)-1)</f>
        <v>technology</v>
      </c>
      <c r="R244" t="str">
        <f>RIGHT(N244,LEN(N244)-FIND("/",N244))</f>
        <v>hardware</v>
      </c>
      <c r="S244" s="10">
        <f>(((J244/60)/60)/24)+DATE(1970,1,1)</f>
        <v>41313.755219907405</v>
      </c>
      <c r="T244" s="10">
        <f>(((I244/60)/60)/24)+DATE(1970,1,1)</f>
        <v>41343.755219907405</v>
      </c>
      <c r="U244" s="5">
        <f>P244/3304</f>
        <v>3.9948391696733622E-2</v>
      </c>
      <c r="V244" s="5">
        <f>L244/26457</f>
        <v>9.5626866235778811E-3</v>
      </c>
    </row>
    <row r="245" spans="1:22" ht="48" x14ac:dyDescent="0.2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5">
        <f>E245/D245</f>
        <v>1.1131</v>
      </c>
      <c r="P245" s="6">
        <f>IF(E245=0,0,E245/L245)</f>
        <v>90.495934959349597</v>
      </c>
      <c r="Q245" t="str">
        <f>LEFT(N245,FIND("/",N245)-1)</f>
        <v>publishing</v>
      </c>
      <c r="R245" t="str">
        <f>RIGHT(N245,LEN(N245)-FIND("/",N245))</f>
        <v>radio &amp; podcasts</v>
      </c>
      <c r="S245" s="10">
        <f>(((J245/60)/60)/24)+DATE(1970,1,1)</f>
        <v>40840.615787037037</v>
      </c>
      <c r="T245" s="10">
        <f>(((I245/60)/60)/24)+DATE(1970,1,1)</f>
        <v>40900.125</v>
      </c>
      <c r="U245" s="5">
        <f>P245/3304</f>
        <v>2.73898108230477E-2</v>
      </c>
      <c r="V245" s="5">
        <f>L245/26457</f>
        <v>1.3947159541898175E-2</v>
      </c>
    </row>
    <row r="246" spans="1:22" ht="32" x14ac:dyDescent="0.2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5">
        <f>E246/D246</f>
        <v>1.3348307999999998</v>
      </c>
      <c r="P246" s="6">
        <f>IF(E246=0,0,E246/L246)</f>
        <v>73.503898678414089</v>
      </c>
      <c r="Q246" t="str">
        <f>LEFT(N246,FIND("/",N246)-1)</f>
        <v>technology</v>
      </c>
      <c r="R246" t="str">
        <f>RIGHT(N246,LEN(N246)-FIND("/",N246))</f>
        <v>hardware</v>
      </c>
      <c r="S246" s="10">
        <f>(((J246/60)/60)/24)+DATE(1970,1,1)</f>
        <v>41704.735937500001</v>
      </c>
      <c r="T246" s="10">
        <f>(((I246/60)/60)/24)+DATE(1970,1,1)</f>
        <v>41750.165972222225</v>
      </c>
      <c r="U246" s="5">
        <f>P246/3304</f>
        <v>2.224694269927787E-2</v>
      </c>
      <c r="V246" s="5">
        <f>L246/26457</f>
        <v>1.71599198699777E-2</v>
      </c>
    </row>
    <row r="247" spans="1:22" ht="48" x14ac:dyDescent="0.2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5">
        <f>E247/D247</f>
        <v>1.03840625</v>
      </c>
      <c r="P247" s="6">
        <f>IF(E247=0,0,E247/L247)</f>
        <v>96.877551020408163</v>
      </c>
      <c r="Q247" t="str">
        <f>LEFT(N247,FIND("/",N247)-1)</f>
        <v>publishing</v>
      </c>
      <c r="R247" t="str">
        <f>RIGHT(N247,LEN(N247)-FIND("/",N247))</f>
        <v>radio &amp; podcasts</v>
      </c>
      <c r="S247" s="10">
        <f>(((J247/60)/60)/24)+DATE(1970,1,1)</f>
        <v>42073.957569444443</v>
      </c>
      <c r="T247" s="10">
        <f>(((I247/60)/60)/24)+DATE(1970,1,1)</f>
        <v>42103.957569444443</v>
      </c>
      <c r="U247" s="5">
        <f>P247/3304</f>
        <v>2.9321292681721598E-2</v>
      </c>
      <c r="V247" s="5">
        <f>L247/26457</f>
        <v>1.2964432853309144E-2</v>
      </c>
    </row>
    <row r="248" spans="1:22" ht="48" x14ac:dyDescent="0.2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5">
        <f>E248/D248</f>
        <v>1.3202400000000001</v>
      </c>
      <c r="P248" s="6">
        <f>IF(E248=0,0,E248/L248)</f>
        <v>215.72549019607843</v>
      </c>
      <c r="Q248" t="str">
        <f>LEFT(N248,FIND("/",N248)-1)</f>
        <v>publishing</v>
      </c>
      <c r="R248" t="str">
        <f>RIGHT(N248,LEN(N248)-FIND("/",N248))</f>
        <v>nonfiction</v>
      </c>
      <c r="S248" s="10">
        <f>(((J248/60)/60)/24)+DATE(1970,1,1)</f>
        <v>40977.805300925924</v>
      </c>
      <c r="T248" s="10">
        <f>(((I248/60)/60)/24)+DATE(1970,1,1)</f>
        <v>41007.76363425926</v>
      </c>
      <c r="U248" s="5">
        <f>P248/3304</f>
        <v>6.5292218582348197E-2</v>
      </c>
      <c r="V248" s="5">
        <f>L248/26457</f>
        <v>5.7829685905431451E-3</v>
      </c>
    </row>
    <row r="249" spans="1:22" ht="48" x14ac:dyDescent="0.2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5">
        <f>E249/D249</f>
        <v>1.0967666666666667</v>
      </c>
      <c r="P249" s="6">
        <f>IF(E249=0,0,E249/L249)</f>
        <v>94.548850574712645</v>
      </c>
      <c r="Q249" t="str">
        <f>LEFT(N249,FIND("/",N249)-1)</f>
        <v>theater</v>
      </c>
      <c r="R249" t="str">
        <f>RIGHT(N249,LEN(N249)-FIND("/",N249))</f>
        <v>spaces</v>
      </c>
      <c r="S249" s="10">
        <f>(((J249/60)/60)/24)+DATE(1970,1,1)</f>
        <v>41932.708877314813</v>
      </c>
      <c r="T249" s="10">
        <f>(((I249/60)/60)/24)+DATE(1970,1,1)</f>
        <v>41961.190972222219</v>
      </c>
      <c r="U249" s="5">
        <f>P249/3304</f>
        <v>2.861648019815758E-2</v>
      </c>
      <c r="V249" s="5">
        <f>L249/26457</f>
        <v>1.315341875496088E-2</v>
      </c>
    </row>
    <row r="250" spans="1:22" ht="48" x14ac:dyDescent="0.2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5">
        <f>E250/D250</f>
        <v>1.1822050359712231</v>
      </c>
      <c r="P250" s="6">
        <f>IF(E250=0,0,E250/L250)</f>
        <v>65.8623246492986</v>
      </c>
      <c r="Q250" t="str">
        <f>LEFT(N250,FIND("/",N250)-1)</f>
        <v>music</v>
      </c>
      <c r="R250" t="str">
        <f>RIGHT(N250,LEN(N250)-FIND("/",N250))</f>
        <v>metal</v>
      </c>
      <c r="S250" s="10">
        <f>(((J250/60)/60)/24)+DATE(1970,1,1)</f>
        <v>42702.212337962963</v>
      </c>
      <c r="T250" s="10">
        <f>(((I250/60)/60)/24)+DATE(1970,1,1)</f>
        <v>42732.212337962963</v>
      </c>
      <c r="U250" s="5">
        <f>P250/3304</f>
        <v>1.9934117629932989E-2</v>
      </c>
      <c r="V250" s="5">
        <f>L250/26457</f>
        <v>1.886079298484333E-2</v>
      </c>
    </row>
    <row r="251" spans="1:22" ht="48" x14ac:dyDescent="0.2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5">
        <f>E251/D251</f>
        <v>1.3098000000000001</v>
      </c>
      <c r="P251" s="6">
        <f>IF(E251=0,0,E251/L251)</f>
        <v>150.89861751152074</v>
      </c>
      <c r="Q251" t="str">
        <f>LEFT(N251,FIND("/",N251)-1)</f>
        <v>film &amp; video</v>
      </c>
      <c r="R251" t="str">
        <f>RIGHT(N251,LEN(N251)-FIND("/",N251))</f>
        <v>television</v>
      </c>
      <c r="S251" s="10">
        <f>(((J251/60)/60)/24)+DATE(1970,1,1)</f>
        <v>41754.047083333331</v>
      </c>
      <c r="T251" s="10">
        <f>(((I251/60)/60)/24)+DATE(1970,1,1)</f>
        <v>41784.957638888889</v>
      </c>
      <c r="U251" s="5">
        <f>P251/3304</f>
        <v>4.5671494404213302E-2</v>
      </c>
      <c r="V251" s="5">
        <f>L251/26457</f>
        <v>8.2019881316853765E-3</v>
      </c>
    </row>
    <row r="252" spans="1:22" ht="48" x14ac:dyDescent="0.2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5">
        <f>E252/D252</f>
        <v>4.077</v>
      </c>
      <c r="P252" s="6">
        <f>IF(E252=0,0,E252/L252)</f>
        <v>81.949748743718587</v>
      </c>
      <c r="Q252" t="str">
        <f>LEFT(N252,FIND("/",N252)-1)</f>
        <v>technology</v>
      </c>
      <c r="R252" t="str">
        <f>RIGHT(N252,LEN(N252)-FIND("/",N252))</f>
        <v>space exploration</v>
      </c>
      <c r="S252" s="10">
        <f>(((J252/60)/60)/24)+DATE(1970,1,1)</f>
        <v>42184.874675925923</v>
      </c>
      <c r="T252" s="10">
        <f>(((I252/60)/60)/24)+DATE(1970,1,1)</f>
        <v>42228.083333333328</v>
      </c>
      <c r="U252" s="5">
        <f>P252/3304</f>
        <v>2.4803192719043157E-2</v>
      </c>
      <c r="V252" s="5">
        <f>L252/26457</f>
        <v>1.5043277771478248E-2</v>
      </c>
    </row>
    <row r="253" spans="1:22" ht="32" x14ac:dyDescent="0.2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5">
        <f>E253/D253</f>
        <v>1.4132510432681749</v>
      </c>
      <c r="P253" s="6">
        <f>IF(E253=0,0,E253/L253)</f>
        <v>55.758509532062391</v>
      </c>
      <c r="Q253" t="str">
        <f>LEFT(N253,FIND("/",N253)-1)</f>
        <v>technology</v>
      </c>
      <c r="R253" t="str">
        <f>RIGHT(N253,LEN(N253)-FIND("/",N253))</f>
        <v>space exploration</v>
      </c>
      <c r="S253" s="10">
        <f>(((J253/60)/60)/24)+DATE(1970,1,1)</f>
        <v>42564.881076388891</v>
      </c>
      <c r="T253" s="10">
        <f>(((I253/60)/60)/24)+DATE(1970,1,1)</f>
        <v>42604.290972222225</v>
      </c>
      <c r="U253" s="5">
        <f>P253/3304</f>
        <v>1.6876062207040674E-2</v>
      </c>
      <c r="V253" s="5">
        <f>L253/26457</f>
        <v>2.1808973050610424E-2</v>
      </c>
    </row>
    <row r="254" spans="1:22" ht="48" x14ac:dyDescent="0.2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5">
        <f>E254/D254</f>
        <v>2.6729166666666666</v>
      </c>
      <c r="P254" s="6">
        <f>IF(E254=0,0,E254/L254)</f>
        <v>31.663376110562684</v>
      </c>
      <c r="Q254" t="str">
        <f>LEFT(N254,FIND("/",N254)-1)</f>
        <v>technology</v>
      </c>
      <c r="R254" t="str">
        <f>RIGHT(N254,LEN(N254)-FIND("/",N254))</f>
        <v>wearables</v>
      </c>
      <c r="S254" s="10">
        <f>(((J254/60)/60)/24)+DATE(1970,1,1)</f>
        <v>42163.957326388889</v>
      </c>
      <c r="T254" s="10">
        <f>(((I254/60)/60)/24)+DATE(1970,1,1)</f>
        <v>42193.957326388889</v>
      </c>
      <c r="U254" s="5">
        <f>P254/3304</f>
        <v>9.5833462804366474E-3</v>
      </c>
      <c r="V254" s="5">
        <f>L254/26457</f>
        <v>3.8288543674641871E-2</v>
      </c>
    </row>
    <row r="255" spans="1:22" ht="48" x14ac:dyDescent="0.2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5">
        <f>E255/D255</f>
        <v>2.2882507142857142</v>
      </c>
      <c r="P255" s="6">
        <f>IF(E255=0,0,E255/L255)</f>
        <v>56.901438721136763</v>
      </c>
      <c r="Q255" t="str">
        <f>LEFT(N255,FIND("/",N255)-1)</f>
        <v>film &amp; video</v>
      </c>
      <c r="R255" t="str">
        <f>RIGHT(N255,LEN(N255)-FIND("/",N255))</f>
        <v>documentary</v>
      </c>
      <c r="S255" s="10">
        <f>(((J255/60)/60)/24)+DATE(1970,1,1)</f>
        <v>41506.756111111114</v>
      </c>
      <c r="T255" s="10">
        <f>(((I255/60)/60)/24)+DATE(1970,1,1)</f>
        <v>41536.756111111114</v>
      </c>
      <c r="U255" s="5">
        <f>P255/3304</f>
        <v>1.7221985085089819E-2</v>
      </c>
      <c r="V255" s="5">
        <f>L255/26457</f>
        <v>2.1279812525985563E-2</v>
      </c>
    </row>
    <row r="256" spans="1:22" ht="32" x14ac:dyDescent="0.2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5">
        <f>E256/D256</f>
        <v>1.2802667999999999</v>
      </c>
      <c r="P256" s="6">
        <f>IF(E256=0,0,E256/L256)</f>
        <v>75.133028169014082</v>
      </c>
      <c r="Q256" t="str">
        <f>LEFT(N256,FIND("/",N256)-1)</f>
        <v>games</v>
      </c>
      <c r="R256" t="str">
        <f>RIGHT(N256,LEN(N256)-FIND("/",N256))</f>
        <v>tabletop games</v>
      </c>
      <c r="S256" s="10">
        <f>(((J256/60)/60)/24)+DATE(1970,1,1)</f>
        <v>41572.958495370374</v>
      </c>
      <c r="T256" s="10">
        <f>(((I256/60)/60)/24)+DATE(1970,1,1)</f>
        <v>41609.168055555558</v>
      </c>
      <c r="U256" s="5">
        <f>P256/3304</f>
        <v>2.2740020632268185E-2</v>
      </c>
      <c r="V256" s="5">
        <f>L256/26457</f>
        <v>1.6101598820727973E-2</v>
      </c>
    </row>
    <row r="257" spans="1:22" ht="48" x14ac:dyDescent="0.2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5">
        <f>E257/D257</f>
        <v>1.0632110000000001</v>
      </c>
      <c r="P257" s="6">
        <f>IF(E257=0,0,E257/L257)</f>
        <v>93.264122807017543</v>
      </c>
      <c r="Q257" t="str">
        <f>LEFT(N257,FIND("/",N257)-1)</f>
        <v>film &amp; video</v>
      </c>
      <c r="R257" t="str">
        <f>RIGHT(N257,LEN(N257)-FIND("/",N257))</f>
        <v>television</v>
      </c>
      <c r="S257" s="10">
        <f>(((J257/60)/60)/24)+DATE(1970,1,1)</f>
        <v>41869.542314814818</v>
      </c>
      <c r="T257" s="10">
        <f>(((I257/60)/60)/24)+DATE(1970,1,1)</f>
        <v>41899.542314814818</v>
      </c>
      <c r="U257" s="5">
        <f>P257/3304</f>
        <v>2.822764007476318E-2</v>
      </c>
      <c r="V257" s="5">
        <f>L257/26457</f>
        <v>1.2926635672978797E-2</v>
      </c>
    </row>
    <row r="258" spans="1:22" ht="48" x14ac:dyDescent="0.2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5">
        <f>E258/D258</f>
        <v>1.026467741935484</v>
      </c>
      <c r="P258" s="6">
        <f>IF(E258=0,0,E258/L258)</f>
        <v>134.26371308016877</v>
      </c>
      <c r="Q258" t="str">
        <f>LEFT(N258,FIND("/",N258)-1)</f>
        <v>theater</v>
      </c>
      <c r="R258" t="str">
        <f>RIGHT(N258,LEN(N258)-FIND("/",N258))</f>
        <v>plays</v>
      </c>
      <c r="S258" s="10">
        <f>(((J258/60)/60)/24)+DATE(1970,1,1)</f>
        <v>42445.19430555556</v>
      </c>
      <c r="T258" s="10">
        <f>(((I258/60)/60)/24)+DATE(1970,1,1)</f>
        <v>42489.19430555556</v>
      </c>
      <c r="U258" s="5">
        <f>P258/3304</f>
        <v>4.0636717033949388E-2</v>
      </c>
      <c r="V258" s="5">
        <f>L258/26457</f>
        <v>8.9579317382923237E-3</v>
      </c>
    </row>
    <row r="259" spans="1:22" ht="48" x14ac:dyDescent="0.2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5">
        <f>E259/D259</f>
        <v>2.6462241666666664</v>
      </c>
      <c r="P259" s="6">
        <f>IF(E259=0,0,E259/L259)</f>
        <v>57.631016333938291</v>
      </c>
      <c r="Q259" t="str">
        <f>LEFT(N259,FIND("/",N259)-1)</f>
        <v>theater</v>
      </c>
      <c r="R259" t="str">
        <f>RIGHT(N259,LEN(N259)-FIND("/",N259))</f>
        <v>spaces</v>
      </c>
      <c r="S259" s="10">
        <f>(((J259/60)/60)/24)+DATE(1970,1,1)</f>
        <v>42387.398472222223</v>
      </c>
      <c r="T259" s="10">
        <f>(((I259/60)/60)/24)+DATE(1970,1,1)</f>
        <v>42421.398472222223</v>
      </c>
      <c r="U259" s="5">
        <f>P259/3304</f>
        <v>1.7442801553855414E-2</v>
      </c>
      <c r="V259" s="5">
        <f>L259/26457</f>
        <v>2.0826246362021392E-2</v>
      </c>
    </row>
    <row r="260" spans="1:22" ht="48" x14ac:dyDescent="0.2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5">
        <f>E260/D260</f>
        <v>1.26732</v>
      </c>
      <c r="P260" s="6">
        <f>IF(E260=0,0,E260/L260)</f>
        <v>96.300911854103347</v>
      </c>
      <c r="Q260" t="str">
        <f>LEFT(N260,FIND("/",N260)-1)</f>
        <v>theater</v>
      </c>
      <c r="R260" t="str">
        <f>RIGHT(N260,LEN(N260)-FIND("/",N260))</f>
        <v>spaces</v>
      </c>
      <c r="S260" s="10">
        <f>(((J260/60)/60)/24)+DATE(1970,1,1)</f>
        <v>41466.785231481481</v>
      </c>
      <c r="T260" s="10">
        <f>(((I260/60)/60)/24)+DATE(1970,1,1)</f>
        <v>41502.499305555553</v>
      </c>
      <c r="U260" s="5">
        <f>P260/3304</f>
        <v>2.9146765089014329E-2</v>
      </c>
      <c r="V260" s="5">
        <f>L260/26457</f>
        <v>1.243527232868428E-2</v>
      </c>
    </row>
    <row r="261" spans="1:22" ht="48" x14ac:dyDescent="0.2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5">
        <f>E261/D261</f>
        <v>1.0558333333333334</v>
      </c>
      <c r="P261" s="6">
        <f>IF(E261=0,0,E261/L261)</f>
        <v>72.482837528604122</v>
      </c>
      <c r="Q261" t="str">
        <f>LEFT(N261,FIND("/",N261)-1)</f>
        <v>film &amp; video</v>
      </c>
      <c r="R261" t="str">
        <f>RIGHT(N261,LEN(N261)-FIND("/",N261))</f>
        <v>documentary</v>
      </c>
      <c r="S261" s="10">
        <f>(((J261/60)/60)/24)+DATE(1970,1,1)</f>
        <v>41401.565868055557</v>
      </c>
      <c r="T261" s="10">
        <f>(((I261/60)/60)/24)+DATE(1970,1,1)</f>
        <v>41431.565868055557</v>
      </c>
      <c r="U261" s="5">
        <f>P261/3304</f>
        <v>2.1937904821006091E-2</v>
      </c>
      <c r="V261" s="5">
        <f>L261/26457</f>
        <v>1.6517367804361794E-2</v>
      </c>
    </row>
    <row r="262" spans="1:22" ht="48" x14ac:dyDescent="0.2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5">
        <f>E262/D262</f>
        <v>1.0507333333333333</v>
      </c>
      <c r="P262" s="6">
        <f>IF(E262=0,0,E262/L262)</f>
        <v>109.45138888888889</v>
      </c>
      <c r="Q262" t="str">
        <f>LEFT(N262,FIND("/",N262)-1)</f>
        <v>music</v>
      </c>
      <c r="R262" t="str">
        <f>RIGHT(N262,LEN(N262)-FIND("/",N262))</f>
        <v>rock</v>
      </c>
      <c r="S262" s="10">
        <f>(((J262/60)/60)/24)+DATE(1970,1,1)</f>
        <v>41694.84065972222</v>
      </c>
      <c r="T262" s="10">
        <f>(((I262/60)/60)/24)+DATE(1970,1,1)</f>
        <v>41724.798993055556</v>
      </c>
      <c r="U262" s="5">
        <f>P262/3304</f>
        <v>3.3126933683077751E-2</v>
      </c>
      <c r="V262" s="5">
        <f>L262/26457</f>
        <v>1.0885587935140039E-2</v>
      </c>
    </row>
    <row r="263" spans="1:22" ht="48" x14ac:dyDescent="0.2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5">
        <f>E263/D263</f>
        <v>1.0468</v>
      </c>
      <c r="P263" s="6">
        <f>IF(E263=0,0,E263/L263)</f>
        <v>109.42160278745645</v>
      </c>
      <c r="Q263" t="str">
        <f>LEFT(N263,FIND("/",N263)-1)</f>
        <v>film &amp; video</v>
      </c>
      <c r="R263" t="str">
        <f>RIGHT(N263,LEN(N263)-FIND("/",N263))</f>
        <v>documentary</v>
      </c>
      <c r="S263" s="10">
        <f>(((J263/60)/60)/24)+DATE(1970,1,1)</f>
        <v>41612.10024305556</v>
      </c>
      <c r="T263" s="10">
        <f>(((I263/60)/60)/24)+DATE(1970,1,1)</f>
        <v>41641.333333333336</v>
      </c>
      <c r="U263" s="5">
        <f>P263/3304</f>
        <v>3.3117918519205945E-2</v>
      </c>
      <c r="V263" s="5">
        <f>L263/26457</f>
        <v>1.0847790754809692E-2</v>
      </c>
    </row>
    <row r="264" spans="1:22" ht="48" x14ac:dyDescent="0.2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5">
        <f>E264/D264</f>
        <v>4.1773333333333333</v>
      </c>
      <c r="P264" s="6">
        <f>IF(E264=0,0,E264/L264)</f>
        <v>84.905149051490511</v>
      </c>
      <c r="Q264" t="str">
        <f>LEFT(N264,FIND("/",N264)-1)</f>
        <v>photography</v>
      </c>
      <c r="R264" t="str">
        <f>RIGHT(N264,LEN(N264)-FIND("/",N264))</f>
        <v>photobooks</v>
      </c>
      <c r="S264" s="10">
        <f>(((J264/60)/60)/24)+DATE(1970,1,1)</f>
        <v>42221.67432870371</v>
      </c>
      <c r="T264" s="10">
        <f>(((I264/60)/60)/24)+DATE(1970,1,1)</f>
        <v>42251.67432870371</v>
      </c>
      <c r="U264" s="5">
        <f>P264/3304</f>
        <v>2.5697684337618192E-2</v>
      </c>
      <c r="V264" s="5">
        <f>L264/26457</f>
        <v>1.3947159541898175E-2</v>
      </c>
    </row>
    <row r="265" spans="1:22" ht="48" x14ac:dyDescent="0.2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5">
        <f>E265/D265</f>
        <v>1.0430333333333333</v>
      </c>
      <c r="P265" s="6">
        <f>IF(E265=0,0,E265/L265)</f>
        <v>845.70270270270271</v>
      </c>
      <c r="Q265" t="str">
        <f>LEFT(N265,FIND("/",N265)-1)</f>
        <v>technology</v>
      </c>
      <c r="R265" t="str">
        <f>RIGHT(N265,LEN(N265)-FIND("/",N265))</f>
        <v>hardware</v>
      </c>
      <c r="S265" s="10">
        <f>(((J265/60)/60)/24)+DATE(1970,1,1)</f>
        <v>41872.525717592594</v>
      </c>
      <c r="T265" s="10">
        <f>(((I265/60)/60)/24)+DATE(1970,1,1)</f>
        <v>41930.166666666664</v>
      </c>
      <c r="U265" s="5">
        <f>P265/3304</f>
        <v>0.25596328774294874</v>
      </c>
      <c r="V265" s="5">
        <f>L265/26457</f>
        <v>1.3984956722228521E-3</v>
      </c>
    </row>
    <row r="266" spans="1:22" ht="48" x14ac:dyDescent="0.2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5">
        <f>E266/D266</f>
        <v>1.2510239999999999</v>
      </c>
      <c r="P266" s="6">
        <f>IF(E266=0,0,E266/L266)</f>
        <v>73.416901408450698</v>
      </c>
      <c r="Q266" t="str">
        <f>LEFT(N266,FIND("/",N266)-1)</f>
        <v>technology</v>
      </c>
      <c r="R266" t="str">
        <f>RIGHT(N266,LEN(N266)-FIND("/",N266))</f>
        <v>hardware</v>
      </c>
      <c r="S266" s="10">
        <f>(((J266/60)/60)/24)+DATE(1970,1,1)</f>
        <v>40961.057349537034</v>
      </c>
      <c r="T266" s="10">
        <f>(((I266/60)/60)/24)+DATE(1970,1,1)</f>
        <v>40992.166666666664</v>
      </c>
      <c r="U266" s="5">
        <f>P266/3304</f>
        <v>2.2220611806431808E-2</v>
      </c>
      <c r="V266" s="5">
        <f>L266/26457</f>
        <v>1.6101598820727973E-2</v>
      </c>
    </row>
    <row r="267" spans="1:22" ht="48" x14ac:dyDescent="0.2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5">
        <f>E267/D267</f>
        <v>0.35537409090909089</v>
      </c>
      <c r="P267" s="6">
        <f>IF(E267=0,0,E267/L267)</f>
        <v>100.23371794871794</v>
      </c>
      <c r="Q267" t="str">
        <f>LEFT(N267,FIND("/",N267)-1)</f>
        <v>games</v>
      </c>
      <c r="R267" t="str">
        <f>RIGHT(N267,LEN(N267)-FIND("/",N267))</f>
        <v>video games</v>
      </c>
      <c r="S267" s="10">
        <f>(((J267/60)/60)/24)+DATE(1970,1,1)</f>
        <v>41963.759386574078</v>
      </c>
      <c r="T267" s="10">
        <f>(((I267/60)/60)/24)+DATE(1970,1,1)</f>
        <v>42023.354166666672</v>
      </c>
      <c r="U267" s="5">
        <f>P267/3304</f>
        <v>3.0337081703607126E-2</v>
      </c>
      <c r="V267" s="5">
        <f>L267/26457</f>
        <v>1.1792720263068376E-2</v>
      </c>
    </row>
    <row r="268" spans="1:22" ht="48" x14ac:dyDescent="0.2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5">
        <f>E268/D268</f>
        <v>1.0297033333333332</v>
      </c>
      <c r="P268" s="6">
        <f>IF(E268=0,0,E268/L268)</f>
        <v>297.02980769230766</v>
      </c>
      <c r="Q268" t="str">
        <f>LEFT(N268,FIND("/",N268)-1)</f>
        <v>theater</v>
      </c>
      <c r="R268" t="str">
        <f>RIGHT(N268,LEN(N268)-FIND("/",N268))</f>
        <v>plays</v>
      </c>
      <c r="S268" s="10">
        <f>(((J268/60)/60)/24)+DATE(1970,1,1)</f>
        <v>41884.617314814815</v>
      </c>
      <c r="T268" s="10">
        <f>(((I268/60)/60)/24)+DATE(1970,1,1)</f>
        <v>41916.617314814815</v>
      </c>
      <c r="U268" s="5">
        <f>P268/3304</f>
        <v>8.9900062860867935E-2</v>
      </c>
      <c r="V268" s="5">
        <f>L268/26457</f>
        <v>3.9309067543561249E-3</v>
      </c>
    </row>
    <row r="269" spans="1:22" ht="48" x14ac:dyDescent="0.2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5">
        <f>E269/D269</f>
        <v>3.0865999999999998</v>
      </c>
      <c r="P269" s="6">
        <f>IF(E269=0,0,E269/L269)</f>
        <v>117.36121673003802</v>
      </c>
      <c r="Q269" t="str">
        <f>LEFT(N269,FIND("/",N269)-1)</f>
        <v>film &amp; video</v>
      </c>
      <c r="R269" t="str">
        <f>RIGHT(N269,LEN(N269)-FIND("/",N269))</f>
        <v>television</v>
      </c>
      <c r="S269" s="10">
        <f>(((J269/60)/60)/24)+DATE(1970,1,1)</f>
        <v>41802.790347222224</v>
      </c>
      <c r="T269" s="10">
        <f>(((I269/60)/60)/24)+DATE(1970,1,1)</f>
        <v>41833</v>
      </c>
      <c r="U269" s="5">
        <f>P269/3304</f>
        <v>3.5520949373498194E-2</v>
      </c>
      <c r="V269" s="5">
        <f>L269/26457</f>
        <v>9.9406584268813547E-3</v>
      </c>
    </row>
    <row r="270" spans="1:22" ht="32" x14ac:dyDescent="0.2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5">
        <f>E270/D270</f>
        <v>2.0536666666666665</v>
      </c>
      <c r="P270" s="6">
        <f>IF(E270=0,0,E270/L270)</f>
        <v>130.52966101694915</v>
      </c>
      <c r="Q270" t="str">
        <f>LEFT(N270,FIND("/",N270)-1)</f>
        <v>photography</v>
      </c>
      <c r="R270" t="str">
        <f>RIGHT(N270,LEN(N270)-FIND("/",N270))</f>
        <v>photobooks</v>
      </c>
      <c r="S270" s="10">
        <f>(((J270/60)/60)/24)+DATE(1970,1,1)</f>
        <v>41760.8200462963</v>
      </c>
      <c r="T270" s="10">
        <f>(((I270/60)/60)/24)+DATE(1970,1,1)</f>
        <v>41790.8200462963</v>
      </c>
      <c r="U270" s="5">
        <f>P270/3304</f>
        <v>3.9506555997865962E-2</v>
      </c>
      <c r="V270" s="5">
        <f>L270/26457</f>
        <v>8.9201345579619767E-3</v>
      </c>
    </row>
    <row r="271" spans="1:22" ht="48" x14ac:dyDescent="0.2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5">
        <f>E271/D271</f>
        <v>0.2950613611721471</v>
      </c>
      <c r="P271" s="6">
        <f>IF(E271=0,0,E271/L271)</f>
        <v>171.79329608938548</v>
      </c>
      <c r="Q271" t="str">
        <f>LEFT(N271,FIND("/",N271)-1)</f>
        <v>technology</v>
      </c>
      <c r="R271" t="str">
        <f>RIGHT(N271,LEN(N271)-FIND("/",N271))</f>
        <v>wearables</v>
      </c>
      <c r="S271" s="10">
        <f>(((J271/60)/60)/24)+DATE(1970,1,1)</f>
        <v>42574.667650462965</v>
      </c>
      <c r="T271" s="10">
        <f>(((I271/60)/60)/24)+DATE(1970,1,1)</f>
        <v>42605.870833333334</v>
      </c>
      <c r="U271" s="5">
        <f>P271/3304</f>
        <v>5.1995549663857589E-2</v>
      </c>
      <c r="V271" s="5">
        <f>L271/26457</f>
        <v>6.765695279132177E-3</v>
      </c>
    </row>
    <row r="272" spans="1:22" ht="48" x14ac:dyDescent="0.2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5">
        <f>E272/D272</f>
        <v>1.0225</v>
      </c>
      <c r="P272" s="6">
        <f>IF(E272=0,0,E272/L272)</f>
        <v>108.77659574468085</v>
      </c>
      <c r="Q272" t="str">
        <f>LEFT(N272,FIND("/",N272)-1)</f>
        <v>food</v>
      </c>
      <c r="R272" t="str">
        <f>RIGHT(N272,LEN(N272)-FIND("/",N272))</f>
        <v>small batch</v>
      </c>
      <c r="S272" s="10">
        <f>(((J272/60)/60)/24)+DATE(1970,1,1)</f>
        <v>42407.637557870374</v>
      </c>
      <c r="T272" s="10">
        <f>(((I272/60)/60)/24)+DATE(1970,1,1)</f>
        <v>42452.595891203702</v>
      </c>
      <c r="U272" s="5">
        <f>P272/3304</f>
        <v>3.2922698469939726E-2</v>
      </c>
      <c r="V272" s="5">
        <f>L272/26457</f>
        <v>1.0658804853157955E-2</v>
      </c>
    </row>
    <row r="273" spans="1:22" ht="48" x14ac:dyDescent="0.2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5">
        <f>E273/D273</f>
        <v>1.0203333333333333</v>
      </c>
      <c r="P273" s="6">
        <f>IF(E273=0,0,E273/L273)</f>
        <v>141.71296296296296</v>
      </c>
      <c r="Q273" t="str">
        <f>LEFT(N273,FIND("/",N273)-1)</f>
        <v>theater</v>
      </c>
      <c r="R273" t="str">
        <f>RIGHT(N273,LEN(N273)-FIND("/",N273))</f>
        <v>plays</v>
      </c>
      <c r="S273" s="10">
        <f>(((J273/60)/60)/24)+DATE(1970,1,1)</f>
        <v>42697.850844907407</v>
      </c>
      <c r="T273" s="10">
        <f>(((I273/60)/60)/24)+DATE(1970,1,1)</f>
        <v>42745.208333333328</v>
      </c>
      <c r="U273" s="5">
        <f>P273/3304</f>
        <v>4.2891332615908884E-2</v>
      </c>
      <c r="V273" s="5">
        <f>L273/26457</f>
        <v>8.1641909513550295E-3</v>
      </c>
    </row>
    <row r="274" spans="1:22" ht="48" x14ac:dyDescent="0.2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5">
        <f>E274/D274</f>
        <v>1.0202863333333334</v>
      </c>
      <c r="P274" s="6">
        <f>IF(E274=0,0,E274/L274)</f>
        <v>58.413339694656486</v>
      </c>
      <c r="Q274" t="str">
        <f>LEFT(N274,FIND("/",N274)-1)</f>
        <v>film &amp; video</v>
      </c>
      <c r="R274" t="str">
        <f>RIGHT(N274,LEN(N274)-FIND("/",N274))</f>
        <v>documentary</v>
      </c>
      <c r="S274" s="10">
        <f>(((J274/60)/60)/24)+DATE(1970,1,1)</f>
        <v>41926.73778935185</v>
      </c>
      <c r="T274" s="10">
        <f>(((I274/60)/60)/24)+DATE(1970,1,1)</f>
        <v>41957.125</v>
      </c>
      <c r="U274" s="5">
        <f>P274/3304</f>
        <v>1.7679582232038887E-2</v>
      </c>
      <c r="V274" s="5">
        <f>L274/26457</f>
        <v>1.9805722493102015E-2</v>
      </c>
    </row>
    <row r="275" spans="1:22" ht="48" x14ac:dyDescent="0.2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5">
        <f>E275/D275</f>
        <v>1.2202</v>
      </c>
      <c r="P275" s="6">
        <f>IF(E275=0,0,E275/L275)</f>
        <v>709.41860465116281</v>
      </c>
      <c r="Q275" t="str">
        <f>LEFT(N275,FIND("/",N275)-1)</f>
        <v>film &amp; video</v>
      </c>
      <c r="R275" t="str">
        <f>RIGHT(N275,LEN(N275)-FIND("/",N275))</f>
        <v>documentary</v>
      </c>
      <c r="S275" s="10">
        <f>(((J275/60)/60)/24)+DATE(1970,1,1)</f>
        <v>42711.795138888891</v>
      </c>
      <c r="T275" s="10">
        <f>(((I275/60)/60)/24)+DATE(1970,1,1)</f>
        <v>42741.795138888891</v>
      </c>
      <c r="U275" s="5">
        <f>P275/3304</f>
        <v>0.21471507404696211</v>
      </c>
      <c r="V275" s="5">
        <f>L275/26457</f>
        <v>1.6252787542049363E-3</v>
      </c>
    </row>
    <row r="276" spans="1:22" ht="48" x14ac:dyDescent="0.2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5">
        <f>E276/D276</f>
        <v>3038.3319999999999</v>
      </c>
      <c r="P276" s="6">
        <f>IF(E276=0,0,E276/L276)</f>
        <v>42.73322081575246</v>
      </c>
      <c r="Q276" t="str">
        <f>LEFT(N276,FIND("/",N276)-1)</f>
        <v>music</v>
      </c>
      <c r="R276" t="str">
        <f>RIGHT(N276,LEN(N276)-FIND("/",N276))</f>
        <v>rock</v>
      </c>
      <c r="S276" s="10">
        <f>(((J276/60)/60)/24)+DATE(1970,1,1)</f>
        <v>41855.783645833333</v>
      </c>
      <c r="T276" s="10">
        <f>(((I276/60)/60)/24)+DATE(1970,1,1)</f>
        <v>41885.783645833333</v>
      </c>
      <c r="U276" s="5">
        <f>P276/3304</f>
        <v>1.2933783539876653E-2</v>
      </c>
      <c r="V276" s="5">
        <f>L276/26457</f>
        <v>2.6873795214876969E-2</v>
      </c>
    </row>
    <row r="277" spans="1:22" ht="48" x14ac:dyDescent="0.2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5">
        <f>E277/D277</f>
        <v>2.022322</v>
      </c>
      <c r="P277" s="6">
        <f>IF(E277=0,0,E277/L277)</f>
        <v>45.547792792792798</v>
      </c>
      <c r="Q277" t="str">
        <f>LEFT(N277,FIND("/",N277)-1)</f>
        <v>technology</v>
      </c>
      <c r="R277" t="str">
        <f>RIGHT(N277,LEN(N277)-FIND("/",N277))</f>
        <v>hardware</v>
      </c>
      <c r="S277" s="10">
        <f>(((J277/60)/60)/24)+DATE(1970,1,1)</f>
        <v>42396.494583333333</v>
      </c>
      <c r="T277" s="10">
        <f>(((I277/60)/60)/24)+DATE(1970,1,1)</f>
        <v>42426.494583333333</v>
      </c>
      <c r="U277" s="5">
        <f>P277/3304</f>
        <v>1.3785651571668523E-2</v>
      </c>
      <c r="V277" s="5">
        <f>L277/26457</f>
        <v>2.517292210001134E-2</v>
      </c>
    </row>
    <row r="278" spans="1:22" ht="48" x14ac:dyDescent="0.2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5">
        <f>E278/D278</f>
        <v>1.0105</v>
      </c>
      <c r="P278" s="6">
        <f>IF(E278=0,0,E278/L278)</f>
        <v>125.78838174273859</v>
      </c>
      <c r="Q278" t="str">
        <f>LEFT(N278,FIND("/",N278)-1)</f>
        <v>film &amp; video</v>
      </c>
      <c r="R278" t="str">
        <f>RIGHT(N278,LEN(N278)-FIND("/",N278))</f>
        <v>documentary</v>
      </c>
      <c r="S278" s="10">
        <f>(((J278/60)/60)/24)+DATE(1970,1,1)</f>
        <v>41598.17597222222</v>
      </c>
      <c r="T278" s="10">
        <f>(((I278/60)/60)/24)+DATE(1970,1,1)</f>
        <v>41630.208333333336</v>
      </c>
      <c r="U278" s="5">
        <f>P278/3304</f>
        <v>3.8071544110998362E-2</v>
      </c>
      <c r="V278" s="5">
        <f>L278/26457</f>
        <v>9.1091204596137135E-3</v>
      </c>
    </row>
    <row r="279" spans="1:22" ht="48" x14ac:dyDescent="0.2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5">
        <f>E279/D279</f>
        <v>12.121296000000001</v>
      </c>
      <c r="P279" s="6">
        <f>IF(E279=0,0,E279/L279)</f>
        <v>27.226630727762803</v>
      </c>
      <c r="Q279" t="str">
        <f>LEFT(N279,FIND("/",N279)-1)</f>
        <v>games</v>
      </c>
      <c r="R279" t="str">
        <f>RIGHT(N279,LEN(N279)-FIND("/",N279))</f>
        <v>tabletop games</v>
      </c>
      <c r="S279" s="10">
        <f>(((J279/60)/60)/24)+DATE(1970,1,1)</f>
        <v>41423.910891203705</v>
      </c>
      <c r="T279" s="10">
        <f>(((I279/60)/60)/24)+DATE(1970,1,1)</f>
        <v>41450.208333333336</v>
      </c>
      <c r="U279" s="5">
        <f>P279/3304</f>
        <v>8.2405056682090805E-3</v>
      </c>
      <c r="V279" s="5">
        <f>L279/26457</f>
        <v>4.2068261707676607E-2</v>
      </c>
    </row>
    <row r="280" spans="1:22" ht="32" x14ac:dyDescent="0.2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5">
        <f>E280/D280</f>
        <v>2.0182666666666669</v>
      </c>
      <c r="P280" s="6">
        <f>IF(E280=0,0,E280/L280)</f>
        <v>77.229591836734699</v>
      </c>
      <c r="Q280" t="str">
        <f>LEFT(N280,FIND("/",N280)-1)</f>
        <v>technology</v>
      </c>
      <c r="R280" t="str">
        <f>RIGHT(N280,LEN(N280)-FIND("/",N280))</f>
        <v>hardware</v>
      </c>
      <c r="S280" s="10">
        <f>(((J280/60)/60)/24)+DATE(1970,1,1)</f>
        <v>42333.59993055556</v>
      </c>
      <c r="T280" s="10">
        <f>(((I280/60)/60)/24)+DATE(1970,1,1)</f>
        <v>42368.59993055556</v>
      </c>
      <c r="U280" s="5">
        <f>P280/3304</f>
        <v>2.3374573800464496E-2</v>
      </c>
      <c r="V280" s="5">
        <f>L280/26457</f>
        <v>1.4816494689496163E-2</v>
      </c>
    </row>
    <row r="281" spans="1:22" ht="32" x14ac:dyDescent="0.2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5">
        <f>E281/D281</f>
        <v>1.0080333333333333</v>
      </c>
      <c r="P281" s="6">
        <f>IF(E281=0,0,E281/L281)</f>
        <v>95.699367088607602</v>
      </c>
      <c r="Q281" t="str">
        <f>LEFT(N281,FIND("/",N281)-1)</f>
        <v>film &amp; video</v>
      </c>
      <c r="R281" t="str">
        <f>RIGHT(N281,LEN(N281)-FIND("/",N281))</f>
        <v>documentary</v>
      </c>
      <c r="S281" s="10">
        <f>(((J281/60)/60)/24)+DATE(1970,1,1)</f>
        <v>41589.676886574074</v>
      </c>
      <c r="T281" s="10">
        <f>(((I281/60)/60)/24)+DATE(1970,1,1)</f>
        <v>41619.676886574074</v>
      </c>
      <c r="U281" s="5">
        <f>P281/3304</f>
        <v>2.8964699482024094E-2</v>
      </c>
      <c r="V281" s="5">
        <f>L281/26457</f>
        <v>1.1943908984389764E-2</v>
      </c>
    </row>
    <row r="282" spans="1:22" ht="32" x14ac:dyDescent="0.2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5">
        <f>E282/D282</f>
        <v>1.2594166666666666</v>
      </c>
      <c r="P282" s="6">
        <f>IF(E282=0,0,E282/L282)</f>
        <v>81.252688172043008</v>
      </c>
      <c r="Q282" t="str">
        <f>LEFT(N282,FIND("/",N282)-1)</f>
        <v>food</v>
      </c>
      <c r="R282" t="str">
        <f>RIGHT(N282,LEN(N282)-FIND("/",N282))</f>
        <v>small batch</v>
      </c>
      <c r="S282" s="10">
        <f>(((J282/60)/60)/24)+DATE(1970,1,1)</f>
        <v>42052.666990740734</v>
      </c>
      <c r="T282" s="10">
        <f>(((I282/60)/60)/24)+DATE(1970,1,1)</f>
        <v>42082.625324074077</v>
      </c>
      <c r="U282" s="5">
        <f>P282/3304</f>
        <v>2.4592217969746675E-2</v>
      </c>
      <c r="V282" s="5">
        <f>L282/26457</f>
        <v>1.4060551082889217E-2</v>
      </c>
    </row>
    <row r="283" spans="1:22" ht="48" x14ac:dyDescent="0.2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5">
        <f>E283/D283</f>
        <v>1.0446206037108834</v>
      </c>
      <c r="P283" s="6">
        <f>IF(E283=0,0,E283/L283)</f>
        <v>109.33695652173913</v>
      </c>
      <c r="Q283" t="str">
        <f>LEFT(N283,FIND("/",N283)-1)</f>
        <v>technology</v>
      </c>
      <c r="R283" t="str">
        <f>RIGHT(N283,LEN(N283)-FIND("/",N283))</f>
        <v>wearables</v>
      </c>
      <c r="S283" s="10">
        <f>(((J283/60)/60)/24)+DATE(1970,1,1)</f>
        <v>42179.160752314812</v>
      </c>
      <c r="T283" s="10">
        <f>(((I283/60)/60)/24)+DATE(1970,1,1)</f>
        <v>42211.75</v>
      </c>
      <c r="U283" s="5">
        <f>P283/3304</f>
        <v>3.3092299189388358E-2</v>
      </c>
      <c r="V283" s="5">
        <f>L283/26457</f>
        <v>1.0432021771175871E-2</v>
      </c>
    </row>
    <row r="284" spans="1:22" ht="48" x14ac:dyDescent="0.2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5">
        <f>E284/D284</f>
        <v>0.23163076923076922</v>
      </c>
      <c r="P284" s="6">
        <f>IF(E284=0,0,E284/L284)</f>
        <v>449.43283582089555</v>
      </c>
      <c r="Q284" t="str">
        <f>LEFT(N284,FIND("/",N284)-1)</f>
        <v>film &amp; video</v>
      </c>
      <c r="R284" t="str">
        <f>RIGHT(N284,LEN(N284)-FIND("/",N284))</f>
        <v>science fiction</v>
      </c>
      <c r="S284" s="10">
        <f>(((J284/60)/60)/24)+DATE(1970,1,1)</f>
        <v>42090.161828703705</v>
      </c>
      <c r="T284" s="10">
        <f>(((I284/60)/60)/24)+DATE(1970,1,1)</f>
        <v>42150.161828703705</v>
      </c>
      <c r="U284" s="5">
        <f>P284/3304</f>
        <v>0.1360268873549926</v>
      </c>
      <c r="V284" s="5">
        <f>L284/26457</f>
        <v>2.5324110821332729E-3</v>
      </c>
    </row>
    <row r="285" spans="1:22" ht="48" x14ac:dyDescent="0.2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5">
        <f>E285/D285</f>
        <v>3.0047639999999998</v>
      </c>
      <c r="P285" s="6">
        <f>IF(E285=0,0,E285/L285)</f>
        <v>70.041118881118877</v>
      </c>
      <c r="Q285" t="str">
        <f>LEFT(N285,FIND("/",N285)-1)</f>
        <v>technology</v>
      </c>
      <c r="R285" t="str">
        <f>RIGHT(N285,LEN(N285)-FIND("/",N285))</f>
        <v>hardware</v>
      </c>
      <c r="S285" s="10">
        <f>(((J285/60)/60)/24)+DATE(1970,1,1)</f>
        <v>41578.210104166668</v>
      </c>
      <c r="T285" s="10">
        <f>(((I285/60)/60)/24)+DATE(1970,1,1)</f>
        <v>41638.251770833333</v>
      </c>
      <c r="U285" s="5">
        <f>P285/3304</f>
        <v>2.1198885859902809E-2</v>
      </c>
      <c r="V285" s="5">
        <f>L285/26457</f>
        <v>1.6214990361719014E-2</v>
      </c>
    </row>
    <row r="286" spans="1:22" ht="48" x14ac:dyDescent="0.2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5">
        <f>E286/D286</f>
        <v>2.5030841666666666</v>
      </c>
      <c r="P286" s="6">
        <f>IF(E286=0,0,E286/L286)</f>
        <v>66.015406593406595</v>
      </c>
      <c r="Q286" t="str">
        <f>LEFT(N286,FIND("/",N286)-1)</f>
        <v>photography</v>
      </c>
      <c r="R286" t="str">
        <f>RIGHT(N286,LEN(N286)-FIND("/",N286))</f>
        <v>photobooks</v>
      </c>
      <c r="S286" s="10">
        <f>(((J286/60)/60)/24)+DATE(1970,1,1)</f>
        <v>42213.802199074074</v>
      </c>
      <c r="T286" s="10">
        <f>(((I286/60)/60)/24)+DATE(1970,1,1)</f>
        <v>42243.802199074074</v>
      </c>
      <c r="U286" s="5">
        <f>P286/3304</f>
        <v>1.998044993747173E-2</v>
      </c>
      <c r="V286" s="5">
        <f>L286/26457</f>
        <v>1.7197717050308047E-2</v>
      </c>
    </row>
    <row r="287" spans="1:22" ht="48" x14ac:dyDescent="0.2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5">
        <f>E287/D287</f>
        <v>1.2010400000000001</v>
      </c>
      <c r="P287" s="6">
        <f>IF(E287=0,0,E287/L287)</f>
        <v>92.387692307692305</v>
      </c>
      <c r="Q287" t="str">
        <f>LEFT(N287,FIND("/",N287)-1)</f>
        <v>theater</v>
      </c>
      <c r="R287" t="str">
        <f>RIGHT(N287,LEN(N287)-FIND("/",N287))</f>
        <v>spaces</v>
      </c>
      <c r="S287" s="10">
        <f>(((J287/60)/60)/24)+DATE(1970,1,1)</f>
        <v>41934.914918981485</v>
      </c>
      <c r="T287" s="10">
        <f>(((I287/60)/60)/24)+DATE(1970,1,1)</f>
        <v>41979.956585648149</v>
      </c>
      <c r="U287" s="5">
        <f>P287/3304</f>
        <v>2.7962376606444402E-2</v>
      </c>
      <c r="V287" s="5">
        <f>L287/26457</f>
        <v>1.228408360736289E-2</v>
      </c>
    </row>
    <row r="288" spans="1:22" ht="48" x14ac:dyDescent="0.2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5">
        <f>E288/D288</f>
        <v>1.19756</v>
      </c>
      <c r="P288" s="6">
        <f>IF(E288=0,0,E288/L288)</f>
        <v>233.8984375</v>
      </c>
      <c r="Q288" t="str">
        <f>LEFT(N288,FIND("/",N288)-1)</f>
        <v>theater</v>
      </c>
      <c r="R288" t="str">
        <f>RIGHT(N288,LEN(N288)-FIND("/",N288))</f>
        <v>spaces</v>
      </c>
      <c r="S288" s="10">
        <f>(((J288/60)/60)/24)+DATE(1970,1,1)</f>
        <v>41939.569907407407</v>
      </c>
      <c r="T288" s="10">
        <f>(((I288/60)/60)/24)+DATE(1970,1,1)</f>
        <v>41969.611574074079</v>
      </c>
      <c r="U288" s="5">
        <f>P288/3304</f>
        <v>7.0792505296610173E-2</v>
      </c>
      <c r="V288" s="5">
        <f>L288/26457</f>
        <v>4.8380390822844619E-3</v>
      </c>
    </row>
    <row r="289" spans="1:22" ht="48" x14ac:dyDescent="0.2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5">
        <f>E289/D289</f>
        <v>1.187262</v>
      </c>
      <c r="P289" s="6">
        <f>IF(E289=0,0,E289/L289)</f>
        <v>230.08953488372092</v>
      </c>
      <c r="Q289" t="str">
        <f>LEFT(N289,FIND("/",N289)-1)</f>
        <v>film &amp; video</v>
      </c>
      <c r="R289" t="str">
        <f>RIGHT(N289,LEN(N289)-FIND("/",N289))</f>
        <v>documentary</v>
      </c>
      <c r="S289" s="10">
        <f>(((J289/60)/60)/24)+DATE(1970,1,1)</f>
        <v>41134.475497685184</v>
      </c>
      <c r="T289" s="10">
        <f>(((I289/60)/60)/24)+DATE(1970,1,1)</f>
        <v>41159.475497685184</v>
      </c>
      <c r="U289" s="5">
        <f>P289/3304</f>
        <v>6.9639689734782365E-2</v>
      </c>
      <c r="V289" s="5">
        <f>L289/26457</f>
        <v>4.875836262614809E-3</v>
      </c>
    </row>
    <row r="290" spans="1:22" ht="48" x14ac:dyDescent="0.2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5">
        <f>E290/D290</f>
        <v>1.1812400000000001</v>
      </c>
      <c r="P290" s="6">
        <f>IF(E290=0,0,E290/L290)</f>
        <v>170.69942196531792</v>
      </c>
      <c r="Q290" t="str">
        <f>LEFT(N290,FIND("/",N290)-1)</f>
        <v>theater</v>
      </c>
      <c r="R290" t="str">
        <f>RIGHT(N290,LEN(N290)-FIND("/",N290))</f>
        <v>spaces</v>
      </c>
      <c r="S290" s="10">
        <f>(((J290/60)/60)/24)+DATE(1970,1,1)</f>
        <v>42655.465891203698</v>
      </c>
      <c r="T290" s="10">
        <f>(((I290/60)/60)/24)+DATE(1970,1,1)</f>
        <v>42685.507557870369</v>
      </c>
      <c r="U290" s="5">
        <f>P290/3304</f>
        <v>5.1664473960447314E-2</v>
      </c>
      <c r="V290" s="5">
        <f>L290/26457</f>
        <v>6.5389121971500923E-3</v>
      </c>
    </row>
    <row r="291" spans="1:22" ht="64" x14ac:dyDescent="0.2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5">
        <f>E291/D291</f>
        <v>1.1808107999999999</v>
      </c>
      <c r="P291" s="6">
        <f>IF(E291=0,0,E291/L291)</f>
        <v>30.654485981308412</v>
      </c>
      <c r="Q291" t="str">
        <f>LEFT(N291,FIND("/",N291)-1)</f>
        <v>film &amp; video</v>
      </c>
      <c r="R291" t="str">
        <f>RIGHT(N291,LEN(N291)-FIND("/",N291))</f>
        <v>documentary</v>
      </c>
      <c r="S291" s="10">
        <f>(((J291/60)/60)/24)+DATE(1970,1,1)</f>
        <v>41149.954791666663</v>
      </c>
      <c r="T291" s="10">
        <f>(((I291/60)/60)/24)+DATE(1970,1,1)</f>
        <v>41179.954791666663</v>
      </c>
      <c r="U291" s="5">
        <f>P291/3304</f>
        <v>9.2779921250933442E-3</v>
      </c>
      <c r="V291" s="5">
        <f>L291/26457</f>
        <v>3.6398684658124507E-2</v>
      </c>
    </row>
    <row r="292" spans="1:22" ht="48" x14ac:dyDescent="0.2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5">
        <f>E292/D292</f>
        <v>1.1683911999999999</v>
      </c>
      <c r="P292" s="6">
        <f>IF(E292=0,0,E292/L292)</f>
        <v>59.249046653144013</v>
      </c>
      <c r="Q292" t="str">
        <f>LEFT(N292,FIND("/",N292)-1)</f>
        <v>film &amp; video</v>
      </c>
      <c r="R292" t="str">
        <f>RIGHT(N292,LEN(N292)-FIND("/",N292))</f>
        <v>documentary</v>
      </c>
      <c r="S292" s="10">
        <f>(((J292/60)/60)/24)+DATE(1970,1,1)</f>
        <v>42291.596273148149</v>
      </c>
      <c r="T292" s="10">
        <f>(((I292/60)/60)/24)+DATE(1970,1,1)</f>
        <v>42321.637939814813</v>
      </c>
      <c r="U292" s="5">
        <f>P292/3304</f>
        <v>1.7932520173469739E-2</v>
      </c>
      <c r="V292" s="5">
        <f>L292/26457</f>
        <v>1.8634009902861248E-2</v>
      </c>
    </row>
    <row r="293" spans="1:22" ht="32" x14ac:dyDescent="0.2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5">
        <f>E293/D293</f>
        <v>1.1635599999999999</v>
      </c>
      <c r="P293" s="6">
        <f>IF(E293=0,0,E293/L293)</f>
        <v>95.373770491803285</v>
      </c>
      <c r="Q293" t="str">
        <f>LEFT(N293,FIND("/",N293)-1)</f>
        <v>theater</v>
      </c>
      <c r="R293" t="str">
        <f>RIGHT(N293,LEN(N293)-FIND("/",N293))</f>
        <v>spaces</v>
      </c>
      <c r="S293" s="10">
        <f>(((J293/60)/60)/24)+DATE(1970,1,1)</f>
        <v>42629.655046296291</v>
      </c>
      <c r="T293" s="10">
        <f>(((I293/60)/60)/24)+DATE(1970,1,1)</f>
        <v>42657.958333333328</v>
      </c>
      <c r="U293" s="5">
        <f>P293/3304</f>
        <v>2.886615329655063E-2</v>
      </c>
      <c r="V293" s="5">
        <f>L293/26457</f>
        <v>1.1528140000755943E-2</v>
      </c>
    </row>
    <row r="294" spans="1:22" ht="48" x14ac:dyDescent="0.2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5">
        <f>E294/D294</f>
        <v>0.82817600000000002</v>
      </c>
      <c r="P294" s="6">
        <f>IF(E294=0,0,E294/L294)</f>
        <v>301.93916666666667</v>
      </c>
      <c r="Q294" t="str">
        <f>LEFT(N294,FIND("/",N294)-1)</f>
        <v>technology</v>
      </c>
      <c r="R294" t="str">
        <f>RIGHT(N294,LEN(N294)-FIND("/",N294))</f>
        <v>wearables</v>
      </c>
      <c r="S294" s="10">
        <f>(((J294/60)/60)/24)+DATE(1970,1,1)</f>
        <v>42506.416990740734</v>
      </c>
      <c r="T294" s="10">
        <f>(((I294/60)/60)/24)+DATE(1970,1,1)</f>
        <v>42541.790972222225</v>
      </c>
      <c r="U294" s="5">
        <f>P294/3304</f>
        <v>9.1385946327683612E-2</v>
      </c>
      <c r="V294" s="5">
        <f>L294/26457</f>
        <v>3.6285293117133462E-3</v>
      </c>
    </row>
    <row r="295" spans="1:22" ht="48" x14ac:dyDescent="0.2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5">
        <f>E295/D295</f>
        <v>2.8816999999999999</v>
      </c>
      <c r="P295" s="6">
        <f>IF(E295=0,0,E295/L295)</f>
        <v>47.474464579901152</v>
      </c>
      <c r="Q295" t="str">
        <f>LEFT(N295,FIND("/",N295)-1)</f>
        <v>technology</v>
      </c>
      <c r="R295" t="str">
        <f>RIGHT(N295,LEN(N295)-FIND("/",N295))</f>
        <v>hardware</v>
      </c>
      <c r="S295" s="10">
        <f>(((J295/60)/60)/24)+DATE(1970,1,1)</f>
        <v>42150.71056712963</v>
      </c>
      <c r="T295" s="10">
        <f>(((I295/60)/60)/24)+DATE(1970,1,1)</f>
        <v>42180.791666666672</v>
      </c>
      <c r="U295" s="5">
        <f>P295/3304</f>
        <v>1.4368784679146838E-2</v>
      </c>
      <c r="V295" s="5">
        <f>L295/26457</f>
        <v>2.2942888460520845E-2</v>
      </c>
    </row>
    <row r="296" spans="1:22" ht="48" x14ac:dyDescent="0.2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5">
        <f>E296/D296</f>
        <v>1.026</v>
      </c>
      <c r="P296" s="6">
        <f>IF(E296=0,0,E296/L296)</f>
        <v>148.08247422680412</v>
      </c>
      <c r="Q296" t="str">
        <f>LEFT(N296,FIND("/",N296)-1)</f>
        <v>games</v>
      </c>
      <c r="R296" t="str">
        <f>RIGHT(N296,LEN(N296)-FIND("/",N296))</f>
        <v>tabletop games</v>
      </c>
      <c r="S296" s="10">
        <f>(((J296/60)/60)/24)+DATE(1970,1,1)</f>
        <v>42776.082349537035</v>
      </c>
      <c r="T296" s="10">
        <f>(((I296/60)/60)/24)+DATE(1970,1,1)</f>
        <v>42806.082349537035</v>
      </c>
      <c r="U296" s="5">
        <f>P296/3304</f>
        <v>4.4819150795037566E-2</v>
      </c>
      <c r="V296" s="5">
        <f>L296/26457</f>
        <v>7.3326529840873874E-3</v>
      </c>
    </row>
    <row r="297" spans="1:22" ht="48" x14ac:dyDescent="0.2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5">
        <f>E297/D297</f>
        <v>1.1476</v>
      </c>
      <c r="P297" s="6">
        <f>IF(E297=0,0,E297/L297)</f>
        <v>129.81900452488688</v>
      </c>
      <c r="Q297" t="str">
        <f>LEFT(N297,FIND("/",N297)-1)</f>
        <v>film &amp; video</v>
      </c>
      <c r="R297" t="str">
        <f>RIGHT(N297,LEN(N297)-FIND("/",N297))</f>
        <v>documentary</v>
      </c>
      <c r="S297" s="10">
        <f>(((J297/60)/60)/24)+DATE(1970,1,1)</f>
        <v>42586.066076388888</v>
      </c>
      <c r="T297" s="10">
        <f>(((I297/60)/60)/24)+DATE(1970,1,1)</f>
        <v>42624.165972222225</v>
      </c>
      <c r="U297" s="5">
        <f>P297/3304</f>
        <v>3.9291466260558981E-2</v>
      </c>
      <c r="V297" s="5">
        <f>L297/26457</f>
        <v>8.3531768530067663E-3</v>
      </c>
    </row>
    <row r="298" spans="1:22" ht="48" x14ac:dyDescent="0.2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5">
        <f>E298/D298</f>
        <v>1.14534</v>
      </c>
      <c r="P298" s="6">
        <f>IF(E298=0,0,E298/L298)</f>
        <v>120.30882352941177</v>
      </c>
      <c r="Q298" t="str">
        <f>LEFT(N298,FIND("/",N298)-1)</f>
        <v>technology</v>
      </c>
      <c r="R298" t="str">
        <f>RIGHT(N298,LEN(N298)-FIND("/",N298))</f>
        <v>space exploration</v>
      </c>
      <c r="S298" s="10">
        <f>(((J298/60)/60)/24)+DATE(1970,1,1)</f>
        <v>42211.99454861111</v>
      </c>
      <c r="T298" s="10">
        <f>(((I298/60)/60)/24)+DATE(1970,1,1)</f>
        <v>42241.99454861111</v>
      </c>
      <c r="U298" s="5">
        <f>P298/3304</f>
        <v>3.6413082182025353E-2</v>
      </c>
      <c r="V298" s="5">
        <f>L298/26457</f>
        <v>8.9957289186226707E-3</v>
      </c>
    </row>
    <row r="299" spans="1:22" ht="48" x14ac:dyDescent="0.2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5">
        <f>E299/D299</f>
        <v>1.0024604569420035</v>
      </c>
      <c r="P299" s="6">
        <f>IF(E299=0,0,E299/L299)</f>
        <v>320.44943820224717</v>
      </c>
      <c r="Q299" t="str">
        <f>LEFT(N299,FIND("/",N299)-1)</f>
        <v>film &amp; video</v>
      </c>
      <c r="R299" t="str">
        <f>RIGHT(N299,LEN(N299)-FIND("/",N299))</f>
        <v>television</v>
      </c>
      <c r="S299" s="10">
        <f>(((J299/60)/60)/24)+DATE(1970,1,1)</f>
        <v>42461.627511574072</v>
      </c>
      <c r="T299" s="10">
        <f>(((I299/60)/60)/24)+DATE(1970,1,1)</f>
        <v>42503.165972222225</v>
      </c>
      <c r="U299" s="5">
        <f>P299/3304</f>
        <v>9.6988328753706762E-2</v>
      </c>
      <c r="V299" s="5">
        <f>L299/26457</f>
        <v>3.3639490494009145E-3</v>
      </c>
    </row>
    <row r="300" spans="1:22" ht="48" x14ac:dyDescent="0.2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5">
        <f>E300/D300</f>
        <v>2.8473999999999999</v>
      </c>
      <c r="P300" s="6">
        <f>IF(E300=0,0,E300/L300)</f>
        <v>107.04511278195488</v>
      </c>
      <c r="Q300" t="str">
        <f>LEFT(N300,FIND("/",N300)-1)</f>
        <v>games</v>
      </c>
      <c r="R300" t="str">
        <f>RIGHT(N300,LEN(N300)-FIND("/",N300))</f>
        <v>tabletop games</v>
      </c>
      <c r="S300" s="10">
        <f>(((J300/60)/60)/24)+DATE(1970,1,1)</f>
        <v>42380.690289351856</v>
      </c>
      <c r="T300" s="10">
        <f>(((I300/60)/60)/24)+DATE(1970,1,1)</f>
        <v>42394.666666666672</v>
      </c>
      <c r="U300" s="5">
        <f>P300/3304</f>
        <v>3.2398641883158261E-2</v>
      </c>
      <c r="V300" s="5">
        <f>L300/26457</f>
        <v>1.0054049967872397E-2</v>
      </c>
    </row>
    <row r="301" spans="1:22" ht="48" x14ac:dyDescent="0.2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5">
        <f>E301/D301</f>
        <v>1.8866966666666667</v>
      </c>
      <c r="P301" s="6">
        <f>IF(E301=0,0,E301/L301)</f>
        <v>64.173356009070289</v>
      </c>
      <c r="Q301" t="str">
        <f>LEFT(N301,FIND("/",N301)-1)</f>
        <v>publishing</v>
      </c>
      <c r="R301" t="str">
        <f>RIGHT(N301,LEN(N301)-FIND("/",N301))</f>
        <v>radio &amp; podcasts</v>
      </c>
      <c r="S301" s="10">
        <f>(((J301/60)/60)/24)+DATE(1970,1,1)</f>
        <v>41960.722951388889</v>
      </c>
      <c r="T301" s="10">
        <f>(((I301/60)/60)/24)+DATE(1970,1,1)</f>
        <v>41993.207638888889</v>
      </c>
      <c r="U301" s="5">
        <f>P301/3304</f>
        <v>1.9422928574173815E-2</v>
      </c>
      <c r="V301" s="5">
        <f>L301/26457</f>
        <v>1.6668556525683186E-2</v>
      </c>
    </row>
    <row r="302" spans="1:22" ht="48" x14ac:dyDescent="0.2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5">
        <f>E302/D302</f>
        <v>1.13104</v>
      </c>
      <c r="P302" s="6">
        <f>IF(E302=0,0,E302/L302)</f>
        <v>50.764811490125673</v>
      </c>
      <c r="Q302" t="str">
        <f>LEFT(N302,FIND("/",N302)-1)</f>
        <v>theater</v>
      </c>
      <c r="R302" t="str">
        <f>RIGHT(N302,LEN(N302)-FIND("/",N302))</f>
        <v>spaces</v>
      </c>
      <c r="S302" s="10">
        <f>(((J302/60)/60)/24)+DATE(1970,1,1)</f>
        <v>41920.123611111114</v>
      </c>
      <c r="T302" s="10">
        <f>(((I302/60)/60)/24)+DATE(1970,1,1)</f>
        <v>41948.208333333336</v>
      </c>
      <c r="U302" s="5">
        <f>P302/3304</f>
        <v>1.5364652388052565E-2</v>
      </c>
      <c r="V302" s="5">
        <f>L302/26457</f>
        <v>2.1053029444003477E-2</v>
      </c>
    </row>
    <row r="303" spans="1:22" ht="32" x14ac:dyDescent="0.2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5">
        <f>E303/D303</f>
        <v>7.0418124999999998</v>
      </c>
      <c r="P303" s="6">
        <f>IF(E303=0,0,E303/L303)</f>
        <v>39.066920943134534</v>
      </c>
      <c r="Q303" t="str">
        <f>LEFT(N303,FIND("/",N303)-1)</f>
        <v>music</v>
      </c>
      <c r="R303" t="str">
        <f>RIGHT(N303,LEN(N303)-FIND("/",N303))</f>
        <v>electronic music</v>
      </c>
      <c r="S303" s="10">
        <f>(((J303/60)/60)/24)+DATE(1970,1,1)</f>
        <v>41184.849166666667</v>
      </c>
      <c r="T303" s="10">
        <f>(((I303/60)/60)/24)+DATE(1970,1,1)</f>
        <v>41214.849166666667</v>
      </c>
      <c r="U303" s="5">
        <f>P303/3304</f>
        <v>1.1824128614750162E-2</v>
      </c>
      <c r="V303" s="5">
        <f>L303/26457</f>
        <v>2.7251767018180443E-2</v>
      </c>
    </row>
    <row r="304" spans="1:22" ht="48" x14ac:dyDescent="0.2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5">
        <f>E304/D304</f>
        <v>3.50844625</v>
      </c>
      <c r="P304" s="6">
        <f>IF(E304=0,0,E304/L304)</f>
        <v>71.237487309644663</v>
      </c>
      <c r="Q304" t="str">
        <f>LEFT(N304,FIND("/",N304)-1)</f>
        <v>theater</v>
      </c>
      <c r="R304" t="str">
        <f>RIGHT(N304,LEN(N304)-FIND("/",N304))</f>
        <v>spaces</v>
      </c>
      <c r="S304" s="10">
        <f>(((J304/60)/60)/24)+DATE(1970,1,1)</f>
        <v>41391.782905092594</v>
      </c>
      <c r="T304" s="10">
        <f>(((I304/60)/60)/24)+DATE(1970,1,1)</f>
        <v>41421.290972222225</v>
      </c>
      <c r="U304" s="5">
        <f>P304/3304</f>
        <v>2.1560982841902138E-2</v>
      </c>
      <c r="V304" s="5">
        <f>L304/26457</f>
        <v>1.4892089050156859E-2</v>
      </c>
    </row>
    <row r="305" spans="1:22" ht="48" x14ac:dyDescent="0.2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5">
        <f>E305/D305</f>
        <v>1.1694724999999999</v>
      </c>
      <c r="P305" s="6">
        <f>IF(E305=0,0,E305/L305)</f>
        <v>89.38643312101911</v>
      </c>
      <c r="Q305" t="str">
        <f>LEFT(N305,FIND("/",N305)-1)</f>
        <v>film &amp; video</v>
      </c>
      <c r="R305" t="str">
        <f>RIGHT(N305,LEN(N305)-FIND("/",N305))</f>
        <v>documentary</v>
      </c>
      <c r="S305" s="10">
        <f>(((J305/60)/60)/24)+DATE(1970,1,1)</f>
        <v>42263.952662037031</v>
      </c>
      <c r="T305" s="10">
        <f>(((I305/60)/60)/24)+DATE(1970,1,1)</f>
        <v>42294.083333333328</v>
      </c>
      <c r="U305" s="5">
        <f>P305/3304</f>
        <v>2.705400518190651E-2</v>
      </c>
      <c r="V305" s="5">
        <f>L305/26457</f>
        <v>1.186831462372907E-2</v>
      </c>
    </row>
    <row r="306" spans="1:22" ht="48" x14ac:dyDescent="0.2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5">
        <f>E306/D306</f>
        <v>0.55698440000000005</v>
      </c>
      <c r="P306" s="6">
        <f>IF(E306=0,0,E306/L306)</f>
        <v>331.53833333333336</v>
      </c>
      <c r="Q306" t="str">
        <f>LEFT(N306,FIND("/",N306)-1)</f>
        <v>film &amp; video</v>
      </c>
      <c r="R306" t="str">
        <f>RIGHT(N306,LEN(N306)-FIND("/",N306))</f>
        <v>drama</v>
      </c>
      <c r="S306" s="10">
        <f>(((J306/60)/60)/24)+DATE(1970,1,1)</f>
        <v>42066.958761574075</v>
      </c>
      <c r="T306" s="10">
        <f>(((I306/60)/60)/24)+DATE(1970,1,1)</f>
        <v>42116.917094907403</v>
      </c>
      <c r="U306" s="5">
        <f>P306/3304</f>
        <v>0.10034453188054884</v>
      </c>
      <c r="V306" s="5">
        <f>L306/26457</f>
        <v>3.1749631477491777E-3</v>
      </c>
    </row>
    <row r="307" spans="1:22" ht="48" x14ac:dyDescent="0.2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5">
        <f>E307/D307</f>
        <v>1.2032608695652174</v>
      </c>
      <c r="P307" s="6">
        <f>IF(E307=0,0,E307/L307)</f>
        <v>98.839285714285708</v>
      </c>
      <c r="Q307" t="str">
        <f>LEFT(N307,FIND("/",N307)-1)</f>
        <v>photography</v>
      </c>
      <c r="R307" t="str">
        <f>RIGHT(N307,LEN(N307)-FIND("/",N307))</f>
        <v>photobooks</v>
      </c>
      <c r="S307" s="10">
        <f>(((J307/60)/60)/24)+DATE(1970,1,1)</f>
        <v>42339.276006944448</v>
      </c>
      <c r="T307" s="10">
        <f>(((I307/60)/60)/24)+DATE(1970,1,1)</f>
        <v>42388.276006944448</v>
      </c>
      <c r="U307" s="5">
        <f>P307/3304</f>
        <v>2.9915038049117951E-2</v>
      </c>
      <c r="V307" s="5">
        <f>L307/26457</f>
        <v>1.0583210492497259E-2</v>
      </c>
    </row>
    <row r="308" spans="1:22" ht="48" x14ac:dyDescent="0.2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5">
        <f>E308/D308</f>
        <v>1.1040080000000001</v>
      </c>
      <c r="P308" s="6">
        <f>IF(E308=0,0,E308/L308)</f>
        <v>104.15169811320754</v>
      </c>
      <c r="Q308" t="str">
        <f>LEFT(N308,FIND("/",N308)-1)</f>
        <v>theater</v>
      </c>
      <c r="R308" t="str">
        <f>RIGHT(N308,LEN(N308)-FIND("/",N308))</f>
        <v>spaces</v>
      </c>
      <c r="S308" s="10">
        <f>(((J308/60)/60)/24)+DATE(1970,1,1)</f>
        <v>42627.307303240741</v>
      </c>
      <c r="T308" s="10">
        <f>(((I308/60)/60)/24)+DATE(1970,1,1)</f>
        <v>42656</v>
      </c>
      <c r="U308" s="5">
        <f>P308/3304</f>
        <v>3.1522911051212937E-2</v>
      </c>
      <c r="V308" s="5">
        <f>L308/26457</f>
        <v>1.0016252787542049E-2</v>
      </c>
    </row>
    <row r="309" spans="1:22" ht="48" x14ac:dyDescent="0.2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5">
        <f>E309/D309</f>
        <v>1.1974347826086957</v>
      </c>
      <c r="P309" s="6">
        <f>IF(E309=0,0,E309/L309)</f>
        <v>85.531055900621112</v>
      </c>
      <c r="Q309" t="str">
        <f>LEFT(N309,FIND("/",N309)-1)</f>
        <v>theater</v>
      </c>
      <c r="R309" t="str">
        <f>RIGHT(N309,LEN(N309)-FIND("/",N309))</f>
        <v>plays</v>
      </c>
      <c r="S309" s="10">
        <f>(((J309/60)/60)/24)+DATE(1970,1,1)</f>
        <v>41834.586574074077</v>
      </c>
      <c r="T309" s="10">
        <f>(((I309/60)/60)/24)+DATE(1970,1,1)</f>
        <v>41866.083333333336</v>
      </c>
      <c r="U309" s="5">
        <f>P309/3304</f>
        <v>2.5887123456604454E-2</v>
      </c>
      <c r="V309" s="5">
        <f>L309/26457</f>
        <v>1.2170692066371849E-2</v>
      </c>
    </row>
    <row r="310" spans="1:22" ht="48" x14ac:dyDescent="0.2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5">
        <f>E310/D310</f>
        <v>1.359861</v>
      </c>
      <c r="P310" s="6">
        <f>IF(E310=0,0,E310/L310)</f>
        <v>95.764859154929582</v>
      </c>
      <c r="Q310" t="str">
        <f>LEFT(N310,FIND("/",N310)-1)</f>
        <v>photography</v>
      </c>
      <c r="R310" t="str">
        <f>RIGHT(N310,LEN(N310)-FIND("/",N310))</f>
        <v>photobooks</v>
      </c>
      <c r="S310" s="10">
        <f>(((J310/60)/60)/24)+DATE(1970,1,1)</f>
        <v>42705.919201388882</v>
      </c>
      <c r="T310" s="10">
        <f>(((I310/60)/60)/24)+DATE(1970,1,1)</f>
        <v>42738.919201388882</v>
      </c>
      <c r="U310" s="5">
        <f>P310/3304</f>
        <v>2.8984521535995636E-2</v>
      </c>
      <c r="V310" s="5">
        <f>L310/26457</f>
        <v>1.0734399213818649E-2</v>
      </c>
    </row>
    <row r="311" spans="1:22" ht="32" x14ac:dyDescent="0.2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5">
        <f>E311/D311</f>
        <v>1.0878684000000001</v>
      </c>
      <c r="P311" s="6">
        <f>IF(E311=0,0,E311/L311)</f>
        <v>88.588631921824103</v>
      </c>
      <c r="Q311" t="str">
        <f>LEFT(N311,FIND("/",N311)-1)</f>
        <v>theater</v>
      </c>
      <c r="R311" t="str">
        <f>RIGHT(N311,LEN(N311)-FIND("/",N311))</f>
        <v>spaces</v>
      </c>
      <c r="S311" s="10">
        <f>(((J311/60)/60)/24)+DATE(1970,1,1)</f>
        <v>41368.560289351852</v>
      </c>
      <c r="T311" s="10">
        <f>(((I311/60)/60)/24)+DATE(1970,1,1)</f>
        <v>41398.560289351852</v>
      </c>
      <c r="U311" s="5">
        <f>P311/3304</f>
        <v>2.6812539927912864E-2</v>
      </c>
      <c r="V311" s="5">
        <f>L311/26457</f>
        <v>1.1603734361416639E-2</v>
      </c>
    </row>
    <row r="312" spans="1:22" ht="48" x14ac:dyDescent="0.2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5">
        <f>E312/D312</f>
        <v>1.026</v>
      </c>
      <c r="P312" s="6">
        <f>IF(E312=0,0,E312/L312)</f>
        <v>148.57377049180329</v>
      </c>
      <c r="Q312" t="str">
        <f>LEFT(N312,FIND("/",N312)-1)</f>
        <v>photography</v>
      </c>
      <c r="R312" t="str">
        <f>RIGHT(N312,LEN(N312)-FIND("/",N312))</f>
        <v>photobooks</v>
      </c>
      <c r="S312" s="10">
        <f>(((J312/60)/60)/24)+DATE(1970,1,1)</f>
        <v>42535.809490740736</v>
      </c>
      <c r="T312" s="10">
        <f>(((I312/60)/60)/24)+DATE(1970,1,1)</f>
        <v>42565.809490740736</v>
      </c>
      <c r="U312" s="5">
        <f>P312/3304</f>
        <v>4.496784821180487E-2</v>
      </c>
      <c r="V312" s="5">
        <f>L312/26457</f>
        <v>6.9168840004535659E-3</v>
      </c>
    </row>
    <row r="313" spans="1:22" ht="48" x14ac:dyDescent="0.2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5">
        <f>E313/D313</f>
        <v>1.0791200000000001</v>
      </c>
      <c r="P313" s="6">
        <f>IF(E313=0,0,E313/L313)</f>
        <v>145.04301075268816</v>
      </c>
      <c r="Q313" t="str">
        <f>LEFT(N313,FIND("/",N313)-1)</f>
        <v>film &amp; video</v>
      </c>
      <c r="R313" t="str">
        <f>RIGHT(N313,LEN(N313)-FIND("/",N313))</f>
        <v>documentary</v>
      </c>
      <c r="S313" s="10">
        <f>(((J313/60)/60)/24)+DATE(1970,1,1)</f>
        <v>42473.57</v>
      </c>
      <c r="T313" s="10">
        <f>(((I313/60)/60)/24)+DATE(1970,1,1)</f>
        <v>42503.57</v>
      </c>
      <c r="U313" s="5">
        <f>P313/3304</f>
        <v>4.3899216329506101E-2</v>
      </c>
      <c r="V313" s="5">
        <f>L313/26457</f>
        <v>7.0302755414446087E-3</v>
      </c>
    </row>
    <row r="314" spans="1:22" ht="48" x14ac:dyDescent="0.2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5">
        <f>E314/D314</f>
        <v>1.5731829411764706</v>
      </c>
      <c r="P314" s="6">
        <f>IF(E314=0,0,E314/L314)</f>
        <v>87.685606557377056</v>
      </c>
      <c r="Q314" t="str">
        <f>LEFT(N314,FIND("/",N314)-1)</f>
        <v>film &amp; video</v>
      </c>
      <c r="R314" t="str">
        <f>RIGHT(N314,LEN(N314)-FIND("/",N314))</f>
        <v>documentary</v>
      </c>
      <c r="S314" s="10">
        <f>(((J314/60)/60)/24)+DATE(1970,1,1)</f>
        <v>42759.244166666671</v>
      </c>
      <c r="T314" s="10">
        <f>(((I314/60)/60)/24)+DATE(1970,1,1)</f>
        <v>42793.084027777775</v>
      </c>
      <c r="U314" s="5">
        <f>P314/3304</f>
        <v>2.6539227166276349E-2</v>
      </c>
      <c r="V314" s="5">
        <f>L314/26457</f>
        <v>1.1528140000755943E-2</v>
      </c>
    </row>
    <row r="315" spans="1:22" ht="48" x14ac:dyDescent="0.2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5">
        <f>E315/D315</f>
        <v>1.0647599999999999</v>
      </c>
      <c r="P315" s="6">
        <f>IF(E315=0,0,E315/L315)</f>
        <v>151.24431818181819</v>
      </c>
      <c r="Q315" t="str">
        <f>LEFT(N315,FIND("/",N315)-1)</f>
        <v>photography</v>
      </c>
      <c r="R315" t="str">
        <f>RIGHT(N315,LEN(N315)-FIND("/",N315))</f>
        <v>photobooks</v>
      </c>
      <c r="S315" s="10">
        <f>(((J315/60)/60)/24)+DATE(1970,1,1)</f>
        <v>42234.597685185188</v>
      </c>
      <c r="T315" s="10">
        <f>(((I315/60)/60)/24)+DATE(1970,1,1)</f>
        <v>42274.597685185188</v>
      </c>
      <c r="U315" s="5">
        <f>P315/3304</f>
        <v>4.5776125357693154E-2</v>
      </c>
      <c r="V315" s="5">
        <f>L315/26457</f>
        <v>6.6523037381411351E-3</v>
      </c>
    </row>
    <row r="316" spans="1:22" ht="48" x14ac:dyDescent="0.2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5">
        <f>E316/D316</f>
        <v>1.06308</v>
      </c>
      <c r="P316" s="6">
        <f>IF(E316=0,0,E316/L316)</f>
        <v>75.502840909090907</v>
      </c>
      <c r="Q316" t="str">
        <f>LEFT(N316,FIND("/",N316)-1)</f>
        <v>food</v>
      </c>
      <c r="R316" t="str">
        <f>RIGHT(N316,LEN(N316)-FIND("/",N316))</f>
        <v>small batch</v>
      </c>
      <c r="S316" s="10">
        <f>(((J316/60)/60)/24)+DATE(1970,1,1)</f>
        <v>42011.628136574072</v>
      </c>
      <c r="T316" s="10">
        <f>(((I316/60)/60)/24)+DATE(1970,1,1)</f>
        <v>42041.628136574072</v>
      </c>
      <c r="U316" s="5">
        <f>P316/3304</f>
        <v>2.2851949427690952E-2</v>
      </c>
      <c r="V316" s="5">
        <f>L316/26457</f>
        <v>1.330460747628227E-2</v>
      </c>
    </row>
    <row r="317" spans="1:22" ht="48" x14ac:dyDescent="0.2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5">
        <f>E317/D317</f>
        <v>1.05982</v>
      </c>
      <c r="P317" s="6">
        <f>IF(E317=0,0,E317/L317)</f>
        <v>111.79535864978902</v>
      </c>
      <c r="Q317" t="str">
        <f>LEFT(N317,FIND("/",N317)-1)</f>
        <v>film &amp; video</v>
      </c>
      <c r="R317" t="str">
        <f>RIGHT(N317,LEN(N317)-FIND("/",N317))</f>
        <v>documentary</v>
      </c>
      <c r="S317" s="10">
        <f>(((J317/60)/60)/24)+DATE(1970,1,1)</f>
        <v>41934.584502314814</v>
      </c>
      <c r="T317" s="10">
        <f>(((I317/60)/60)/24)+DATE(1970,1,1)</f>
        <v>41964.626168981486</v>
      </c>
      <c r="U317" s="5">
        <f>P317/3304</f>
        <v>3.3836367630081424E-2</v>
      </c>
      <c r="V317" s="5">
        <f>L317/26457</f>
        <v>8.9579317382923237E-3</v>
      </c>
    </row>
    <row r="318" spans="1:22" ht="48" x14ac:dyDescent="0.2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5">
        <f>E318/D318</f>
        <v>1.0591999999999999</v>
      </c>
      <c r="P318" s="6">
        <f>IF(E318=0,0,E318/L318)</f>
        <v>211.84</v>
      </c>
      <c r="Q318" t="str">
        <f>LEFT(N318,FIND("/",N318)-1)</f>
        <v>food</v>
      </c>
      <c r="R318" t="str">
        <f>RIGHT(N318,LEN(N318)-FIND("/",N318))</f>
        <v>small batch</v>
      </c>
      <c r="S318" s="10">
        <f>(((J318/60)/60)/24)+DATE(1970,1,1)</f>
        <v>41807.624374999999</v>
      </c>
      <c r="T318" s="10">
        <f>(((I318/60)/60)/24)+DATE(1970,1,1)</f>
        <v>41837.624374999999</v>
      </c>
      <c r="U318" s="5">
        <f>P318/3304</f>
        <v>6.4116222760290553E-2</v>
      </c>
      <c r="V318" s="5">
        <f>L318/26457</f>
        <v>4.7246475412934192E-3</v>
      </c>
    </row>
    <row r="319" spans="1:22" ht="32" x14ac:dyDescent="0.2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5">
        <f>E319/D319</f>
        <v>1.0580799999999999</v>
      </c>
      <c r="P319" s="6">
        <f>IF(E319=0,0,E319/L319)</f>
        <v>174.02631578947367</v>
      </c>
      <c r="Q319" t="str">
        <f>LEFT(N319,FIND("/",N319)-1)</f>
        <v>technology</v>
      </c>
      <c r="R319" t="str">
        <f>RIGHT(N319,LEN(N319)-FIND("/",N319))</f>
        <v>wearables</v>
      </c>
      <c r="S319" s="10">
        <f>(((J319/60)/60)/24)+DATE(1970,1,1)</f>
        <v>42100.642071759255</v>
      </c>
      <c r="T319" s="10">
        <f>(((I319/60)/60)/24)+DATE(1970,1,1)</f>
        <v>42155.642071759255</v>
      </c>
      <c r="U319" s="5">
        <f>P319/3304</f>
        <v>5.2671403083981133E-2</v>
      </c>
      <c r="V319" s="5">
        <f>L319/26457</f>
        <v>5.7451714102127981E-3</v>
      </c>
    </row>
    <row r="320" spans="1:22" ht="32" x14ac:dyDescent="0.2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5">
        <f>E320/D320</f>
        <v>1.7629999999999999</v>
      </c>
      <c r="P320" s="6">
        <f>IF(E320=0,0,E320/L320)</f>
        <v>91.189655172413794</v>
      </c>
      <c r="Q320" t="str">
        <f>LEFT(N320,FIND("/",N320)-1)</f>
        <v>film &amp; video</v>
      </c>
      <c r="R320" t="str">
        <f>RIGHT(N320,LEN(N320)-FIND("/",N320))</f>
        <v>documentary</v>
      </c>
      <c r="S320" s="10">
        <f>(((J320/60)/60)/24)+DATE(1970,1,1)</f>
        <v>41184.277986111112</v>
      </c>
      <c r="T320" s="10">
        <f>(((I320/60)/60)/24)+DATE(1970,1,1)</f>
        <v>41215.166666666664</v>
      </c>
      <c r="U320" s="5">
        <f>P320/3304</f>
        <v>2.7599774567921849E-2</v>
      </c>
      <c r="V320" s="5">
        <f>L320/26457</f>
        <v>1.0961182295800733E-2</v>
      </c>
    </row>
    <row r="321" spans="1:22" ht="32" x14ac:dyDescent="0.2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5">
        <f>E321/D321</f>
        <v>1.3219000000000001</v>
      </c>
      <c r="P321" s="6">
        <f>IF(E321=0,0,E321/L321)</f>
        <v>99.766037735849054</v>
      </c>
      <c r="Q321" t="str">
        <f>LEFT(N321,FIND("/",N321)-1)</f>
        <v>publishing</v>
      </c>
      <c r="R321" t="str">
        <f>RIGHT(N321,LEN(N321)-FIND("/",N321))</f>
        <v>nonfiction</v>
      </c>
      <c r="S321" s="10">
        <f>(((J321/60)/60)/24)+DATE(1970,1,1)</f>
        <v>40854.745266203703</v>
      </c>
      <c r="T321" s="10">
        <f>(((I321/60)/60)/24)+DATE(1970,1,1)</f>
        <v>40884.745266203703</v>
      </c>
      <c r="U321" s="5">
        <f>P321/3304</f>
        <v>3.0195532002375621E-2</v>
      </c>
      <c r="V321" s="5">
        <f>L321/26457</f>
        <v>1.0016252787542049E-2</v>
      </c>
    </row>
    <row r="322" spans="1:22" ht="48" x14ac:dyDescent="0.2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5">
        <f>E322/D322</f>
        <v>1.0138461538461538</v>
      </c>
      <c r="P322" s="6">
        <f>IF(E322=0,0,E322/L322)</f>
        <v>201.22137404580153</v>
      </c>
      <c r="Q322" t="str">
        <f>LEFT(N322,FIND("/",N322)-1)</f>
        <v>film &amp; video</v>
      </c>
      <c r="R322" t="str">
        <f>RIGHT(N322,LEN(N322)-FIND("/",N322))</f>
        <v>documentary</v>
      </c>
      <c r="S322" s="10">
        <f>(((J322/60)/60)/24)+DATE(1970,1,1)</f>
        <v>41719.667986111112</v>
      </c>
      <c r="T322" s="10">
        <f>(((I322/60)/60)/24)+DATE(1970,1,1)</f>
        <v>41749.667986111112</v>
      </c>
      <c r="U322" s="5">
        <f>P322/3304</f>
        <v>6.0902352919431454E-2</v>
      </c>
      <c r="V322" s="5">
        <f>L322/26457</f>
        <v>4.9514306232755038E-3</v>
      </c>
    </row>
    <row r="323" spans="1:22" ht="48" x14ac:dyDescent="0.2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5">
        <f>E323/D323</f>
        <v>0.29276666666666668</v>
      </c>
      <c r="P323" s="6">
        <f>IF(E323=0,0,E323/L323)</f>
        <v>84.99677419354839</v>
      </c>
      <c r="Q323" t="str">
        <f>LEFT(N323,FIND("/",N323)-1)</f>
        <v>technology</v>
      </c>
      <c r="R323" t="str">
        <f>RIGHT(N323,LEN(N323)-FIND("/",N323))</f>
        <v>wearables</v>
      </c>
      <c r="S323" s="10">
        <f>(((J323/60)/60)/24)+DATE(1970,1,1)</f>
        <v>42506.709722222222</v>
      </c>
      <c r="T323" s="10">
        <f>(((I323/60)/60)/24)+DATE(1970,1,1)</f>
        <v>42540.340277777781</v>
      </c>
      <c r="U323" s="5">
        <f>P323/3304</f>
        <v>2.5725415918144187E-2</v>
      </c>
      <c r="V323" s="5">
        <f>L323/26457</f>
        <v>1.171712590240768E-2</v>
      </c>
    </row>
    <row r="324" spans="1:22" ht="48" x14ac:dyDescent="0.2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5">
        <f>E324/D324</f>
        <v>1.0522388</v>
      </c>
      <c r="P324" s="6">
        <f>IF(E324=0,0,E324/L324)</f>
        <v>346.13118421052633</v>
      </c>
      <c r="Q324" t="str">
        <f>LEFT(N324,FIND("/",N324)-1)</f>
        <v>technology</v>
      </c>
      <c r="R324" t="str">
        <f>RIGHT(N324,LEN(N324)-FIND("/",N324))</f>
        <v>hardware</v>
      </c>
      <c r="S324" s="10">
        <f>(((J324/60)/60)/24)+DATE(1970,1,1)</f>
        <v>42633.841608796298</v>
      </c>
      <c r="T324" s="10">
        <f>(((I324/60)/60)/24)+DATE(1970,1,1)</f>
        <v>42663.841608796298</v>
      </c>
      <c r="U324" s="5">
        <f>P324/3304</f>
        <v>0.10476125430100676</v>
      </c>
      <c r="V324" s="5">
        <f>L324/26457</f>
        <v>2.872585705106399E-3</v>
      </c>
    </row>
    <row r="325" spans="1:22" ht="48" x14ac:dyDescent="0.2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5">
        <f>E325/D325</f>
        <v>1.3120499999999999</v>
      </c>
      <c r="P325" s="6">
        <f>IF(E325=0,0,E325/L325)</f>
        <v>546.6875</v>
      </c>
      <c r="Q325" t="str">
        <f>LEFT(N325,FIND("/",N325)-1)</f>
        <v>technology</v>
      </c>
      <c r="R325" t="str">
        <f>RIGHT(N325,LEN(N325)-FIND("/",N325))</f>
        <v>hardware</v>
      </c>
      <c r="S325" s="10">
        <f>(((J325/60)/60)/24)+DATE(1970,1,1)</f>
        <v>42692.771493055552</v>
      </c>
      <c r="T325" s="10">
        <f>(((I325/60)/60)/24)+DATE(1970,1,1)</f>
        <v>42722.771493055552</v>
      </c>
      <c r="U325" s="5">
        <f>P325/3304</f>
        <v>0.16546231840193704</v>
      </c>
      <c r="V325" s="5">
        <f>L325/26457</f>
        <v>1.8142646558566731E-3</v>
      </c>
    </row>
    <row r="326" spans="1:22" ht="48" x14ac:dyDescent="0.2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5">
        <f>E326/D326</f>
        <v>1.0493380000000001</v>
      </c>
      <c r="P326" s="6">
        <f>IF(E326=0,0,E326/L326)</f>
        <v>118.70339366515837</v>
      </c>
      <c r="Q326" t="str">
        <f>LEFT(N326,FIND("/",N326)-1)</f>
        <v>music</v>
      </c>
      <c r="R326" t="str">
        <f>RIGHT(N326,LEN(N326)-FIND("/",N326))</f>
        <v>pop</v>
      </c>
      <c r="S326" s="10">
        <f>(((J326/60)/60)/24)+DATE(1970,1,1)</f>
        <v>41023.782037037039</v>
      </c>
      <c r="T326" s="10">
        <f>(((I326/60)/60)/24)+DATE(1970,1,1)</f>
        <v>41053.782037037039</v>
      </c>
      <c r="U326" s="5">
        <f>P326/3304</f>
        <v>3.5927177259430502E-2</v>
      </c>
      <c r="V326" s="5">
        <f>L326/26457</f>
        <v>8.3531768530067663E-3</v>
      </c>
    </row>
    <row r="327" spans="1:22" ht="48" x14ac:dyDescent="0.2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5">
        <f>E327/D327</f>
        <v>1.0472999999999999</v>
      </c>
      <c r="P327" s="6">
        <f>IF(E327=0,0,E327/L327)</f>
        <v>104.31274900398407</v>
      </c>
      <c r="Q327" t="str">
        <f>LEFT(N327,FIND("/",N327)-1)</f>
        <v>film &amp; video</v>
      </c>
      <c r="R327" t="str">
        <f>RIGHT(N327,LEN(N327)-FIND("/",N327))</f>
        <v>documentary</v>
      </c>
      <c r="S327" s="10">
        <f>(((J327/60)/60)/24)+DATE(1970,1,1)</f>
        <v>41085.698113425926</v>
      </c>
      <c r="T327" s="10">
        <f>(((I327/60)/60)/24)+DATE(1970,1,1)</f>
        <v>41120.208333333336</v>
      </c>
      <c r="U327" s="5">
        <f>P327/3304</f>
        <v>3.157165526754966E-2</v>
      </c>
      <c r="V327" s="5">
        <f>L327/26457</f>
        <v>9.4870922629171871E-3</v>
      </c>
    </row>
    <row r="328" spans="1:22" ht="48" x14ac:dyDescent="0.2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5">
        <f>E328/D328</f>
        <v>1.74</v>
      </c>
      <c r="P328" s="6">
        <f>IF(E328=0,0,E328/L328)</f>
        <v>86.138613861386133</v>
      </c>
      <c r="Q328" t="str">
        <f>LEFT(N328,FIND("/",N328)-1)</f>
        <v>film &amp; video</v>
      </c>
      <c r="R328" t="str">
        <f>RIGHT(N328,LEN(N328)-FIND("/",N328))</f>
        <v>documentary</v>
      </c>
      <c r="S328" s="10">
        <f>(((J328/60)/60)/24)+DATE(1970,1,1)</f>
        <v>42078.222187499996</v>
      </c>
      <c r="T328" s="10">
        <f>(((I328/60)/60)/24)+DATE(1970,1,1)</f>
        <v>42118.222187499996</v>
      </c>
      <c r="U328" s="5">
        <f>P328/3304</f>
        <v>2.6071009037949799E-2</v>
      </c>
      <c r="V328" s="5">
        <f>L328/26457</f>
        <v>1.1452545640095249E-2</v>
      </c>
    </row>
    <row r="329" spans="1:22" ht="32" x14ac:dyDescent="0.2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5">
        <f>E329/D329</f>
        <v>1.5916819571865444</v>
      </c>
      <c r="P329" s="6">
        <f>IF(E329=0,0,E329/L329)</f>
        <v>102.86166007905139</v>
      </c>
      <c r="Q329" t="str">
        <f>LEFT(N329,FIND("/",N329)-1)</f>
        <v>photography</v>
      </c>
      <c r="R329" t="str">
        <f>RIGHT(N329,LEN(N329)-FIND("/",N329))</f>
        <v>photobooks</v>
      </c>
      <c r="S329" s="10">
        <f>(((J329/60)/60)/24)+DATE(1970,1,1)</f>
        <v>42633.461956018517</v>
      </c>
      <c r="T329" s="10">
        <f>(((I329/60)/60)/24)+DATE(1970,1,1)</f>
        <v>42663.461956018517</v>
      </c>
      <c r="U329" s="5">
        <f>P329/3304</f>
        <v>3.1132463704313374E-2</v>
      </c>
      <c r="V329" s="5">
        <f>L329/26457</f>
        <v>9.5626866235778811E-3</v>
      </c>
    </row>
    <row r="330" spans="1:22" ht="48" x14ac:dyDescent="0.2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5">
        <f>E330/D330</f>
        <v>1.032</v>
      </c>
      <c r="P330" s="6">
        <f>IF(E330=0,0,E330/L330)</f>
        <v>175.51020408163265</v>
      </c>
      <c r="Q330" t="str">
        <f>LEFT(N330,FIND("/",N330)-1)</f>
        <v>theater</v>
      </c>
      <c r="R330" t="str">
        <f>RIGHT(N330,LEN(N330)-FIND("/",N330))</f>
        <v>musical</v>
      </c>
      <c r="S330" s="10">
        <f>(((J330/60)/60)/24)+DATE(1970,1,1)</f>
        <v>42103.556828703702</v>
      </c>
      <c r="T330" s="10">
        <f>(((I330/60)/60)/24)+DATE(1970,1,1)</f>
        <v>42133.165972222225</v>
      </c>
      <c r="U330" s="5">
        <f>P330/3304</f>
        <v>5.3120521816474774E-2</v>
      </c>
      <c r="V330" s="5">
        <f>L330/26457</f>
        <v>5.5561855085610613E-3</v>
      </c>
    </row>
    <row r="331" spans="1:22" ht="48" x14ac:dyDescent="0.2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5">
        <f>E331/D331</f>
        <v>1.2869999999999999</v>
      </c>
      <c r="P331" s="6">
        <f>IF(E331=0,0,E331/L331)</f>
        <v>99.382239382239376</v>
      </c>
      <c r="Q331" t="str">
        <f>LEFT(N331,FIND("/",N331)-1)</f>
        <v>music</v>
      </c>
      <c r="R331" t="str">
        <f>RIGHT(N331,LEN(N331)-FIND("/",N331))</f>
        <v>indie rock</v>
      </c>
      <c r="S331" s="10">
        <f>(((J331/60)/60)/24)+DATE(1970,1,1)</f>
        <v>41348.168287037035</v>
      </c>
      <c r="T331" s="10">
        <f>(((I331/60)/60)/24)+DATE(1970,1,1)</f>
        <v>41393.168287037035</v>
      </c>
      <c r="U331" s="5">
        <f>P331/3304</f>
        <v>3.0079370273074873E-2</v>
      </c>
      <c r="V331" s="5">
        <f>L331/26457</f>
        <v>9.7894697055599649E-3</v>
      </c>
    </row>
    <row r="332" spans="1:22" ht="48" x14ac:dyDescent="0.2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5">
        <f>E332/D332</f>
        <v>0.46100628930817611</v>
      </c>
      <c r="P332" s="6">
        <f>IF(E332=0,0,E332/L332)</f>
        <v>136.46276595744681</v>
      </c>
      <c r="Q332" t="str">
        <f>LEFT(N332,FIND("/",N332)-1)</f>
        <v>technology</v>
      </c>
      <c r="R332" t="str">
        <f>RIGHT(N332,LEN(N332)-FIND("/",N332))</f>
        <v>wearables</v>
      </c>
      <c r="S332" s="10">
        <f>(((J332/60)/60)/24)+DATE(1970,1,1)</f>
        <v>42766.626793981486</v>
      </c>
      <c r="T332" s="10">
        <f>(((I332/60)/60)/24)+DATE(1970,1,1)</f>
        <v>42808.585127314815</v>
      </c>
      <c r="U332" s="5">
        <f>P332/3304</f>
        <v>4.1302289938694552E-2</v>
      </c>
      <c r="V332" s="5">
        <f>L332/26457</f>
        <v>7.1058699021053027E-3</v>
      </c>
    </row>
    <row r="333" spans="1:22" ht="48" x14ac:dyDescent="0.2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5">
        <f>E333/D333</f>
        <v>1.0259199999999999</v>
      </c>
      <c r="P333" s="6">
        <f>IF(E333=0,0,E333/L333)</f>
        <v>78.195121951219505</v>
      </c>
      <c r="Q333" t="str">
        <f>LEFT(N333,FIND("/",N333)-1)</f>
        <v>film &amp; video</v>
      </c>
      <c r="R333" t="str">
        <f>RIGHT(N333,LEN(N333)-FIND("/",N333))</f>
        <v>documentary</v>
      </c>
      <c r="S333" s="10">
        <f>(((J333/60)/60)/24)+DATE(1970,1,1)</f>
        <v>41662.047500000001</v>
      </c>
      <c r="T333" s="10">
        <f>(((I333/60)/60)/24)+DATE(1970,1,1)</f>
        <v>41692.047500000001</v>
      </c>
      <c r="U333" s="5">
        <f>P333/3304</f>
        <v>2.3666804464654814E-2</v>
      </c>
      <c r="V333" s="5">
        <f>L333/26457</f>
        <v>1.2397475148353933E-2</v>
      </c>
    </row>
    <row r="334" spans="1:22" ht="48" x14ac:dyDescent="0.2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5">
        <f>E334/D334</f>
        <v>2.1314633333333335</v>
      </c>
      <c r="P334" s="6">
        <f>IF(E334=0,0,E334/L334)</f>
        <v>38.175462686567165</v>
      </c>
      <c r="Q334" t="str">
        <f>LEFT(N334,FIND("/",N334)-1)</f>
        <v>music</v>
      </c>
      <c r="R334" t="str">
        <f>RIGHT(N334,LEN(N334)-FIND("/",N334))</f>
        <v>rock</v>
      </c>
      <c r="S334" s="10">
        <f>(((J334/60)/60)/24)+DATE(1970,1,1)</f>
        <v>41487.611250000002</v>
      </c>
      <c r="T334" s="10">
        <f>(((I334/60)/60)/24)+DATE(1970,1,1)</f>
        <v>41517.611250000002</v>
      </c>
      <c r="U334" s="5">
        <f>P334/3304</f>
        <v>1.1554316793755195E-2</v>
      </c>
      <c r="V334" s="5">
        <f>L334/26457</f>
        <v>2.5324110821332728E-2</v>
      </c>
    </row>
    <row r="335" spans="1:22" ht="48" x14ac:dyDescent="0.2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5">
        <f>E335/D335</f>
        <v>1.0227200000000001</v>
      </c>
      <c r="P335" s="6">
        <f>IF(E335=0,0,E335/L335)</f>
        <v>115.69230769230769</v>
      </c>
      <c r="Q335" t="str">
        <f>LEFT(N335,FIND("/",N335)-1)</f>
        <v>food</v>
      </c>
      <c r="R335" t="str">
        <f>RIGHT(N335,LEN(N335)-FIND("/",N335))</f>
        <v>small batch</v>
      </c>
      <c r="S335" s="10">
        <f>(((J335/60)/60)/24)+DATE(1970,1,1)</f>
        <v>41771.572256944448</v>
      </c>
      <c r="T335" s="10">
        <f>(((I335/60)/60)/24)+DATE(1970,1,1)</f>
        <v>41801.572256944448</v>
      </c>
      <c r="U335" s="5">
        <f>P335/3304</f>
        <v>3.5015831626001116E-2</v>
      </c>
      <c r="V335" s="5">
        <f>L335/26457</f>
        <v>8.3531768530067663E-3</v>
      </c>
    </row>
    <row r="336" spans="1:22" ht="64" x14ac:dyDescent="0.2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5">
        <f>E336/D336</f>
        <v>2.5445000000000002</v>
      </c>
      <c r="P336" s="6">
        <f>IF(E336=0,0,E336/L336)</f>
        <v>47.383612662942269</v>
      </c>
      <c r="Q336" t="str">
        <f>LEFT(N336,FIND("/",N336)-1)</f>
        <v>food</v>
      </c>
      <c r="R336" t="str">
        <f>RIGHT(N336,LEN(N336)-FIND("/",N336))</f>
        <v>small batch</v>
      </c>
      <c r="S336" s="10">
        <f>(((J336/60)/60)/24)+DATE(1970,1,1)</f>
        <v>42139.781678240746</v>
      </c>
      <c r="T336" s="10">
        <f>(((I336/60)/60)/24)+DATE(1970,1,1)</f>
        <v>42169.781678240746</v>
      </c>
      <c r="U336" s="5">
        <f>P336/3304</f>
        <v>1.4341287125587854E-2</v>
      </c>
      <c r="V336" s="5">
        <f>L336/26457</f>
        <v>2.029708583739653E-2</v>
      </c>
    </row>
    <row r="337" spans="1:22" ht="48" x14ac:dyDescent="0.2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5">
        <f>E337/D337</f>
        <v>1.0172264</v>
      </c>
      <c r="P337" s="6">
        <f>IF(E337=0,0,E337/L337)</f>
        <v>85.337785234899329</v>
      </c>
      <c r="Q337" t="str">
        <f>LEFT(N337,FIND("/",N337)-1)</f>
        <v>film &amp; video</v>
      </c>
      <c r="R337" t="str">
        <f>RIGHT(N337,LEN(N337)-FIND("/",N337))</f>
        <v>documentary</v>
      </c>
      <c r="S337" s="10">
        <f>(((J337/60)/60)/24)+DATE(1970,1,1)</f>
        <v>40626.959930555553</v>
      </c>
      <c r="T337" s="10">
        <f>(((I337/60)/60)/24)+DATE(1970,1,1)</f>
        <v>40657.959930555553</v>
      </c>
      <c r="U337" s="5">
        <f>P337/3304</f>
        <v>2.5828627492402945E-2</v>
      </c>
      <c r="V337" s="5">
        <f>L337/26457</f>
        <v>1.1263559738443512E-2</v>
      </c>
    </row>
    <row r="338" spans="1:22" ht="48" x14ac:dyDescent="0.2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5">
        <f>E338/D338</f>
        <v>1.01552</v>
      </c>
      <c r="P338" s="6">
        <f>IF(E338=0,0,E338/L338)</f>
        <v>119.1924882629108</v>
      </c>
      <c r="Q338" t="str">
        <f>LEFT(N338,FIND("/",N338)-1)</f>
        <v>theater</v>
      </c>
      <c r="R338" t="str">
        <f>RIGHT(N338,LEN(N338)-FIND("/",N338))</f>
        <v>plays</v>
      </c>
      <c r="S338" s="10">
        <f>(((J338/60)/60)/24)+DATE(1970,1,1)</f>
        <v>41918.742175925923</v>
      </c>
      <c r="T338" s="10">
        <f>(((I338/60)/60)/24)+DATE(1970,1,1)</f>
        <v>41948.783842592595</v>
      </c>
      <c r="U338" s="5">
        <f>P338/3304</f>
        <v>3.6075208312019005E-2</v>
      </c>
      <c r="V338" s="5">
        <f>L338/26457</f>
        <v>8.0507994103639867E-3</v>
      </c>
    </row>
    <row r="339" spans="1:22" ht="48" x14ac:dyDescent="0.2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5">
        <f>E339/D339</f>
        <v>1.0485537190082646</v>
      </c>
      <c r="P339" s="6">
        <f>IF(E339=0,0,E339/L339)</f>
        <v>84.023178807947019</v>
      </c>
      <c r="Q339" t="str">
        <f>LEFT(N339,FIND("/",N339)-1)</f>
        <v>film &amp; video</v>
      </c>
      <c r="R339" t="str">
        <f>RIGHT(N339,LEN(N339)-FIND("/",N339))</f>
        <v>documentary</v>
      </c>
      <c r="S339" s="10">
        <f>(((J339/60)/60)/24)+DATE(1970,1,1)</f>
        <v>41935.070486111108</v>
      </c>
      <c r="T339" s="10">
        <f>(((I339/60)/60)/24)+DATE(1970,1,1)</f>
        <v>41957.216666666667</v>
      </c>
      <c r="U339" s="5">
        <f>P339/3304</f>
        <v>2.5430744191267257E-2</v>
      </c>
      <c r="V339" s="5">
        <f>L339/26457</f>
        <v>1.1414748459764902E-2</v>
      </c>
    </row>
    <row r="340" spans="1:22" ht="48" x14ac:dyDescent="0.2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5">
        <f>E340/D340</f>
        <v>1.01248</v>
      </c>
      <c r="P340" s="6">
        <f>IF(E340=0,0,E340/L340)</f>
        <v>200.88888888888889</v>
      </c>
      <c r="Q340" t="str">
        <f>LEFT(N340,FIND("/",N340)-1)</f>
        <v>film &amp; video</v>
      </c>
      <c r="R340" t="str">
        <f>RIGHT(N340,LEN(N340)-FIND("/",N340))</f>
        <v>documentary</v>
      </c>
      <c r="S340" s="10">
        <f>(((J340/60)/60)/24)+DATE(1970,1,1)</f>
        <v>41113.77238425926</v>
      </c>
      <c r="T340" s="10">
        <f>(((I340/60)/60)/24)+DATE(1970,1,1)</f>
        <v>41143.77238425926</v>
      </c>
      <c r="U340" s="5">
        <f>P340/3304</f>
        <v>6.0801721818670967E-2</v>
      </c>
      <c r="V340" s="5">
        <f>L340/26457</f>
        <v>4.762444721623767E-3</v>
      </c>
    </row>
    <row r="341" spans="1:22" ht="48" x14ac:dyDescent="0.2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5">
        <f>E341/D341</f>
        <v>5.0347999999999997E-2</v>
      </c>
      <c r="P341" s="6">
        <f>IF(E341=0,0,E341/L341)</f>
        <v>267.80851063829789</v>
      </c>
      <c r="Q341" t="str">
        <f>LEFT(N341,FIND("/",N341)-1)</f>
        <v>games</v>
      </c>
      <c r="R341" t="str">
        <f>RIGHT(N341,LEN(N341)-FIND("/",N341))</f>
        <v>video games</v>
      </c>
      <c r="S341" s="10">
        <f>(((J341/60)/60)/24)+DATE(1970,1,1)</f>
        <v>41486.537268518521</v>
      </c>
      <c r="T341" s="10">
        <f>(((I341/60)/60)/24)+DATE(1970,1,1)</f>
        <v>41516.537268518521</v>
      </c>
      <c r="U341" s="5">
        <f>P341/3304</f>
        <v>8.1055844624182166E-2</v>
      </c>
      <c r="V341" s="5">
        <f>L341/26457</f>
        <v>3.5529349510526513E-3</v>
      </c>
    </row>
    <row r="342" spans="1:22" ht="48" x14ac:dyDescent="0.2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5">
        <f>E342/D342</f>
        <v>1.00528</v>
      </c>
      <c r="P342" s="6">
        <f>IF(E342=0,0,E342/L342)</f>
        <v>239.35238095238094</v>
      </c>
      <c r="Q342" t="str">
        <f>LEFT(N342,FIND("/",N342)-1)</f>
        <v>technology</v>
      </c>
      <c r="R342" t="str">
        <f>RIGHT(N342,LEN(N342)-FIND("/",N342))</f>
        <v>wearables</v>
      </c>
      <c r="S342" s="10">
        <f>(((J342/60)/60)/24)+DATE(1970,1,1)</f>
        <v>41956.017488425925</v>
      </c>
      <c r="T342" s="10">
        <f>(((I342/60)/60)/24)+DATE(1970,1,1)</f>
        <v>41986.017488425925</v>
      </c>
      <c r="U342" s="5">
        <f>P342/3304</f>
        <v>7.2443214573965173E-2</v>
      </c>
      <c r="V342" s="5">
        <f>L342/26457</f>
        <v>3.968703934686472E-3</v>
      </c>
    </row>
    <row r="343" spans="1:22" ht="48" x14ac:dyDescent="0.2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5">
        <f>E343/D343</f>
        <v>1.00352</v>
      </c>
      <c r="P343" s="6">
        <f>IF(E343=0,0,E343/L343)</f>
        <v>115.08256880733946</v>
      </c>
      <c r="Q343" t="str">
        <f>LEFT(N343,FIND("/",N343)-1)</f>
        <v>theater</v>
      </c>
      <c r="R343" t="str">
        <f>RIGHT(N343,LEN(N343)-FIND("/",N343))</f>
        <v>spaces</v>
      </c>
      <c r="S343" s="10">
        <f>(((J343/60)/60)/24)+DATE(1970,1,1)</f>
        <v>42576.278715277775</v>
      </c>
      <c r="T343" s="10">
        <f>(((I343/60)/60)/24)+DATE(1970,1,1)</f>
        <v>42606.278715277775</v>
      </c>
      <c r="U343" s="5">
        <f>P343/3304</f>
        <v>3.4831285958637853E-2</v>
      </c>
      <c r="V343" s="5">
        <f>L343/26457</f>
        <v>8.2397853120157235E-3</v>
      </c>
    </row>
    <row r="344" spans="1:22" ht="48" x14ac:dyDescent="0.2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5">
        <f>E344/D344</f>
        <v>4.9580000000000002</v>
      </c>
      <c r="P344" s="6">
        <f>IF(E344=0,0,E344/L344)</f>
        <v>25.091093117408906</v>
      </c>
      <c r="Q344" t="str">
        <f>LEFT(N344,FIND("/",N344)-1)</f>
        <v>games</v>
      </c>
      <c r="R344" t="str">
        <f>RIGHT(N344,LEN(N344)-FIND("/",N344))</f>
        <v>tabletop games</v>
      </c>
      <c r="S344" s="10">
        <f>(((J344/60)/60)/24)+DATE(1970,1,1)</f>
        <v>41806.794074074074</v>
      </c>
      <c r="T344" s="10">
        <f>(((I344/60)/60)/24)+DATE(1970,1,1)</f>
        <v>41839.125</v>
      </c>
      <c r="U344" s="5">
        <f>P344/3304</f>
        <v>7.5941565125329617E-3</v>
      </c>
      <c r="V344" s="5">
        <f>L344/26457</f>
        <v>3.7343614166383189E-2</v>
      </c>
    </row>
    <row r="345" spans="1:22" ht="48" x14ac:dyDescent="0.2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5">
        <f>E345/D345</f>
        <v>0.49381999999999998</v>
      </c>
      <c r="P345" s="6">
        <f>IF(E345=0,0,E345/L345)</f>
        <v>176.36428571428573</v>
      </c>
      <c r="Q345" t="str">
        <f>LEFT(N345,FIND("/",N345)-1)</f>
        <v>technology</v>
      </c>
      <c r="R345" t="str">
        <f>RIGHT(N345,LEN(N345)-FIND("/",N345))</f>
        <v>wearables</v>
      </c>
      <c r="S345" s="10">
        <f>(((J345/60)/60)/24)+DATE(1970,1,1)</f>
        <v>42767.577303240745</v>
      </c>
      <c r="T345" s="10">
        <f>(((I345/60)/60)/24)+DATE(1970,1,1)</f>
        <v>42797.577303240745</v>
      </c>
      <c r="U345" s="5">
        <f>P345/3304</f>
        <v>5.3379021099965417E-2</v>
      </c>
      <c r="V345" s="5">
        <f>L345/26457</f>
        <v>5.2916052462486296E-3</v>
      </c>
    </row>
    <row r="346" spans="1:22" ht="48" x14ac:dyDescent="0.2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5">
        <f>E346/D346</f>
        <v>0.25413402061855672</v>
      </c>
      <c r="P346" s="6">
        <f>IF(E346=0,0,E346/L346)</f>
        <v>725.02941176470586</v>
      </c>
      <c r="Q346" t="str">
        <f>LEFT(N346,FIND("/",N346)-1)</f>
        <v>film &amp; video</v>
      </c>
      <c r="R346" t="str">
        <f>RIGHT(N346,LEN(N346)-FIND("/",N346))</f>
        <v>animation</v>
      </c>
      <c r="S346" s="10">
        <f>(((J346/60)/60)/24)+DATE(1970,1,1)</f>
        <v>42327.490752314814</v>
      </c>
      <c r="T346" s="10">
        <f>(((I346/60)/60)/24)+DATE(1970,1,1)</f>
        <v>42367.490752314814</v>
      </c>
      <c r="U346" s="5">
        <f>P346/3304</f>
        <v>0.21943989460190855</v>
      </c>
      <c r="V346" s="5">
        <f>L346/26457</f>
        <v>1.2851041312318102E-3</v>
      </c>
    </row>
    <row r="347" spans="1:22" ht="48" x14ac:dyDescent="0.2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5">
        <f>E347/D347</f>
        <v>2.722777777777778</v>
      </c>
      <c r="P347" s="6">
        <f>IF(E347=0,0,E347/L347)</f>
        <v>98.413654618473899</v>
      </c>
      <c r="Q347" t="str">
        <f>LEFT(N347,FIND("/",N347)-1)</f>
        <v>games</v>
      </c>
      <c r="R347" t="str">
        <f>RIGHT(N347,LEN(N347)-FIND("/",N347))</f>
        <v>tabletop games</v>
      </c>
      <c r="S347" s="10">
        <f>(((J347/60)/60)/24)+DATE(1970,1,1)</f>
        <v>42573.327986111108</v>
      </c>
      <c r="T347" s="10">
        <f>(((I347/60)/60)/24)+DATE(1970,1,1)</f>
        <v>42588.327986111108</v>
      </c>
      <c r="U347" s="5">
        <f>P347/3304</f>
        <v>2.97862150782306E-2</v>
      </c>
      <c r="V347" s="5">
        <f>L347/26457</f>
        <v>9.4114979022564913E-3</v>
      </c>
    </row>
    <row r="348" spans="1:22" ht="16" x14ac:dyDescent="0.2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5">
        <f>E348/D348</f>
        <v>1.1131818181818183</v>
      </c>
      <c r="P348" s="6">
        <f>IF(E348=0,0,E348/L348)</f>
        <v>42.517361111111114</v>
      </c>
      <c r="Q348" t="str">
        <f>LEFT(N348,FIND("/",N348)-1)</f>
        <v>film &amp; video</v>
      </c>
      <c r="R348" t="str">
        <f>RIGHT(N348,LEN(N348)-FIND("/",N348))</f>
        <v>documentary</v>
      </c>
      <c r="S348" s="10">
        <f>(((J348/60)/60)/24)+DATE(1970,1,1)</f>
        <v>41282.944456018515</v>
      </c>
      <c r="T348" s="10">
        <f>(((I348/60)/60)/24)+DATE(1970,1,1)</f>
        <v>41312.944456018515</v>
      </c>
      <c r="U348" s="5">
        <f>P348/3304</f>
        <v>1.2868450699488837E-2</v>
      </c>
      <c r="V348" s="5">
        <f>L348/26457</f>
        <v>2.1771175870280077E-2</v>
      </c>
    </row>
    <row r="349" spans="1:22" ht="48" x14ac:dyDescent="0.2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5">
        <f>E349/D349</f>
        <v>1.0616782608695652</v>
      </c>
      <c r="P349" s="6">
        <f>IF(E349=0,0,E349/L349)</f>
        <v>251.7381443298969</v>
      </c>
      <c r="Q349" t="str">
        <f>LEFT(N349,FIND("/",N349)-1)</f>
        <v>theater</v>
      </c>
      <c r="R349" t="str">
        <f>RIGHT(N349,LEN(N349)-FIND("/",N349))</f>
        <v>plays</v>
      </c>
      <c r="S349" s="10">
        <f>(((J349/60)/60)/24)+DATE(1970,1,1)</f>
        <v>42614.760937500003</v>
      </c>
      <c r="T349" s="10">
        <f>(((I349/60)/60)/24)+DATE(1970,1,1)</f>
        <v>42644.165972222225</v>
      </c>
      <c r="U349" s="5">
        <f>P349/3304</f>
        <v>7.6191932303237564E-2</v>
      </c>
      <c r="V349" s="5">
        <f>L349/26457</f>
        <v>3.6663264920436937E-3</v>
      </c>
    </row>
    <row r="350" spans="1:22" ht="48" x14ac:dyDescent="0.2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5">
        <f>E350/D350</f>
        <v>1.6214066666666667</v>
      </c>
      <c r="P350" s="6">
        <f>IF(E350=0,0,E350/L350)</f>
        <v>62.522107969151669</v>
      </c>
      <c r="Q350" t="str">
        <f>LEFT(N350,FIND("/",N350)-1)</f>
        <v>music</v>
      </c>
      <c r="R350" t="str">
        <f>RIGHT(N350,LEN(N350)-FIND("/",N350))</f>
        <v>rock</v>
      </c>
      <c r="S350" s="10">
        <f>(((J350/60)/60)/24)+DATE(1970,1,1)</f>
        <v>41458.867905092593</v>
      </c>
      <c r="T350" s="10">
        <f>(((I350/60)/60)/24)+DATE(1970,1,1)</f>
        <v>41493.867905092593</v>
      </c>
      <c r="U350" s="5">
        <f>P350/3304</f>
        <v>1.8923156164997477E-2</v>
      </c>
      <c r="V350" s="5">
        <f>L350/26457</f>
        <v>1.4703103148505122E-2</v>
      </c>
    </row>
    <row r="351" spans="1:22" ht="48" x14ac:dyDescent="0.2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5">
        <f>E351/D351</f>
        <v>2.4315000000000002</v>
      </c>
      <c r="P351" s="6">
        <f>IF(E351=0,0,E351/L351)</f>
        <v>82.145270270270274</v>
      </c>
      <c r="Q351" t="str">
        <f>LEFT(N351,FIND("/",N351)-1)</f>
        <v>games</v>
      </c>
      <c r="R351" t="str">
        <f>RIGHT(N351,LEN(N351)-FIND("/",N351))</f>
        <v>tabletop games</v>
      </c>
      <c r="S351" s="10">
        <f>(((J351/60)/60)/24)+DATE(1970,1,1)</f>
        <v>42644.667534722219</v>
      </c>
      <c r="T351" s="10">
        <f>(((I351/60)/60)/24)+DATE(1970,1,1)</f>
        <v>42672.791666666672</v>
      </c>
      <c r="U351" s="5">
        <f>P351/3304</f>
        <v>2.486236993652248E-2</v>
      </c>
      <c r="V351" s="5">
        <f>L351/26457</f>
        <v>1.1187965377782817E-2</v>
      </c>
    </row>
    <row r="352" spans="1:22" ht="48" x14ac:dyDescent="0.2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5">
        <f>E352/D352</f>
        <v>1.6197999999999999</v>
      </c>
      <c r="P352" s="6">
        <f>IF(E352=0,0,E352/L352)</f>
        <v>39.507317073170732</v>
      </c>
      <c r="Q352" t="str">
        <f>LEFT(N352,FIND("/",N352)-1)</f>
        <v>photography</v>
      </c>
      <c r="R352" t="str">
        <f>RIGHT(N352,LEN(N352)-FIND("/",N352))</f>
        <v>photobooks</v>
      </c>
      <c r="S352" s="10">
        <f>(((J352/60)/60)/24)+DATE(1970,1,1)</f>
        <v>41948.56658564815</v>
      </c>
      <c r="T352" s="10">
        <f>(((I352/60)/60)/24)+DATE(1970,1,1)</f>
        <v>41979.25</v>
      </c>
      <c r="U352" s="5">
        <f>P352/3304</f>
        <v>1.1957420421661844E-2</v>
      </c>
      <c r="V352" s="5">
        <f>L352/26457</f>
        <v>2.3245265903163625E-2</v>
      </c>
    </row>
    <row r="353" spans="1:22" ht="48" x14ac:dyDescent="0.2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5">
        <f>E353/D353</f>
        <v>4.8402000000000003</v>
      </c>
      <c r="P353" s="6">
        <f>IF(E353=0,0,E353/L353)</f>
        <v>82.316326530612244</v>
      </c>
      <c r="Q353" t="str">
        <f>LEFT(N353,FIND("/",N353)-1)</f>
        <v>photography</v>
      </c>
      <c r="R353" t="str">
        <f>RIGHT(N353,LEN(N353)-FIND("/",N353))</f>
        <v>photobooks</v>
      </c>
      <c r="S353" s="10">
        <f>(((J353/60)/60)/24)+DATE(1970,1,1)</f>
        <v>42391.475289351853</v>
      </c>
      <c r="T353" s="10">
        <f>(((I353/60)/60)/24)+DATE(1970,1,1)</f>
        <v>42415.625</v>
      </c>
      <c r="U353" s="5">
        <f>P353/3304</f>
        <v>2.4914142412412906E-2</v>
      </c>
      <c r="V353" s="5">
        <f>L353/26457</f>
        <v>1.1112371017122123E-2</v>
      </c>
    </row>
    <row r="354" spans="1:22" ht="48" x14ac:dyDescent="0.2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5">
        <f>E354/D354</f>
        <v>1.268842105263158</v>
      </c>
      <c r="P354" s="6">
        <f>IF(E354=0,0,E354/L354)</f>
        <v>117.6</v>
      </c>
      <c r="Q354" t="str">
        <f>LEFT(N354,FIND("/",N354)-1)</f>
        <v>technology</v>
      </c>
      <c r="R354" t="str">
        <f>RIGHT(N354,LEN(N354)-FIND("/",N354))</f>
        <v>hardware</v>
      </c>
      <c r="S354" s="10">
        <f>(((J354/60)/60)/24)+DATE(1970,1,1)</f>
        <v>41863.429791666669</v>
      </c>
      <c r="T354" s="10">
        <f>(((I354/60)/60)/24)+DATE(1970,1,1)</f>
        <v>41898.429791666669</v>
      </c>
      <c r="U354" s="5">
        <f>P354/3304</f>
        <v>3.5593220338983052E-2</v>
      </c>
      <c r="V354" s="5">
        <f>L354/26457</f>
        <v>7.748421967721208E-3</v>
      </c>
    </row>
    <row r="355" spans="1:22" ht="16" x14ac:dyDescent="0.2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5">
        <f>E355/D355</f>
        <v>7.4837500000000001E-2</v>
      </c>
      <c r="P355" s="6">
        <f>IF(E355=0,0,E355/L355)</f>
        <v>177.39259259259259</v>
      </c>
      <c r="Q355" t="str">
        <f>LEFT(N355,FIND("/",N355)-1)</f>
        <v>technology</v>
      </c>
      <c r="R355" t="str">
        <f>RIGHT(N355,LEN(N355)-FIND("/",N355))</f>
        <v>wearables</v>
      </c>
      <c r="S355" s="10">
        <f>(((J355/60)/60)/24)+DATE(1970,1,1)</f>
        <v>41809.473275462966</v>
      </c>
      <c r="T355" s="10">
        <f>(((I355/60)/60)/24)+DATE(1970,1,1)</f>
        <v>41845.125</v>
      </c>
      <c r="U355" s="5">
        <f>P355/3304</f>
        <v>5.3690251995336738E-2</v>
      </c>
      <c r="V355" s="5">
        <f>L355/26457</f>
        <v>5.1026193445968928E-3</v>
      </c>
    </row>
    <row r="356" spans="1:22" ht="48" x14ac:dyDescent="0.2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5">
        <f>E356/D356</f>
        <v>1.1863774999999999</v>
      </c>
      <c r="P356" s="6">
        <f>IF(E356=0,0,E356/L356)</f>
        <v>388.9762295081967</v>
      </c>
      <c r="Q356" t="str">
        <f>LEFT(N356,FIND("/",N356)-1)</f>
        <v>music</v>
      </c>
      <c r="R356" t="str">
        <f>RIGHT(N356,LEN(N356)-FIND("/",N356))</f>
        <v>electronic music</v>
      </c>
      <c r="S356" s="10">
        <f>(((J356/60)/60)/24)+DATE(1970,1,1)</f>
        <v>42370.580590277779</v>
      </c>
      <c r="T356" s="10">
        <f>(((I356/60)/60)/24)+DATE(1970,1,1)</f>
        <v>42400.580590277779</v>
      </c>
      <c r="U356" s="5">
        <f>P356/3304</f>
        <v>0.11772888302306195</v>
      </c>
      <c r="V356" s="5">
        <f>L356/26457</f>
        <v>2.3056280001511886E-3</v>
      </c>
    </row>
    <row r="357" spans="1:22" ht="48" x14ac:dyDescent="0.2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5">
        <f>E357/D357</f>
        <v>1.0230434782608695</v>
      </c>
      <c r="P357" s="6">
        <f>IF(E357=0,0,E357/L357)</f>
        <v>189.75806451612902</v>
      </c>
      <c r="Q357" t="str">
        <f>LEFT(N357,FIND("/",N357)-1)</f>
        <v>food</v>
      </c>
      <c r="R357" t="str">
        <f>RIGHT(N357,LEN(N357)-FIND("/",N357))</f>
        <v>small batch</v>
      </c>
      <c r="S357" s="10">
        <f>(((J357/60)/60)/24)+DATE(1970,1,1)</f>
        <v>42423.602500000001</v>
      </c>
      <c r="T357" s="10">
        <f>(((I357/60)/60)/24)+DATE(1970,1,1)</f>
        <v>42453.560833333337</v>
      </c>
      <c r="U357" s="5">
        <f>P357/3304</f>
        <v>5.7432828243380453E-2</v>
      </c>
      <c r="V357" s="5">
        <f>L357/26457</f>
        <v>4.6868503609630721E-3</v>
      </c>
    </row>
    <row r="358" spans="1:22" ht="48" x14ac:dyDescent="0.2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5">
        <f>E358/D358</f>
        <v>1.1752499999999999</v>
      </c>
      <c r="P358" s="6">
        <f>IF(E358=0,0,E358/L358)</f>
        <v>110.35211267605634</v>
      </c>
      <c r="Q358" t="str">
        <f>LEFT(N358,FIND("/",N358)-1)</f>
        <v>theater</v>
      </c>
      <c r="R358" t="str">
        <f>RIGHT(N358,LEN(N358)-FIND("/",N358))</f>
        <v>plays</v>
      </c>
      <c r="S358" s="10">
        <f>(((J358/60)/60)/24)+DATE(1970,1,1)</f>
        <v>41909.969386574077</v>
      </c>
      <c r="T358" s="10">
        <f>(((I358/60)/60)/24)+DATE(1970,1,1)</f>
        <v>41950.011053240742</v>
      </c>
      <c r="U358" s="5">
        <f>P358/3304</f>
        <v>3.3399549841421412E-2</v>
      </c>
      <c r="V358" s="5">
        <f>L358/26457</f>
        <v>8.0507994103639867E-3</v>
      </c>
    </row>
    <row r="359" spans="1:22" ht="48" x14ac:dyDescent="0.2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5">
        <f>E359/D359</f>
        <v>5.8535000000000004</v>
      </c>
      <c r="P359" s="6">
        <f>IF(E359=0,0,E359/L359)</f>
        <v>222.99047619047619</v>
      </c>
      <c r="Q359" t="str">
        <f>LEFT(N359,FIND("/",N359)-1)</f>
        <v>technology</v>
      </c>
      <c r="R359" t="str">
        <f>RIGHT(N359,LEN(N359)-FIND("/",N359))</f>
        <v>hardware</v>
      </c>
      <c r="S359" s="10">
        <f>(((J359/60)/60)/24)+DATE(1970,1,1)</f>
        <v>41099.966944444444</v>
      </c>
      <c r="T359" s="10">
        <f>(((I359/60)/60)/24)+DATE(1970,1,1)</f>
        <v>41134.125</v>
      </c>
      <c r="U359" s="5">
        <f>P359/3304</f>
        <v>6.7491064222299085E-2</v>
      </c>
      <c r="V359" s="5">
        <f>L359/26457</f>
        <v>3.968703934686472E-3</v>
      </c>
    </row>
    <row r="360" spans="1:22" ht="48" x14ac:dyDescent="0.2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5">
        <f>E360/D360</f>
        <v>1.0584090909090909</v>
      </c>
      <c r="P360" s="6">
        <f>IF(E360=0,0,E360/L360)</f>
        <v>146.44654088050314</v>
      </c>
      <c r="Q360" t="str">
        <f>LEFT(N360,FIND("/",N360)-1)</f>
        <v>theater</v>
      </c>
      <c r="R360" t="str">
        <f>RIGHT(N360,LEN(N360)-FIND("/",N360))</f>
        <v>spaces</v>
      </c>
      <c r="S360" s="10">
        <f>(((J360/60)/60)/24)+DATE(1970,1,1)</f>
        <v>41841.850034722222</v>
      </c>
      <c r="T360" s="10">
        <f>(((I360/60)/60)/24)+DATE(1970,1,1)</f>
        <v>41871.850034722222</v>
      </c>
      <c r="U360" s="5">
        <f>P360/3304</f>
        <v>4.4324013583687392E-2</v>
      </c>
      <c r="V360" s="5">
        <f>L360/26457</f>
        <v>6.0097516725252298E-3</v>
      </c>
    </row>
    <row r="361" spans="1:22" ht="48" x14ac:dyDescent="0.2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5">
        <f>E361/D361</f>
        <v>1.2484324324324325</v>
      </c>
      <c r="P361" s="6">
        <f>IF(E361=0,0,E361/L361)</f>
        <v>95.834024896265561</v>
      </c>
      <c r="Q361" t="str">
        <f>LEFT(N361,FIND("/",N361)-1)</f>
        <v>photography</v>
      </c>
      <c r="R361" t="str">
        <f>RIGHT(N361,LEN(N361)-FIND("/",N361))</f>
        <v>photobooks</v>
      </c>
      <c r="S361" s="10">
        <f>(((J361/60)/60)/24)+DATE(1970,1,1)</f>
        <v>41964.751342592594</v>
      </c>
      <c r="T361" s="10">
        <f>(((I361/60)/60)/24)+DATE(1970,1,1)</f>
        <v>41996</v>
      </c>
      <c r="U361" s="5">
        <f>P361/3304</f>
        <v>2.9005455477077953E-2</v>
      </c>
      <c r="V361" s="5">
        <f>L361/26457</f>
        <v>9.1091204596137135E-3</v>
      </c>
    </row>
    <row r="362" spans="1:22" ht="48" x14ac:dyDescent="0.2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5">
        <f>E362/D362</f>
        <v>1.0493636363636363</v>
      </c>
      <c r="P362" s="6">
        <f>IF(E362=0,0,E362/L362)</f>
        <v>61.562666666666665</v>
      </c>
      <c r="Q362" t="str">
        <f>LEFT(N362,FIND("/",N362)-1)</f>
        <v>photography</v>
      </c>
      <c r="R362" t="str">
        <f>RIGHT(N362,LEN(N362)-FIND("/",N362))</f>
        <v>photobooks</v>
      </c>
      <c r="S362" s="10">
        <f>(((J362/60)/60)/24)+DATE(1970,1,1)</f>
        <v>42741.599664351852</v>
      </c>
      <c r="T362" s="10">
        <f>(((I362/60)/60)/24)+DATE(1970,1,1)</f>
        <v>42772.599664351852</v>
      </c>
      <c r="U362" s="5">
        <f>P362/3304</f>
        <v>1.8632768361581922E-2</v>
      </c>
      <c r="V362" s="5">
        <f>L362/26457</f>
        <v>1.4173942623880258E-2</v>
      </c>
    </row>
    <row r="363" spans="1:22" ht="48" x14ac:dyDescent="0.2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5">
        <f>E363/D363</f>
        <v>3.1869988910451896</v>
      </c>
      <c r="P363" s="6">
        <f>IF(E363=0,0,E363/L363)</f>
        <v>131.37719999999999</v>
      </c>
      <c r="Q363" t="str">
        <f>LEFT(N363,FIND("/",N363)-1)</f>
        <v>theater</v>
      </c>
      <c r="R363" t="str">
        <f>RIGHT(N363,LEN(N363)-FIND("/",N363))</f>
        <v>spaces</v>
      </c>
      <c r="S363" s="10">
        <f>(((J363/60)/60)/24)+DATE(1970,1,1)</f>
        <v>42534.895625000005</v>
      </c>
      <c r="T363" s="10">
        <f>(((I363/60)/60)/24)+DATE(1970,1,1)</f>
        <v>42564.895625000005</v>
      </c>
      <c r="U363" s="5">
        <f>P363/3304</f>
        <v>3.9763075060532685E-2</v>
      </c>
      <c r="V363" s="5">
        <f>L363/26457</f>
        <v>6.6145065578107872E-3</v>
      </c>
    </row>
    <row r="364" spans="1:22" ht="48" x14ac:dyDescent="0.2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5">
        <f>E364/D364</f>
        <v>1.1466525000000001</v>
      </c>
      <c r="P364" s="6">
        <f>IF(E364=0,0,E364/L364)</f>
        <v>80.185489510489504</v>
      </c>
      <c r="Q364" t="str">
        <f>LEFT(N364,FIND("/",N364)-1)</f>
        <v>technology</v>
      </c>
      <c r="R364" t="str">
        <f>RIGHT(N364,LEN(N364)-FIND("/",N364))</f>
        <v>space exploration</v>
      </c>
      <c r="S364" s="10">
        <f>(((J364/60)/60)/24)+DATE(1970,1,1)</f>
        <v>42218.169293981482</v>
      </c>
      <c r="T364" s="10">
        <f>(((I364/60)/60)/24)+DATE(1970,1,1)</f>
        <v>42246.169293981482</v>
      </c>
      <c r="U364" s="5">
        <f>P364/3304</f>
        <v>2.4269215953537985E-2</v>
      </c>
      <c r="V364" s="5">
        <f>L364/26457</f>
        <v>1.0809993574479345E-2</v>
      </c>
    </row>
    <row r="365" spans="1:22" ht="48" x14ac:dyDescent="0.2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5">
        <f>E365/D365</f>
        <v>4.1217692027666546</v>
      </c>
      <c r="P365" s="6">
        <f>IF(E365=0,0,E365/L365)</f>
        <v>44.056420233463037</v>
      </c>
      <c r="Q365" t="str">
        <f>LEFT(N365,FIND("/",N365)-1)</f>
        <v>games</v>
      </c>
      <c r="R365" t="str">
        <f>RIGHT(N365,LEN(N365)-FIND("/",N365))</f>
        <v>tabletop games</v>
      </c>
      <c r="S365" s="10">
        <f>(((J365/60)/60)/24)+DATE(1970,1,1)</f>
        <v>42633.586122685185</v>
      </c>
      <c r="T365" s="10">
        <f>(((I365/60)/60)/24)+DATE(1970,1,1)</f>
        <v>42668.708333333328</v>
      </c>
      <c r="U365" s="5">
        <f>P365/3304</f>
        <v>1.3334267625140145E-2</v>
      </c>
      <c r="V365" s="5">
        <f>L365/26457</f>
        <v>1.9427750689798542E-2</v>
      </c>
    </row>
    <row r="366" spans="1:22" ht="48" x14ac:dyDescent="0.2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5">
        <f>E366/D366</f>
        <v>22603</v>
      </c>
      <c r="P366" s="6">
        <f>IF(E366=0,0,E366/L366)</f>
        <v>138.66871165644173</v>
      </c>
      <c r="Q366" t="str">
        <f>LEFT(N366,FIND("/",N366)-1)</f>
        <v>technology</v>
      </c>
      <c r="R366" t="str">
        <f>RIGHT(N366,LEN(N366)-FIND("/",N366))</f>
        <v>hardware</v>
      </c>
      <c r="S366" s="10">
        <f>(((J366/60)/60)/24)+DATE(1970,1,1)</f>
        <v>42626.668888888889</v>
      </c>
      <c r="T366" s="10">
        <f>(((I366/60)/60)/24)+DATE(1970,1,1)</f>
        <v>42656.915972222225</v>
      </c>
      <c r="U366" s="5">
        <f>P366/3304</f>
        <v>4.1969949048559843E-2</v>
      </c>
      <c r="V366" s="5">
        <f>L366/26457</f>
        <v>6.1609403938466187E-3</v>
      </c>
    </row>
    <row r="367" spans="1:22" ht="48" x14ac:dyDescent="0.2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5">
        <f>E367/D367</f>
        <v>1.0063392857142857</v>
      </c>
      <c r="P367" s="6">
        <f>IF(E367=0,0,E367/L367)</f>
        <v>216.75</v>
      </c>
      <c r="Q367" t="str">
        <f>LEFT(N367,FIND("/",N367)-1)</f>
        <v>film &amp; video</v>
      </c>
      <c r="R367" t="str">
        <f>RIGHT(N367,LEN(N367)-FIND("/",N367))</f>
        <v>documentary</v>
      </c>
      <c r="S367" s="10">
        <f>(((J367/60)/60)/24)+DATE(1970,1,1)</f>
        <v>42178.282372685186</v>
      </c>
      <c r="T367" s="10">
        <f>(((I367/60)/60)/24)+DATE(1970,1,1)</f>
        <v>42208.282372685186</v>
      </c>
      <c r="U367" s="5">
        <f>P367/3304</f>
        <v>6.5602300242130748E-2</v>
      </c>
      <c r="V367" s="5">
        <f>L367/26457</f>
        <v>3.9309067543561249E-3</v>
      </c>
    </row>
    <row r="368" spans="1:22" ht="48" x14ac:dyDescent="0.2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5">
        <f>E368/D368</f>
        <v>1.1210500000000001</v>
      </c>
      <c r="P368" s="6">
        <f>IF(E368=0,0,E368/L368)</f>
        <v>58.540469973890339</v>
      </c>
      <c r="Q368" t="str">
        <f>LEFT(N368,FIND("/",N368)-1)</f>
        <v>film &amp; video</v>
      </c>
      <c r="R368" t="str">
        <f>RIGHT(N368,LEN(N368)-FIND("/",N368))</f>
        <v>documentary</v>
      </c>
      <c r="S368" s="10">
        <f>(((J368/60)/60)/24)+DATE(1970,1,1)</f>
        <v>41980.781793981485</v>
      </c>
      <c r="T368" s="10">
        <f>(((I368/60)/60)/24)+DATE(1970,1,1)</f>
        <v>42010.781793981485</v>
      </c>
      <c r="U368" s="5">
        <f>P368/3304</f>
        <v>1.7718059919458334E-2</v>
      </c>
      <c r="V368" s="5">
        <f>L368/26457</f>
        <v>1.4476320066523038E-2</v>
      </c>
    </row>
    <row r="369" spans="1:22" ht="48" x14ac:dyDescent="0.2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5">
        <f>E369/D369</f>
        <v>1.018</v>
      </c>
      <c r="P369" s="6">
        <f>IF(E369=0,0,E369/L369)</f>
        <v>140.85534591194968</v>
      </c>
      <c r="Q369" t="str">
        <f>LEFT(N369,FIND("/",N369)-1)</f>
        <v>music</v>
      </c>
      <c r="R369" t="str">
        <f>RIGHT(N369,LEN(N369)-FIND("/",N369))</f>
        <v>rock</v>
      </c>
      <c r="S369" s="10">
        <f>(((J369/60)/60)/24)+DATE(1970,1,1)</f>
        <v>41449.585162037038</v>
      </c>
      <c r="T369" s="10">
        <f>(((I369/60)/60)/24)+DATE(1970,1,1)</f>
        <v>41479.585162037038</v>
      </c>
      <c r="U369" s="5">
        <f>P369/3304</f>
        <v>4.263176329054167E-2</v>
      </c>
      <c r="V369" s="5">
        <f>L369/26457</f>
        <v>6.0097516725252298E-3</v>
      </c>
    </row>
    <row r="370" spans="1:22" ht="48" x14ac:dyDescent="0.2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5">
        <f>E370/D370</f>
        <v>1.1172500000000001</v>
      </c>
      <c r="P370" s="6">
        <f>IF(E370=0,0,E370/L370)</f>
        <v>148.96666666666667</v>
      </c>
      <c r="Q370" t="str">
        <f>LEFT(N370,FIND("/",N370)-1)</f>
        <v>film &amp; video</v>
      </c>
      <c r="R370" t="str">
        <f>RIGHT(N370,LEN(N370)-FIND("/",N370))</f>
        <v>television</v>
      </c>
      <c r="S370" s="10">
        <f>(((J370/60)/60)/24)+DATE(1970,1,1)</f>
        <v>41929.164733796293</v>
      </c>
      <c r="T370" s="10">
        <f>(((I370/60)/60)/24)+DATE(1970,1,1)</f>
        <v>41959.206400462965</v>
      </c>
      <c r="U370" s="5">
        <f>P370/3304</f>
        <v>4.5086763518966906E-2</v>
      </c>
      <c r="V370" s="5">
        <f>L370/26457</f>
        <v>5.6695770495521032E-3</v>
      </c>
    </row>
    <row r="371" spans="1:22" ht="48" x14ac:dyDescent="0.2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5">
        <f>E371/D371</f>
        <v>1.0144545454545455</v>
      </c>
      <c r="P371" s="6">
        <f>IF(E371=0,0,E371/L371)</f>
        <v>67.835866261398181</v>
      </c>
      <c r="Q371" t="str">
        <f>LEFT(N371,FIND("/",N371)-1)</f>
        <v>photography</v>
      </c>
      <c r="R371" t="str">
        <f>RIGHT(N371,LEN(N371)-FIND("/",N371))</f>
        <v>photobooks</v>
      </c>
      <c r="S371" s="10">
        <f>(((J371/60)/60)/24)+DATE(1970,1,1)</f>
        <v>42426.542592592596</v>
      </c>
      <c r="T371" s="10">
        <f>(((I371/60)/60)/24)+DATE(1970,1,1)</f>
        <v>42454.916666666672</v>
      </c>
      <c r="U371" s="5">
        <f>P371/3304</f>
        <v>2.0531436519793639E-2</v>
      </c>
      <c r="V371" s="5">
        <f>L371/26457</f>
        <v>1.243527232868428E-2</v>
      </c>
    </row>
    <row r="372" spans="1:22" ht="48" x14ac:dyDescent="0.2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5">
        <f>E372/D372</f>
        <v>1.4810000000000001</v>
      </c>
      <c r="P372" s="6">
        <f>IF(E372=0,0,E372/L372)</f>
        <v>207.61682242990653</v>
      </c>
      <c r="Q372" t="str">
        <f>LEFT(N372,FIND("/",N372)-1)</f>
        <v>photography</v>
      </c>
      <c r="R372" t="str">
        <f>RIGHT(N372,LEN(N372)-FIND("/",N372))</f>
        <v>photobooks</v>
      </c>
      <c r="S372" s="10">
        <f>(((J372/60)/60)/24)+DATE(1970,1,1)</f>
        <v>42668.176701388889</v>
      </c>
      <c r="T372" s="10">
        <f>(((I372/60)/60)/24)+DATE(1970,1,1)</f>
        <v>42698.083333333328</v>
      </c>
      <c r="U372" s="5">
        <f>P372/3304</f>
        <v>6.2838021316557663E-2</v>
      </c>
      <c r="V372" s="5">
        <f>L372/26457</f>
        <v>4.0442982953471669E-3</v>
      </c>
    </row>
    <row r="373" spans="1:22" ht="32" x14ac:dyDescent="0.2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5">
        <f>E373/D373</f>
        <v>1.1210606060606061</v>
      </c>
      <c r="P373" s="6">
        <f>IF(E373=0,0,E373/L373)</f>
        <v>116.21465968586388</v>
      </c>
      <c r="Q373" t="str">
        <f>LEFT(N373,FIND("/",N373)-1)</f>
        <v>photography</v>
      </c>
      <c r="R373" t="str">
        <f>RIGHT(N373,LEN(N373)-FIND("/",N373))</f>
        <v>photobooks</v>
      </c>
      <c r="S373" s="10">
        <f>(((J373/60)/60)/24)+DATE(1970,1,1)</f>
        <v>42654.177187499998</v>
      </c>
      <c r="T373" s="10">
        <f>(((I373/60)/60)/24)+DATE(1970,1,1)</f>
        <v>42684.218854166669</v>
      </c>
      <c r="U373" s="5">
        <f>P373/3304</f>
        <v>3.5173928476351056E-2</v>
      </c>
      <c r="V373" s="5">
        <f>L373/26457</f>
        <v>7.2192614430963446E-3</v>
      </c>
    </row>
    <row r="374" spans="1:22" ht="64" x14ac:dyDescent="0.2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5">
        <f>E374/D374</f>
        <v>0.62839999999999996</v>
      </c>
      <c r="P374" s="6">
        <f>IF(E374=0,0,E374/L374)</f>
        <v>128.61988304093566</v>
      </c>
      <c r="Q374" t="str">
        <f>LEFT(N374,FIND("/",N374)-1)</f>
        <v>technology</v>
      </c>
      <c r="R374" t="str">
        <f>RIGHT(N374,LEN(N374)-FIND("/",N374))</f>
        <v>makerspaces</v>
      </c>
      <c r="S374" s="10">
        <f>(((J374/60)/60)/24)+DATE(1970,1,1)</f>
        <v>42529.632754629631</v>
      </c>
      <c r="T374" s="10">
        <f>(((I374/60)/60)/24)+DATE(1970,1,1)</f>
        <v>42556.207638888889</v>
      </c>
      <c r="U374" s="5">
        <f>P374/3304</f>
        <v>3.8928536029338878E-2</v>
      </c>
      <c r="V374" s="5">
        <f>L374/26457</f>
        <v>6.4633178364893983E-3</v>
      </c>
    </row>
    <row r="375" spans="1:22" ht="32" x14ac:dyDescent="0.2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5">
        <f>E375/D375</f>
        <v>1.0967499999999999</v>
      </c>
      <c r="P375" s="6">
        <f>IF(E375=0,0,E375/L375)</f>
        <v>55.956632653061227</v>
      </c>
      <c r="Q375" t="str">
        <f>LEFT(N375,FIND("/",N375)-1)</f>
        <v>games</v>
      </c>
      <c r="R375" t="str">
        <f>RIGHT(N375,LEN(N375)-FIND("/",N375))</f>
        <v>tabletop games</v>
      </c>
      <c r="S375" s="10">
        <f>(((J375/60)/60)/24)+DATE(1970,1,1)</f>
        <v>42583.615081018521</v>
      </c>
      <c r="T375" s="10">
        <f>(((I375/60)/60)/24)+DATE(1970,1,1)</f>
        <v>42620.083333333328</v>
      </c>
      <c r="U375" s="5">
        <f>P375/3304</f>
        <v>1.6936026832040322E-2</v>
      </c>
      <c r="V375" s="5">
        <f>L375/26457</f>
        <v>1.4816494689496163E-2</v>
      </c>
    </row>
    <row r="376" spans="1:22" ht="48" x14ac:dyDescent="0.2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5">
        <f>E376/D376</f>
        <v>1.0952500000000001</v>
      </c>
      <c r="P376" s="6">
        <f>IF(E376=0,0,E376/L376)</f>
        <v>92.037815126050418</v>
      </c>
      <c r="Q376" t="str">
        <f>LEFT(N376,FIND("/",N376)-1)</f>
        <v>theater</v>
      </c>
      <c r="R376" t="str">
        <f>RIGHT(N376,LEN(N376)-FIND("/",N376))</f>
        <v>plays</v>
      </c>
      <c r="S376" s="10">
        <f>(((J376/60)/60)/24)+DATE(1970,1,1)</f>
        <v>42461.747199074074</v>
      </c>
      <c r="T376" s="10">
        <f>(((I376/60)/60)/24)+DATE(1970,1,1)</f>
        <v>42491.747199074074</v>
      </c>
      <c r="U376" s="5">
        <f>P376/3304</f>
        <v>2.785648157568112E-2</v>
      </c>
      <c r="V376" s="5">
        <f>L376/26457</f>
        <v>8.9957289186226707E-3</v>
      </c>
    </row>
    <row r="377" spans="1:22" ht="48" x14ac:dyDescent="0.2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5">
        <f>E377/D377</f>
        <v>1.043047619047619</v>
      </c>
      <c r="P377" s="6">
        <f>IF(E377=0,0,E377/L377)</f>
        <v>81.125925925925927</v>
      </c>
      <c r="Q377" t="str">
        <f>LEFT(N377,FIND("/",N377)-1)</f>
        <v>theater</v>
      </c>
      <c r="R377" t="str">
        <f>RIGHT(N377,LEN(N377)-FIND("/",N377))</f>
        <v>plays</v>
      </c>
      <c r="S377" s="10">
        <f>(((J377/60)/60)/24)+DATE(1970,1,1)</f>
        <v>42135.60020833333</v>
      </c>
      <c r="T377" s="10">
        <f>(((I377/60)/60)/24)+DATE(1970,1,1)</f>
        <v>42167.083333333328</v>
      </c>
      <c r="U377" s="5">
        <f>P377/3304</f>
        <v>2.4553851672495741E-2</v>
      </c>
      <c r="V377" s="5">
        <f>L377/26457</f>
        <v>1.0205238689193786E-2</v>
      </c>
    </row>
    <row r="378" spans="1:22" ht="32" x14ac:dyDescent="0.2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5">
        <f>E378/D378</f>
        <v>1.215816111111111</v>
      </c>
      <c r="P378" s="6">
        <f>IF(E378=0,0,E378/L378)</f>
        <v>64.366735294117646</v>
      </c>
      <c r="Q378" t="str">
        <f>LEFT(N378,FIND("/",N378)-1)</f>
        <v>music</v>
      </c>
      <c r="R378" t="str">
        <f>RIGHT(N378,LEN(N378)-FIND("/",N378))</f>
        <v>rock</v>
      </c>
      <c r="S378" s="10">
        <f>(((J378/60)/60)/24)+DATE(1970,1,1)</f>
        <v>42745.600243055553</v>
      </c>
      <c r="T378" s="10">
        <f>(((I378/60)/60)/24)+DATE(1970,1,1)</f>
        <v>42776.208333333328</v>
      </c>
      <c r="U378" s="5">
        <f>P378/3304</f>
        <v>1.9481457413473863E-2</v>
      </c>
      <c r="V378" s="5">
        <f>L378/26457</f>
        <v>1.2851041312318101E-2</v>
      </c>
    </row>
    <row r="379" spans="1:22" ht="48" x14ac:dyDescent="0.2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5">
        <f>E379/D379</f>
        <v>1.4588000000000001</v>
      </c>
      <c r="P379" s="6">
        <f>IF(E379=0,0,E379/L379)</f>
        <v>47.058064516129029</v>
      </c>
      <c r="Q379" t="str">
        <f>LEFT(N379,FIND("/",N379)-1)</f>
        <v>technology</v>
      </c>
      <c r="R379" t="str">
        <f>RIGHT(N379,LEN(N379)-FIND("/",N379))</f>
        <v>space exploration</v>
      </c>
      <c r="S379" s="10">
        <f>(((J379/60)/60)/24)+DATE(1970,1,1)</f>
        <v>42115.74754629629</v>
      </c>
      <c r="T379" s="10">
        <f>(((I379/60)/60)/24)+DATE(1970,1,1)</f>
        <v>42145.74754629629</v>
      </c>
      <c r="U379" s="5">
        <f>P379/3304</f>
        <v>1.4242755604155275E-2</v>
      </c>
      <c r="V379" s="5">
        <f>L379/26457</f>
        <v>1.7575688853611521E-2</v>
      </c>
    </row>
    <row r="380" spans="1:22" ht="48" x14ac:dyDescent="0.2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5">
        <f>E380/D380</f>
        <v>1.0395714285714286</v>
      </c>
      <c r="P380" s="6">
        <f>IF(E380=0,0,E380/L380)</f>
        <v>79.967032967032964</v>
      </c>
      <c r="Q380" t="str">
        <f>LEFT(N380,FIND("/",N380)-1)</f>
        <v>photography</v>
      </c>
      <c r="R380" t="str">
        <f>RIGHT(N380,LEN(N380)-FIND("/",N380))</f>
        <v>photobooks</v>
      </c>
      <c r="S380" s="10">
        <f>(((J380/60)/60)/24)+DATE(1970,1,1)</f>
        <v>42409.776076388895</v>
      </c>
      <c r="T380" s="10">
        <f>(((I380/60)/60)/24)+DATE(1970,1,1)</f>
        <v>42469.734409722223</v>
      </c>
      <c r="U380" s="5">
        <f>P380/3304</f>
        <v>2.4203097144985763E-2</v>
      </c>
      <c r="V380" s="5">
        <f>L380/26457</f>
        <v>1.0318630230184828E-2</v>
      </c>
    </row>
    <row r="381" spans="1:22" ht="48" x14ac:dyDescent="0.2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5">
        <f>E381/D381</f>
        <v>1.0871389999999999</v>
      </c>
      <c r="P381" s="6">
        <f>IF(E381=0,0,E381/L381)</f>
        <v>92.130423728813554</v>
      </c>
      <c r="Q381" t="str">
        <f>LEFT(N381,FIND("/",N381)-1)</f>
        <v>theater</v>
      </c>
      <c r="R381" t="str">
        <f>RIGHT(N381,LEN(N381)-FIND("/",N381))</f>
        <v>spaces</v>
      </c>
      <c r="S381" s="10">
        <f>(((J381/60)/60)/24)+DATE(1970,1,1)</f>
        <v>41610.794421296298</v>
      </c>
      <c r="T381" s="10">
        <f>(((I381/60)/60)/24)+DATE(1970,1,1)</f>
        <v>41637.332638888889</v>
      </c>
      <c r="U381" s="5">
        <f>P381/3304</f>
        <v>2.7884510813805555E-2</v>
      </c>
      <c r="V381" s="5">
        <f>L381/26457</f>
        <v>8.9201345579619767E-3</v>
      </c>
    </row>
    <row r="382" spans="1:22" ht="48" x14ac:dyDescent="0.2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5">
        <f>E382/D382</f>
        <v>1.2046777777777777</v>
      </c>
      <c r="P382" s="6">
        <f>IF(E382=0,0,E382/L382)</f>
        <v>88.147154471544724</v>
      </c>
      <c r="Q382" t="str">
        <f>LEFT(N382,FIND("/",N382)-1)</f>
        <v>music</v>
      </c>
      <c r="R382" t="str">
        <f>RIGHT(N382,LEN(N382)-FIND("/",N382))</f>
        <v>indie rock</v>
      </c>
      <c r="S382" s="10">
        <f>(((J382/60)/60)/24)+DATE(1970,1,1)</f>
        <v>40555.322662037033</v>
      </c>
      <c r="T382" s="10">
        <f>(((I382/60)/60)/24)+DATE(1970,1,1)</f>
        <v>40603.833333333336</v>
      </c>
      <c r="U382" s="5">
        <f>P382/3304</f>
        <v>2.6678920844898524E-2</v>
      </c>
      <c r="V382" s="5">
        <f>L382/26457</f>
        <v>9.2981063612654503E-3</v>
      </c>
    </row>
    <row r="383" spans="1:22" ht="48" x14ac:dyDescent="0.2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5">
        <f>E383/D383</f>
        <v>1.08395</v>
      </c>
      <c r="P383" s="6">
        <f>IF(E383=0,0,E383/L383)</f>
        <v>65.298192771084331</v>
      </c>
      <c r="Q383" t="str">
        <f>LEFT(N383,FIND("/",N383)-1)</f>
        <v>film &amp; video</v>
      </c>
      <c r="R383" t="str">
        <f>RIGHT(N383,LEN(N383)-FIND("/",N383))</f>
        <v>documentary</v>
      </c>
      <c r="S383" s="10">
        <f>(((J383/60)/60)/24)+DATE(1970,1,1)</f>
        <v>41193.032013888893</v>
      </c>
      <c r="T383" s="10">
        <f>(((I383/60)/60)/24)+DATE(1970,1,1)</f>
        <v>41223.073680555557</v>
      </c>
      <c r="U383" s="5">
        <f>P383/3304</f>
        <v>1.9763375536042474E-2</v>
      </c>
      <c r="V383" s="5">
        <f>L383/26457</f>
        <v>1.2548663869675323E-2</v>
      </c>
    </row>
    <row r="384" spans="1:22" ht="48" x14ac:dyDescent="0.2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5">
        <f>E384/D384</f>
        <v>1.2364125714285714</v>
      </c>
      <c r="P384" s="6">
        <f>IF(E384=0,0,E384/L384)</f>
        <v>110.39397959183674</v>
      </c>
      <c r="Q384" t="str">
        <f>LEFT(N384,FIND("/",N384)-1)</f>
        <v>photography</v>
      </c>
      <c r="R384" t="str">
        <f>RIGHT(N384,LEN(N384)-FIND("/",N384))</f>
        <v>photobooks</v>
      </c>
      <c r="S384" s="10">
        <f>(((J384/60)/60)/24)+DATE(1970,1,1)</f>
        <v>42751.533391203702</v>
      </c>
      <c r="T384" s="10">
        <f>(((I384/60)/60)/24)+DATE(1970,1,1)</f>
        <v>42780.957638888889</v>
      </c>
      <c r="U384" s="5">
        <f>P384/3304</f>
        <v>3.3412221426100709E-2</v>
      </c>
      <c r="V384" s="5">
        <f>L384/26457</f>
        <v>7.4082473447480814E-3</v>
      </c>
    </row>
    <row r="385" spans="1:22" ht="48" x14ac:dyDescent="0.2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5">
        <f>E385/D385</f>
        <v>1.7989999999999999</v>
      </c>
      <c r="P385" s="6">
        <f>IF(E385=0,0,E385/L385)</f>
        <v>96.375</v>
      </c>
      <c r="Q385" t="str">
        <f>LEFT(N385,FIND("/",N385)-1)</f>
        <v>photography</v>
      </c>
      <c r="R385" t="str">
        <f>RIGHT(N385,LEN(N385)-FIND("/",N385))</f>
        <v>photobooks</v>
      </c>
      <c r="S385" s="10">
        <f>(((J385/60)/60)/24)+DATE(1970,1,1)</f>
        <v>42552.315127314811</v>
      </c>
      <c r="T385" s="10">
        <f>(((I385/60)/60)/24)+DATE(1970,1,1)</f>
        <v>42588.75</v>
      </c>
      <c r="U385" s="5">
        <f>P385/3304</f>
        <v>2.9169188861985471E-2</v>
      </c>
      <c r="V385" s="5">
        <f>L385/26457</f>
        <v>8.4665683939978073E-3</v>
      </c>
    </row>
    <row r="386" spans="1:22" ht="48" x14ac:dyDescent="0.2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5">
        <f>E386/D386</f>
        <v>1.0786500000000001</v>
      </c>
      <c r="P386" s="6">
        <f>IF(E386=0,0,E386/L386)</f>
        <v>106.79702970297029</v>
      </c>
      <c r="Q386" t="str">
        <f>LEFT(N386,FIND("/",N386)-1)</f>
        <v>theater</v>
      </c>
      <c r="R386" t="str">
        <f>RIGHT(N386,LEN(N386)-FIND("/",N386))</f>
        <v>plays</v>
      </c>
      <c r="S386" s="10">
        <f>(((J386/60)/60)/24)+DATE(1970,1,1)</f>
        <v>41933.291643518518</v>
      </c>
      <c r="T386" s="10">
        <f>(((I386/60)/60)/24)+DATE(1970,1,1)</f>
        <v>41963.333310185189</v>
      </c>
      <c r="U386" s="5">
        <f>P386/3304</f>
        <v>3.2323556205499482E-2</v>
      </c>
      <c r="V386" s="5">
        <f>L386/26457</f>
        <v>7.6350304267301661E-3</v>
      </c>
    </row>
    <row r="387" spans="1:22" ht="32" x14ac:dyDescent="0.2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5">
        <f>E387/D387</f>
        <v>1.0740000000000001</v>
      </c>
      <c r="P387" s="6">
        <f>IF(E387=0,0,E387/L387)</f>
        <v>97.63636363636364</v>
      </c>
      <c r="Q387" t="str">
        <f>LEFT(N387,FIND("/",N387)-1)</f>
        <v>film &amp; video</v>
      </c>
      <c r="R387" t="str">
        <f>RIGHT(N387,LEN(N387)-FIND("/",N387))</f>
        <v>documentary</v>
      </c>
      <c r="S387" s="10">
        <f>(((J387/60)/60)/24)+DATE(1970,1,1)</f>
        <v>41017.885462962964</v>
      </c>
      <c r="T387" s="10">
        <f>(((I387/60)/60)/24)+DATE(1970,1,1)</f>
        <v>41067.621527777781</v>
      </c>
      <c r="U387" s="5">
        <f>P387/3304</f>
        <v>2.9550957517059214E-2</v>
      </c>
      <c r="V387" s="5">
        <f>L387/26457</f>
        <v>8.3153796726764175E-3</v>
      </c>
    </row>
    <row r="388" spans="1:22" ht="48" x14ac:dyDescent="0.2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5">
        <f>E388/D388</f>
        <v>1.1894444444444445</v>
      </c>
      <c r="P388" s="6">
        <f>IF(E388=0,0,E388/L388)</f>
        <v>89.957983193277315</v>
      </c>
      <c r="Q388" t="str">
        <f>LEFT(N388,FIND("/",N388)-1)</f>
        <v>film &amp; video</v>
      </c>
      <c r="R388" t="str">
        <f>RIGHT(N388,LEN(N388)-FIND("/",N388))</f>
        <v>documentary</v>
      </c>
      <c r="S388" s="10">
        <f>(((J388/60)/60)/24)+DATE(1970,1,1)</f>
        <v>41134.751550925925</v>
      </c>
      <c r="T388" s="10">
        <f>(((I388/60)/60)/24)+DATE(1970,1,1)</f>
        <v>41155.751550925925</v>
      </c>
      <c r="U388" s="5">
        <f>P388/3304</f>
        <v>2.722699249191202E-2</v>
      </c>
      <c r="V388" s="5">
        <f>L388/26457</f>
        <v>8.9957289186226707E-3</v>
      </c>
    </row>
    <row r="389" spans="1:22" ht="48" x14ac:dyDescent="0.2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5">
        <f>E389/D389</f>
        <v>0.42759999999999998</v>
      </c>
      <c r="P389" s="6">
        <f>IF(E389=0,0,E389/L389)</f>
        <v>215.95959595959596</v>
      </c>
      <c r="Q389" t="str">
        <f>LEFT(N389,FIND("/",N389)-1)</f>
        <v>technology</v>
      </c>
      <c r="R389" t="str">
        <f>RIGHT(N389,LEN(N389)-FIND("/",N389))</f>
        <v>gadgets</v>
      </c>
      <c r="S389" s="10">
        <f>(((J389/60)/60)/24)+DATE(1970,1,1)</f>
        <v>42514.671099537038</v>
      </c>
      <c r="T389" s="10">
        <f>(((I389/60)/60)/24)+DATE(1970,1,1)</f>
        <v>42544.671099537038</v>
      </c>
      <c r="U389" s="5">
        <f>P389/3304</f>
        <v>6.536307383765011E-2</v>
      </c>
      <c r="V389" s="5">
        <f>L389/26457</f>
        <v>3.7419208527043881E-3</v>
      </c>
    </row>
    <row r="390" spans="1:22" ht="48" x14ac:dyDescent="0.2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5">
        <f>E390/D390</f>
        <v>1.0680499999999999</v>
      </c>
      <c r="P390" s="6">
        <f>IF(E390=0,0,E390/L390)</f>
        <v>224.85263157894738</v>
      </c>
      <c r="Q390" t="str">
        <f>LEFT(N390,FIND("/",N390)-1)</f>
        <v>film &amp; video</v>
      </c>
      <c r="R390" t="str">
        <f>RIGHT(N390,LEN(N390)-FIND("/",N390))</f>
        <v>documentary</v>
      </c>
      <c r="S390" s="10">
        <f>(((J390/60)/60)/24)+DATE(1970,1,1)</f>
        <v>42687.875775462962</v>
      </c>
      <c r="T390" s="10">
        <f>(((I390/60)/60)/24)+DATE(1970,1,1)</f>
        <v>42718.5</v>
      </c>
      <c r="U390" s="5">
        <f>P390/3304</f>
        <v>6.8054670574741946E-2</v>
      </c>
      <c r="V390" s="5">
        <f>L390/26457</f>
        <v>3.5907321313829988E-3</v>
      </c>
    </row>
    <row r="391" spans="1:22" ht="48" x14ac:dyDescent="0.2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5">
        <f>E391/D391</f>
        <v>1.0680000000000001</v>
      </c>
      <c r="P391" s="6">
        <f>IF(E391=0,0,E391/L391)</f>
        <v>267</v>
      </c>
      <c r="Q391" t="str">
        <f>LEFT(N391,FIND("/",N391)-1)</f>
        <v>technology</v>
      </c>
      <c r="R391" t="str">
        <f>RIGHT(N391,LEN(N391)-FIND("/",N391))</f>
        <v>makerspaces</v>
      </c>
      <c r="S391" s="10">
        <f>(((J391/60)/60)/24)+DATE(1970,1,1)</f>
        <v>42207.746678240743</v>
      </c>
      <c r="T391" s="10">
        <f>(((I391/60)/60)/24)+DATE(1970,1,1)</f>
        <v>42237.746678240743</v>
      </c>
      <c r="U391" s="5">
        <f>P391/3304</f>
        <v>8.0811138014527842E-2</v>
      </c>
      <c r="V391" s="5">
        <f>L391/26457</f>
        <v>3.0237744264277884E-3</v>
      </c>
    </row>
    <row r="392" spans="1:22" ht="48" x14ac:dyDescent="0.2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5">
        <f>E392/D392</f>
        <v>1.0658000000000001</v>
      </c>
      <c r="P392" s="6">
        <f>IF(E392=0,0,E392/L392)</f>
        <v>134.91139240506328</v>
      </c>
      <c r="Q392" t="str">
        <f>LEFT(N392,FIND("/",N392)-1)</f>
        <v>film &amp; video</v>
      </c>
      <c r="R392" t="str">
        <f>RIGHT(N392,LEN(N392)-FIND("/",N392))</f>
        <v>documentary</v>
      </c>
      <c r="S392" s="10">
        <f>(((J392/60)/60)/24)+DATE(1970,1,1)</f>
        <v>42331.551307870366</v>
      </c>
      <c r="T392" s="10">
        <f>(((I392/60)/60)/24)+DATE(1970,1,1)</f>
        <v>42360.958333333328</v>
      </c>
      <c r="U392" s="5">
        <f>P392/3304</f>
        <v>4.0832745885309711E-2</v>
      </c>
      <c r="V392" s="5">
        <f>L392/26457</f>
        <v>5.9719544921948819E-3</v>
      </c>
    </row>
    <row r="393" spans="1:22" ht="32" x14ac:dyDescent="0.2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5">
        <f>E393/D393</f>
        <v>0.47333333333333333</v>
      </c>
      <c r="P393" s="6">
        <f>IF(E393=0,0,E393/L393)</f>
        <v>53.25</v>
      </c>
      <c r="Q393" t="str">
        <f>LEFT(N393,FIND("/",N393)-1)</f>
        <v>technology</v>
      </c>
      <c r="R393" t="str">
        <f>RIGHT(N393,LEN(N393)-FIND("/",N393))</f>
        <v>wearables</v>
      </c>
      <c r="S393" s="10">
        <f>(((J393/60)/60)/24)+DATE(1970,1,1)</f>
        <v>42009.973946759259</v>
      </c>
      <c r="T393" s="10">
        <f>(((I393/60)/60)/24)+DATE(1970,1,1)</f>
        <v>42039.973946759259</v>
      </c>
      <c r="U393" s="5">
        <f>P393/3304</f>
        <v>1.6116828087167072E-2</v>
      </c>
      <c r="V393" s="5">
        <f>L393/26457</f>
        <v>1.5118872132138942E-2</v>
      </c>
    </row>
    <row r="394" spans="1:22" ht="48" x14ac:dyDescent="0.2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5">
        <f>E394/D394</f>
        <v>0.65101538461538466</v>
      </c>
      <c r="P394" s="6">
        <f>IF(E394=0,0,E394/L394)</f>
        <v>170.62903225806451</v>
      </c>
      <c r="Q394" t="str">
        <f>LEFT(N394,FIND("/",N394)-1)</f>
        <v>photography</v>
      </c>
      <c r="R394" t="str">
        <f>RIGHT(N394,LEN(N394)-FIND("/",N394))</f>
        <v>photobooks</v>
      </c>
      <c r="S394" s="10">
        <f>(((J394/60)/60)/24)+DATE(1970,1,1)</f>
        <v>41891.976388888892</v>
      </c>
      <c r="T394" s="10">
        <f>(((I394/60)/60)/24)+DATE(1970,1,1)</f>
        <v>41936.976388888892</v>
      </c>
      <c r="U394" s="5">
        <f>P394/3304</f>
        <v>5.1643169569632115E-2</v>
      </c>
      <c r="V394" s="5">
        <f>L394/26457</f>
        <v>4.6868503609630721E-3</v>
      </c>
    </row>
    <row r="395" spans="1:22" ht="32" x14ac:dyDescent="0.2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5">
        <f>E395/D395</f>
        <v>0.28192</v>
      </c>
      <c r="P395" s="6">
        <f>IF(E395=0,0,E395/L395)</f>
        <v>370.94736842105266</v>
      </c>
      <c r="Q395" t="str">
        <f>LEFT(N395,FIND("/",N395)-1)</f>
        <v>games</v>
      </c>
      <c r="R395" t="str">
        <f>RIGHT(N395,LEN(N395)-FIND("/",N395))</f>
        <v>video games</v>
      </c>
      <c r="S395" s="10">
        <f>(((J395/60)/60)/24)+DATE(1970,1,1)</f>
        <v>42694.98128472222</v>
      </c>
      <c r="T395" s="10">
        <f>(((I395/60)/60)/24)+DATE(1970,1,1)</f>
        <v>42727.332638888889</v>
      </c>
      <c r="U395" s="5">
        <f>P395/3304</f>
        <v>0.11227220593857526</v>
      </c>
      <c r="V395" s="5">
        <f>L395/26457</f>
        <v>2.1544392788297993E-3</v>
      </c>
    </row>
    <row r="396" spans="1:22" ht="48" x14ac:dyDescent="0.2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5">
        <f>E396/D396</f>
        <v>1.0459624999999999</v>
      </c>
      <c r="P396" s="6">
        <f>IF(E396=0,0,E396/L396)</f>
        <v>373.55803571428572</v>
      </c>
      <c r="Q396" t="str">
        <f>LEFT(N396,FIND("/",N396)-1)</f>
        <v>technology</v>
      </c>
      <c r="R396" t="str">
        <f>RIGHT(N396,LEN(N396)-FIND("/",N396))</f>
        <v>makerspaces</v>
      </c>
      <c r="S396" s="10">
        <f>(((J396/60)/60)/24)+DATE(1970,1,1)</f>
        <v>42222.622766203705</v>
      </c>
      <c r="T396" s="10">
        <f>(((I396/60)/60)/24)+DATE(1970,1,1)</f>
        <v>42251.625</v>
      </c>
      <c r="U396" s="5">
        <f>P396/3304</f>
        <v>0.11306235947768939</v>
      </c>
      <c r="V396" s="5">
        <f>L396/26457</f>
        <v>2.1166420984994518E-3</v>
      </c>
    </row>
    <row r="397" spans="1:22" ht="48" x14ac:dyDescent="0.2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5">
        <f>E397/D397</f>
        <v>1.0421799999999999</v>
      </c>
      <c r="P397" s="6">
        <f>IF(E397=0,0,E397/L397)</f>
        <v>64.933333333333323</v>
      </c>
      <c r="Q397" t="str">
        <f>LEFT(N397,FIND("/",N397)-1)</f>
        <v>technology</v>
      </c>
      <c r="R397" t="str">
        <f>RIGHT(N397,LEN(N397)-FIND("/",N397))</f>
        <v>space exploration</v>
      </c>
      <c r="S397" s="10">
        <f>(((J397/60)/60)/24)+DATE(1970,1,1)</f>
        <v>40998.051192129627</v>
      </c>
      <c r="T397" s="10">
        <f>(((I397/60)/60)/24)+DATE(1970,1,1)</f>
        <v>41028.051192129627</v>
      </c>
      <c r="U397" s="5">
        <f>P397/3304</f>
        <v>1.9652945924132362E-2</v>
      </c>
      <c r="V397" s="5">
        <f>L397/26457</f>
        <v>1.2132894886041501E-2</v>
      </c>
    </row>
    <row r="398" spans="1:22" ht="48" x14ac:dyDescent="0.2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5">
        <f>E398/D398</f>
        <v>1.0410165</v>
      </c>
      <c r="P398" s="6">
        <f>IF(E398=0,0,E398/L398)</f>
        <v>138.8022</v>
      </c>
      <c r="Q398" t="str">
        <f>LEFT(N398,FIND("/",N398)-1)</f>
        <v>film &amp; video</v>
      </c>
      <c r="R398" t="str">
        <f>RIGHT(N398,LEN(N398)-FIND("/",N398))</f>
        <v>documentary</v>
      </c>
      <c r="S398" s="10">
        <f>(((J398/60)/60)/24)+DATE(1970,1,1)</f>
        <v>40868.219814814816</v>
      </c>
      <c r="T398" s="10">
        <f>(((I398/60)/60)/24)+DATE(1970,1,1)</f>
        <v>40909.332638888889</v>
      </c>
      <c r="U398" s="5">
        <f>P398/3304</f>
        <v>4.201035108958838E-2</v>
      </c>
      <c r="V398" s="5">
        <f>L398/26457</f>
        <v>5.6695770495521032E-3</v>
      </c>
    </row>
    <row r="399" spans="1:22" ht="16" x14ac:dyDescent="0.2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5">
        <f>E399/D399</f>
        <v>1.03775</v>
      </c>
      <c r="P399" s="6">
        <f>IF(E399=0,0,E399/L399)</f>
        <v>266.08974358974359</v>
      </c>
      <c r="Q399" t="str">
        <f>LEFT(N399,FIND("/",N399)-1)</f>
        <v>music</v>
      </c>
      <c r="R399" t="str">
        <f>RIGHT(N399,LEN(N399)-FIND("/",N399))</f>
        <v>classical music</v>
      </c>
      <c r="S399" s="10">
        <f>(((J399/60)/60)/24)+DATE(1970,1,1)</f>
        <v>41943.791030092594</v>
      </c>
      <c r="T399" s="10">
        <f>(((I399/60)/60)/24)+DATE(1970,1,1)</f>
        <v>41974.832696759258</v>
      </c>
      <c r="U399" s="5">
        <f>P399/3304</f>
        <v>8.0535636679704481E-2</v>
      </c>
      <c r="V399" s="5">
        <f>L399/26457</f>
        <v>2.9481800657670939E-3</v>
      </c>
    </row>
    <row r="400" spans="1:22" ht="48" x14ac:dyDescent="0.2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5">
        <f>E400/D400</f>
        <v>1.3792666666666666</v>
      </c>
      <c r="P400" s="6">
        <f>IF(E400=0,0,E400/L400)</f>
        <v>98.990430622009569</v>
      </c>
      <c r="Q400" t="str">
        <f>LEFT(N400,FIND("/",N400)-1)</f>
        <v>music</v>
      </c>
      <c r="R400" t="str">
        <f>RIGHT(N400,LEN(N400)-FIND("/",N400))</f>
        <v>rock</v>
      </c>
      <c r="S400" s="10">
        <f>(((J400/60)/60)/24)+DATE(1970,1,1)</f>
        <v>41228.650196759263</v>
      </c>
      <c r="T400" s="10">
        <f>(((I400/60)/60)/24)+DATE(1970,1,1)</f>
        <v>41258.650196759263</v>
      </c>
      <c r="U400" s="5">
        <f>P400/3304</f>
        <v>2.9960784086564638E-2</v>
      </c>
      <c r="V400" s="5">
        <f>L400/26457</f>
        <v>7.8996106890425969E-3</v>
      </c>
    </row>
    <row r="401" spans="1:22" ht="48" x14ac:dyDescent="0.2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5">
        <f>E401/D401</f>
        <v>1.0580000000000001</v>
      </c>
      <c r="P401" s="6">
        <f>IF(E401=0,0,E401/L401)</f>
        <v>206.31</v>
      </c>
      <c r="Q401" t="str">
        <f>LEFT(N401,FIND("/",N401)-1)</f>
        <v>games</v>
      </c>
      <c r="R401" t="str">
        <f>RIGHT(N401,LEN(N401)-FIND("/",N401))</f>
        <v>tabletop games</v>
      </c>
      <c r="S401" s="10">
        <f>(((J401/60)/60)/24)+DATE(1970,1,1)</f>
        <v>42152.640833333338</v>
      </c>
      <c r="T401" s="10">
        <f>(((I401/60)/60)/24)+DATE(1970,1,1)</f>
        <v>42182.640833333338</v>
      </c>
      <c r="U401" s="5">
        <f>P401/3304</f>
        <v>6.2442493946731237E-2</v>
      </c>
      <c r="V401" s="5">
        <f>L401/26457</f>
        <v>3.7797180330347356E-3</v>
      </c>
    </row>
    <row r="402" spans="1:22" ht="32" x14ac:dyDescent="0.2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5">
        <f>E402/D402</f>
        <v>1.142725</v>
      </c>
      <c r="P402" s="6">
        <f>IF(E402=0,0,E402/L402)</f>
        <v>101.8269801980198</v>
      </c>
      <c r="Q402" t="str">
        <f>LEFT(N402,FIND("/",N402)-1)</f>
        <v>film &amp; video</v>
      </c>
      <c r="R402" t="str">
        <f>RIGHT(N402,LEN(N402)-FIND("/",N402))</f>
        <v>documentary</v>
      </c>
      <c r="S402" s="10">
        <f>(((J402/60)/60)/24)+DATE(1970,1,1)</f>
        <v>40675.71</v>
      </c>
      <c r="T402" s="10">
        <f>(((I402/60)/60)/24)+DATE(1970,1,1)</f>
        <v>40695.207638888889</v>
      </c>
      <c r="U402" s="5">
        <f>P402/3304</f>
        <v>3.0819303934025363E-2</v>
      </c>
      <c r="V402" s="5">
        <f>L402/26457</f>
        <v>7.6350304267301661E-3</v>
      </c>
    </row>
    <row r="403" spans="1:22" ht="32" x14ac:dyDescent="0.2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5">
        <f>E403/D403</f>
        <v>0.82208000000000003</v>
      </c>
      <c r="P403" s="6">
        <f>IF(E403=0,0,E403/L403)</f>
        <v>216.33684210526314</v>
      </c>
      <c r="Q403" t="str">
        <f>LEFT(N403,FIND("/",N403)-1)</f>
        <v>technology</v>
      </c>
      <c r="R403" t="str">
        <f>RIGHT(N403,LEN(N403)-FIND("/",N403))</f>
        <v>wearables</v>
      </c>
      <c r="S403" s="10">
        <f>(((J403/60)/60)/24)+DATE(1970,1,1)</f>
        <v>42388.708645833336</v>
      </c>
      <c r="T403" s="10">
        <f>(((I403/60)/60)/24)+DATE(1970,1,1)</f>
        <v>42418.708645833336</v>
      </c>
      <c r="U403" s="5">
        <f>P403/3304</f>
        <v>6.5477252453166809E-2</v>
      </c>
      <c r="V403" s="5">
        <f>L403/26457</f>
        <v>3.5907321313829988E-3</v>
      </c>
    </row>
    <row r="404" spans="1:22" ht="48" x14ac:dyDescent="0.2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5">
        <f>E404/D404</f>
        <v>1.1076216216216217</v>
      </c>
      <c r="P404" s="6">
        <f>IF(E404=0,0,E404/L404)</f>
        <v>97.113744075829388</v>
      </c>
      <c r="Q404" t="str">
        <f>LEFT(N404,FIND("/",N404)-1)</f>
        <v>photography</v>
      </c>
      <c r="R404" t="str">
        <f>RIGHT(N404,LEN(N404)-FIND("/",N404))</f>
        <v>photobooks</v>
      </c>
      <c r="S404" s="10">
        <f>(((J404/60)/60)/24)+DATE(1970,1,1)</f>
        <v>41786.614363425928</v>
      </c>
      <c r="T404" s="10">
        <f>(((I404/60)/60)/24)+DATE(1970,1,1)</f>
        <v>41817.614363425928</v>
      </c>
      <c r="U404" s="5">
        <f>P404/3304</f>
        <v>2.9392779683967734E-2</v>
      </c>
      <c r="V404" s="5">
        <f>L404/26457</f>
        <v>7.9752050497032927E-3</v>
      </c>
    </row>
    <row r="405" spans="1:22" ht="48" x14ac:dyDescent="0.2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5">
        <f>E405/D405</f>
        <v>1.5737692307692308</v>
      </c>
      <c r="P405" s="6">
        <f>IF(E405=0,0,E405/L405)</f>
        <v>67.970099667774093</v>
      </c>
      <c r="Q405" t="str">
        <f>LEFT(N405,FIND("/",N405)-1)</f>
        <v>games</v>
      </c>
      <c r="R405" t="str">
        <f>RIGHT(N405,LEN(N405)-FIND("/",N405))</f>
        <v>tabletop games</v>
      </c>
      <c r="S405" s="10">
        <f>(((J405/60)/60)/24)+DATE(1970,1,1)</f>
        <v>41561.807349537034</v>
      </c>
      <c r="T405" s="10">
        <f>(((I405/60)/60)/24)+DATE(1970,1,1)</f>
        <v>41591.849016203705</v>
      </c>
      <c r="U405" s="5">
        <f>P405/3304</f>
        <v>2.0572064064096274E-2</v>
      </c>
      <c r="V405" s="5">
        <f>L405/26457</f>
        <v>1.1376951279434553E-2</v>
      </c>
    </row>
    <row r="406" spans="1:22" ht="48" x14ac:dyDescent="0.2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5">
        <f>E406/D406</f>
        <v>1.0864893617021276</v>
      </c>
      <c r="P406" s="6">
        <f>IF(E406=0,0,E406/L406)</f>
        <v>99.15533980582525</v>
      </c>
      <c r="Q406" t="str">
        <f>LEFT(N406,FIND("/",N406)-1)</f>
        <v>music</v>
      </c>
      <c r="R406" t="str">
        <f>RIGHT(N406,LEN(N406)-FIND("/",N406))</f>
        <v>rock</v>
      </c>
      <c r="S406" s="10">
        <f>(((J406/60)/60)/24)+DATE(1970,1,1)</f>
        <v>42445.823055555549</v>
      </c>
      <c r="T406" s="10">
        <f>(((I406/60)/60)/24)+DATE(1970,1,1)</f>
        <v>42476</v>
      </c>
      <c r="U406" s="5">
        <f>P406/3304</f>
        <v>3.0010696067138392E-2</v>
      </c>
      <c r="V406" s="5">
        <f>L406/26457</f>
        <v>7.786219148051555E-3</v>
      </c>
    </row>
    <row r="407" spans="1:22" ht="32" x14ac:dyDescent="0.2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5">
        <f>E407/D407</f>
        <v>1.4570000000000001</v>
      </c>
      <c r="P407" s="6">
        <f>IF(E407=0,0,E407/L407)</f>
        <v>91.882882882882882</v>
      </c>
      <c r="Q407" t="str">
        <f>LEFT(N407,FIND("/",N407)-1)</f>
        <v>photography</v>
      </c>
      <c r="R407" t="str">
        <f>RIGHT(N407,LEN(N407)-FIND("/",N407))</f>
        <v>photobooks</v>
      </c>
      <c r="S407" s="10">
        <f>(((J407/60)/60)/24)+DATE(1970,1,1)</f>
        <v>42247.616400462968</v>
      </c>
      <c r="T407" s="10">
        <f>(((I407/60)/60)/24)+DATE(1970,1,1)</f>
        <v>42279.960416666669</v>
      </c>
      <c r="U407" s="5">
        <f>P407/3304</f>
        <v>2.7809589250267216E-2</v>
      </c>
      <c r="V407" s="5">
        <f>L407/26457</f>
        <v>8.3909740333371133E-3</v>
      </c>
    </row>
    <row r="408" spans="1:22" ht="48" x14ac:dyDescent="0.2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5">
        <f>E408/D408</f>
        <v>1.0182500000000001</v>
      </c>
      <c r="P408" s="6">
        <f>IF(E408=0,0,E408/L408)</f>
        <v>177.08695652173913</v>
      </c>
      <c r="Q408" t="str">
        <f>LEFT(N408,FIND("/",N408)-1)</f>
        <v>theater</v>
      </c>
      <c r="R408" t="str">
        <f>RIGHT(N408,LEN(N408)-FIND("/",N408))</f>
        <v>plays</v>
      </c>
      <c r="S408" s="10">
        <f>(((J408/60)/60)/24)+DATE(1970,1,1)</f>
        <v>42602.576712962968</v>
      </c>
      <c r="T408" s="10">
        <f>(((I408/60)/60)/24)+DATE(1970,1,1)</f>
        <v>42621.15625</v>
      </c>
      <c r="U408" s="5">
        <f>P408/3304</f>
        <v>5.3597747131276977E-2</v>
      </c>
      <c r="V408" s="5">
        <f>L408/26457</f>
        <v>4.3466757379899456E-3</v>
      </c>
    </row>
    <row r="409" spans="1:22" ht="32" x14ac:dyDescent="0.2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5">
        <f>E409/D409</f>
        <v>1.130176111111111</v>
      </c>
      <c r="P409" s="6">
        <f>IF(E409=0,0,E409/L409)</f>
        <v>109.96308108108107</v>
      </c>
      <c r="Q409" t="str">
        <f>LEFT(N409,FIND("/",N409)-1)</f>
        <v>music</v>
      </c>
      <c r="R409" t="str">
        <f>RIGHT(N409,LEN(N409)-FIND("/",N409))</f>
        <v>classical music</v>
      </c>
      <c r="S409" s="10">
        <f>(((J409/60)/60)/24)+DATE(1970,1,1)</f>
        <v>41298.509965277779</v>
      </c>
      <c r="T409" s="10">
        <f>(((I409/60)/60)/24)+DATE(1970,1,1)</f>
        <v>41329.207638888889</v>
      </c>
      <c r="U409" s="5">
        <f>P409/3304</f>
        <v>3.3281804201295721E-2</v>
      </c>
      <c r="V409" s="5">
        <f>L409/26457</f>
        <v>6.9924783611142608E-3</v>
      </c>
    </row>
    <row r="410" spans="1:22" ht="32" x14ac:dyDescent="0.2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5">
        <f>E410/D410</f>
        <v>1.0126500000000001</v>
      </c>
      <c r="P410" s="6">
        <f>IF(E410=0,0,E410/L410)</f>
        <v>168.77500000000001</v>
      </c>
      <c r="Q410" t="str">
        <f>LEFT(N410,FIND("/",N410)-1)</f>
        <v>publishing</v>
      </c>
      <c r="R410" t="str">
        <f>RIGHT(N410,LEN(N410)-FIND("/",N410))</f>
        <v>nonfiction</v>
      </c>
      <c r="S410" s="10">
        <f>(((J410/60)/60)/24)+DATE(1970,1,1)</f>
        <v>42382.74009259259</v>
      </c>
      <c r="T410" s="10">
        <f>(((I410/60)/60)/24)+DATE(1970,1,1)</f>
        <v>42412.74009259259</v>
      </c>
      <c r="U410" s="5">
        <f>P410/3304</f>
        <v>5.108202179176756E-2</v>
      </c>
      <c r="V410" s="5">
        <f>L410/26457</f>
        <v>4.5356616396416824E-3</v>
      </c>
    </row>
    <row r="411" spans="1:22" ht="48" x14ac:dyDescent="0.2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5">
        <f>E411/D411</f>
        <v>1.0913513513513513</v>
      </c>
      <c r="P411" s="6">
        <f>IF(E411=0,0,E411/L411)</f>
        <v>199.9009900990099</v>
      </c>
      <c r="Q411" t="str">
        <f>LEFT(N411,FIND("/",N411)-1)</f>
        <v>film &amp; video</v>
      </c>
      <c r="R411" t="str">
        <f>RIGHT(N411,LEN(N411)-FIND("/",N411))</f>
        <v>television</v>
      </c>
      <c r="S411" s="10">
        <f>(((J411/60)/60)/24)+DATE(1970,1,1)</f>
        <v>41878.627187500002</v>
      </c>
      <c r="T411" s="10">
        <f>(((I411/60)/60)/24)+DATE(1970,1,1)</f>
        <v>41908.627187500002</v>
      </c>
      <c r="U411" s="5">
        <f>P411/3304</f>
        <v>6.0502720974276607E-2</v>
      </c>
      <c r="V411" s="5">
        <f>L411/26457</f>
        <v>3.817515213365083E-3</v>
      </c>
    </row>
    <row r="412" spans="1:22" ht="48" x14ac:dyDescent="0.2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5">
        <f>E412/D412</f>
        <v>1.0064</v>
      </c>
      <c r="P412" s="6">
        <f>IF(E412=0,0,E412/L412)</f>
        <v>141.74647887323943</v>
      </c>
      <c r="Q412" t="str">
        <f>LEFT(N412,FIND("/",N412)-1)</f>
        <v>film &amp; video</v>
      </c>
      <c r="R412" t="str">
        <f>RIGHT(N412,LEN(N412)-FIND("/",N412))</f>
        <v>documentary</v>
      </c>
      <c r="S412" s="10">
        <f>(((J412/60)/60)/24)+DATE(1970,1,1)</f>
        <v>42089.72802083334</v>
      </c>
      <c r="T412" s="10">
        <f>(((I412/60)/60)/24)+DATE(1970,1,1)</f>
        <v>42125.165972222225</v>
      </c>
      <c r="U412" s="5">
        <f>P412/3304</f>
        <v>4.2901476656549462E-2</v>
      </c>
      <c r="V412" s="5">
        <f>L412/26457</f>
        <v>5.3671996069093245E-3</v>
      </c>
    </row>
    <row r="413" spans="1:22" ht="48" x14ac:dyDescent="0.2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5">
        <f>E413/D413</f>
        <v>1.0061</v>
      </c>
      <c r="P413" s="6">
        <f>IF(E413=0,0,E413/L413)</f>
        <v>104.25906735751295</v>
      </c>
      <c r="Q413" t="str">
        <f>LEFT(N413,FIND("/",N413)-1)</f>
        <v>film &amp; video</v>
      </c>
      <c r="R413" t="str">
        <f>RIGHT(N413,LEN(N413)-FIND("/",N413))</f>
        <v>documentary</v>
      </c>
      <c r="S413" s="10">
        <f>(((J413/60)/60)/24)+DATE(1970,1,1)</f>
        <v>40865.042256944449</v>
      </c>
      <c r="T413" s="10">
        <f>(((I413/60)/60)/24)+DATE(1970,1,1)</f>
        <v>40895.040972222225</v>
      </c>
      <c r="U413" s="5">
        <f>P413/3304</f>
        <v>3.1555407795857429E-2</v>
      </c>
      <c r="V413" s="5">
        <f>L413/26457</f>
        <v>7.2948558037570395E-3</v>
      </c>
    </row>
    <row r="414" spans="1:22" ht="48" x14ac:dyDescent="0.2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5">
        <f>E414/D414</f>
        <v>1.006</v>
      </c>
      <c r="P414" s="6">
        <f>IF(E414=0,0,E414/L414)</f>
        <v>182.90909090909091</v>
      </c>
      <c r="Q414" t="str">
        <f>LEFT(N414,FIND("/",N414)-1)</f>
        <v>theater</v>
      </c>
      <c r="R414" t="str">
        <f>RIGHT(N414,LEN(N414)-FIND("/",N414))</f>
        <v>plays</v>
      </c>
      <c r="S414" s="10">
        <f>(((J414/60)/60)/24)+DATE(1970,1,1)</f>
        <v>42702.917048611111</v>
      </c>
      <c r="T414" s="10">
        <f>(((I414/60)/60)/24)+DATE(1970,1,1)</f>
        <v>42732.917048611111</v>
      </c>
      <c r="U414" s="5">
        <f>P414/3304</f>
        <v>5.5359894342945193E-2</v>
      </c>
      <c r="V414" s="5">
        <f>L414/26457</f>
        <v>4.1576898363382088E-3</v>
      </c>
    </row>
    <row r="415" spans="1:22" ht="48" x14ac:dyDescent="0.2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5">
        <f>E415/D415</f>
        <v>1.0035000000000001</v>
      </c>
      <c r="P415" s="6">
        <f>IF(E415=0,0,E415/L415)</f>
        <v>143.35714285714286</v>
      </c>
      <c r="Q415" t="str">
        <f>LEFT(N415,FIND("/",N415)-1)</f>
        <v>publishing</v>
      </c>
      <c r="R415" t="str">
        <f>RIGHT(N415,LEN(N415)-FIND("/",N415))</f>
        <v>nonfiction</v>
      </c>
      <c r="S415" s="10">
        <f>(((J415/60)/60)/24)+DATE(1970,1,1)</f>
        <v>42321.626296296294</v>
      </c>
      <c r="T415" s="10">
        <f>(((I415/60)/60)/24)+DATE(1970,1,1)</f>
        <v>42351.626296296294</v>
      </c>
      <c r="U415" s="5">
        <f>P415/3304</f>
        <v>4.3388965755793846E-2</v>
      </c>
      <c r="V415" s="5">
        <f>L415/26457</f>
        <v>5.2916052462486296E-3</v>
      </c>
    </row>
    <row r="416" spans="1:22" ht="48" x14ac:dyDescent="0.2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5">
        <f>E416/D416</f>
        <v>1.0016</v>
      </c>
      <c r="P416" s="6">
        <f>IF(E416=0,0,E416/L416)</f>
        <v>417.33333333333331</v>
      </c>
      <c r="Q416" t="str">
        <f>LEFT(N416,FIND("/",N416)-1)</f>
        <v>music</v>
      </c>
      <c r="R416" t="str">
        <f>RIGHT(N416,LEN(N416)-FIND("/",N416))</f>
        <v>rock</v>
      </c>
      <c r="S416" s="10">
        <f>(((J416/60)/60)/24)+DATE(1970,1,1)</f>
        <v>41736.899652777778</v>
      </c>
      <c r="T416" s="10">
        <f>(((I416/60)/60)/24)+DATE(1970,1,1)</f>
        <v>41768.916666666664</v>
      </c>
      <c r="U416" s="5">
        <f>P416/3304</f>
        <v>0.12631154156577884</v>
      </c>
      <c r="V416" s="5">
        <f>L416/26457</f>
        <v>1.8142646558566731E-3</v>
      </c>
    </row>
    <row r="417" spans="1:22" ht="48" x14ac:dyDescent="0.2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5">
        <f>E417/D417</f>
        <v>1.0012570000000001</v>
      </c>
      <c r="P417" s="6">
        <f>IF(E417=0,0,E417/L417)</f>
        <v>606.82242424242418</v>
      </c>
      <c r="Q417" t="str">
        <f>LEFT(N417,FIND("/",N417)-1)</f>
        <v>film &amp; video</v>
      </c>
      <c r="R417" t="str">
        <f>RIGHT(N417,LEN(N417)-FIND("/",N417))</f>
        <v>television</v>
      </c>
      <c r="S417" s="10">
        <f>(((J417/60)/60)/24)+DATE(1970,1,1)</f>
        <v>42230.23583333334</v>
      </c>
      <c r="T417" s="10">
        <f>(((I417/60)/60)/24)+DATE(1970,1,1)</f>
        <v>42261.875</v>
      </c>
      <c r="U417" s="5">
        <f>P417/3304</f>
        <v>0.18366296133245283</v>
      </c>
      <c r="V417" s="5">
        <f>L417/26457</f>
        <v>1.2473069509014627E-3</v>
      </c>
    </row>
    <row r="418" spans="1:22" ht="32" x14ac:dyDescent="0.2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5">
        <f>E418/D418</f>
        <v>1.0011000000000001</v>
      </c>
      <c r="P418" s="6">
        <f>IF(E418=0,0,E418/L418)</f>
        <v>168.25210084033614</v>
      </c>
      <c r="Q418" t="str">
        <f>LEFT(N418,FIND("/",N418)-1)</f>
        <v>theater</v>
      </c>
      <c r="R418" t="str">
        <f>RIGHT(N418,LEN(N418)-FIND("/",N418))</f>
        <v>plays</v>
      </c>
      <c r="S418" s="10">
        <f>(((J418/60)/60)/24)+DATE(1970,1,1)</f>
        <v>42050.983182870375</v>
      </c>
      <c r="T418" s="10">
        <f>(((I418/60)/60)/24)+DATE(1970,1,1)</f>
        <v>42085.941516203704</v>
      </c>
      <c r="U418" s="5">
        <f>P418/3304</f>
        <v>5.0923759334242175E-2</v>
      </c>
      <c r="V418" s="5">
        <f>L418/26457</f>
        <v>4.4978644593113353E-3</v>
      </c>
    </row>
    <row r="419" spans="1:22" ht="32" x14ac:dyDescent="0.2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5">
        <f>E419/D419</f>
        <v>1.5331538461538461</v>
      </c>
      <c r="P419" s="6">
        <f>IF(E419=0,0,E419/L419)</f>
        <v>135.58503401360545</v>
      </c>
      <c r="Q419" t="str">
        <f>LEFT(N419,FIND("/",N419)-1)</f>
        <v>games</v>
      </c>
      <c r="R419" t="str">
        <f>RIGHT(N419,LEN(N419)-FIND("/",N419))</f>
        <v>tabletop games</v>
      </c>
      <c r="S419" s="10">
        <f>(((J419/60)/60)/24)+DATE(1970,1,1)</f>
        <v>42062.022118055553</v>
      </c>
      <c r="T419" s="10">
        <f>(((I419/60)/60)/24)+DATE(1970,1,1)</f>
        <v>42091.980451388896</v>
      </c>
      <c r="U419" s="5">
        <f>P419/3304</f>
        <v>4.1036632570703828E-2</v>
      </c>
      <c r="V419" s="5">
        <f>L419/26457</f>
        <v>5.5561855085610613E-3</v>
      </c>
    </row>
    <row r="420" spans="1:22" ht="48" x14ac:dyDescent="0.2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5">
        <f>E420/D420</f>
        <v>1.4185714285714286</v>
      </c>
      <c r="P420" s="6">
        <f>IF(E420=0,0,E420/L420)</f>
        <v>117.51479289940828</v>
      </c>
      <c r="Q420" t="str">
        <f>LEFT(N420,FIND("/",N420)-1)</f>
        <v>film &amp; video</v>
      </c>
      <c r="R420" t="str">
        <f>RIGHT(N420,LEN(N420)-FIND("/",N420))</f>
        <v>television</v>
      </c>
      <c r="S420" s="10">
        <f>(((J420/60)/60)/24)+DATE(1970,1,1)</f>
        <v>41971.639189814814</v>
      </c>
      <c r="T420" s="10">
        <f>(((I420/60)/60)/24)+DATE(1970,1,1)</f>
        <v>42001.639189814814</v>
      </c>
      <c r="U420" s="5">
        <f>P420/3304</f>
        <v>3.5567431264954076E-2</v>
      </c>
      <c r="V420" s="5">
        <f>L420/26457</f>
        <v>6.3877234758287034E-3</v>
      </c>
    </row>
    <row r="421" spans="1:22" ht="48" x14ac:dyDescent="0.2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5">
        <f>E421/D421</f>
        <v>2.2157147647256063E-2</v>
      </c>
      <c r="P421" s="6">
        <f>IF(E421=0,0,E421/L421)</f>
        <v>3304</v>
      </c>
      <c r="Q421" t="str">
        <f>LEFT(N421,FIND("/",N421)-1)</f>
        <v>technology</v>
      </c>
      <c r="R421" t="str">
        <f>RIGHT(N421,LEN(N421)-FIND("/",N421))</f>
        <v>wearables</v>
      </c>
      <c r="S421" s="10">
        <f>(((J421/60)/60)/24)+DATE(1970,1,1)</f>
        <v>42749.059722222228</v>
      </c>
      <c r="T421" s="10">
        <f>(((I421/60)/60)/24)+DATE(1970,1,1)</f>
        <v>42809.018055555556</v>
      </c>
      <c r="U421" s="5">
        <f>P421/3304</f>
        <v>1</v>
      </c>
      <c r="V421" s="5">
        <f>L421/26457</f>
        <v>2.2678308198208414E-4</v>
      </c>
    </row>
    <row r="422" spans="1:22" ht="48" x14ac:dyDescent="0.2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5">
        <f>E422/D422</f>
        <v>6.5900366666666668E-2</v>
      </c>
      <c r="P422" s="6">
        <f>IF(E422=0,0,E422/L422)</f>
        <v>63.569485530546629</v>
      </c>
      <c r="Q422" t="str">
        <f>LEFT(N422,FIND("/",N422)-1)</f>
        <v>games</v>
      </c>
      <c r="R422" t="str">
        <f>RIGHT(N422,LEN(N422)-FIND("/",N422))</f>
        <v>video games</v>
      </c>
      <c r="S422" s="10">
        <f>(((J422/60)/60)/24)+DATE(1970,1,1)</f>
        <v>41264.853865740741</v>
      </c>
      <c r="T422" s="10">
        <f>(((I422/60)/60)/24)+DATE(1970,1,1)</f>
        <v>41309.853865740741</v>
      </c>
      <c r="U422" s="5">
        <f>P422/3304</f>
        <v>1.9240159058882152E-2</v>
      </c>
      <c r="V422" s="5">
        <f>L422/26457</f>
        <v>1.1754923082738027E-2</v>
      </c>
    </row>
    <row r="423" spans="1:22" ht="32" x14ac:dyDescent="0.2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5">
        <f>E423/D423</f>
        <v>0.39942857142857141</v>
      </c>
      <c r="P423" s="6">
        <f>IF(E423=0,0,E423/L423)</f>
        <v>99.857142857142861</v>
      </c>
      <c r="Q423" t="str">
        <f>LEFT(N423,FIND("/",N423)-1)</f>
        <v>technology</v>
      </c>
      <c r="R423" t="str">
        <f>RIGHT(N423,LEN(N423)-FIND("/",N423))</f>
        <v>wearables</v>
      </c>
      <c r="S423" s="10">
        <f>(((J423/60)/60)/24)+DATE(1970,1,1)</f>
        <v>42662.613564814819</v>
      </c>
      <c r="T423" s="10">
        <f>(((I423/60)/60)/24)+DATE(1970,1,1)</f>
        <v>42692.655231481483</v>
      </c>
      <c r="U423" s="5">
        <f>P423/3304</f>
        <v>3.0223106191629195E-2</v>
      </c>
      <c r="V423" s="5">
        <f>L423/26457</f>
        <v>7.4082473447480814E-3</v>
      </c>
    </row>
    <row r="424" spans="1:22" ht="48" x14ac:dyDescent="0.2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5">
        <f>E424/D424</f>
        <v>5.5877142857142861</v>
      </c>
      <c r="P424" s="6">
        <f>IF(E424=0,0,E424/L424)</f>
        <v>58.379104477611939</v>
      </c>
      <c r="Q424" t="str">
        <f>LEFT(N424,FIND("/",N424)-1)</f>
        <v>photography</v>
      </c>
      <c r="R424" t="str">
        <f>RIGHT(N424,LEN(N424)-FIND("/",N424))</f>
        <v>photobooks</v>
      </c>
      <c r="S424" s="10">
        <f>(((J424/60)/60)/24)+DATE(1970,1,1)</f>
        <v>42741.684479166666</v>
      </c>
      <c r="T424" s="10">
        <f>(((I424/60)/60)/24)+DATE(1970,1,1)</f>
        <v>42771.684479166666</v>
      </c>
      <c r="U424" s="5">
        <f>P424/3304</f>
        <v>1.7669220483538722E-2</v>
      </c>
      <c r="V424" s="5">
        <f>L424/26457</f>
        <v>1.2662055410666364E-2</v>
      </c>
    </row>
    <row r="425" spans="1:22" ht="48" x14ac:dyDescent="0.2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5">
        <f>E425/D425</f>
        <v>1.0846283333333333</v>
      </c>
      <c r="P425" s="6">
        <f>IF(E425=0,0,E425/L425)</f>
        <v>60.820280373831778</v>
      </c>
      <c r="Q425" t="str">
        <f>LEFT(N425,FIND("/",N425)-1)</f>
        <v>games</v>
      </c>
      <c r="R425" t="str">
        <f>RIGHT(N425,LEN(N425)-FIND("/",N425))</f>
        <v>tabletop games</v>
      </c>
      <c r="S425" s="10">
        <f>(((J425/60)/60)/24)+DATE(1970,1,1)</f>
        <v>42381.79886574074</v>
      </c>
      <c r="T425" s="10">
        <f>(((I425/60)/60)/24)+DATE(1970,1,1)</f>
        <v>42412.207638888889</v>
      </c>
      <c r="U425" s="5">
        <f>P425/3304</f>
        <v>1.8408075173677898E-2</v>
      </c>
      <c r="V425" s="5">
        <f>L425/26457</f>
        <v>1.2132894886041501E-2</v>
      </c>
    </row>
    <row r="426" spans="1:22" ht="48" x14ac:dyDescent="0.2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5">
        <f>E426/D426</f>
        <v>0.25912000000000002</v>
      </c>
      <c r="P426" s="6">
        <f>IF(E426=0,0,E426/L426)</f>
        <v>150.65116279069767</v>
      </c>
      <c r="Q426" t="str">
        <f>LEFT(N426,FIND("/",N426)-1)</f>
        <v>technology</v>
      </c>
      <c r="R426" t="str">
        <f>RIGHT(N426,LEN(N426)-FIND("/",N426))</f>
        <v>wearables</v>
      </c>
      <c r="S426" s="10">
        <f>(((J426/60)/60)/24)+DATE(1970,1,1)</f>
        <v>41864.501516203702</v>
      </c>
      <c r="T426" s="10">
        <f>(((I426/60)/60)/24)+DATE(1970,1,1)</f>
        <v>41899.501516203702</v>
      </c>
      <c r="U426" s="5">
        <f>P426/3304</f>
        <v>4.5596598907596146E-2</v>
      </c>
      <c r="V426" s="5">
        <f>L426/26457</f>
        <v>4.875836262614809E-3</v>
      </c>
    </row>
    <row r="427" spans="1:22" ht="48" x14ac:dyDescent="0.2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5">
        <f>E427/D427</f>
        <v>0.3886</v>
      </c>
      <c r="P427" s="6">
        <f>IF(E427=0,0,E427/L427)</f>
        <v>113.62573099415205</v>
      </c>
      <c r="Q427" t="str">
        <f>LEFT(N427,FIND("/",N427)-1)</f>
        <v>technology</v>
      </c>
      <c r="R427" t="str">
        <f>RIGHT(N427,LEN(N427)-FIND("/",N427))</f>
        <v>wearables</v>
      </c>
      <c r="S427" s="10">
        <f>(((J427/60)/60)/24)+DATE(1970,1,1)</f>
        <v>41993.174363425926</v>
      </c>
      <c r="T427" s="10">
        <f>(((I427/60)/60)/24)+DATE(1970,1,1)</f>
        <v>42023.174363425926</v>
      </c>
      <c r="U427" s="5">
        <f>P427/3304</f>
        <v>3.4390354417116235E-2</v>
      </c>
      <c r="V427" s="5">
        <f>L427/26457</f>
        <v>6.4633178364893983E-3</v>
      </c>
    </row>
    <row r="428" spans="1:22" ht="32" x14ac:dyDescent="0.2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5">
        <f>E428/D428</f>
        <v>1.0445405405405406</v>
      </c>
      <c r="P428" s="6">
        <f>IF(E428=0,0,E428/L428)</f>
        <v>50.852631578947367</v>
      </c>
      <c r="Q428" t="str">
        <f>LEFT(N428,FIND("/",N428)-1)</f>
        <v>games</v>
      </c>
      <c r="R428" t="str">
        <f>RIGHT(N428,LEN(N428)-FIND("/",N428))</f>
        <v>tabletop games</v>
      </c>
      <c r="S428" s="10">
        <f>(((J428/60)/60)/24)+DATE(1970,1,1)</f>
        <v>42200.666261574079</v>
      </c>
      <c r="T428" s="10">
        <f>(((I428/60)/60)/24)+DATE(1970,1,1)</f>
        <v>42214.666261574079</v>
      </c>
      <c r="U428" s="5">
        <f>P428/3304</f>
        <v>1.5391232318083344E-2</v>
      </c>
      <c r="V428" s="5">
        <f>L428/26457</f>
        <v>1.4362928525531995E-2</v>
      </c>
    </row>
    <row r="429" spans="1:22" ht="48" x14ac:dyDescent="0.2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5">
        <f>E429/D429</f>
        <v>1.9292499999999999</v>
      </c>
      <c r="P429" s="6">
        <f>IF(E429=0,0,E429/L429)</f>
        <v>63.04738562091503</v>
      </c>
      <c r="Q429" t="str">
        <f>LEFT(N429,FIND("/",N429)-1)</f>
        <v>technology</v>
      </c>
      <c r="R429" t="str">
        <f>RIGHT(N429,LEN(N429)-FIND("/",N429))</f>
        <v>hardware</v>
      </c>
      <c r="S429" s="10">
        <f>(((J429/60)/60)/24)+DATE(1970,1,1)</f>
        <v>41742.780509259261</v>
      </c>
      <c r="T429" s="10">
        <f>(((I429/60)/60)/24)+DATE(1970,1,1)</f>
        <v>41772.780509259261</v>
      </c>
      <c r="U429" s="5">
        <f>P429/3304</f>
        <v>1.9082138505119563E-2</v>
      </c>
      <c r="V429" s="5">
        <f>L429/26457</f>
        <v>1.156593718108629E-2</v>
      </c>
    </row>
    <row r="430" spans="1:22" ht="16" x14ac:dyDescent="0.2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5">
        <f>E430/D430</f>
        <v>0.38390000000000002</v>
      </c>
      <c r="P430" s="6">
        <f>IF(E430=0,0,E430/L430)</f>
        <v>158.63636363636363</v>
      </c>
      <c r="Q430" t="str">
        <f>LEFT(N430,FIND("/",N430)-1)</f>
        <v>technology</v>
      </c>
      <c r="R430" t="str">
        <f>RIGHT(N430,LEN(N430)-FIND("/",N430))</f>
        <v>wearables</v>
      </c>
      <c r="S430" s="10">
        <f>(((J430/60)/60)/24)+DATE(1970,1,1)</f>
        <v>42480.653611111105</v>
      </c>
      <c r="T430" s="10">
        <f>(((I430/60)/60)/24)+DATE(1970,1,1)</f>
        <v>42525.653611111105</v>
      </c>
      <c r="U430" s="5">
        <f>P430/3304</f>
        <v>4.8013427250715383E-2</v>
      </c>
      <c r="V430" s="5">
        <f>L430/26457</f>
        <v>4.5734588199720302E-3</v>
      </c>
    </row>
    <row r="431" spans="1:22" ht="32" x14ac:dyDescent="0.2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5">
        <f>E431/D431</f>
        <v>1.0067894736842105</v>
      </c>
      <c r="P431" s="6">
        <f>IF(E431=0,0,E431/L431)</f>
        <v>135.66666666666666</v>
      </c>
      <c r="Q431" t="str">
        <f>LEFT(N431,FIND("/",N431)-1)</f>
        <v>photography</v>
      </c>
      <c r="R431" t="str">
        <f>RIGHT(N431,LEN(N431)-FIND("/",N431))</f>
        <v>photobooks</v>
      </c>
      <c r="S431" s="10">
        <f>(((J431/60)/60)/24)+DATE(1970,1,1)</f>
        <v>42052.628703703704</v>
      </c>
      <c r="T431" s="10">
        <f>(((I431/60)/60)/24)+DATE(1970,1,1)</f>
        <v>42082.587037037039</v>
      </c>
      <c r="U431" s="5">
        <f>P431/3304</f>
        <v>4.1061339790153348E-2</v>
      </c>
      <c r="V431" s="5">
        <f>L431/26457</f>
        <v>5.3294024265789774E-3</v>
      </c>
    </row>
    <row r="432" spans="1:22" ht="48" x14ac:dyDescent="0.2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5">
        <f>E432/D432</f>
        <v>1.0285405405405406</v>
      </c>
      <c r="P432" s="6">
        <f>IF(E432=0,0,E432/L432)</f>
        <v>91.480769230769226</v>
      </c>
      <c r="Q432" t="str">
        <f>LEFT(N432,FIND("/",N432)-1)</f>
        <v>film &amp; video</v>
      </c>
      <c r="R432" t="str">
        <f>RIGHT(N432,LEN(N432)-FIND("/",N432))</f>
        <v>documentary</v>
      </c>
      <c r="S432" s="10">
        <f>(((J432/60)/60)/24)+DATE(1970,1,1)</f>
        <v>41529.063252314816</v>
      </c>
      <c r="T432" s="10">
        <f>(((I432/60)/60)/24)+DATE(1970,1,1)</f>
        <v>41559.063252314816</v>
      </c>
      <c r="U432" s="5">
        <f>P432/3304</f>
        <v>2.7687884149748557E-2</v>
      </c>
      <c r="V432" s="5">
        <f>L432/26457</f>
        <v>7.8618135087122499E-3</v>
      </c>
    </row>
    <row r="433" spans="1:22" ht="48" x14ac:dyDescent="0.2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5">
        <f>E433/D433</f>
        <v>1.2569999999999999</v>
      </c>
      <c r="P433" s="6">
        <f>IF(E433=0,0,E433/L433)</f>
        <v>190.45454545454547</v>
      </c>
      <c r="Q433" t="str">
        <f>LEFT(N433,FIND("/",N433)-1)</f>
        <v>technology</v>
      </c>
      <c r="R433" t="str">
        <f>RIGHT(N433,LEN(N433)-FIND("/",N433))</f>
        <v>wearables</v>
      </c>
      <c r="S433" s="10">
        <f>(((J433/60)/60)/24)+DATE(1970,1,1)</f>
        <v>42331.84574074074</v>
      </c>
      <c r="T433" s="10">
        <f>(((I433/60)/60)/24)+DATE(1970,1,1)</f>
        <v>42361.84574074074</v>
      </c>
      <c r="U433" s="5">
        <f>P433/3304</f>
        <v>5.7643627558881798E-2</v>
      </c>
      <c r="V433" s="5">
        <f>L433/26457</f>
        <v>3.7419208527043881E-3</v>
      </c>
    </row>
    <row r="434" spans="1:22" ht="48" x14ac:dyDescent="0.2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5">
        <f>E434/D434</f>
        <v>3.7702</v>
      </c>
      <c r="P434" s="6">
        <f>IF(E434=0,0,E434/L434)</f>
        <v>65.00344827586207</v>
      </c>
      <c r="Q434" t="str">
        <f>LEFT(N434,FIND("/",N434)-1)</f>
        <v>games</v>
      </c>
      <c r="R434" t="str">
        <f>RIGHT(N434,LEN(N434)-FIND("/",N434))</f>
        <v>tabletop games</v>
      </c>
      <c r="S434" s="10">
        <f>(((J434/60)/60)/24)+DATE(1970,1,1)</f>
        <v>42647.818819444445</v>
      </c>
      <c r="T434" s="10">
        <f>(((I434/60)/60)/24)+DATE(1970,1,1)</f>
        <v>42659.854166666672</v>
      </c>
      <c r="U434" s="5">
        <f>P434/3304</f>
        <v>1.9674167153711279E-2</v>
      </c>
      <c r="V434" s="5">
        <f>L434/26457</f>
        <v>1.0961182295800733E-2</v>
      </c>
    </row>
    <row r="435" spans="1:22" ht="48" x14ac:dyDescent="0.2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5">
        <f>E435/D435</f>
        <v>18.670999999999999</v>
      </c>
      <c r="P435" s="6">
        <f>IF(E435=0,0,E435/L435)</f>
        <v>90.635922330097088</v>
      </c>
      <c r="Q435" t="str">
        <f>LEFT(N435,FIND("/",N435)-1)</f>
        <v>games</v>
      </c>
      <c r="R435" t="str">
        <f>RIGHT(N435,LEN(N435)-FIND("/",N435))</f>
        <v>tabletop games</v>
      </c>
      <c r="S435" s="10">
        <f>(((J435/60)/60)/24)+DATE(1970,1,1)</f>
        <v>42702.804814814815</v>
      </c>
      <c r="T435" s="10">
        <f>(((I435/60)/60)/24)+DATE(1970,1,1)</f>
        <v>42712.804814814815</v>
      </c>
      <c r="U435" s="5">
        <f>P435/3304</f>
        <v>2.7432179881990645E-2</v>
      </c>
      <c r="V435" s="5">
        <f>L435/26457</f>
        <v>7.786219148051555E-3</v>
      </c>
    </row>
    <row r="436" spans="1:22" ht="48" x14ac:dyDescent="0.2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5">
        <f>E436/D436</f>
        <v>1.009027027027027</v>
      </c>
      <c r="P436" s="6">
        <f>IF(E436=0,0,E436/L436)</f>
        <v>90.616504854368927</v>
      </c>
      <c r="Q436" t="str">
        <f>LEFT(N436,FIND("/",N436)-1)</f>
        <v>film &amp; video</v>
      </c>
      <c r="R436" t="str">
        <f>RIGHT(N436,LEN(N436)-FIND("/",N436))</f>
        <v>documentary</v>
      </c>
      <c r="S436" s="10">
        <f>(((J436/60)/60)/24)+DATE(1970,1,1)</f>
        <v>40763.717256944445</v>
      </c>
      <c r="T436" s="10">
        <f>(((I436/60)/60)/24)+DATE(1970,1,1)</f>
        <v>40794.125</v>
      </c>
      <c r="U436" s="5">
        <f>P436/3304</f>
        <v>2.7426302922024495E-2</v>
      </c>
      <c r="V436" s="5">
        <f>L436/26457</f>
        <v>7.786219148051555E-3</v>
      </c>
    </row>
    <row r="437" spans="1:22" ht="48" x14ac:dyDescent="0.2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5">
        <f>E437/D437</f>
        <v>1.0358333333333334</v>
      </c>
      <c r="P437" s="6">
        <f>IF(E437=0,0,E437/L437)</f>
        <v>125.97972972972973</v>
      </c>
      <c r="Q437" t="str">
        <f>LEFT(N437,FIND("/",N437)-1)</f>
        <v>theater</v>
      </c>
      <c r="R437" t="str">
        <f>RIGHT(N437,LEN(N437)-FIND("/",N437))</f>
        <v>spaces</v>
      </c>
      <c r="S437" s="10">
        <f>(((J437/60)/60)/24)+DATE(1970,1,1)</f>
        <v>42465.596585648149</v>
      </c>
      <c r="T437" s="10">
        <f>(((I437/60)/60)/24)+DATE(1970,1,1)</f>
        <v>42493.958333333328</v>
      </c>
      <c r="U437" s="5">
        <f>P437/3304</f>
        <v>3.8129458150644592E-2</v>
      </c>
      <c r="V437" s="5">
        <f>L437/26457</f>
        <v>5.5939826888914083E-3</v>
      </c>
    </row>
    <row r="438" spans="1:22" ht="32" x14ac:dyDescent="0.2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5">
        <f>E438/D438</f>
        <v>1.0347222222222223</v>
      </c>
      <c r="P438" s="6">
        <f>IF(E438=0,0,E438/L438)</f>
        <v>111.52694610778443</v>
      </c>
      <c r="Q438" t="str">
        <f>LEFT(N438,FIND("/",N438)-1)</f>
        <v>photography</v>
      </c>
      <c r="R438" t="str">
        <f>RIGHT(N438,LEN(N438)-FIND("/",N438))</f>
        <v>photobooks</v>
      </c>
      <c r="S438" s="10">
        <f>(((J438/60)/60)/24)+DATE(1970,1,1)</f>
        <v>41955.857789351852</v>
      </c>
      <c r="T438" s="10">
        <f>(((I438/60)/60)/24)+DATE(1970,1,1)</f>
        <v>41992.166666666672</v>
      </c>
      <c r="U438" s="5">
        <f>P438/3304</f>
        <v>3.3755128967247104E-2</v>
      </c>
      <c r="V438" s="5">
        <f>L438/26457</f>
        <v>6.3121291151680085E-3</v>
      </c>
    </row>
    <row r="439" spans="1:22" ht="48" x14ac:dyDescent="0.2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5">
        <f>E439/D439</f>
        <v>1.2361333333333333</v>
      </c>
      <c r="P439" s="6">
        <f>IF(E439=0,0,E439/L439)</f>
        <v>67.671532846715323</v>
      </c>
      <c r="Q439" t="str">
        <f>LEFT(N439,FIND("/",N439)-1)</f>
        <v>music</v>
      </c>
      <c r="R439" t="str">
        <f>RIGHT(N439,LEN(N439)-FIND("/",N439))</f>
        <v>rock</v>
      </c>
      <c r="S439" s="10">
        <f>(((J439/60)/60)/24)+DATE(1970,1,1)</f>
        <v>41586.475173611114</v>
      </c>
      <c r="T439" s="10">
        <f>(((I439/60)/60)/24)+DATE(1970,1,1)</f>
        <v>41617.207638888889</v>
      </c>
      <c r="U439" s="5">
        <f>P439/3304</f>
        <v>2.0481698803485267E-2</v>
      </c>
      <c r="V439" s="5">
        <f>L439/26457</f>
        <v>1.0356427410515175E-2</v>
      </c>
    </row>
    <row r="440" spans="1:22" ht="48" x14ac:dyDescent="0.2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5">
        <f>E440/D440</f>
        <v>1.0865882352941176</v>
      </c>
      <c r="P440" s="6">
        <f>IF(E440=0,0,E440/L440)</f>
        <v>159.24137931034483</v>
      </c>
      <c r="Q440" t="str">
        <f>LEFT(N440,FIND("/",N440)-1)</f>
        <v>photography</v>
      </c>
      <c r="R440" t="str">
        <f>RIGHT(N440,LEN(N440)-FIND("/",N440))</f>
        <v>photobooks</v>
      </c>
      <c r="S440" s="10">
        <f>(((J440/60)/60)/24)+DATE(1970,1,1)</f>
        <v>42619.466342592597</v>
      </c>
      <c r="T440" s="10">
        <f>(((I440/60)/60)/24)+DATE(1970,1,1)</f>
        <v>42649.583333333328</v>
      </c>
      <c r="U440" s="5">
        <f>P440/3304</f>
        <v>4.8196543374801705E-2</v>
      </c>
      <c r="V440" s="5">
        <f>L440/26457</f>
        <v>4.3844729183202934E-3</v>
      </c>
    </row>
    <row r="441" spans="1:22" ht="48" x14ac:dyDescent="0.2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5">
        <f>E441/D441</f>
        <v>1.0122777777777778</v>
      </c>
      <c r="P441" s="6">
        <f>IF(E441=0,0,E441/L441)</f>
        <v>109.10778443113773</v>
      </c>
      <c r="Q441" t="str">
        <f>LEFT(N441,FIND("/",N441)-1)</f>
        <v>music</v>
      </c>
      <c r="R441" t="str">
        <f>RIGHT(N441,LEN(N441)-FIND("/",N441))</f>
        <v>indie rock</v>
      </c>
      <c r="S441" s="10">
        <f>(((J441/60)/60)/24)+DATE(1970,1,1)</f>
        <v>41834.695277777777</v>
      </c>
      <c r="T441" s="10">
        <f>(((I441/60)/60)/24)+DATE(1970,1,1)</f>
        <v>41859.75</v>
      </c>
      <c r="U441" s="5">
        <f>P441/3304</f>
        <v>3.3022937176494467E-2</v>
      </c>
      <c r="V441" s="5">
        <f>L441/26457</f>
        <v>6.3121291151680085E-3</v>
      </c>
    </row>
    <row r="442" spans="1:22" ht="48" x14ac:dyDescent="0.2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5">
        <f>E442/D442</f>
        <v>1.2123333333333333</v>
      </c>
      <c r="P442" s="6">
        <f>IF(E442=0,0,E442/L442)</f>
        <v>80.464601769911511</v>
      </c>
      <c r="Q442" t="str">
        <f>LEFT(N442,FIND("/",N442)-1)</f>
        <v>theater</v>
      </c>
      <c r="R442" t="str">
        <f>RIGHT(N442,LEN(N442)-FIND("/",N442))</f>
        <v>spaces</v>
      </c>
      <c r="S442" s="10">
        <f>(((J442/60)/60)/24)+DATE(1970,1,1)</f>
        <v>41758.833564814813</v>
      </c>
      <c r="T442" s="10">
        <f>(((I442/60)/60)/24)+DATE(1970,1,1)</f>
        <v>41786.125</v>
      </c>
      <c r="U442" s="5">
        <f>P442/3304</f>
        <v>2.4353693029634235E-2</v>
      </c>
      <c r="V442" s="5">
        <f>L442/26457</f>
        <v>8.5421627546585031E-3</v>
      </c>
    </row>
    <row r="443" spans="1:22" ht="48" x14ac:dyDescent="0.2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5">
        <f>E443/D443</f>
        <v>1.0342857142857143</v>
      </c>
      <c r="P443" s="6">
        <f>IF(E443=0,0,E443/L443)</f>
        <v>174.03846153846155</v>
      </c>
      <c r="Q443" t="str">
        <f>LEFT(N443,FIND("/",N443)-1)</f>
        <v>technology</v>
      </c>
      <c r="R443" t="str">
        <f>RIGHT(N443,LEN(N443)-FIND("/",N443))</f>
        <v>makerspaces</v>
      </c>
      <c r="S443" s="10">
        <f>(((J443/60)/60)/24)+DATE(1970,1,1)</f>
        <v>42313.02542824074</v>
      </c>
      <c r="T443" s="10">
        <f>(((I443/60)/60)/24)+DATE(1970,1,1)</f>
        <v>42347.290972222225</v>
      </c>
      <c r="U443" s="5">
        <f>P443/3304</f>
        <v>5.2675079158130009E-2</v>
      </c>
      <c r="V443" s="5">
        <f>L443/26457</f>
        <v>3.9309067543561249E-3</v>
      </c>
    </row>
    <row r="444" spans="1:22" ht="48" x14ac:dyDescent="0.2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5">
        <f>E444/D444</f>
        <v>1.391</v>
      </c>
      <c r="P444" s="6">
        <f>IF(E444=0,0,E444/L444)</f>
        <v>65.756363636363631</v>
      </c>
      <c r="Q444" t="str">
        <f>LEFT(N444,FIND("/",N444)-1)</f>
        <v>film &amp; video</v>
      </c>
      <c r="R444" t="str">
        <f>RIGHT(N444,LEN(N444)-FIND("/",N444))</f>
        <v>documentary</v>
      </c>
      <c r="S444" s="10">
        <f>(((J444/60)/60)/24)+DATE(1970,1,1)</f>
        <v>41319.769293981481</v>
      </c>
      <c r="T444" s="10">
        <f>(((I444/60)/60)/24)+DATE(1970,1,1)</f>
        <v>41349.769293981481</v>
      </c>
      <c r="U444" s="5">
        <f>P444/3304</f>
        <v>1.9902047105436933E-2</v>
      </c>
      <c r="V444" s="5">
        <f>L444/26457</f>
        <v>1.0394224590845522E-2</v>
      </c>
    </row>
    <row r="445" spans="1:22" ht="32" x14ac:dyDescent="0.2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5">
        <f>E445/D445</f>
        <v>2.7793846153846156</v>
      </c>
      <c r="P445" s="6">
        <f>IF(E445=0,0,E445/L445)</f>
        <v>67.159851301115239</v>
      </c>
      <c r="Q445" t="str">
        <f>LEFT(N445,FIND("/",N445)-1)</f>
        <v>photography</v>
      </c>
      <c r="R445" t="str">
        <f>RIGHT(N445,LEN(N445)-FIND("/",N445))</f>
        <v>photobooks</v>
      </c>
      <c r="S445" s="10">
        <f>(((J445/60)/60)/24)+DATE(1970,1,1)</f>
        <v>41772.657685185186</v>
      </c>
      <c r="T445" s="10">
        <f>(((I445/60)/60)/24)+DATE(1970,1,1)</f>
        <v>41800.356249999997</v>
      </c>
      <c r="U445" s="5">
        <f>P445/3304</f>
        <v>2.0326831507601464E-2</v>
      </c>
      <c r="V445" s="5">
        <f>L445/26457</f>
        <v>1.0167441508863439E-2</v>
      </c>
    </row>
    <row r="446" spans="1:22" ht="48" x14ac:dyDescent="0.2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5">
        <f>E446/D446</f>
        <v>2.2392500000000002</v>
      </c>
      <c r="P446" s="6">
        <f>IF(E446=0,0,E446/L446)</f>
        <v>58.92763157894737</v>
      </c>
      <c r="Q446" t="str">
        <f>LEFT(N446,FIND("/",N446)-1)</f>
        <v>technology</v>
      </c>
      <c r="R446" t="str">
        <f>RIGHT(N446,LEN(N446)-FIND("/",N446))</f>
        <v>space exploration</v>
      </c>
      <c r="S446" s="10">
        <f>(((J446/60)/60)/24)+DATE(1970,1,1)</f>
        <v>42767.801712962959</v>
      </c>
      <c r="T446" s="10">
        <f>(((I446/60)/60)/24)+DATE(1970,1,1)</f>
        <v>42809</v>
      </c>
      <c r="U446" s="5">
        <f>P446/3304</f>
        <v>1.7835239582005863E-2</v>
      </c>
      <c r="V446" s="5">
        <f>L446/26457</f>
        <v>1.1490342820425596E-2</v>
      </c>
    </row>
    <row r="447" spans="1:22" ht="48" x14ac:dyDescent="0.2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5">
        <f>E447/D447</f>
        <v>1.789525</v>
      </c>
      <c r="P447" s="6">
        <f>IF(E447=0,0,E447/L447)</f>
        <v>73.341188524590166</v>
      </c>
      <c r="Q447" t="str">
        <f>LEFT(N447,FIND("/",N447)-1)</f>
        <v>film &amp; video</v>
      </c>
      <c r="R447" t="str">
        <f>RIGHT(N447,LEN(N447)-FIND("/",N447))</f>
        <v>documentary</v>
      </c>
      <c r="S447" s="10">
        <f>(((J447/60)/60)/24)+DATE(1970,1,1)</f>
        <v>40469.225231481483</v>
      </c>
      <c r="T447" s="10">
        <f>(((I447/60)/60)/24)+DATE(1970,1,1)</f>
        <v>40499.266898148147</v>
      </c>
      <c r="U447" s="5">
        <f>P447/3304</f>
        <v>2.2197696284682253E-2</v>
      </c>
      <c r="V447" s="5">
        <f>L447/26457</f>
        <v>9.2225120006047545E-3</v>
      </c>
    </row>
    <row r="448" spans="1:22" ht="48" x14ac:dyDescent="0.2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5">
        <f>E448/D448</f>
        <v>1.2327586206896552</v>
      </c>
      <c r="P448" s="6">
        <f>IF(E448=0,0,E448/L448)</f>
        <v>99.860335195530723</v>
      </c>
      <c r="Q448" t="str">
        <f>LEFT(N448,FIND("/",N448)-1)</f>
        <v>film &amp; video</v>
      </c>
      <c r="R448" t="str">
        <f>RIGHT(N448,LEN(N448)-FIND("/",N448))</f>
        <v>documentary</v>
      </c>
      <c r="S448" s="10">
        <f>(((J448/60)/60)/24)+DATE(1970,1,1)</f>
        <v>42114.944328703699</v>
      </c>
      <c r="T448" s="10">
        <f>(((I448/60)/60)/24)+DATE(1970,1,1)</f>
        <v>42144.944328703699</v>
      </c>
      <c r="U448" s="5">
        <f>P448/3304</f>
        <v>3.0224072395741743E-2</v>
      </c>
      <c r="V448" s="5">
        <f>L448/26457</f>
        <v>6.765695279132177E-3</v>
      </c>
    </row>
    <row r="449" spans="1:22" ht="48" x14ac:dyDescent="0.2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5">
        <f>E449/D449</f>
        <v>1.0473529411764706</v>
      </c>
      <c r="P449" s="6">
        <f>IF(E449=0,0,E449/L449)</f>
        <v>80.202702702702709</v>
      </c>
      <c r="Q449" t="str">
        <f>LEFT(N449,FIND("/",N449)-1)</f>
        <v>film &amp; video</v>
      </c>
      <c r="R449" t="str">
        <f>RIGHT(N449,LEN(N449)-FIND("/",N449))</f>
        <v>documentary</v>
      </c>
      <c r="S449" s="10">
        <f>(((J449/60)/60)/24)+DATE(1970,1,1)</f>
        <v>40357.227939814817</v>
      </c>
      <c r="T449" s="10">
        <f>(((I449/60)/60)/24)+DATE(1970,1,1)</f>
        <v>40401.665972222225</v>
      </c>
      <c r="U449" s="5">
        <f>P449/3304</f>
        <v>2.4274425757476608E-2</v>
      </c>
      <c r="V449" s="5">
        <f>L449/26457</f>
        <v>8.3909740333371133E-3</v>
      </c>
    </row>
    <row r="450" spans="1:22" ht="48" x14ac:dyDescent="0.2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5">
        <f>E450/D450</f>
        <v>3.5461999999999998</v>
      </c>
      <c r="P450" s="6">
        <f>IF(E450=0,0,E450/L450)</f>
        <v>89.100502512562812</v>
      </c>
      <c r="Q450" t="str">
        <f>LEFT(N450,FIND("/",N450)-1)</f>
        <v>technology</v>
      </c>
      <c r="R450" t="str">
        <f>RIGHT(N450,LEN(N450)-FIND("/",N450))</f>
        <v>space exploration</v>
      </c>
      <c r="S450" s="10">
        <f>(((J450/60)/60)/24)+DATE(1970,1,1)</f>
        <v>41667.823287037041</v>
      </c>
      <c r="T450" s="10">
        <f>(((I450/60)/60)/24)+DATE(1970,1,1)</f>
        <v>41697.958333333336</v>
      </c>
      <c r="U450" s="5">
        <f>P450/3304</f>
        <v>2.6967464440848309E-2</v>
      </c>
      <c r="V450" s="5">
        <f>L450/26457</f>
        <v>7.5216388857391242E-3</v>
      </c>
    </row>
    <row r="451" spans="1:22" ht="48" x14ac:dyDescent="0.2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5">
        <f>E451/D451</f>
        <v>1.1786666666666668</v>
      </c>
      <c r="P451" s="6">
        <f>IF(E451=0,0,E451/L451)</f>
        <v>180.40816326530611</v>
      </c>
      <c r="Q451" t="str">
        <f>LEFT(N451,FIND("/",N451)-1)</f>
        <v>photography</v>
      </c>
      <c r="R451" t="str">
        <f>RIGHT(N451,LEN(N451)-FIND("/",N451))</f>
        <v>photobooks</v>
      </c>
      <c r="S451" s="10">
        <f>(((J451/60)/60)/24)+DATE(1970,1,1)</f>
        <v>41939.00712962963</v>
      </c>
      <c r="T451" s="10">
        <f>(((I451/60)/60)/24)+DATE(1970,1,1)</f>
        <v>41969.052083333328</v>
      </c>
      <c r="U451" s="5">
        <f>P451/3304</f>
        <v>5.460295498344616E-2</v>
      </c>
      <c r="V451" s="5">
        <f>L451/26457</f>
        <v>3.7041236723740407E-3</v>
      </c>
    </row>
    <row r="452" spans="1:22" ht="48" x14ac:dyDescent="0.2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5">
        <f>E452/D452</f>
        <v>0.7036</v>
      </c>
      <c r="P452" s="6">
        <f>IF(E452=0,0,E452/L452)</f>
        <v>382.39130434782606</v>
      </c>
      <c r="Q452" t="str">
        <f>LEFT(N452,FIND("/",N452)-1)</f>
        <v>technology</v>
      </c>
      <c r="R452" t="str">
        <f>RIGHT(N452,LEN(N452)-FIND("/",N452))</f>
        <v>wearables</v>
      </c>
      <c r="S452" s="10">
        <f>(((J452/60)/60)/24)+DATE(1970,1,1)</f>
        <v>42612.624039351853</v>
      </c>
      <c r="T452" s="10">
        <f>(((I452/60)/60)/24)+DATE(1970,1,1)</f>
        <v>42644.624039351853</v>
      </c>
      <c r="U452" s="5">
        <f>P452/3304</f>
        <v>0.11573586693336139</v>
      </c>
      <c r="V452" s="5">
        <f>L452/26457</f>
        <v>1.7386702951959784E-3</v>
      </c>
    </row>
    <row r="453" spans="1:22" ht="48" x14ac:dyDescent="0.2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5">
        <f>E453/D453</f>
        <v>0.25087142857142858</v>
      </c>
      <c r="P453" s="6">
        <f>IF(E453=0,0,E453/L453)</f>
        <v>89.59693877551021</v>
      </c>
      <c r="Q453" t="str">
        <f>LEFT(N453,FIND("/",N453)-1)</f>
        <v>technology</v>
      </c>
      <c r="R453" t="str">
        <f>RIGHT(N453,LEN(N453)-FIND("/",N453))</f>
        <v>wearables</v>
      </c>
      <c r="S453" s="10">
        <f>(((J453/60)/60)/24)+DATE(1970,1,1)</f>
        <v>42652.964907407411</v>
      </c>
      <c r="T453" s="10">
        <f>(((I453/60)/60)/24)+DATE(1970,1,1)</f>
        <v>42686.208333333328</v>
      </c>
      <c r="U453" s="5">
        <f>P453/3304</f>
        <v>2.7117717547067256E-2</v>
      </c>
      <c r="V453" s="5">
        <f>L453/26457</f>
        <v>7.4082473447480814E-3</v>
      </c>
    </row>
    <row r="454" spans="1:22" ht="48" x14ac:dyDescent="0.2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5">
        <f>E454/D454</f>
        <v>1.1696666666666666</v>
      </c>
      <c r="P454" s="6">
        <f>IF(E454=0,0,E454/L454)</f>
        <v>133.93129770992365</v>
      </c>
      <c r="Q454" t="str">
        <f>LEFT(N454,FIND("/",N454)-1)</f>
        <v>music</v>
      </c>
      <c r="R454" t="str">
        <f>RIGHT(N454,LEN(N454)-FIND("/",N454))</f>
        <v>rock</v>
      </c>
      <c r="S454" s="10">
        <f>(((J454/60)/60)/24)+DATE(1970,1,1)</f>
        <v>42081.77143518519</v>
      </c>
      <c r="T454" s="10">
        <f>(((I454/60)/60)/24)+DATE(1970,1,1)</f>
        <v>42119</v>
      </c>
      <c r="U454" s="5">
        <f>P454/3304</f>
        <v>4.0536107055061638E-2</v>
      </c>
      <c r="V454" s="5">
        <f>L454/26457</f>
        <v>4.9514306232755038E-3</v>
      </c>
    </row>
    <row r="455" spans="1:22" ht="48" x14ac:dyDescent="0.2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5">
        <f>E455/D455</f>
        <v>1</v>
      </c>
      <c r="P455" s="6">
        <f>IF(E455=0,0,E455/L455)</f>
        <v>224.12820512820514</v>
      </c>
      <c r="Q455" t="str">
        <f>LEFT(N455,FIND("/",N455)-1)</f>
        <v>music</v>
      </c>
      <c r="R455" t="str">
        <f>RIGHT(N455,LEN(N455)-FIND("/",N455))</f>
        <v>rock</v>
      </c>
      <c r="S455" s="10">
        <f>(((J455/60)/60)/24)+DATE(1970,1,1)</f>
        <v>42093.922048611115</v>
      </c>
      <c r="T455" s="10">
        <f>(((I455/60)/60)/24)+DATE(1970,1,1)</f>
        <v>42128.167361111111</v>
      </c>
      <c r="U455" s="5">
        <f>P455/3304</f>
        <v>6.7835413174396231E-2</v>
      </c>
      <c r="V455" s="5">
        <f>L455/26457</f>
        <v>2.9481800657670939E-3</v>
      </c>
    </row>
    <row r="456" spans="1:22" ht="48" x14ac:dyDescent="0.2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5">
        <f>E456/D456</f>
        <v>1.1629333333333334</v>
      </c>
      <c r="P456" s="6">
        <f>IF(E456=0,0,E456/L456)</f>
        <v>71.491803278688522</v>
      </c>
      <c r="Q456" t="str">
        <f>LEFT(N456,FIND("/",N456)-1)</f>
        <v>theater</v>
      </c>
      <c r="R456" t="str">
        <f>RIGHT(N456,LEN(N456)-FIND("/",N456))</f>
        <v>plays</v>
      </c>
      <c r="S456" s="10">
        <f>(((J456/60)/60)/24)+DATE(1970,1,1)</f>
        <v>41835.666354166664</v>
      </c>
      <c r="T456" s="10">
        <f>(((I456/60)/60)/24)+DATE(1970,1,1)</f>
        <v>41855.666354166664</v>
      </c>
      <c r="U456" s="5">
        <f>P456/3304</f>
        <v>2.1637954987496526E-2</v>
      </c>
      <c r="V456" s="5">
        <f>L456/26457</f>
        <v>9.2225120006047545E-3</v>
      </c>
    </row>
    <row r="457" spans="1:22" ht="48" x14ac:dyDescent="0.2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5">
        <f>E457/D457</f>
        <v>1.1608000000000001</v>
      </c>
      <c r="P457" s="6">
        <f>IF(E457=0,0,E457/L457)</f>
        <v>116.85906040268456</v>
      </c>
      <c r="Q457" t="str">
        <f>LEFT(N457,FIND("/",N457)-1)</f>
        <v>film &amp; video</v>
      </c>
      <c r="R457" t="str">
        <f>RIGHT(N457,LEN(N457)-FIND("/",N457))</f>
        <v>documentary</v>
      </c>
      <c r="S457" s="10">
        <f>(((J457/60)/60)/24)+DATE(1970,1,1)</f>
        <v>40987.688333333332</v>
      </c>
      <c r="T457" s="10">
        <f>(((I457/60)/60)/24)+DATE(1970,1,1)</f>
        <v>41032.688333333332</v>
      </c>
      <c r="U457" s="5">
        <f>P457/3304</f>
        <v>3.5368965012919057E-2</v>
      </c>
      <c r="V457" s="5">
        <f>L457/26457</f>
        <v>5.6317798692217562E-3</v>
      </c>
    </row>
    <row r="458" spans="1:22" ht="32" x14ac:dyDescent="0.2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5">
        <f>E458/D458</f>
        <v>1.0416766467065868</v>
      </c>
      <c r="P458" s="6">
        <f>IF(E458=0,0,E458/L458)</f>
        <v>123.37588652482269</v>
      </c>
      <c r="Q458" t="str">
        <f>LEFT(N458,FIND("/",N458)-1)</f>
        <v>photography</v>
      </c>
      <c r="R458" t="str">
        <f>RIGHT(N458,LEN(N458)-FIND("/",N458))</f>
        <v>photobooks</v>
      </c>
      <c r="S458" s="10">
        <f>(((J458/60)/60)/24)+DATE(1970,1,1)</f>
        <v>42430.430243055554</v>
      </c>
      <c r="T458" s="10">
        <f>(((I458/60)/60)/24)+DATE(1970,1,1)</f>
        <v>42460.416666666672</v>
      </c>
      <c r="U458" s="5">
        <f>P458/3304</f>
        <v>3.7341370013566189E-2</v>
      </c>
      <c r="V458" s="5">
        <f>L458/26457</f>
        <v>5.3294024265789774E-3</v>
      </c>
    </row>
    <row r="459" spans="1:22" ht="48" x14ac:dyDescent="0.2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5">
        <f>E459/D459</f>
        <v>1.1593333333333333</v>
      </c>
      <c r="P459" s="6">
        <f>IF(E459=0,0,E459/L459)</f>
        <v>152.54385964912279</v>
      </c>
      <c r="Q459" t="str">
        <f>LEFT(N459,FIND("/",N459)-1)</f>
        <v>music</v>
      </c>
      <c r="R459" t="str">
        <f>RIGHT(N459,LEN(N459)-FIND("/",N459))</f>
        <v>indie rock</v>
      </c>
      <c r="S459" s="10">
        <f>(((J459/60)/60)/24)+DATE(1970,1,1)</f>
        <v>41426.259618055556</v>
      </c>
      <c r="T459" s="10">
        <f>(((I459/60)/60)/24)+DATE(1970,1,1)</f>
        <v>41457.208333333336</v>
      </c>
      <c r="U459" s="5">
        <f>P459/3304</f>
        <v>4.6169449046344672E-2</v>
      </c>
      <c r="V459" s="5">
        <f>L459/26457</f>
        <v>4.3088785576595985E-3</v>
      </c>
    </row>
    <row r="460" spans="1:22" ht="48" x14ac:dyDescent="0.2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5">
        <f>E460/D460</f>
        <v>1.4458441666666668</v>
      </c>
      <c r="P460" s="6">
        <f>IF(E460=0,0,E460/L460)</f>
        <v>70.5289837398374</v>
      </c>
      <c r="Q460" t="str">
        <f>LEFT(N460,FIND("/",N460)-1)</f>
        <v>music</v>
      </c>
      <c r="R460" t="str">
        <f>RIGHT(N460,LEN(N460)-FIND("/",N460))</f>
        <v>indie rock</v>
      </c>
      <c r="S460" s="10">
        <f>(((J460/60)/60)/24)+DATE(1970,1,1)</f>
        <v>41228.786203703705</v>
      </c>
      <c r="T460" s="10">
        <f>(((I460/60)/60)/24)+DATE(1970,1,1)</f>
        <v>41258.786203703705</v>
      </c>
      <c r="U460" s="5">
        <f>P460/3304</f>
        <v>2.1346544715447155E-2</v>
      </c>
      <c r="V460" s="5">
        <f>L460/26457</f>
        <v>9.2981063612654503E-3</v>
      </c>
    </row>
    <row r="461" spans="1:22" ht="48" x14ac:dyDescent="0.2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5">
        <f>E461/D461</f>
        <v>1.8186315789473684</v>
      </c>
      <c r="P461" s="6">
        <f>IF(E461=0,0,E461/L461)</f>
        <v>143.97499999999999</v>
      </c>
      <c r="Q461" t="str">
        <f>LEFT(N461,FIND("/",N461)-1)</f>
        <v>technology</v>
      </c>
      <c r="R461" t="str">
        <f>RIGHT(N461,LEN(N461)-FIND("/",N461))</f>
        <v>hardware</v>
      </c>
      <c r="S461" s="10">
        <f>(((J461/60)/60)/24)+DATE(1970,1,1)</f>
        <v>42654.525775462964</v>
      </c>
      <c r="T461" s="10">
        <f>(((I461/60)/60)/24)+DATE(1970,1,1)</f>
        <v>42684.567442129628</v>
      </c>
      <c r="U461" s="5">
        <f>P461/3304</f>
        <v>4.3575968523002419E-2</v>
      </c>
      <c r="V461" s="5">
        <f>L461/26457</f>
        <v>4.5356616396416824E-3</v>
      </c>
    </row>
    <row r="462" spans="1:22" ht="48" x14ac:dyDescent="0.2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5">
        <f>E462/D462</f>
        <v>1.0787731249999999</v>
      </c>
      <c r="P462" s="6">
        <f>IF(E462=0,0,E462/L462)</f>
        <v>69.598266129032254</v>
      </c>
      <c r="Q462" t="str">
        <f>LEFT(N462,FIND("/",N462)-1)</f>
        <v>publishing</v>
      </c>
      <c r="R462" t="str">
        <f>RIGHT(N462,LEN(N462)-FIND("/",N462))</f>
        <v>radio &amp; podcasts</v>
      </c>
      <c r="S462" s="10">
        <f>(((J462/60)/60)/24)+DATE(1970,1,1)</f>
        <v>42340.172060185185</v>
      </c>
      <c r="T462" s="10">
        <f>(((I462/60)/60)/24)+DATE(1970,1,1)</f>
        <v>42381.208333333328</v>
      </c>
      <c r="U462" s="5">
        <f>P462/3304</f>
        <v>2.1064850523314846E-2</v>
      </c>
      <c r="V462" s="5">
        <f>L462/26457</f>
        <v>9.3737007219261443E-3</v>
      </c>
    </row>
    <row r="463" spans="1:22" ht="48" x14ac:dyDescent="0.2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5">
        <f>E463/D463</f>
        <v>1.7176130000000001</v>
      </c>
      <c r="P463" s="6">
        <f>IF(E463=0,0,E463/L463)</f>
        <v>58.422210884353746</v>
      </c>
      <c r="Q463" t="str">
        <f>LEFT(N463,FIND("/",N463)-1)</f>
        <v>technology</v>
      </c>
      <c r="R463" t="str">
        <f>RIGHT(N463,LEN(N463)-FIND("/",N463))</f>
        <v>space exploration</v>
      </c>
      <c r="S463" s="10">
        <f>(((J463/60)/60)/24)+DATE(1970,1,1)</f>
        <v>41982.143171296295</v>
      </c>
      <c r="T463" s="10">
        <f>(((I463/60)/60)/24)+DATE(1970,1,1)</f>
        <v>42013.143171296295</v>
      </c>
      <c r="U463" s="5">
        <f>P463/3304</f>
        <v>1.7682267216814089E-2</v>
      </c>
      <c r="V463" s="5">
        <f>L463/26457</f>
        <v>1.1112371017122123E-2</v>
      </c>
    </row>
    <row r="464" spans="1:22" ht="48" x14ac:dyDescent="0.2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5">
        <f>E464/D464</f>
        <v>1.0731250000000001</v>
      </c>
      <c r="P464" s="6">
        <f>IF(E464=0,0,E464/L464)</f>
        <v>89.895287958115176</v>
      </c>
      <c r="Q464" t="str">
        <f>LEFT(N464,FIND("/",N464)-1)</f>
        <v>music</v>
      </c>
      <c r="R464" t="str">
        <f>RIGHT(N464,LEN(N464)-FIND("/",N464))</f>
        <v>indie rock</v>
      </c>
      <c r="S464" s="10">
        <f>(((J464/60)/60)/24)+DATE(1970,1,1)</f>
        <v>41135.175694444442</v>
      </c>
      <c r="T464" s="10">
        <f>(((I464/60)/60)/24)+DATE(1970,1,1)</f>
        <v>41162.163194444445</v>
      </c>
      <c r="U464" s="5">
        <f>P464/3304</f>
        <v>2.7208016936475538E-2</v>
      </c>
      <c r="V464" s="5">
        <f>L464/26457</f>
        <v>7.2192614430963446E-3</v>
      </c>
    </row>
    <row r="465" spans="1:22" ht="32" x14ac:dyDescent="0.2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5">
        <f>E465/D465</f>
        <v>0.11436666666666667</v>
      </c>
      <c r="P465" s="6">
        <f>IF(E465=0,0,E465/L465)</f>
        <v>112.86184210526316</v>
      </c>
      <c r="Q465" t="str">
        <f>LEFT(N465,FIND("/",N465)-1)</f>
        <v>technology</v>
      </c>
      <c r="R465" t="str">
        <f>RIGHT(N465,LEN(N465)-FIND("/",N465))</f>
        <v>space exploration</v>
      </c>
      <c r="S465" s="10">
        <f>(((J465/60)/60)/24)+DATE(1970,1,1)</f>
        <v>42767.688518518517</v>
      </c>
      <c r="T465" s="10">
        <f>(((I465/60)/60)/24)+DATE(1970,1,1)</f>
        <v>42806.791666666672</v>
      </c>
      <c r="U465" s="5">
        <f>P465/3304</f>
        <v>3.4159153179559067E-2</v>
      </c>
      <c r="V465" s="5">
        <f>L465/26457</f>
        <v>5.7451714102127981E-3</v>
      </c>
    </row>
    <row r="466" spans="1:22" ht="32" x14ac:dyDescent="0.2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5">
        <f>E466/D466</f>
        <v>1.1377333333333333</v>
      </c>
      <c r="P466" s="6">
        <f>IF(E466=0,0,E466/L466)</f>
        <v>108.01265822784811</v>
      </c>
      <c r="Q466" t="str">
        <f>LEFT(N466,FIND("/",N466)-1)</f>
        <v>film &amp; video</v>
      </c>
      <c r="R466" t="str">
        <f>RIGHT(N466,LEN(N466)-FIND("/",N466))</f>
        <v>documentary</v>
      </c>
      <c r="S466" s="10">
        <f>(((J466/60)/60)/24)+DATE(1970,1,1)</f>
        <v>41950.923576388886</v>
      </c>
      <c r="T466" s="10">
        <f>(((I466/60)/60)/24)+DATE(1970,1,1)</f>
        <v>41984.207638888889</v>
      </c>
      <c r="U466" s="5">
        <f>P466/3304</f>
        <v>3.2691482514481875E-2</v>
      </c>
      <c r="V466" s="5">
        <f>L466/26457</f>
        <v>5.9719544921948819E-3</v>
      </c>
    </row>
    <row r="467" spans="1:22" ht="48" x14ac:dyDescent="0.2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5">
        <f>E467/D467</f>
        <v>1.7028880000000002</v>
      </c>
      <c r="P467" s="6">
        <f>IF(E467=0,0,E467/L467)</f>
        <v>90.579148936170213</v>
      </c>
      <c r="Q467" t="str">
        <f>LEFT(N467,FIND("/",N467)-1)</f>
        <v>film &amp; video</v>
      </c>
      <c r="R467" t="str">
        <f>RIGHT(N467,LEN(N467)-FIND("/",N467))</f>
        <v>documentary</v>
      </c>
      <c r="S467" s="10">
        <f>(((J467/60)/60)/24)+DATE(1970,1,1)</f>
        <v>42261.500243055561</v>
      </c>
      <c r="T467" s="10">
        <f>(((I467/60)/60)/24)+DATE(1970,1,1)</f>
        <v>42291.500243055561</v>
      </c>
      <c r="U467" s="5">
        <f>P467/3304</f>
        <v>2.7414996651383236E-2</v>
      </c>
      <c r="V467" s="5">
        <f>L467/26457</f>
        <v>7.1058699021053027E-3</v>
      </c>
    </row>
    <row r="468" spans="1:22" ht="48" x14ac:dyDescent="0.2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5">
        <f>E468/D468</f>
        <v>5.6613333333333335E-2</v>
      </c>
      <c r="P468" s="6">
        <f>IF(E468=0,0,E468/L468)</f>
        <v>182.6236559139785</v>
      </c>
      <c r="Q468" t="str">
        <f>LEFT(N468,FIND("/",N468)-1)</f>
        <v>technology</v>
      </c>
      <c r="R468" t="str">
        <f>RIGHT(N468,LEN(N468)-FIND("/",N468))</f>
        <v>wearables</v>
      </c>
      <c r="S468" s="10">
        <f>(((J468/60)/60)/24)+DATE(1970,1,1)</f>
        <v>42586.295138888891</v>
      </c>
      <c r="T468" s="10">
        <f>(((I468/60)/60)/24)+DATE(1970,1,1)</f>
        <v>42626.295138888891</v>
      </c>
      <c r="U468" s="5">
        <f>P468/3304</f>
        <v>5.5273503605925693E-2</v>
      </c>
      <c r="V468" s="5">
        <f>L468/26457</f>
        <v>3.5151377707223043E-3</v>
      </c>
    </row>
    <row r="469" spans="1:22" ht="48" x14ac:dyDescent="0.2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5">
        <f>E469/D469</f>
        <v>6.7447999999999997</v>
      </c>
      <c r="P469" s="6">
        <f>IF(E469=0,0,E469/L469)</f>
        <v>70.848739495798313</v>
      </c>
      <c r="Q469" t="str">
        <f>LEFT(N469,FIND("/",N469)-1)</f>
        <v>technology</v>
      </c>
      <c r="R469" t="str">
        <f>RIGHT(N469,LEN(N469)-FIND("/",N469))</f>
        <v>hardware</v>
      </c>
      <c r="S469" s="10">
        <f>(((J469/60)/60)/24)+DATE(1970,1,1)</f>
        <v>41201.012083333335</v>
      </c>
      <c r="T469" s="10">
        <f>(((I469/60)/60)/24)+DATE(1970,1,1)</f>
        <v>41231.053749999999</v>
      </c>
      <c r="U469" s="5">
        <f>P469/3304</f>
        <v>2.1443323091948643E-2</v>
      </c>
      <c r="V469" s="5">
        <f>L469/26457</f>
        <v>8.9957289186226707E-3</v>
      </c>
    </row>
    <row r="470" spans="1:22" ht="48" x14ac:dyDescent="0.2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5">
        <f>E470/D470</f>
        <v>1.4005000000000001</v>
      </c>
      <c r="P470" s="6">
        <f>IF(E470=0,0,E470/L470)</f>
        <v>95.48863636363636</v>
      </c>
      <c r="Q470" t="str">
        <f>LEFT(N470,FIND("/",N470)-1)</f>
        <v>technology</v>
      </c>
      <c r="R470" t="str">
        <f>RIGHT(N470,LEN(N470)-FIND("/",N470))</f>
        <v>hardware</v>
      </c>
      <c r="S470" s="10">
        <f>(((J470/60)/60)/24)+DATE(1970,1,1)</f>
        <v>41944.83898148148</v>
      </c>
      <c r="T470" s="10">
        <f>(((I470/60)/60)/24)+DATE(1970,1,1)</f>
        <v>42004.880648148144</v>
      </c>
      <c r="U470" s="5">
        <f>P470/3304</f>
        <v>2.8900918996257977E-2</v>
      </c>
      <c r="V470" s="5">
        <f>L470/26457</f>
        <v>6.6523037381411351E-3</v>
      </c>
    </row>
    <row r="471" spans="1:22" ht="48" x14ac:dyDescent="0.2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5">
        <f>E471/D471</f>
        <v>1.0245398773006136</v>
      </c>
      <c r="P471" s="6">
        <f>IF(E471=0,0,E471/L471)</f>
        <v>165.34653465346534</v>
      </c>
      <c r="Q471" t="str">
        <f>LEFT(N471,FIND("/",N471)-1)</f>
        <v>photography</v>
      </c>
      <c r="R471" t="str">
        <f>RIGHT(N471,LEN(N471)-FIND("/",N471))</f>
        <v>photobooks</v>
      </c>
      <c r="S471" s="10">
        <f>(((J471/60)/60)/24)+DATE(1970,1,1)</f>
        <v>42125.614895833336</v>
      </c>
      <c r="T471" s="10">
        <f>(((I471/60)/60)/24)+DATE(1970,1,1)</f>
        <v>42155.614895833336</v>
      </c>
      <c r="U471" s="5">
        <f>P471/3304</f>
        <v>5.004435068204157E-2</v>
      </c>
      <c r="V471" s="5">
        <f>L471/26457</f>
        <v>3.817515213365083E-3</v>
      </c>
    </row>
    <row r="472" spans="1:22" ht="48" x14ac:dyDescent="0.2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5">
        <f>E472/D472</f>
        <v>1.1091186666666666</v>
      </c>
      <c r="P472" s="6">
        <f>IF(E472=0,0,E472/L472)</f>
        <v>127.97523076923076</v>
      </c>
      <c r="Q472" t="str">
        <f>LEFT(N472,FIND("/",N472)-1)</f>
        <v>music</v>
      </c>
      <c r="R472" t="str">
        <f>RIGHT(N472,LEN(N472)-FIND("/",N472))</f>
        <v>rock</v>
      </c>
      <c r="S472" s="10">
        <f>(((J472/60)/60)/24)+DATE(1970,1,1)</f>
        <v>40513.757569444446</v>
      </c>
      <c r="T472" s="10">
        <f>(((I472/60)/60)/24)+DATE(1970,1,1)</f>
        <v>40603.757569444446</v>
      </c>
      <c r="U472" s="5">
        <f>P472/3304</f>
        <v>3.8733423356304711E-2</v>
      </c>
      <c r="V472" s="5">
        <f>L472/26457</f>
        <v>4.913633442945156E-3</v>
      </c>
    </row>
    <row r="473" spans="1:22" ht="48" x14ac:dyDescent="0.2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5">
        <f>E473/D473</f>
        <v>1.0358125</v>
      </c>
      <c r="P473" s="6">
        <f>IF(E473=0,0,E473/L473)</f>
        <v>48.037681159420288</v>
      </c>
      <c r="Q473" t="str">
        <f>LEFT(N473,FIND("/",N473)-1)</f>
        <v>photography</v>
      </c>
      <c r="R473" t="str">
        <f>RIGHT(N473,LEN(N473)-FIND("/",N473))</f>
        <v>photobooks</v>
      </c>
      <c r="S473" s="10">
        <f>(((J473/60)/60)/24)+DATE(1970,1,1)</f>
        <v>42414.44332175926</v>
      </c>
      <c r="T473" s="10">
        <f>(((I473/60)/60)/24)+DATE(1970,1,1)</f>
        <v>42451.834027777775</v>
      </c>
      <c r="U473" s="5">
        <f>P473/3304</f>
        <v>1.4539249745587254E-2</v>
      </c>
      <c r="V473" s="5">
        <f>L473/26457</f>
        <v>1.3040027213969838E-2</v>
      </c>
    </row>
    <row r="474" spans="1:22" ht="48" x14ac:dyDescent="0.2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5">
        <f>E474/D474</f>
        <v>1.1013360000000001</v>
      </c>
      <c r="P474" s="6">
        <f>IF(E474=0,0,E474/L474)</f>
        <v>70.000169491525426</v>
      </c>
      <c r="Q474" t="str">
        <f>LEFT(N474,FIND("/",N474)-1)</f>
        <v>film &amp; video</v>
      </c>
      <c r="R474" t="str">
        <f>RIGHT(N474,LEN(N474)-FIND("/",N474))</f>
        <v>documentary</v>
      </c>
      <c r="S474" s="10">
        <f>(((J474/60)/60)/24)+DATE(1970,1,1)</f>
        <v>42559.755671296298</v>
      </c>
      <c r="T474" s="10">
        <f>(((I474/60)/60)/24)+DATE(1970,1,1)</f>
        <v>42616.041666666672</v>
      </c>
      <c r="U474" s="5">
        <f>P474/3304</f>
        <v>2.1186491976853943E-2</v>
      </c>
      <c r="V474" s="5">
        <f>L474/26457</f>
        <v>8.9201345579619767E-3</v>
      </c>
    </row>
    <row r="475" spans="1:22" ht="48" x14ac:dyDescent="0.2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5">
        <f>E475/D475</f>
        <v>1.1000666666666667</v>
      </c>
      <c r="P475" s="6">
        <f>IF(E475=0,0,E475/L475)</f>
        <v>128.9140625</v>
      </c>
      <c r="Q475" t="str">
        <f>LEFT(N475,FIND("/",N475)-1)</f>
        <v>theater</v>
      </c>
      <c r="R475" t="str">
        <f>RIGHT(N475,LEN(N475)-FIND("/",N475))</f>
        <v>spaces</v>
      </c>
      <c r="S475" s="10">
        <f>(((J475/60)/60)/24)+DATE(1970,1,1)</f>
        <v>42083.070590277777</v>
      </c>
      <c r="T475" s="10">
        <f>(((I475/60)/60)/24)+DATE(1970,1,1)</f>
        <v>42110.118055555555</v>
      </c>
      <c r="U475" s="5">
        <f>P475/3304</f>
        <v>3.9017573395883777E-2</v>
      </c>
      <c r="V475" s="5">
        <f>L475/26457</f>
        <v>4.8380390822844619E-3</v>
      </c>
    </row>
    <row r="476" spans="1:22" ht="48" x14ac:dyDescent="0.2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5">
        <f>E476/D476</f>
        <v>1.0976666666666666</v>
      </c>
      <c r="P476" s="6">
        <f>IF(E476=0,0,E476/L476)</f>
        <v>99.787878787878782</v>
      </c>
      <c r="Q476" t="str">
        <f>LEFT(N476,FIND("/",N476)-1)</f>
        <v>theater</v>
      </c>
      <c r="R476" t="str">
        <f>RIGHT(N476,LEN(N476)-FIND("/",N476))</f>
        <v>plays</v>
      </c>
      <c r="S476" s="10">
        <f>(((J476/60)/60)/24)+DATE(1970,1,1)</f>
        <v>42290.61855324074</v>
      </c>
      <c r="T476" s="10">
        <f>(((I476/60)/60)/24)+DATE(1970,1,1)</f>
        <v>42320.104861111111</v>
      </c>
      <c r="U476" s="5">
        <f>P476/3304</f>
        <v>3.0202142490278083E-2</v>
      </c>
      <c r="V476" s="5">
        <f>L476/26457</f>
        <v>6.2365347545073136E-3</v>
      </c>
    </row>
    <row r="477" spans="1:22" ht="48" x14ac:dyDescent="0.2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5">
        <f>E477/D477</f>
        <v>1.0915333333333332</v>
      </c>
      <c r="P477" s="6">
        <f>IF(E477=0,0,E477/L477)</f>
        <v>121.28148148148148</v>
      </c>
      <c r="Q477" t="str">
        <f>LEFT(N477,FIND("/",N477)-1)</f>
        <v>film &amp; video</v>
      </c>
      <c r="R477" t="str">
        <f>RIGHT(N477,LEN(N477)-FIND("/",N477))</f>
        <v>documentary</v>
      </c>
      <c r="S477" s="10">
        <f>(((J477/60)/60)/24)+DATE(1970,1,1)</f>
        <v>41313.816249999996</v>
      </c>
      <c r="T477" s="10">
        <f>(((I477/60)/60)/24)+DATE(1970,1,1)</f>
        <v>41358.774583333332</v>
      </c>
      <c r="U477" s="5">
        <f>P477/3304</f>
        <v>3.6707470182046453E-2</v>
      </c>
      <c r="V477" s="5">
        <f>L477/26457</f>
        <v>5.1026193445968928E-3</v>
      </c>
    </row>
    <row r="478" spans="1:22" ht="48" x14ac:dyDescent="0.2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5">
        <f>E478/D478</f>
        <v>1.0860666666666667</v>
      </c>
      <c r="P478" s="6">
        <f>IF(E478=0,0,E478/L478)</f>
        <v>139.23931623931625</v>
      </c>
      <c r="Q478" t="str">
        <f>LEFT(N478,FIND("/",N478)-1)</f>
        <v>theater</v>
      </c>
      <c r="R478" t="str">
        <f>RIGHT(N478,LEN(N478)-FIND("/",N478))</f>
        <v>plays</v>
      </c>
      <c r="S478" s="10">
        <f>(((J478/60)/60)/24)+DATE(1970,1,1)</f>
        <v>42780.825706018513</v>
      </c>
      <c r="T478" s="10">
        <f>(((I478/60)/60)/24)+DATE(1970,1,1)</f>
        <v>42810.784039351856</v>
      </c>
      <c r="U478" s="5">
        <f>P478/3304</f>
        <v>4.2142650193497652E-2</v>
      </c>
      <c r="V478" s="5">
        <f>L478/26457</f>
        <v>4.4222700986506405E-3</v>
      </c>
    </row>
    <row r="479" spans="1:22" ht="48" x14ac:dyDescent="0.2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5">
        <f>E479/D479</f>
        <v>1.0821333333333334</v>
      </c>
      <c r="P479" s="6">
        <f>IF(E479=0,0,E479/L479)</f>
        <v>90.177777777777777</v>
      </c>
      <c r="Q479" t="str">
        <f>LEFT(N479,FIND("/",N479)-1)</f>
        <v>technology</v>
      </c>
      <c r="R479" t="str">
        <f>RIGHT(N479,LEN(N479)-FIND("/",N479))</f>
        <v>hardware</v>
      </c>
      <c r="S479" s="10">
        <f>(((J479/60)/60)/24)+DATE(1970,1,1)</f>
        <v>42138.684189814812</v>
      </c>
      <c r="T479" s="10">
        <f>(((I479/60)/60)/24)+DATE(1970,1,1)</f>
        <v>42168.684189814812</v>
      </c>
      <c r="U479" s="5">
        <f>P479/3304</f>
        <v>2.7293516276567124E-2</v>
      </c>
      <c r="V479" s="5">
        <f>L479/26457</f>
        <v>6.803492459462524E-3</v>
      </c>
    </row>
    <row r="480" spans="1:22" ht="48" x14ac:dyDescent="0.2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5">
        <f>E480/D480</f>
        <v>2.9472727272727273</v>
      </c>
      <c r="P480" s="6">
        <f>IF(E480=0,0,E480/L480)</f>
        <v>92.102272727272734</v>
      </c>
      <c r="Q480" t="str">
        <f>LEFT(N480,FIND("/",N480)-1)</f>
        <v>music</v>
      </c>
      <c r="R480" t="str">
        <f>RIGHT(N480,LEN(N480)-FIND("/",N480))</f>
        <v>rock</v>
      </c>
      <c r="S480" s="10">
        <f>(((J480/60)/60)/24)+DATE(1970,1,1)</f>
        <v>40587.085532407407</v>
      </c>
      <c r="T480" s="10">
        <f>(((I480/60)/60)/24)+DATE(1970,1,1)</f>
        <v>40636.043865740743</v>
      </c>
      <c r="U480" s="5">
        <f>P480/3304</f>
        <v>2.7875990534888841E-2</v>
      </c>
      <c r="V480" s="5">
        <f>L480/26457</f>
        <v>6.6523037381411351E-3</v>
      </c>
    </row>
    <row r="481" spans="1:22" ht="48" x14ac:dyDescent="0.2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5">
        <f>E481/D481</f>
        <v>1.08</v>
      </c>
      <c r="P481" s="6">
        <f>IF(E481=0,0,E481/L481)</f>
        <v>462.85714285714283</v>
      </c>
      <c r="Q481" t="str">
        <f>LEFT(N481,FIND("/",N481)-1)</f>
        <v>photography</v>
      </c>
      <c r="R481" t="str">
        <f>RIGHT(N481,LEN(N481)-FIND("/",N481))</f>
        <v>photobooks</v>
      </c>
      <c r="S481" s="10">
        <f>(((J481/60)/60)/24)+DATE(1970,1,1)</f>
        <v>42420.74962962963</v>
      </c>
      <c r="T481" s="10">
        <f>(((I481/60)/60)/24)+DATE(1970,1,1)</f>
        <v>42450.707962962959</v>
      </c>
      <c r="U481" s="5">
        <f>P481/3304</f>
        <v>0.14008993427879626</v>
      </c>
      <c r="V481" s="5">
        <f>L481/26457</f>
        <v>1.3229013115621574E-3</v>
      </c>
    </row>
    <row r="482" spans="1:22" ht="48" x14ac:dyDescent="0.2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5">
        <f>E482/D482</f>
        <v>1.0103500000000001</v>
      </c>
      <c r="P482" s="6">
        <f>IF(E482=0,0,E482/L482)</f>
        <v>39.91506172839506</v>
      </c>
      <c r="Q482" t="str">
        <f>LEFT(N482,FIND("/",N482)-1)</f>
        <v>photography</v>
      </c>
      <c r="R482" t="str">
        <f>RIGHT(N482,LEN(N482)-FIND("/",N482))</f>
        <v>photobooks</v>
      </c>
      <c r="S482" s="10">
        <f>(((J482/60)/60)/24)+DATE(1970,1,1)</f>
        <v>41809.385162037033</v>
      </c>
      <c r="T482" s="10">
        <f>(((I482/60)/60)/24)+DATE(1970,1,1)</f>
        <v>41839.385162037033</v>
      </c>
      <c r="U482" s="5">
        <f>P482/3304</f>
        <v>1.2080829820942815E-2</v>
      </c>
      <c r="V482" s="5">
        <f>L482/26457</f>
        <v>1.5307858033790679E-2</v>
      </c>
    </row>
    <row r="483" spans="1:22" ht="48" x14ac:dyDescent="0.2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5">
        <f>E483/D483</f>
        <v>1.0763413333333334</v>
      </c>
      <c r="P483" s="6">
        <f>IF(E483=0,0,E483/L483)</f>
        <v>117.84759124087591</v>
      </c>
      <c r="Q483" t="str">
        <f>LEFT(N483,FIND("/",N483)-1)</f>
        <v>film &amp; video</v>
      </c>
      <c r="R483" t="str">
        <f>RIGHT(N483,LEN(N483)-FIND("/",N483))</f>
        <v>documentary</v>
      </c>
      <c r="S483" s="10">
        <f>(((J483/60)/60)/24)+DATE(1970,1,1)</f>
        <v>41354.708460648151</v>
      </c>
      <c r="T483" s="10">
        <f>(((I483/60)/60)/24)+DATE(1970,1,1)</f>
        <v>41399.708460648151</v>
      </c>
      <c r="U483" s="5">
        <f>P483/3304</f>
        <v>3.5668157155228787E-2</v>
      </c>
      <c r="V483" s="5">
        <f>L483/26457</f>
        <v>5.1782137052575877E-3</v>
      </c>
    </row>
    <row r="484" spans="1:22" ht="48" x14ac:dyDescent="0.2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5">
        <f>E484/D484</f>
        <v>1.0666666666666667</v>
      </c>
      <c r="P484" s="6">
        <f>IF(E484=0,0,E484/L484)</f>
        <v>81.632653061224488</v>
      </c>
      <c r="Q484" t="str">
        <f>LEFT(N484,FIND("/",N484)-1)</f>
        <v>film &amp; video</v>
      </c>
      <c r="R484" t="str">
        <f>RIGHT(N484,LEN(N484)-FIND("/",N484))</f>
        <v>documentary</v>
      </c>
      <c r="S484" s="10">
        <f>(((J484/60)/60)/24)+DATE(1970,1,1)</f>
        <v>41082.564884259256</v>
      </c>
      <c r="T484" s="10">
        <f>(((I484/60)/60)/24)+DATE(1970,1,1)</f>
        <v>41097.564884259256</v>
      </c>
      <c r="U484" s="5">
        <f>P484/3304</f>
        <v>2.470721944952315E-2</v>
      </c>
      <c r="V484" s="5">
        <f>L484/26457</f>
        <v>7.4082473447480814E-3</v>
      </c>
    </row>
    <row r="485" spans="1:22" ht="32" x14ac:dyDescent="0.2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5">
        <f>E485/D485</f>
        <v>1.1383571428571428</v>
      </c>
      <c r="P485" s="6">
        <f>IF(E485=0,0,E485/L485)</f>
        <v>68.106837606837601</v>
      </c>
      <c r="Q485" t="str">
        <f>LEFT(N485,FIND("/",N485)-1)</f>
        <v>games</v>
      </c>
      <c r="R485" t="str">
        <f>RIGHT(N485,LEN(N485)-FIND("/",N485))</f>
        <v>tabletop games</v>
      </c>
      <c r="S485" s="10">
        <f>(((J485/60)/60)/24)+DATE(1970,1,1)</f>
        <v>42675.487291666665</v>
      </c>
      <c r="T485" s="10">
        <f>(((I485/60)/60)/24)+DATE(1970,1,1)</f>
        <v>42706.291666666672</v>
      </c>
      <c r="U485" s="5">
        <f>P485/3304</f>
        <v>2.0613449638873366E-2</v>
      </c>
      <c r="V485" s="5">
        <f>L485/26457</f>
        <v>8.8445401973012809E-3</v>
      </c>
    </row>
    <row r="486" spans="1:22" ht="48" x14ac:dyDescent="0.2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5">
        <f>E486/D486</f>
        <v>1.592951</v>
      </c>
      <c r="P486" s="6">
        <f>IF(E486=0,0,E486/L486)</f>
        <v>77.327718446601949</v>
      </c>
      <c r="Q486" t="str">
        <f>LEFT(N486,FIND("/",N486)-1)</f>
        <v>technology</v>
      </c>
      <c r="R486" t="str">
        <f>RIGHT(N486,LEN(N486)-FIND("/",N486))</f>
        <v>makerspaces</v>
      </c>
      <c r="S486" s="10">
        <f>(((J486/60)/60)/24)+DATE(1970,1,1)</f>
        <v>42235.764340277776</v>
      </c>
      <c r="T486" s="10">
        <f>(((I486/60)/60)/24)+DATE(1970,1,1)</f>
        <v>42272.875</v>
      </c>
      <c r="U486" s="5">
        <f>P486/3304</f>
        <v>2.3404273137591389E-2</v>
      </c>
      <c r="V486" s="5">
        <f>L486/26457</f>
        <v>7.786219148051555E-3</v>
      </c>
    </row>
    <row r="487" spans="1:22" ht="48" x14ac:dyDescent="0.2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5">
        <f>E487/D487</f>
        <v>1.0612433333333333</v>
      </c>
      <c r="P487" s="6">
        <f>IF(E487=0,0,E487/L487)</f>
        <v>38.543946731234868</v>
      </c>
      <c r="Q487" t="str">
        <f>LEFT(N487,FIND("/",N487)-1)</f>
        <v>music</v>
      </c>
      <c r="R487" t="str">
        <f>RIGHT(N487,LEN(N487)-FIND("/",N487))</f>
        <v>rock</v>
      </c>
      <c r="S487" s="10">
        <f>(((J487/60)/60)/24)+DATE(1970,1,1)</f>
        <v>41121.561886574076</v>
      </c>
      <c r="T487" s="10">
        <f>(((I487/60)/60)/24)+DATE(1970,1,1)</f>
        <v>41156.561886574076</v>
      </c>
      <c r="U487" s="5">
        <f>P487/3304</f>
        <v>1.1665843441657043E-2</v>
      </c>
      <c r="V487" s="5">
        <f>L487/26457</f>
        <v>1.5610235476433459E-2</v>
      </c>
    </row>
    <row r="488" spans="1:22" ht="48" x14ac:dyDescent="0.2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5">
        <f>E488/D488</f>
        <v>6.3613999999999997</v>
      </c>
      <c r="P488" s="6">
        <f>IF(E488=0,0,E488/L488)</f>
        <v>94.103550295857985</v>
      </c>
      <c r="Q488" t="str">
        <f>LEFT(N488,FIND("/",N488)-1)</f>
        <v>games</v>
      </c>
      <c r="R488" t="str">
        <f>RIGHT(N488,LEN(N488)-FIND("/",N488))</f>
        <v>tabletop games</v>
      </c>
      <c r="S488" s="10">
        <f>(((J488/60)/60)/24)+DATE(1970,1,1)</f>
        <v>42505.936678240745</v>
      </c>
      <c r="T488" s="10">
        <f>(((I488/60)/60)/24)+DATE(1970,1,1)</f>
        <v>42540.958333333328</v>
      </c>
      <c r="U488" s="5">
        <f>P488/3304</f>
        <v>2.848170408470278E-2</v>
      </c>
      <c r="V488" s="5">
        <f>L488/26457</f>
        <v>6.3877234758287034E-3</v>
      </c>
    </row>
    <row r="489" spans="1:22" ht="48" x14ac:dyDescent="0.2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5">
        <f>E489/D489</f>
        <v>0.39627499999999999</v>
      </c>
      <c r="P489" s="6">
        <f>IF(E489=0,0,E489/L489)</f>
        <v>152.41346153846155</v>
      </c>
      <c r="Q489" t="str">
        <f>LEFT(N489,FIND("/",N489)-1)</f>
        <v>technology</v>
      </c>
      <c r="R489" t="str">
        <f>RIGHT(N489,LEN(N489)-FIND("/",N489))</f>
        <v>wearables</v>
      </c>
      <c r="S489" s="10">
        <f>(((J489/60)/60)/24)+DATE(1970,1,1)</f>
        <v>42747.194502314815</v>
      </c>
      <c r="T489" s="10">
        <f>(((I489/60)/60)/24)+DATE(1970,1,1)</f>
        <v>42807.152835648143</v>
      </c>
      <c r="U489" s="5">
        <f>P489/3304</f>
        <v>4.6129982305829764E-2</v>
      </c>
      <c r="V489" s="5">
        <f>L489/26457</f>
        <v>3.9309067543561249E-3</v>
      </c>
    </row>
    <row r="490" spans="1:22" ht="32" x14ac:dyDescent="0.2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5">
        <f>E490/D490</f>
        <v>1.0538666666666667</v>
      </c>
      <c r="P490" s="6">
        <f>IF(E490=0,0,E490/L490)</f>
        <v>205.2987012987013</v>
      </c>
      <c r="Q490" t="str">
        <f>LEFT(N490,FIND("/",N490)-1)</f>
        <v>technology</v>
      </c>
      <c r="R490" t="str">
        <f>RIGHT(N490,LEN(N490)-FIND("/",N490))</f>
        <v>space exploration</v>
      </c>
      <c r="S490" s="10">
        <f>(((J490/60)/60)/24)+DATE(1970,1,1)</f>
        <v>42279.792372685188</v>
      </c>
      <c r="T490" s="10">
        <f>(((I490/60)/60)/24)+DATE(1970,1,1)</f>
        <v>42339.834039351852</v>
      </c>
      <c r="U490" s="5">
        <f>P490/3304</f>
        <v>6.2136410804691677E-2</v>
      </c>
      <c r="V490" s="5">
        <f>L490/26457</f>
        <v>2.9103828854367465E-3</v>
      </c>
    </row>
    <row r="491" spans="1:22" ht="48" x14ac:dyDescent="0.2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5">
        <f>E491/D491</f>
        <v>1.0496000000000001</v>
      </c>
      <c r="P491" s="6">
        <f>IF(E491=0,0,E491/L491)</f>
        <v>63.2289156626506</v>
      </c>
      <c r="Q491" t="str">
        <f>LEFT(N491,FIND("/",N491)-1)</f>
        <v>theater</v>
      </c>
      <c r="R491" t="str">
        <f>RIGHT(N491,LEN(N491)-FIND("/",N491))</f>
        <v>spaces</v>
      </c>
      <c r="S491" s="10">
        <f>(((J491/60)/60)/24)+DATE(1970,1,1)</f>
        <v>42724.665173611109</v>
      </c>
      <c r="T491" s="10">
        <f>(((I491/60)/60)/24)+DATE(1970,1,1)</f>
        <v>42754.665173611109</v>
      </c>
      <c r="U491" s="5">
        <f>P491/3304</f>
        <v>1.9137081011698122E-2</v>
      </c>
      <c r="V491" s="5">
        <f>L491/26457</f>
        <v>9.4114979022564913E-3</v>
      </c>
    </row>
    <row r="492" spans="1:22" ht="32" x14ac:dyDescent="0.2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5">
        <f>E492/D492</f>
        <v>5.2416666666666663</v>
      </c>
      <c r="P492" s="6">
        <f>IF(E492=0,0,E492/L492)</f>
        <v>44.171348314606739</v>
      </c>
      <c r="Q492" t="str">
        <f>LEFT(N492,FIND("/",N492)-1)</f>
        <v>games</v>
      </c>
      <c r="R492" t="str">
        <f>RIGHT(N492,LEN(N492)-FIND("/",N492))</f>
        <v>tabletop games</v>
      </c>
      <c r="S492" s="10">
        <f>(((J492/60)/60)/24)+DATE(1970,1,1)</f>
        <v>41879.900752314818</v>
      </c>
      <c r="T492" s="10">
        <f>(((I492/60)/60)/24)+DATE(1970,1,1)</f>
        <v>41914.900752314818</v>
      </c>
      <c r="U492" s="5">
        <f>P492/3304</f>
        <v>1.3369052153331338E-2</v>
      </c>
      <c r="V492" s="5">
        <f>L492/26457</f>
        <v>1.3455796197603658E-2</v>
      </c>
    </row>
    <row r="493" spans="1:22" ht="48" x14ac:dyDescent="0.2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5">
        <f>E493/D493</f>
        <v>1.0482</v>
      </c>
      <c r="P493" s="6">
        <f>IF(E493=0,0,E493/L493)</f>
        <v>67.771551724137936</v>
      </c>
      <c r="Q493" t="str">
        <f>LEFT(N493,FIND("/",N493)-1)</f>
        <v>film &amp; video</v>
      </c>
      <c r="R493" t="str">
        <f>RIGHT(N493,LEN(N493)-FIND("/",N493))</f>
        <v>documentary</v>
      </c>
      <c r="S493" s="10">
        <f>(((J493/60)/60)/24)+DATE(1970,1,1)</f>
        <v>41550.456412037034</v>
      </c>
      <c r="T493" s="10">
        <f>(((I493/60)/60)/24)+DATE(1970,1,1)</f>
        <v>41580.456412037034</v>
      </c>
      <c r="U493" s="5">
        <f>P493/3304</f>
        <v>2.0511970860816568E-2</v>
      </c>
      <c r="V493" s="5">
        <f>L493/26457</f>
        <v>8.7689458366405869E-3</v>
      </c>
    </row>
    <row r="494" spans="1:22" ht="48" x14ac:dyDescent="0.2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5">
        <f>E494/D494</f>
        <v>1.0132258064516129</v>
      </c>
      <c r="P494" s="6">
        <f>IF(E494=0,0,E494/L494)</f>
        <v>54.912587412587413</v>
      </c>
      <c r="Q494" t="str">
        <f>LEFT(N494,FIND("/",N494)-1)</f>
        <v>theater</v>
      </c>
      <c r="R494" t="str">
        <f>RIGHT(N494,LEN(N494)-FIND("/",N494))</f>
        <v>plays</v>
      </c>
      <c r="S494" s="10">
        <f>(((J494/60)/60)/24)+DATE(1970,1,1)</f>
        <v>42400.704537037032</v>
      </c>
      <c r="T494" s="10">
        <f>(((I494/60)/60)/24)+DATE(1970,1,1)</f>
        <v>42444.875</v>
      </c>
      <c r="U494" s="5">
        <f>P494/3304</f>
        <v>1.662003250986302E-2</v>
      </c>
      <c r="V494" s="5">
        <f>L494/26457</f>
        <v>1.0809993574479345E-2</v>
      </c>
    </row>
    <row r="495" spans="1:22" ht="48" x14ac:dyDescent="0.2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5">
        <f>E495/D495</f>
        <v>1.0466666666666666</v>
      </c>
      <c r="P495" s="6">
        <f>IF(E495=0,0,E495/L495)</f>
        <v>327.08333333333331</v>
      </c>
      <c r="Q495" t="str">
        <f>LEFT(N495,FIND("/",N495)-1)</f>
        <v>theater</v>
      </c>
      <c r="R495" t="str">
        <f>RIGHT(N495,LEN(N495)-FIND("/",N495))</f>
        <v>plays</v>
      </c>
      <c r="S495" s="10">
        <f>(((J495/60)/60)/24)+DATE(1970,1,1)</f>
        <v>42270.810995370368</v>
      </c>
      <c r="T495" s="10">
        <f>(((I495/60)/60)/24)+DATE(1970,1,1)</f>
        <v>42309.958333333328</v>
      </c>
      <c r="U495" s="5">
        <f>P495/3304</f>
        <v>9.8996166263115415E-2</v>
      </c>
      <c r="V495" s="5">
        <f>L495/26457</f>
        <v>1.8142646558566731E-3</v>
      </c>
    </row>
    <row r="496" spans="1:22" ht="48" x14ac:dyDescent="0.2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5">
        <f>E496/D496</f>
        <v>1.5696000000000001</v>
      </c>
      <c r="P496" s="6">
        <f>IF(E496=0,0,E496/L496)</f>
        <v>146.69158878504672</v>
      </c>
      <c r="Q496" t="str">
        <f>LEFT(N496,FIND("/",N496)-1)</f>
        <v>theater</v>
      </c>
      <c r="R496" t="str">
        <f>RIGHT(N496,LEN(N496)-FIND("/",N496))</f>
        <v>spaces</v>
      </c>
      <c r="S496" s="10">
        <f>(((J496/60)/60)/24)+DATE(1970,1,1)</f>
        <v>42146.836215277777</v>
      </c>
      <c r="T496" s="10">
        <f>(((I496/60)/60)/24)+DATE(1970,1,1)</f>
        <v>42176.836215277777</v>
      </c>
      <c r="U496" s="5">
        <f>P496/3304</f>
        <v>4.439818062501414E-2</v>
      </c>
      <c r="V496" s="5">
        <f>L496/26457</f>
        <v>4.0442982953471669E-3</v>
      </c>
    </row>
    <row r="497" spans="1:22" ht="48" x14ac:dyDescent="0.2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5">
        <f>E497/D497</f>
        <v>1.0451666666666666</v>
      </c>
      <c r="P497" s="6">
        <f>IF(E497=0,0,E497/L497)</f>
        <v>89.585714285714289</v>
      </c>
      <c r="Q497" t="str">
        <f>LEFT(N497,FIND("/",N497)-1)</f>
        <v>theater</v>
      </c>
      <c r="R497" t="str">
        <f>RIGHT(N497,LEN(N497)-FIND("/",N497))</f>
        <v>plays</v>
      </c>
      <c r="S497" s="10">
        <f>(((J497/60)/60)/24)+DATE(1970,1,1)</f>
        <v>42696.624444444446</v>
      </c>
      <c r="T497" s="10">
        <f>(((I497/60)/60)/24)+DATE(1970,1,1)</f>
        <v>42726.624444444446</v>
      </c>
      <c r="U497" s="5">
        <f>P497/3304</f>
        <v>2.7114320304392946E-2</v>
      </c>
      <c r="V497" s="5">
        <f>L497/26457</f>
        <v>6.6145065578107872E-3</v>
      </c>
    </row>
    <row r="498" spans="1:22" ht="48" x14ac:dyDescent="0.2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5">
        <f>E498/D498</f>
        <v>1.5673440000000001</v>
      </c>
      <c r="P498" s="6">
        <f>IF(E498=0,0,E498/L498)</f>
        <v>36.965660377358489</v>
      </c>
      <c r="Q498" t="str">
        <f>LEFT(N498,FIND("/",N498)-1)</f>
        <v>technology</v>
      </c>
      <c r="R498" t="str">
        <f>RIGHT(N498,LEN(N498)-FIND("/",N498))</f>
        <v>hardware</v>
      </c>
      <c r="S498" s="10">
        <f>(((J498/60)/60)/24)+DATE(1970,1,1)</f>
        <v>41871.845601851855</v>
      </c>
      <c r="T498" s="10">
        <f>(((I498/60)/60)/24)+DATE(1970,1,1)</f>
        <v>41913</v>
      </c>
      <c r="U498" s="5">
        <f>P498/3304</f>
        <v>1.1188153867239252E-2</v>
      </c>
      <c r="V498" s="5">
        <f>L498/26457</f>
        <v>1.6026004460067279E-2</v>
      </c>
    </row>
    <row r="499" spans="1:22" ht="48" x14ac:dyDescent="0.2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5">
        <f>E499/D499</f>
        <v>1.1179285714285714</v>
      </c>
      <c r="P499" s="6">
        <f>IF(E499=0,0,E499/L499)</f>
        <v>75.975728155339809</v>
      </c>
      <c r="Q499" t="str">
        <f>LEFT(N499,FIND("/",N499)-1)</f>
        <v>photography</v>
      </c>
      <c r="R499" t="str">
        <f>RIGHT(N499,LEN(N499)-FIND("/",N499))</f>
        <v>photobooks</v>
      </c>
      <c r="S499" s="10">
        <f>(((J499/60)/60)/24)+DATE(1970,1,1)</f>
        <v>42296.583379629628</v>
      </c>
      <c r="T499" s="10">
        <f>(((I499/60)/60)/24)+DATE(1970,1,1)</f>
        <v>42326.625046296293</v>
      </c>
      <c r="U499" s="5">
        <f>P499/3304</f>
        <v>2.299507510754837E-2</v>
      </c>
      <c r="V499" s="5">
        <f>L499/26457</f>
        <v>7.786219148051555E-3</v>
      </c>
    </row>
    <row r="500" spans="1:22" ht="48" x14ac:dyDescent="0.2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5">
        <f>E500/D500</f>
        <v>1.1178571428571429</v>
      </c>
      <c r="P500" s="6">
        <f>IF(E500=0,0,E500/L500)</f>
        <v>85.054347826086953</v>
      </c>
      <c r="Q500" t="str">
        <f>LEFT(N500,FIND("/",N500)-1)</f>
        <v>music</v>
      </c>
      <c r="R500" t="str">
        <f>RIGHT(N500,LEN(N500)-FIND("/",N500))</f>
        <v>rock</v>
      </c>
      <c r="S500" s="10">
        <f>(((J500/60)/60)/24)+DATE(1970,1,1)</f>
        <v>40963.613032407404</v>
      </c>
      <c r="T500" s="10">
        <f>(((I500/60)/60)/24)+DATE(1970,1,1)</f>
        <v>41006.207638888889</v>
      </c>
      <c r="U500" s="5">
        <f>P500/3304</f>
        <v>2.5742841351721234E-2</v>
      </c>
      <c r="V500" s="5">
        <f>L500/26457</f>
        <v>6.9546811807839138E-3</v>
      </c>
    </row>
    <row r="501" spans="1:22" ht="48" x14ac:dyDescent="0.2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5">
        <f>E501/D501</f>
        <v>1.0404266666666666</v>
      </c>
      <c r="P501" s="6">
        <f>IF(E501=0,0,E501/L501)</f>
        <v>78.031999999999996</v>
      </c>
      <c r="Q501" t="str">
        <f>LEFT(N501,FIND("/",N501)-1)</f>
        <v>music</v>
      </c>
      <c r="R501" t="str">
        <f>RIGHT(N501,LEN(N501)-FIND("/",N501))</f>
        <v>indie rock</v>
      </c>
      <c r="S501" s="10">
        <f>(((J501/60)/60)/24)+DATE(1970,1,1)</f>
        <v>40079.725115740745</v>
      </c>
      <c r="T501" s="10">
        <f>(((I501/60)/60)/24)+DATE(1970,1,1)</f>
        <v>40156.76666666667</v>
      </c>
      <c r="U501" s="5">
        <f>P501/3304</f>
        <v>2.3617433414043581E-2</v>
      </c>
      <c r="V501" s="5">
        <f>L501/26457</f>
        <v>7.5594360660694712E-3</v>
      </c>
    </row>
    <row r="502" spans="1:22" ht="32" x14ac:dyDescent="0.2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5">
        <f>E502/D502</f>
        <v>1.0398000000000001</v>
      </c>
      <c r="P502" s="6">
        <f>IF(E502=0,0,E502/L502)</f>
        <v>135.62608695652173</v>
      </c>
      <c r="Q502" t="str">
        <f>LEFT(N502,FIND("/",N502)-1)</f>
        <v>theater</v>
      </c>
      <c r="R502" t="str">
        <f>RIGHT(N502,LEN(N502)-FIND("/",N502))</f>
        <v>musical</v>
      </c>
      <c r="S502" s="10">
        <f>(((J502/60)/60)/24)+DATE(1970,1,1)</f>
        <v>42425.735416666663</v>
      </c>
      <c r="T502" s="10">
        <f>(((I502/60)/60)/24)+DATE(1970,1,1)</f>
        <v>42455.693750000006</v>
      </c>
      <c r="U502" s="5">
        <f>P502/3304</f>
        <v>4.1049057795557425E-2</v>
      </c>
      <c r="V502" s="5">
        <f>L502/26457</f>
        <v>4.3466757379899456E-3</v>
      </c>
    </row>
    <row r="503" spans="1:22" ht="48" x14ac:dyDescent="0.2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5">
        <f>E503/D503</f>
        <v>1.0397333333333334</v>
      </c>
      <c r="P503" s="6">
        <f>IF(E503=0,0,E503/L503)</f>
        <v>239.93846153846152</v>
      </c>
      <c r="Q503" t="str">
        <f>LEFT(N503,FIND("/",N503)-1)</f>
        <v>film &amp; video</v>
      </c>
      <c r="R503" t="str">
        <f>RIGHT(N503,LEN(N503)-FIND("/",N503))</f>
        <v>documentary</v>
      </c>
      <c r="S503" s="10">
        <f>(((J503/60)/60)/24)+DATE(1970,1,1)</f>
        <v>41668.606469907405</v>
      </c>
      <c r="T503" s="10">
        <f>(((I503/60)/60)/24)+DATE(1970,1,1)</f>
        <v>41698.606469907405</v>
      </c>
      <c r="U503" s="5">
        <f>P503/3304</f>
        <v>7.2620599739243799E-2</v>
      </c>
      <c r="V503" s="5">
        <f>L503/26457</f>
        <v>2.456816721472578E-3</v>
      </c>
    </row>
    <row r="504" spans="1:22" ht="48" x14ac:dyDescent="0.2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5">
        <f>E504/D504</f>
        <v>1.5590999999999999</v>
      </c>
      <c r="P504" s="6">
        <f>IF(E504=0,0,E504/L504)</f>
        <v>117.22556390977444</v>
      </c>
      <c r="Q504" t="str">
        <f>LEFT(N504,FIND("/",N504)-1)</f>
        <v>music</v>
      </c>
      <c r="R504" t="str">
        <f>RIGHT(N504,LEN(N504)-FIND("/",N504))</f>
        <v>rock</v>
      </c>
      <c r="S504" s="10">
        <f>(((J504/60)/60)/24)+DATE(1970,1,1)</f>
        <v>41164.859502314815</v>
      </c>
      <c r="T504" s="10">
        <f>(((I504/60)/60)/24)+DATE(1970,1,1)</f>
        <v>41194.859502314815</v>
      </c>
      <c r="U504" s="5">
        <f>P504/3304</f>
        <v>3.5479892224508001E-2</v>
      </c>
      <c r="V504" s="5">
        <f>L504/26457</f>
        <v>5.0270249839361987E-3</v>
      </c>
    </row>
    <row r="505" spans="1:22" ht="48" x14ac:dyDescent="0.2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5">
        <f>E505/D505</f>
        <v>1.0376666666666667</v>
      </c>
      <c r="P505" s="6">
        <f>IF(E505=0,0,E505/L505)</f>
        <v>111.17857142857143</v>
      </c>
      <c r="Q505" t="str">
        <f>LEFT(N505,FIND("/",N505)-1)</f>
        <v>photography</v>
      </c>
      <c r="R505" t="str">
        <f>RIGHT(N505,LEN(N505)-FIND("/",N505))</f>
        <v>photobooks</v>
      </c>
      <c r="S505" s="10">
        <f>(((J505/60)/60)/24)+DATE(1970,1,1)</f>
        <v>42211.628611111111</v>
      </c>
      <c r="T505" s="10">
        <f>(((I505/60)/60)/24)+DATE(1970,1,1)</f>
        <v>42241.628611111111</v>
      </c>
      <c r="U505" s="5">
        <f>P505/3304</f>
        <v>3.3649688689034937E-2</v>
      </c>
      <c r="V505" s="5">
        <f>L505/26457</f>
        <v>5.2916052462486296E-3</v>
      </c>
    </row>
    <row r="506" spans="1:22" ht="48" x14ac:dyDescent="0.2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5">
        <f>E506/D506</f>
        <v>1.0356666666666667</v>
      </c>
      <c r="P506" s="6">
        <f>IF(E506=0,0,E506/L506)</f>
        <v>199.16666666666666</v>
      </c>
      <c r="Q506" t="str">
        <f>LEFT(N506,FIND("/",N506)-1)</f>
        <v>theater</v>
      </c>
      <c r="R506" t="str">
        <f>RIGHT(N506,LEN(N506)-FIND("/",N506))</f>
        <v>plays</v>
      </c>
      <c r="S506" s="10">
        <f>(((J506/60)/60)/24)+DATE(1970,1,1)</f>
        <v>42265.022824074069</v>
      </c>
      <c r="T506" s="10">
        <f>(((I506/60)/60)/24)+DATE(1970,1,1)</f>
        <v>42285.022824074069</v>
      </c>
      <c r="U506" s="5">
        <f>P506/3304</f>
        <v>6.0280468119451168E-2</v>
      </c>
      <c r="V506" s="5">
        <f>L506/26457</f>
        <v>2.9481800657670939E-3</v>
      </c>
    </row>
    <row r="507" spans="1:22" ht="48" x14ac:dyDescent="0.2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5">
        <f>E507/D507</f>
        <v>1.5529999999999999</v>
      </c>
      <c r="P507" s="6">
        <f>IF(E507=0,0,E507/L507)</f>
        <v>207.06666666666666</v>
      </c>
      <c r="Q507" t="str">
        <f>LEFT(N507,FIND("/",N507)-1)</f>
        <v>photography</v>
      </c>
      <c r="R507" t="str">
        <f>RIGHT(N507,LEN(N507)-FIND("/",N507))</f>
        <v>photobooks</v>
      </c>
      <c r="S507" s="10">
        <f>(((J507/60)/60)/24)+DATE(1970,1,1)</f>
        <v>42423.709074074075</v>
      </c>
      <c r="T507" s="10">
        <f>(((I507/60)/60)/24)+DATE(1970,1,1)</f>
        <v>42453.667407407411</v>
      </c>
      <c r="U507" s="5">
        <f>P507/3304</f>
        <v>6.2671509281678778E-2</v>
      </c>
      <c r="V507" s="5">
        <f>L507/26457</f>
        <v>2.8347885247760516E-3</v>
      </c>
    </row>
    <row r="508" spans="1:22" ht="48" x14ac:dyDescent="0.2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5">
        <f>E508/D508</f>
        <v>1.7227777777777777</v>
      </c>
      <c r="P508" s="6">
        <f>IF(E508=0,0,E508/L508)</f>
        <v>174.2134831460674</v>
      </c>
      <c r="Q508" t="str">
        <f>LEFT(N508,FIND("/",N508)-1)</f>
        <v>photography</v>
      </c>
      <c r="R508" t="str">
        <f>RIGHT(N508,LEN(N508)-FIND("/",N508))</f>
        <v>photobooks</v>
      </c>
      <c r="S508" s="10">
        <f>(((J508/60)/60)/24)+DATE(1970,1,1)</f>
        <v>42278.662037037036</v>
      </c>
      <c r="T508" s="10">
        <f>(((I508/60)/60)/24)+DATE(1970,1,1)</f>
        <v>42309.125</v>
      </c>
      <c r="U508" s="5">
        <f>P508/3304</f>
        <v>5.2728051799657207E-2</v>
      </c>
      <c r="V508" s="5">
        <f>L508/26457</f>
        <v>3.3639490494009145E-3</v>
      </c>
    </row>
    <row r="509" spans="1:22" ht="48" x14ac:dyDescent="0.2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5">
        <f>E509/D509</f>
        <v>1.0320666666666667</v>
      </c>
      <c r="P509" s="6">
        <f>IF(E509=0,0,E509/L509)</f>
        <v>85.530386740331494</v>
      </c>
      <c r="Q509" t="str">
        <f>LEFT(N509,FIND("/",N509)-1)</f>
        <v>theater</v>
      </c>
      <c r="R509" t="str">
        <f>RIGHT(N509,LEN(N509)-FIND("/",N509))</f>
        <v>plays</v>
      </c>
      <c r="S509" s="10">
        <f>(((J509/60)/60)/24)+DATE(1970,1,1)</f>
        <v>42522.347812499997</v>
      </c>
      <c r="T509" s="10">
        <f>(((I509/60)/60)/24)+DATE(1970,1,1)</f>
        <v>42552.347812499997</v>
      </c>
      <c r="U509" s="5">
        <f>P509/3304</f>
        <v>2.5886920926250452E-2</v>
      </c>
      <c r="V509" s="5">
        <f>L509/26457</f>
        <v>6.8412896397928719E-3</v>
      </c>
    </row>
    <row r="510" spans="1:22" ht="48" x14ac:dyDescent="0.2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5">
        <f>E510/D510</f>
        <v>1.5443</v>
      </c>
      <c r="P510" s="6">
        <f>IF(E510=0,0,E510/L510)</f>
        <v>106.50344827586207</v>
      </c>
      <c r="Q510" t="str">
        <f>LEFT(N510,FIND("/",N510)-1)</f>
        <v>theater</v>
      </c>
      <c r="R510" t="str">
        <f>RIGHT(N510,LEN(N510)-FIND("/",N510))</f>
        <v>plays</v>
      </c>
      <c r="S510" s="10">
        <f>(((J510/60)/60)/24)+DATE(1970,1,1)</f>
        <v>42284.500104166669</v>
      </c>
      <c r="T510" s="10">
        <f>(((I510/60)/60)/24)+DATE(1970,1,1)</f>
        <v>42314.541770833333</v>
      </c>
      <c r="U510" s="5">
        <f>P510/3304</f>
        <v>3.223469984136261E-2</v>
      </c>
      <c r="V510" s="5">
        <f>L510/26457</f>
        <v>5.4805911479003664E-3</v>
      </c>
    </row>
    <row r="511" spans="1:22" ht="48" x14ac:dyDescent="0.2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5">
        <f>E511/D511</f>
        <v>1.1873499999999999</v>
      </c>
      <c r="P511" s="6">
        <f>IF(E511=0,0,E511/L511)</f>
        <v>61.496215139442228</v>
      </c>
      <c r="Q511" t="str">
        <f>LEFT(N511,FIND("/",N511)-1)</f>
        <v>film &amp; video</v>
      </c>
      <c r="R511" t="str">
        <f>RIGHT(N511,LEN(N511)-FIND("/",N511))</f>
        <v>documentary</v>
      </c>
      <c r="S511" s="10">
        <f>(((J511/60)/60)/24)+DATE(1970,1,1)</f>
        <v>41312.737673611111</v>
      </c>
      <c r="T511" s="10">
        <f>(((I511/60)/60)/24)+DATE(1970,1,1)</f>
        <v>41352.696006944447</v>
      </c>
      <c r="U511" s="5">
        <f>P511/3304</f>
        <v>1.8612655913874766E-2</v>
      </c>
      <c r="V511" s="5">
        <f>L511/26457</f>
        <v>9.4870922629171871E-3</v>
      </c>
    </row>
    <row r="512" spans="1:22" ht="48" x14ac:dyDescent="0.2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5">
        <f>E512/D512</f>
        <v>0.15390000000000001</v>
      </c>
      <c r="P512" s="6">
        <f>IF(E512=0,0,E512/L512)</f>
        <v>530.68965517241384</v>
      </c>
      <c r="Q512" t="str">
        <f>LEFT(N512,FIND("/",N512)-1)</f>
        <v>technology</v>
      </c>
      <c r="R512" t="str">
        <f>RIGHT(N512,LEN(N512)-FIND("/",N512))</f>
        <v>wearables</v>
      </c>
      <c r="S512" s="10">
        <f>(((J512/60)/60)/24)+DATE(1970,1,1)</f>
        <v>41866.931076388886</v>
      </c>
      <c r="T512" s="10">
        <f>(((I512/60)/60)/24)+DATE(1970,1,1)</f>
        <v>41900.083333333336</v>
      </c>
      <c r="U512" s="5">
        <f>P512/3304</f>
        <v>0.16062035568172331</v>
      </c>
      <c r="V512" s="5">
        <f>L512/26457</f>
        <v>1.0961182295800734E-3</v>
      </c>
    </row>
    <row r="513" spans="1:22" ht="48" x14ac:dyDescent="0.2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5">
        <f>E513/D513</f>
        <v>1.0223333333333333</v>
      </c>
      <c r="P513" s="6">
        <f>IF(E513=0,0,E513/L513)</f>
        <v>127.79166666666667</v>
      </c>
      <c r="Q513" t="str">
        <f>LEFT(N513,FIND("/",N513)-1)</f>
        <v>theater</v>
      </c>
      <c r="R513" t="str">
        <f>RIGHT(N513,LEN(N513)-FIND("/",N513))</f>
        <v>plays</v>
      </c>
      <c r="S513" s="10">
        <f>(((J513/60)/60)/24)+DATE(1970,1,1)</f>
        <v>42292.701053240744</v>
      </c>
      <c r="T513" s="10">
        <f>(((I513/60)/60)/24)+DATE(1970,1,1)</f>
        <v>42322.742719907401</v>
      </c>
      <c r="U513" s="5">
        <f>P513/3304</f>
        <v>3.8677865213882168E-2</v>
      </c>
      <c r="V513" s="5">
        <f>L513/26457</f>
        <v>4.5356616396416824E-3</v>
      </c>
    </row>
    <row r="514" spans="1:22" ht="32" x14ac:dyDescent="0.2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5">
        <f>E514/D514</f>
        <v>1.0218</v>
      </c>
      <c r="P514" s="6">
        <f>IF(E514=0,0,E514/L514)</f>
        <v>136.84821428571428</v>
      </c>
      <c r="Q514" t="str">
        <f>LEFT(N514,FIND("/",N514)-1)</f>
        <v>theater</v>
      </c>
      <c r="R514" t="str">
        <f>RIGHT(N514,LEN(N514)-FIND("/",N514))</f>
        <v>plays</v>
      </c>
      <c r="S514" s="10">
        <f>(((J514/60)/60)/24)+DATE(1970,1,1)</f>
        <v>42769.574999999997</v>
      </c>
      <c r="T514" s="10">
        <f>(((I514/60)/60)/24)+DATE(1970,1,1)</f>
        <v>42790.574999999997</v>
      </c>
      <c r="U514" s="5">
        <f>P514/3304</f>
        <v>4.1418951054998265E-2</v>
      </c>
      <c r="V514" s="5">
        <f>L514/26457</f>
        <v>4.2332841969989037E-3</v>
      </c>
    </row>
    <row r="515" spans="1:22" ht="48" x14ac:dyDescent="0.2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5">
        <f>E515/D515</f>
        <v>1.0212366666666666</v>
      </c>
      <c r="P515" s="6">
        <f>IF(E515=0,0,E515/L515)</f>
        <v>88.037643678160919</v>
      </c>
      <c r="Q515" t="str">
        <f>LEFT(N515,FIND("/",N515)-1)</f>
        <v>music</v>
      </c>
      <c r="R515" t="str">
        <f>RIGHT(N515,LEN(N515)-FIND("/",N515))</f>
        <v>rock</v>
      </c>
      <c r="S515" s="10">
        <f>(((J515/60)/60)/24)+DATE(1970,1,1)</f>
        <v>41388.021261574075</v>
      </c>
      <c r="T515" s="10">
        <f>(((I515/60)/60)/24)+DATE(1970,1,1)</f>
        <v>41418.021261574075</v>
      </c>
      <c r="U515" s="5">
        <f>P515/3304</f>
        <v>2.6645775931646767E-2</v>
      </c>
      <c r="V515" s="5">
        <f>L515/26457</f>
        <v>6.5767093774804402E-3</v>
      </c>
    </row>
    <row r="516" spans="1:22" ht="48" x14ac:dyDescent="0.2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5">
        <f>E516/D516</f>
        <v>1.0209999999999999</v>
      </c>
      <c r="P516" s="6">
        <f>IF(E516=0,0,E516/L516)</f>
        <v>53.177083333333336</v>
      </c>
      <c r="Q516" t="str">
        <f>LEFT(N516,FIND("/",N516)-1)</f>
        <v>theater</v>
      </c>
      <c r="R516" t="str">
        <f>RIGHT(N516,LEN(N516)-FIND("/",N516))</f>
        <v>plays</v>
      </c>
      <c r="S516" s="10">
        <f>(((J516/60)/60)/24)+DATE(1970,1,1)</f>
        <v>42172.757638888885</v>
      </c>
      <c r="T516" s="10">
        <f>(((I516/60)/60)/24)+DATE(1970,1,1)</f>
        <v>42202.757638888885</v>
      </c>
      <c r="U516" s="5">
        <f>P516/3304</f>
        <v>1.6094758878127523E-2</v>
      </c>
      <c r="V516" s="5">
        <f>L516/26457</f>
        <v>1.0885587935140039E-2</v>
      </c>
    </row>
    <row r="517" spans="1:22" ht="48" x14ac:dyDescent="0.2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5">
        <f>E517/D517</f>
        <v>1.0189999999999999</v>
      </c>
      <c r="P517" s="6">
        <f>IF(E517=0,0,E517/L517)</f>
        <v>221.52173913043478</v>
      </c>
      <c r="Q517" t="str">
        <f>LEFT(N517,FIND("/",N517)-1)</f>
        <v>film &amp; video</v>
      </c>
      <c r="R517" t="str">
        <f>RIGHT(N517,LEN(N517)-FIND("/",N517))</f>
        <v>television</v>
      </c>
      <c r="S517" s="10">
        <f>(((J517/60)/60)/24)+DATE(1970,1,1)</f>
        <v>42089.83289351852</v>
      </c>
      <c r="T517" s="10">
        <f>(((I517/60)/60)/24)+DATE(1970,1,1)</f>
        <v>42119.83289351852</v>
      </c>
      <c r="U517" s="5">
        <f>P517/3304</f>
        <v>6.7046531213811975E-2</v>
      </c>
      <c r="V517" s="5">
        <f>L517/26457</f>
        <v>2.6080054427939678E-3</v>
      </c>
    </row>
    <row r="518" spans="1:22" ht="32" x14ac:dyDescent="0.2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5">
        <f>E518/D518</f>
        <v>0.61124000000000001</v>
      </c>
      <c r="P518" s="6">
        <f>IF(E518=0,0,E518/L518)</f>
        <v>109.93525179856115</v>
      </c>
      <c r="Q518" t="str">
        <f>LEFT(N518,FIND("/",N518)-1)</f>
        <v>photography</v>
      </c>
      <c r="R518" t="str">
        <f>RIGHT(N518,LEN(N518)-FIND("/",N518))</f>
        <v>photobooks</v>
      </c>
      <c r="S518" s="10">
        <f>(((J518/60)/60)/24)+DATE(1970,1,1)</f>
        <v>42189.031041666662</v>
      </c>
      <c r="T518" s="10">
        <f>(((I518/60)/60)/24)+DATE(1970,1,1)</f>
        <v>42226.290972222225</v>
      </c>
      <c r="U518" s="5">
        <f>P518/3304</f>
        <v>3.327338129496403E-2</v>
      </c>
      <c r="V518" s="5">
        <f>L518/26457</f>
        <v>5.2538080659182826E-3</v>
      </c>
    </row>
    <row r="519" spans="1:22" ht="48" x14ac:dyDescent="0.2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5">
        <f>E519/D519</f>
        <v>3.0546000000000002</v>
      </c>
      <c r="P519" s="6">
        <f>IF(E519=0,0,E519/L519)</f>
        <v>68.488789237668158</v>
      </c>
      <c r="Q519" t="str">
        <f>LEFT(N519,FIND("/",N519)-1)</f>
        <v>film &amp; video</v>
      </c>
      <c r="R519" t="str">
        <f>RIGHT(N519,LEN(N519)-FIND("/",N519))</f>
        <v>documentary</v>
      </c>
      <c r="S519" s="10">
        <f>(((J519/60)/60)/24)+DATE(1970,1,1)</f>
        <v>40480.363483796296</v>
      </c>
      <c r="T519" s="10">
        <f>(((I519/60)/60)/24)+DATE(1970,1,1)</f>
        <v>40530.405150462961</v>
      </c>
      <c r="U519" s="5">
        <f>P519/3304</f>
        <v>2.072905243270828E-2</v>
      </c>
      <c r="V519" s="5">
        <f>L519/26457</f>
        <v>8.4287712136674603E-3</v>
      </c>
    </row>
    <row r="520" spans="1:22" ht="48" x14ac:dyDescent="0.2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5">
        <f>E520/D520</f>
        <v>1.0176666666666667</v>
      </c>
      <c r="P520" s="6">
        <f>IF(E520=0,0,E520/L520)</f>
        <v>125.12295081967213</v>
      </c>
      <c r="Q520" t="str">
        <f>LEFT(N520,FIND("/",N520)-1)</f>
        <v>theater</v>
      </c>
      <c r="R520" t="str">
        <f>RIGHT(N520,LEN(N520)-FIND("/",N520))</f>
        <v>plays</v>
      </c>
      <c r="S520" s="10">
        <f>(((J520/60)/60)/24)+DATE(1970,1,1)</f>
        <v>42567.840069444443</v>
      </c>
      <c r="T520" s="10">
        <f>(((I520/60)/60)/24)+DATE(1970,1,1)</f>
        <v>42597.840069444443</v>
      </c>
      <c r="U520" s="5">
        <f>P520/3304</f>
        <v>3.7870142499900762E-2</v>
      </c>
      <c r="V520" s="5">
        <f>L520/26457</f>
        <v>4.6112560003023773E-3</v>
      </c>
    </row>
    <row r="521" spans="1:22" ht="48" x14ac:dyDescent="0.2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5">
        <f>E521/D521</f>
        <v>1.0153353333333335</v>
      </c>
      <c r="P521" s="6">
        <f>IF(E521=0,0,E521/L521)</f>
        <v>149.31401960784314</v>
      </c>
      <c r="Q521" t="str">
        <f>LEFT(N521,FIND("/",N521)-1)</f>
        <v>food</v>
      </c>
      <c r="R521" t="str">
        <f>RIGHT(N521,LEN(N521)-FIND("/",N521))</f>
        <v>small batch</v>
      </c>
      <c r="S521" s="10">
        <f>(((J521/60)/60)/24)+DATE(1970,1,1)</f>
        <v>41902.07240740741</v>
      </c>
      <c r="T521" s="10">
        <f>(((I521/60)/60)/24)+DATE(1970,1,1)</f>
        <v>41940.132638888892</v>
      </c>
      <c r="U521" s="5">
        <f>P521/3304</f>
        <v>4.5191894554431941E-2</v>
      </c>
      <c r="V521" s="5">
        <f>L521/26457</f>
        <v>3.8553123936954305E-3</v>
      </c>
    </row>
    <row r="522" spans="1:22" ht="48" x14ac:dyDescent="0.2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5">
        <f>E522/D522</f>
        <v>1.0153333333333334</v>
      </c>
      <c r="P522" s="6">
        <f>IF(E522=0,0,E522/L522)</f>
        <v>67.389380530973455</v>
      </c>
      <c r="Q522" t="str">
        <f>LEFT(N522,FIND("/",N522)-1)</f>
        <v>music</v>
      </c>
      <c r="R522" t="str">
        <f>RIGHT(N522,LEN(N522)-FIND("/",N522))</f>
        <v>rock</v>
      </c>
      <c r="S522" s="10">
        <f>(((J522/60)/60)/24)+DATE(1970,1,1)</f>
        <v>41664.684108796297</v>
      </c>
      <c r="T522" s="10">
        <f>(((I522/60)/60)/24)+DATE(1970,1,1)</f>
        <v>41694.684108796297</v>
      </c>
      <c r="U522" s="5">
        <f>P522/3304</f>
        <v>2.0396301613490753E-2</v>
      </c>
      <c r="V522" s="5">
        <f>L522/26457</f>
        <v>8.5421627546585031E-3</v>
      </c>
    </row>
    <row r="523" spans="1:22" ht="32" x14ac:dyDescent="0.2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5">
        <f>E523/D523</f>
        <v>1.012446</v>
      </c>
      <c r="P523" s="6">
        <f>IF(E523=0,0,E523/L523)</f>
        <v>44.66673529411765</v>
      </c>
      <c r="Q523" t="str">
        <f>LEFT(N523,FIND("/",N523)-1)</f>
        <v>publishing</v>
      </c>
      <c r="R523" t="str">
        <f>RIGHT(N523,LEN(N523)-FIND("/",N523))</f>
        <v>radio &amp; podcasts</v>
      </c>
      <c r="S523" s="10">
        <f>(((J523/60)/60)/24)+DATE(1970,1,1)</f>
        <v>41899.645300925928</v>
      </c>
      <c r="T523" s="10">
        <f>(((I523/60)/60)/24)+DATE(1970,1,1)</f>
        <v>41933</v>
      </c>
      <c r="U523" s="5">
        <f>P523/3304</f>
        <v>1.3518987679817691E-2</v>
      </c>
      <c r="V523" s="5">
        <f>L523/26457</f>
        <v>1.2851041312318101E-2</v>
      </c>
    </row>
    <row r="524" spans="1:22" ht="48" x14ac:dyDescent="0.2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5">
        <f>E524/D524</f>
        <v>1.0114333333333334</v>
      </c>
      <c r="P524" s="6">
        <f>IF(E524=0,0,E524/L524)</f>
        <v>123.34552845528455</v>
      </c>
      <c r="Q524" t="str">
        <f>LEFT(N524,FIND("/",N524)-1)</f>
        <v>food</v>
      </c>
      <c r="R524" t="str">
        <f>RIGHT(N524,LEN(N524)-FIND("/",N524))</f>
        <v>small batch</v>
      </c>
      <c r="S524" s="10">
        <f>(((J524/60)/60)/24)+DATE(1970,1,1)</f>
        <v>41789.896805555552</v>
      </c>
      <c r="T524" s="10">
        <f>(((I524/60)/60)/24)+DATE(1970,1,1)</f>
        <v>41819.896805555552</v>
      </c>
      <c r="U524" s="5">
        <f>P524/3304</f>
        <v>3.7332181735860941E-2</v>
      </c>
      <c r="V524" s="5">
        <f>L524/26457</f>
        <v>4.6490531806327251E-3</v>
      </c>
    </row>
    <row r="525" spans="1:22" ht="32" x14ac:dyDescent="0.2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5">
        <f>E525/D525</f>
        <v>1.0084</v>
      </c>
      <c r="P525" s="6">
        <f>IF(E525=0,0,E525/L525)</f>
        <v>256.37288135593218</v>
      </c>
      <c r="Q525" t="str">
        <f>LEFT(N525,FIND("/",N525)-1)</f>
        <v>theater</v>
      </c>
      <c r="R525" t="str">
        <f>RIGHT(N525,LEN(N525)-FIND("/",N525))</f>
        <v>plays</v>
      </c>
      <c r="S525" s="10">
        <f>(((J525/60)/60)/24)+DATE(1970,1,1)</f>
        <v>42772.833379629628</v>
      </c>
      <c r="T525" s="10">
        <f>(((I525/60)/60)/24)+DATE(1970,1,1)</f>
        <v>42806.875</v>
      </c>
      <c r="U525" s="5">
        <f>P525/3304</f>
        <v>7.7594697746952837E-2</v>
      </c>
      <c r="V525" s="5">
        <f>L525/26457</f>
        <v>2.2300336394904942E-3</v>
      </c>
    </row>
    <row r="526" spans="1:22" ht="48" x14ac:dyDescent="0.2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5">
        <f>E526/D526</f>
        <v>3.0242</v>
      </c>
      <c r="P526" s="6">
        <f>IF(E526=0,0,E526/L526)</f>
        <v>252.01666666666668</v>
      </c>
      <c r="Q526" t="str">
        <f>LEFT(N526,FIND("/",N526)-1)</f>
        <v>theater</v>
      </c>
      <c r="R526" t="str">
        <f>RIGHT(N526,LEN(N526)-FIND("/",N526))</f>
        <v>plays</v>
      </c>
      <c r="S526" s="10">
        <f>(((J526/60)/60)/24)+DATE(1970,1,1)</f>
        <v>42473.794710648144</v>
      </c>
      <c r="T526" s="10">
        <f>(((I526/60)/60)/24)+DATE(1970,1,1)</f>
        <v>42503.794710648144</v>
      </c>
      <c r="U526" s="5">
        <f>P526/3304</f>
        <v>7.6276230831315586E-2</v>
      </c>
      <c r="V526" s="5">
        <f>L526/26457</f>
        <v>2.2678308198208412E-3</v>
      </c>
    </row>
    <row r="527" spans="1:22" ht="48" x14ac:dyDescent="0.2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5">
        <f>E527/D527</f>
        <v>1.0060706666666666</v>
      </c>
      <c r="P527" s="6">
        <f>IF(E527=0,0,E527/L527)</f>
        <v>97.993896103896105</v>
      </c>
      <c r="Q527" t="str">
        <f>LEFT(N527,FIND("/",N527)-1)</f>
        <v>music</v>
      </c>
      <c r="R527" t="str">
        <f>RIGHT(N527,LEN(N527)-FIND("/",N527))</f>
        <v>rock</v>
      </c>
      <c r="S527" s="10">
        <f>(((J527/60)/60)/24)+DATE(1970,1,1)</f>
        <v>40869.675173611111</v>
      </c>
      <c r="T527" s="10">
        <f>(((I527/60)/60)/24)+DATE(1970,1,1)</f>
        <v>40929.342361111114</v>
      </c>
      <c r="U527" s="5">
        <f>P527/3304</f>
        <v>2.9659169522970975E-2</v>
      </c>
      <c r="V527" s="5">
        <f>L527/26457</f>
        <v>5.820765770873493E-3</v>
      </c>
    </row>
    <row r="528" spans="1:22" ht="48" x14ac:dyDescent="0.2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5">
        <f>E528/D528</f>
        <v>1.9084810126582279</v>
      </c>
      <c r="P528" s="6">
        <f>IF(E528=0,0,E528/L528)</f>
        <v>259.94827586206895</v>
      </c>
      <c r="Q528" t="str">
        <f>LEFT(N528,FIND("/",N528)-1)</f>
        <v>theater</v>
      </c>
      <c r="R528" t="str">
        <f>RIGHT(N528,LEN(N528)-FIND("/",N528))</f>
        <v>spaces</v>
      </c>
      <c r="S528" s="10">
        <f>(((J528/60)/60)/24)+DATE(1970,1,1)</f>
        <v>41862.803078703706</v>
      </c>
      <c r="T528" s="10">
        <f>(((I528/60)/60)/24)+DATE(1970,1,1)</f>
        <v>41892.202777777777</v>
      </c>
      <c r="U528" s="5">
        <f>P528/3304</f>
        <v>7.8676838941304159E-2</v>
      </c>
      <c r="V528" s="5">
        <f>L528/26457</f>
        <v>2.1922364591601467E-3</v>
      </c>
    </row>
    <row r="529" spans="1:22" ht="32" x14ac:dyDescent="0.2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5">
        <f>E529/D529</f>
        <v>5.3710714285714287</v>
      </c>
      <c r="P529" s="6">
        <f>IF(E529=0,0,E529/L529)</f>
        <v>22.116176470588236</v>
      </c>
      <c r="Q529" t="str">
        <f>LEFT(N529,FIND("/",N529)-1)</f>
        <v>games</v>
      </c>
      <c r="R529" t="str">
        <f>RIGHT(N529,LEN(N529)-FIND("/",N529))</f>
        <v>tabletop games</v>
      </c>
      <c r="S529" s="10">
        <f>(((J529/60)/60)/24)+DATE(1970,1,1)</f>
        <v>42371.617164351846</v>
      </c>
      <c r="T529" s="10">
        <f>(((I529/60)/60)/24)+DATE(1970,1,1)</f>
        <v>42401.617164351846</v>
      </c>
      <c r="U529" s="5">
        <f>P529/3304</f>
        <v>6.693758011679248E-3</v>
      </c>
      <c r="V529" s="5">
        <f>L529/26457</f>
        <v>2.5702082624636201E-2</v>
      </c>
    </row>
    <row r="530" spans="1:22" ht="48" x14ac:dyDescent="0.2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5">
        <f>E530/D530</f>
        <v>1.1346153846153846</v>
      </c>
      <c r="P530" s="6">
        <f>IF(E530=0,0,E530/L530)</f>
        <v>73.019801980198025</v>
      </c>
      <c r="Q530" t="str">
        <f>LEFT(N530,FIND("/",N530)-1)</f>
        <v>film &amp; video</v>
      </c>
      <c r="R530" t="str">
        <f>RIGHT(N530,LEN(N530)-FIND("/",N530))</f>
        <v>documentary</v>
      </c>
      <c r="S530" s="10">
        <f>(((J530/60)/60)/24)+DATE(1970,1,1)</f>
        <v>40862.492939814816</v>
      </c>
      <c r="T530" s="10">
        <f>(((I530/60)/60)/24)+DATE(1970,1,1)</f>
        <v>40897.492939814816</v>
      </c>
      <c r="U530" s="5">
        <f>P530/3304</f>
        <v>2.2100424328147104E-2</v>
      </c>
      <c r="V530" s="5">
        <f>L530/26457</f>
        <v>7.6350304267301661E-3</v>
      </c>
    </row>
    <row r="531" spans="1:22" ht="32" x14ac:dyDescent="0.2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5">
        <f>E531/D531</f>
        <v>1.4260827250608272</v>
      </c>
      <c r="P531" s="6">
        <f>IF(E531=0,0,E531/L531)</f>
        <v>185.48101265822785</v>
      </c>
      <c r="Q531" t="str">
        <f>LEFT(N531,FIND("/",N531)-1)</f>
        <v>film &amp; video</v>
      </c>
      <c r="R531" t="str">
        <f>RIGHT(N531,LEN(N531)-FIND("/",N531))</f>
        <v>television</v>
      </c>
      <c r="S531" s="10">
        <f>(((J531/60)/60)/24)+DATE(1970,1,1)</f>
        <v>42766.600497685184</v>
      </c>
      <c r="T531" s="10">
        <f>(((I531/60)/60)/24)+DATE(1970,1,1)</f>
        <v>42796.600497685184</v>
      </c>
      <c r="U531" s="5">
        <f>P531/3304</f>
        <v>5.6138321022466055E-2</v>
      </c>
      <c r="V531" s="5">
        <f>L531/26457</f>
        <v>2.9859772460974409E-3</v>
      </c>
    </row>
    <row r="532" spans="1:22" ht="48" x14ac:dyDescent="0.2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5">
        <f>E532/D532</f>
        <v>0.72989999999999999</v>
      </c>
      <c r="P532" s="6">
        <f>IF(E532=0,0,E532/L532)</f>
        <v>405.5</v>
      </c>
      <c r="Q532" t="str">
        <f>LEFT(N532,FIND("/",N532)-1)</f>
        <v>technology</v>
      </c>
      <c r="R532" t="str">
        <f>RIGHT(N532,LEN(N532)-FIND("/",N532))</f>
        <v>wearables</v>
      </c>
      <c r="S532" s="10">
        <f>(((J532/60)/60)/24)+DATE(1970,1,1)</f>
        <v>42262.104780092588</v>
      </c>
      <c r="T532" s="10">
        <f>(((I532/60)/60)/24)+DATE(1970,1,1)</f>
        <v>42292.104780092588</v>
      </c>
      <c r="U532" s="5">
        <f>P532/3304</f>
        <v>0.12273002421307506</v>
      </c>
      <c r="V532" s="5">
        <f>L532/26457</f>
        <v>1.3606984918925048E-3</v>
      </c>
    </row>
    <row r="533" spans="1:22" ht="48" x14ac:dyDescent="0.2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5">
        <f>E533/D533</f>
        <v>1.4511000000000001</v>
      </c>
      <c r="P533" s="6">
        <f>IF(E533=0,0,E533/L533)</f>
        <v>70.785365853658533</v>
      </c>
      <c r="Q533" t="str">
        <f>LEFT(N533,FIND("/",N533)-1)</f>
        <v>music</v>
      </c>
      <c r="R533" t="str">
        <f>RIGHT(N533,LEN(N533)-FIND("/",N533))</f>
        <v>rock</v>
      </c>
      <c r="S533" s="10">
        <f>(((J533/60)/60)/24)+DATE(1970,1,1)</f>
        <v>41053.80846064815</v>
      </c>
      <c r="T533" s="10">
        <f>(((I533/60)/60)/24)+DATE(1970,1,1)</f>
        <v>41074.80846064815</v>
      </c>
      <c r="U533" s="5">
        <f>P533/3304</f>
        <v>2.1424142207523769E-2</v>
      </c>
      <c r="V533" s="5">
        <f>L533/26457</f>
        <v>7.748421967721208E-3</v>
      </c>
    </row>
    <row r="534" spans="1:22" ht="48" x14ac:dyDescent="0.2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5">
        <f>E534/D534</f>
        <v>1.1115384615384616</v>
      </c>
      <c r="P534" s="6">
        <f>IF(E534=0,0,E534/L534)</f>
        <v>200.69444444444446</v>
      </c>
      <c r="Q534" t="str">
        <f>LEFT(N534,FIND("/",N534)-1)</f>
        <v>theater</v>
      </c>
      <c r="R534" t="str">
        <f>RIGHT(N534,LEN(N534)-FIND("/",N534))</f>
        <v>plays</v>
      </c>
      <c r="S534" s="10">
        <f>(((J534/60)/60)/24)+DATE(1970,1,1)</f>
        <v>41775.753761574073</v>
      </c>
      <c r="T534" s="10">
        <f>(((I534/60)/60)/24)+DATE(1970,1,1)</f>
        <v>41805.753761574073</v>
      </c>
      <c r="U534" s="5">
        <f>P534/3304</f>
        <v>6.0742870594565512E-2</v>
      </c>
      <c r="V534" s="5">
        <f>L534/26457</f>
        <v>2.7213969837850097E-3</v>
      </c>
    </row>
    <row r="535" spans="1:22" ht="48" x14ac:dyDescent="0.2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5">
        <f>E535/D535</f>
        <v>1.443746</v>
      </c>
      <c r="P535" s="6">
        <f>IF(E535=0,0,E535/L535)</f>
        <v>92.547820512820508</v>
      </c>
      <c r="Q535" t="str">
        <f>LEFT(N535,FIND("/",N535)-1)</f>
        <v>music</v>
      </c>
      <c r="R535" t="str">
        <f>RIGHT(N535,LEN(N535)-FIND("/",N535))</f>
        <v>rock</v>
      </c>
      <c r="S535" s="10">
        <f>(((J535/60)/60)/24)+DATE(1970,1,1)</f>
        <v>41276.047905092593</v>
      </c>
      <c r="T535" s="10">
        <f>(((I535/60)/60)/24)+DATE(1970,1,1)</f>
        <v>41306.047905092593</v>
      </c>
      <c r="U535" s="5">
        <f>P535/3304</f>
        <v>2.8010841559570371E-2</v>
      </c>
      <c r="V535" s="5">
        <f>L535/26457</f>
        <v>5.8963601315341879E-3</v>
      </c>
    </row>
    <row r="536" spans="1:22" ht="48" x14ac:dyDescent="0.2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5">
        <f>E536/D536</f>
        <v>0.10754135338345865</v>
      </c>
      <c r="P536" s="6">
        <f>IF(E536=0,0,E536/L536)</f>
        <v>51.822463768115945</v>
      </c>
      <c r="Q536" t="str">
        <f>LEFT(N536,FIND("/",N536)-1)</f>
        <v>technology</v>
      </c>
      <c r="R536" t="str">
        <f>RIGHT(N536,LEN(N536)-FIND("/",N536))</f>
        <v>wearables</v>
      </c>
      <c r="S536" s="10">
        <f>(((J536/60)/60)/24)+DATE(1970,1,1)</f>
        <v>42410.774155092593</v>
      </c>
      <c r="T536" s="10">
        <f>(((I536/60)/60)/24)+DATE(1970,1,1)</f>
        <v>42440.774155092593</v>
      </c>
      <c r="U536" s="5">
        <f>P536/3304</f>
        <v>1.5684765062989086E-2</v>
      </c>
      <c r="V536" s="5">
        <f>L536/26457</f>
        <v>1.0432021771175871E-2</v>
      </c>
    </row>
    <row r="537" spans="1:22" ht="48" x14ac:dyDescent="0.2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5">
        <f>E537/D537</f>
        <v>0.28405999999999998</v>
      </c>
      <c r="P537" s="6">
        <f>IF(E537=0,0,E537/L537)</f>
        <v>26.59737827715356</v>
      </c>
      <c r="Q537" t="str">
        <f>LEFT(N537,FIND("/",N537)-1)</f>
        <v>games</v>
      </c>
      <c r="R537" t="str">
        <f>RIGHT(N537,LEN(N537)-FIND("/",N537))</f>
        <v>video games</v>
      </c>
      <c r="S537" s="10">
        <f>(((J537/60)/60)/24)+DATE(1970,1,1)</f>
        <v>41948.771168981482</v>
      </c>
      <c r="T537" s="10">
        <f>(((I537/60)/60)/24)+DATE(1970,1,1)</f>
        <v>41978.771168981482</v>
      </c>
      <c r="U537" s="5">
        <f>P537/3304</f>
        <v>8.0500539579762588E-3</v>
      </c>
      <c r="V537" s="5">
        <f>L537/26457</f>
        <v>2.0183694296405489E-2</v>
      </c>
    </row>
    <row r="538" spans="1:22" ht="48" x14ac:dyDescent="0.2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5">
        <f>E538/D538</f>
        <v>1.1825000000000001</v>
      </c>
      <c r="P538" s="6">
        <f>IF(E538=0,0,E538/L538)</f>
        <v>97.191780821917803</v>
      </c>
      <c r="Q538" t="str">
        <f>LEFT(N538,FIND("/",N538)-1)</f>
        <v>technology</v>
      </c>
      <c r="R538" t="str">
        <f>RIGHT(N538,LEN(N538)-FIND("/",N538))</f>
        <v>hardware</v>
      </c>
      <c r="S538" s="10">
        <f>(((J538/60)/60)/24)+DATE(1970,1,1)</f>
        <v>41389.808194444442</v>
      </c>
      <c r="T538" s="10">
        <f>(((I538/60)/60)/24)+DATE(1970,1,1)</f>
        <v>41422</v>
      </c>
      <c r="U538" s="5">
        <f>P538/3304</f>
        <v>2.9416398553849213E-2</v>
      </c>
      <c r="V538" s="5">
        <f>L538/26457</f>
        <v>5.5183883282307142E-3</v>
      </c>
    </row>
    <row r="539" spans="1:22" ht="48" x14ac:dyDescent="0.2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5">
        <f>E539/D539</f>
        <v>2.8332000000000002</v>
      </c>
      <c r="P539" s="6">
        <f>IF(E539=0,0,E539/L539)</f>
        <v>49.880281690140848</v>
      </c>
      <c r="Q539" t="str">
        <f>LEFT(N539,FIND("/",N539)-1)</f>
        <v>film &amp; video</v>
      </c>
      <c r="R539" t="str">
        <f>RIGHT(N539,LEN(N539)-FIND("/",N539))</f>
        <v>documentary</v>
      </c>
      <c r="S539" s="10">
        <f>(((J539/60)/60)/24)+DATE(1970,1,1)</f>
        <v>41330.038784722223</v>
      </c>
      <c r="T539" s="10">
        <f>(((I539/60)/60)/24)+DATE(1970,1,1)</f>
        <v>41359.997118055559</v>
      </c>
      <c r="U539" s="5">
        <f>P539/3304</f>
        <v>1.5096937557548682E-2</v>
      </c>
      <c r="V539" s="5">
        <f>L539/26457</f>
        <v>1.0734399213818649E-2</v>
      </c>
    </row>
    <row r="540" spans="1:22" ht="48" x14ac:dyDescent="0.2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5">
        <f>E540/D540</f>
        <v>1.2801818181818181</v>
      </c>
      <c r="P540" s="6">
        <f>IF(E540=0,0,E540/L540)</f>
        <v>118.33613445378151</v>
      </c>
      <c r="Q540" t="str">
        <f>LEFT(N540,FIND("/",N540)-1)</f>
        <v>film &amp; video</v>
      </c>
      <c r="R540" t="str">
        <f>RIGHT(N540,LEN(N540)-FIND("/",N540))</f>
        <v>television</v>
      </c>
      <c r="S540" s="10">
        <f>(((J540/60)/60)/24)+DATE(1970,1,1)</f>
        <v>42196.928668981483</v>
      </c>
      <c r="T540" s="10">
        <f>(((I540/60)/60)/24)+DATE(1970,1,1)</f>
        <v>42226.928668981483</v>
      </c>
      <c r="U540" s="5">
        <f>P540/3304</f>
        <v>3.5816021323783753E-2</v>
      </c>
      <c r="V540" s="5">
        <f>L540/26457</f>
        <v>4.4978644593113353E-3</v>
      </c>
    </row>
    <row r="541" spans="1:22" ht="48" x14ac:dyDescent="0.2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5">
        <f>E541/D541</f>
        <v>2.8109999999999999</v>
      </c>
      <c r="P541" s="6">
        <f>IF(E541=0,0,E541/L541)</f>
        <v>147.94736842105263</v>
      </c>
      <c r="Q541" t="str">
        <f>LEFT(N541,FIND("/",N541)-1)</f>
        <v>technology</v>
      </c>
      <c r="R541" t="str">
        <f>RIGHT(N541,LEN(N541)-FIND("/",N541))</f>
        <v>hardware</v>
      </c>
      <c r="S541" s="10">
        <f>(((J541/60)/60)/24)+DATE(1970,1,1)</f>
        <v>41861.070567129631</v>
      </c>
      <c r="T541" s="10">
        <f>(((I541/60)/60)/24)+DATE(1970,1,1)</f>
        <v>41906.070567129631</v>
      </c>
      <c r="U541" s="5">
        <f>P541/3304</f>
        <v>4.4778259207340382E-2</v>
      </c>
      <c r="V541" s="5">
        <f>L541/26457</f>
        <v>3.5907321313829988E-3</v>
      </c>
    </row>
    <row r="542" spans="1:22" ht="32" x14ac:dyDescent="0.2">
      <c r="A542">
        <v>1268</v>
      </c>
      <c r="B542" s="3" t="s">
        <v>1269</v>
      </c>
      <c r="C542" s="3" t="s">
        <v>5378</v>
      </c>
      <c r="D542">
        <v>12000</v>
      </c>
      <c r="E542">
        <v>14000</v>
      </c>
      <c r="F542" t="s">
        <v>8219</v>
      </c>
      <c r="G542" t="s">
        <v>8224</v>
      </c>
      <c r="H542" t="s">
        <v>8246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8276</v>
      </c>
      <c r="O542" s="5">
        <f>E542/D542</f>
        <v>1.1666666666666667</v>
      </c>
      <c r="P542" s="6">
        <f>IF(E542=0,0,E542/L542)</f>
        <v>76.92307692307692</v>
      </c>
      <c r="Q542" t="str">
        <f>LEFT(N542,FIND("/",N542)-1)</f>
        <v>music</v>
      </c>
      <c r="R542" t="str">
        <f>RIGHT(N542,LEN(N542)-FIND("/",N542))</f>
        <v>rock</v>
      </c>
      <c r="S542" s="10">
        <f>(((J542/60)/60)/24)+DATE(1970,1,1)</f>
        <v>41507.845451388886</v>
      </c>
      <c r="T542" s="10">
        <f>(((I542/60)/60)/24)+DATE(1970,1,1)</f>
        <v>41537.845451388886</v>
      </c>
      <c r="U542" s="5">
        <f>P542/3304</f>
        <v>2.3281802942819892E-2</v>
      </c>
      <c r="V542" s="5">
        <f>L542/26457</f>
        <v>6.8790868201232189E-3</v>
      </c>
    </row>
    <row r="543" spans="1:22" ht="32" x14ac:dyDescent="0.2">
      <c r="A543">
        <v>969</v>
      </c>
      <c r="B543" s="3" t="s">
        <v>970</v>
      </c>
      <c r="C543" s="3" t="s">
        <v>5079</v>
      </c>
      <c r="D543">
        <v>30000</v>
      </c>
      <c r="E543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5">
        <f>E543/D543</f>
        <v>0.46666666666666667</v>
      </c>
      <c r="P543" s="6">
        <f>IF(E543=0,0,E543/L543)</f>
        <v>1272.7272727272727</v>
      </c>
      <c r="Q543" t="str">
        <f>LEFT(N543,FIND("/",N543)-1)</f>
        <v>technology</v>
      </c>
      <c r="R543" t="str">
        <f>RIGHT(N543,LEN(N543)-FIND("/",N543))</f>
        <v>wearables</v>
      </c>
      <c r="S543" s="10">
        <f>(((J543/60)/60)/24)+DATE(1970,1,1)</f>
        <v>42742.30332175926</v>
      </c>
      <c r="T543" s="10">
        <f>(((I543/60)/60)/24)+DATE(1970,1,1)</f>
        <v>42775.30332175926</v>
      </c>
      <c r="U543" s="5">
        <f>P543/3304</f>
        <v>0.38520801232665641</v>
      </c>
      <c r="V543" s="5">
        <f>L543/26457</f>
        <v>4.1576898363382094E-4</v>
      </c>
    </row>
    <row r="544" spans="1:22" ht="48" x14ac:dyDescent="0.2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5">
        <f>E544/D544</f>
        <v>1.1077157238734421</v>
      </c>
      <c r="P544" s="6">
        <f>IF(E544=0,0,E544/L544)</f>
        <v>73.355396825396824</v>
      </c>
      <c r="Q544" t="str">
        <f>LEFT(N544,FIND("/",N544)-1)</f>
        <v>music</v>
      </c>
      <c r="R544" t="str">
        <f>RIGHT(N544,LEN(N544)-FIND("/",N544))</f>
        <v>rock</v>
      </c>
      <c r="S544" s="10">
        <f>(((J544/60)/60)/24)+DATE(1970,1,1)</f>
        <v>41682.099189814813</v>
      </c>
      <c r="T544" s="10">
        <f>(((I544/60)/60)/24)+DATE(1970,1,1)</f>
        <v>41722.057523148149</v>
      </c>
      <c r="U544" s="5">
        <f>P544/3304</f>
        <v>2.2201996617856181E-2</v>
      </c>
      <c r="V544" s="5">
        <f>L544/26457</f>
        <v>7.1436670824356506E-3</v>
      </c>
    </row>
    <row r="545" spans="1:22" ht="32" x14ac:dyDescent="0.2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5">
        <f>E545/D545</f>
        <v>3.4660000000000002</v>
      </c>
      <c r="P545" s="6">
        <f>IF(E545=0,0,E545/L545)</f>
        <v>29.310782241014799</v>
      </c>
      <c r="Q545" t="str">
        <f>LEFT(N545,FIND("/",N545)-1)</f>
        <v>technology</v>
      </c>
      <c r="R545" t="str">
        <f>RIGHT(N545,LEN(N545)-FIND("/",N545))</f>
        <v>hardware</v>
      </c>
      <c r="S545" s="10">
        <f>(((J545/60)/60)/24)+DATE(1970,1,1)</f>
        <v>41438.899594907409</v>
      </c>
      <c r="T545" s="10">
        <f>(((I545/60)/60)/24)+DATE(1970,1,1)</f>
        <v>41468.899594907409</v>
      </c>
      <c r="U545" s="5">
        <f>P545/3304</f>
        <v>8.8713021310577473E-3</v>
      </c>
      <c r="V545" s="5">
        <f>L545/26457</f>
        <v>1.78780662962543E-2</v>
      </c>
    </row>
    <row r="546" spans="1:22" ht="48" x14ac:dyDescent="0.2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5">
        <f>E546/D546</f>
        <v>0.56514285714285717</v>
      </c>
      <c r="P546" s="6">
        <f>IF(E546=0,0,E546/L546)</f>
        <v>150.5</v>
      </c>
      <c r="Q546" t="str">
        <f>LEFT(N546,FIND("/",N546)-1)</f>
        <v>photography</v>
      </c>
      <c r="R546" t="str">
        <f>RIGHT(N546,LEN(N546)-FIND("/",N546))</f>
        <v>photobooks</v>
      </c>
      <c r="S546" s="10">
        <f>(((J546/60)/60)/24)+DATE(1970,1,1)</f>
        <v>41891.780023148152</v>
      </c>
      <c r="T546" s="10">
        <f>(((I546/60)/60)/24)+DATE(1970,1,1)</f>
        <v>41926.780023148152</v>
      </c>
      <c r="U546" s="5">
        <f>P546/3304</f>
        <v>4.5550847457627115E-2</v>
      </c>
      <c r="V546" s="5">
        <f>L546/26457</f>
        <v>3.4773405903919569E-3</v>
      </c>
    </row>
    <row r="547" spans="1:22" ht="48" x14ac:dyDescent="0.2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5">
        <f>E547/D547</f>
        <v>1.1439999999999999</v>
      </c>
      <c r="P547" s="6">
        <f>IF(E547=0,0,E547/L547)</f>
        <v>103.21804511278195</v>
      </c>
      <c r="Q547" t="str">
        <f>LEFT(N547,FIND("/",N547)-1)</f>
        <v>film &amp; video</v>
      </c>
      <c r="R547" t="str">
        <f>RIGHT(N547,LEN(N547)-FIND("/",N547))</f>
        <v>documentary</v>
      </c>
      <c r="S547" s="10">
        <f>(((J547/60)/60)/24)+DATE(1970,1,1)</f>
        <v>42292.250787037032</v>
      </c>
      <c r="T547" s="10">
        <f>(((I547/60)/60)/24)+DATE(1970,1,1)</f>
        <v>42322.292361111111</v>
      </c>
      <c r="U547" s="5">
        <f>P547/3304</f>
        <v>3.1240328423965482E-2</v>
      </c>
      <c r="V547" s="5">
        <f>L547/26457</f>
        <v>5.0270249839361987E-3</v>
      </c>
    </row>
    <row r="548" spans="1:22" ht="48" x14ac:dyDescent="0.2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5">
        <f>E548/D548</f>
        <v>1.7104755366949576</v>
      </c>
      <c r="P548" s="6">
        <f>IF(E548=0,0,E548/L548)</f>
        <v>25.42547309833024</v>
      </c>
      <c r="Q548" t="str">
        <f>LEFT(N548,FIND("/",N548)-1)</f>
        <v>games</v>
      </c>
      <c r="R548" t="str">
        <f>RIGHT(N548,LEN(N548)-FIND("/",N548))</f>
        <v>tabletop games</v>
      </c>
      <c r="S548" s="10">
        <f>(((J548/60)/60)/24)+DATE(1970,1,1)</f>
        <v>41484.664247685185</v>
      </c>
      <c r="T548" s="10">
        <f>(((I548/60)/60)/24)+DATE(1970,1,1)</f>
        <v>41520.166666666664</v>
      </c>
      <c r="U548" s="5">
        <f>P548/3304</f>
        <v>7.6953611072428088E-3</v>
      </c>
      <c r="V548" s="5">
        <f>L548/26457</f>
        <v>2.0372680198057224E-2</v>
      </c>
    </row>
    <row r="549" spans="1:22" ht="48" x14ac:dyDescent="0.2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5">
        <f>E549/D549</f>
        <v>0.27383999999999997</v>
      </c>
      <c r="P549" s="6">
        <f>IF(E549=0,0,E549/L549)</f>
        <v>402.70588235294116</v>
      </c>
      <c r="Q549" t="str">
        <f>LEFT(N549,FIND("/",N549)-1)</f>
        <v>technology</v>
      </c>
      <c r="R549" t="str">
        <f>RIGHT(N549,LEN(N549)-FIND("/",N549))</f>
        <v>web</v>
      </c>
      <c r="S549" s="10">
        <f>(((J549/60)/60)/24)+DATE(1970,1,1)</f>
        <v>42283.592465277776</v>
      </c>
      <c r="T549" s="10">
        <f>(((I549/60)/60)/24)+DATE(1970,1,1)</f>
        <v>42323.634131944447</v>
      </c>
      <c r="U549" s="5">
        <f>P549/3304</f>
        <v>0.12188434695912263</v>
      </c>
      <c r="V549" s="5">
        <f>L549/26457</f>
        <v>1.2851041312318102E-3</v>
      </c>
    </row>
    <row r="550" spans="1:22" ht="48" x14ac:dyDescent="0.2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5">
        <f>E550/D550</f>
        <v>1.0948792000000001</v>
      </c>
      <c r="P550" s="6">
        <f>IF(E550=0,0,E550/L550)</f>
        <v>103.68174242424243</v>
      </c>
      <c r="Q550" t="str">
        <f>LEFT(N550,FIND("/",N550)-1)</f>
        <v>music</v>
      </c>
      <c r="R550" t="str">
        <f>RIGHT(N550,LEN(N550)-FIND("/",N550))</f>
        <v>classical music</v>
      </c>
      <c r="S550" s="10">
        <f>(((J550/60)/60)/24)+DATE(1970,1,1)</f>
        <v>42269.967835648145</v>
      </c>
      <c r="T550" s="10">
        <f>(((I550/60)/60)/24)+DATE(1970,1,1)</f>
        <v>42290.967835648145</v>
      </c>
      <c r="U550" s="5">
        <f>P550/3304</f>
        <v>3.1380672646562476E-2</v>
      </c>
      <c r="V550" s="5">
        <f>L550/26457</f>
        <v>4.9892278036058509E-3</v>
      </c>
    </row>
    <row r="551" spans="1:22" ht="48" x14ac:dyDescent="0.2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5">
        <f>E551/D551</f>
        <v>1.3613999999999999</v>
      </c>
      <c r="P551" s="6">
        <f>IF(E551=0,0,E551/L551)</f>
        <v>59.973568281938327</v>
      </c>
      <c r="Q551" t="str">
        <f>LEFT(N551,FIND("/",N551)-1)</f>
        <v>publishing</v>
      </c>
      <c r="R551" t="str">
        <f>RIGHT(N551,LEN(N551)-FIND("/",N551))</f>
        <v>nonfiction</v>
      </c>
      <c r="S551" s="10">
        <f>(((J551/60)/60)/24)+DATE(1970,1,1)</f>
        <v>42200.578310185185</v>
      </c>
      <c r="T551" s="10">
        <f>(((I551/60)/60)/24)+DATE(1970,1,1)</f>
        <v>42252.165972222225</v>
      </c>
      <c r="U551" s="5">
        <f>P551/3304</f>
        <v>1.8151806380731939E-2</v>
      </c>
      <c r="V551" s="5">
        <f>L551/26457</f>
        <v>8.5799599349888501E-3</v>
      </c>
    </row>
    <row r="552" spans="1:22" ht="48" x14ac:dyDescent="0.2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5">
        <f>E552/D552</f>
        <v>13.566000000000001</v>
      </c>
      <c r="P552" s="6">
        <f>IF(E552=0,0,E552/L552)</f>
        <v>14.370762711864407</v>
      </c>
      <c r="Q552" t="str">
        <f>LEFT(N552,FIND("/",N552)-1)</f>
        <v>games</v>
      </c>
      <c r="R552" t="str">
        <f>RIGHT(N552,LEN(N552)-FIND("/",N552))</f>
        <v>tabletop games</v>
      </c>
      <c r="S552" s="10">
        <f>(((J552/60)/60)/24)+DATE(1970,1,1)</f>
        <v>42315.699490740735</v>
      </c>
      <c r="T552" s="10">
        <f>(((I552/60)/60)/24)+DATE(1970,1,1)</f>
        <v>42345.699490740735</v>
      </c>
      <c r="U552" s="5">
        <f>P552/3304</f>
        <v>4.3495044527434648E-3</v>
      </c>
      <c r="V552" s="5">
        <f>L552/26457</f>
        <v>3.5680538231847907E-2</v>
      </c>
    </row>
    <row r="553" spans="1:22" ht="48" x14ac:dyDescent="0.2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5">
        <f>E553/D553</f>
        <v>2.7067999999999999</v>
      </c>
      <c r="P553" s="6">
        <f>IF(E553=0,0,E553/L553)</f>
        <v>140.97916666666666</v>
      </c>
      <c r="Q553" t="str">
        <f>LEFT(N553,FIND("/",N553)-1)</f>
        <v>games</v>
      </c>
      <c r="R553" t="str">
        <f>RIGHT(N553,LEN(N553)-FIND("/",N553))</f>
        <v>tabletop games</v>
      </c>
      <c r="S553" s="10">
        <f>(((J553/60)/60)/24)+DATE(1970,1,1)</f>
        <v>42452.825740740736</v>
      </c>
      <c r="T553" s="10">
        <f>(((I553/60)/60)/24)+DATE(1970,1,1)</f>
        <v>42482.825740740736</v>
      </c>
      <c r="U553" s="5">
        <f>P553/3304</f>
        <v>4.2669239305891844E-2</v>
      </c>
      <c r="V553" s="5">
        <f>L553/26457</f>
        <v>3.6285293117133462E-3</v>
      </c>
    </row>
    <row r="554" spans="1:22" ht="64" x14ac:dyDescent="0.2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5">
        <f>E554/D554</f>
        <v>1.35</v>
      </c>
      <c r="P554" s="6">
        <f>IF(E554=0,0,E554/L554)</f>
        <v>79.411764705882348</v>
      </c>
      <c r="Q554" t="str">
        <f>LEFT(N554,FIND("/",N554)-1)</f>
        <v>photography</v>
      </c>
      <c r="R554" t="str">
        <f>RIGHT(N554,LEN(N554)-FIND("/",N554))</f>
        <v>photobooks</v>
      </c>
      <c r="S554" s="10">
        <f>(((J554/60)/60)/24)+DATE(1970,1,1)</f>
        <v>42298.34783564815</v>
      </c>
      <c r="T554" s="10">
        <f>(((I554/60)/60)/24)+DATE(1970,1,1)</f>
        <v>42358.375</v>
      </c>
      <c r="U554" s="5">
        <f>P554/3304</f>
        <v>2.4035037743911122E-2</v>
      </c>
      <c r="V554" s="5">
        <f>L554/26457</f>
        <v>6.4255206561590504E-3</v>
      </c>
    </row>
    <row r="555" spans="1:22" ht="48" x14ac:dyDescent="0.2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5">
        <f>E555/D555</f>
        <v>1.5405897142857143</v>
      </c>
      <c r="P555" s="6">
        <f>IF(E555=0,0,E555/L555)</f>
        <v>70.576753926701571</v>
      </c>
      <c r="Q555" t="str">
        <f>LEFT(N555,FIND("/",N555)-1)</f>
        <v>music</v>
      </c>
      <c r="R555" t="str">
        <f>RIGHT(N555,LEN(N555)-FIND("/",N555))</f>
        <v>rock</v>
      </c>
      <c r="S555" s="10">
        <f>(((J555/60)/60)/24)+DATE(1970,1,1)</f>
        <v>41600.538657407407</v>
      </c>
      <c r="T555" s="10">
        <f>(((I555/60)/60)/24)+DATE(1970,1,1)</f>
        <v>41645.538657407407</v>
      </c>
      <c r="U555" s="5">
        <f>P555/3304</f>
        <v>2.1361003004449628E-2</v>
      </c>
      <c r="V555" s="5">
        <f>L555/26457</f>
        <v>7.2192614430963446E-3</v>
      </c>
    </row>
    <row r="556" spans="1:22" ht="48" x14ac:dyDescent="0.2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5">
        <f>E556/D556</f>
        <v>1.0508593749999999</v>
      </c>
      <c r="P556" s="6">
        <f>IF(E556=0,0,E556/L556)</f>
        <v>78.660818713450297</v>
      </c>
      <c r="Q556" t="str">
        <f>LEFT(N556,FIND("/",N556)-1)</f>
        <v>film &amp; video</v>
      </c>
      <c r="R556" t="str">
        <f>RIGHT(N556,LEN(N556)-FIND("/",N556))</f>
        <v>documentary</v>
      </c>
      <c r="S556" s="10">
        <f>(((J556/60)/60)/24)+DATE(1970,1,1)</f>
        <v>41079.877442129626</v>
      </c>
      <c r="T556" s="10">
        <f>(((I556/60)/60)/24)+DATE(1970,1,1)</f>
        <v>41109.877442129626</v>
      </c>
      <c r="U556" s="5">
        <f>P556/3304</f>
        <v>2.380775384789658E-2</v>
      </c>
      <c r="V556" s="5">
        <f>L556/26457</f>
        <v>6.4633178364893983E-3</v>
      </c>
    </row>
    <row r="557" spans="1:22" ht="48" x14ac:dyDescent="0.2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5">
        <f>E557/D557</f>
        <v>1.0294615384615384</v>
      </c>
      <c r="P557" s="6">
        <f>IF(E557=0,0,E557/L557)</f>
        <v>234.78947368421052</v>
      </c>
      <c r="Q557" t="str">
        <f>LEFT(N557,FIND("/",N557)-1)</f>
        <v>photography</v>
      </c>
      <c r="R557" t="str">
        <f>RIGHT(N557,LEN(N557)-FIND("/",N557))</f>
        <v>photobooks</v>
      </c>
      <c r="S557" s="10">
        <f>(((J557/60)/60)/24)+DATE(1970,1,1)</f>
        <v>42297.748067129629</v>
      </c>
      <c r="T557" s="10">
        <f>(((I557/60)/60)/24)+DATE(1970,1,1)</f>
        <v>42342.208333333328</v>
      </c>
      <c r="U557" s="5">
        <f>P557/3304</f>
        <v>7.1062189371734419E-2</v>
      </c>
      <c r="V557" s="5">
        <f>L557/26457</f>
        <v>2.1544392788297993E-3</v>
      </c>
    </row>
    <row r="558" spans="1:22" ht="48" x14ac:dyDescent="0.2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5">
        <f>E558/D558</f>
        <v>1.9885074626865671</v>
      </c>
      <c r="P558" s="6">
        <f>IF(E558=0,0,E558/L558)</f>
        <v>94.489361702127653</v>
      </c>
      <c r="Q558" t="str">
        <f>LEFT(N558,FIND("/",N558)-1)</f>
        <v>music</v>
      </c>
      <c r="R558" t="str">
        <f>RIGHT(N558,LEN(N558)-FIND("/",N558))</f>
        <v>rock</v>
      </c>
      <c r="S558" s="10">
        <f>(((J558/60)/60)/24)+DATE(1970,1,1)</f>
        <v>40487.621365740742</v>
      </c>
      <c r="T558" s="10">
        <f>(((I558/60)/60)/24)+DATE(1970,1,1)</f>
        <v>40544.207638888889</v>
      </c>
      <c r="U558" s="5">
        <f>P558/3304</f>
        <v>2.8598475091442994E-2</v>
      </c>
      <c r="V558" s="5">
        <f>L558/26457</f>
        <v>5.3294024265789774E-3</v>
      </c>
    </row>
    <row r="559" spans="1:22" ht="48" x14ac:dyDescent="0.2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5">
        <f>E559/D559</f>
        <v>0.44319999999999998</v>
      </c>
      <c r="P559" s="6">
        <f>IF(E559=0,0,E559/L559)</f>
        <v>174.94736842105263</v>
      </c>
      <c r="Q559" t="str">
        <f>LEFT(N559,FIND("/",N559)-1)</f>
        <v>technology</v>
      </c>
      <c r="R559" t="str">
        <f>RIGHT(N559,LEN(N559)-FIND("/",N559))</f>
        <v>wearables</v>
      </c>
      <c r="S559" s="10">
        <f>(((J559/60)/60)/24)+DATE(1970,1,1)</f>
        <v>42676.583599537036</v>
      </c>
      <c r="T559" s="10">
        <f>(((I559/60)/60)/24)+DATE(1970,1,1)</f>
        <v>42718.6252662037</v>
      </c>
      <c r="U559" s="5">
        <f>P559/3304</f>
        <v>5.2950172040270166E-2</v>
      </c>
      <c r="V559" s="5">
        <f>L559/26457</f>
        <v>2.872585705106399E-3</v>
      </c>
    </row>
    <row r="560" spans="1:22" ht="32" x14ac:dyDescent="0.2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5">
        <f>E560/D560</f>
        <v>1.0226</v>
      </c>
      <c r="P560" s="6">
        <f>IF(E560=0,0,E560/L560)</f>
        <v>141.42340425531913</v>
      </c>
      <c r="Q560" t="str">
        <f>LEFT(N560,FIND("/",N560)-1)</f>
        <v>publishing</v>
      </c>
      <c r="R560" t="str">
        <f>RIGHT(N560,LEN(N560)-FIND("/",N560))</f>
        <v>nonfiction</v>
      </c>
      <c r="S560" s="10">
        <f>(((J560/60)/60)/24)+DATE(1970,1,1)</f>
        <v>41401.648217592592</v>
      </c>
      <c r="T560" s="10">
        <f>(((I560/60)/60)/24)+DATE(1970,1,1)</f>
        <v>41436.648217592592</v>
      </c>
      <c r="U560" s="5">
        <f>P560/3304</f>
        <v>4.2803693781876248E-2</v>
      </c>
      <c r="V560" s="5">
        <f>L560/26457</f>
        <v>3.5529349510526513E-3</v>
      </c>
    </row>
    <row r="561" spans="1:22" ht="32" x14ac:dyDescent="0.2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5">
        <f>E561/D561</f>
        <v>1.1065833333333333</v>
      </c>
      <c r="P561" s="6">
        <f>IF(E561=0,0,E561/L561)</f>
        <v>74.184357541899445</v>
      </c>
      <c r="Q561" t="str">
        <f>LEFT(N561,FIND("/",N561)-1)</f>
        <v>food</v>
      </c>
      <c r="R561" t="str">
        <f>RIGHT(N561,LEN(N561)-FIND("/",N561))</f>
        <v>small batch</v>
      </c>
      <c r="S561" s="10">
        <f>(((J561/60)/60)/24)+DATE(1970,1,1)</f>
        <v>41786.640543981484</v>
      </c>
      <c r="T561" s="10">
        <f>(((I561/60)/60)/24)+DATE(1970,1,1)</f>
        <v>41816.640543981484</v>
      </c>
      <c r="U561" s="5">
        <f>P561/3304</f>
        <v>2.245289271849257E-2</v>
      </c>
      <c r="V561" s="5">
        <f>L561/26457</f>
        <v>6.765695279132177E-3</v>
      </c>
    </row>
    <row r="562" spans="1:22" ht="32" x14ac:dyDescent="0.2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5">
        <f>E562/D562</f>
        <v>1.4697777777777778</v>
      </c>
      <c r="P562" s="6">
        <f>IF(E562=0,0,E562/L562)</f>
        <v>52.701195219123505</v>
      </c>
      <c r="Q562" t="str">
        <f>LEFT(N562,FIND("/",N562)-1)</f>
        <v>games</v>
      </c>
      <c r="R562" t="str">
        <f>RIGHT(N562,LEN(N562)-FIND("/",N562))</f>
        <v>tabletop games</v>
      </c>
      <c r="S562" s="10">
        <f>(((J562/60)/60)/24)+DATE(1970,1,1)</f>
        <v>42262.416643518518</v>
      </c>
      <c r="T562" s="10">
        <f>(((I562/60)/60)/24)+DATE(1970,1,1)</f>
        <v>42292.416643518518</v>
      </c>
      <c r="U562" s="5">
        <f>P562/3304</f>
        <v>1.5950724945255297E-2</v>
      </c>
      <c r="V562" s="5">
        <f>L562/26457</f>
        <v>9.4870922629171871E-3</v>
      </c>
    </row>
    <row r="563" spans="1:22" ht="48" x14ac:dyDescent="0.2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5">
        <f>E563/D563</f>
        <v>1.0544</v>
      </c>
      <c r="P563" s="6">
        <f>IF(E563=0,0,E563/L563)</f>
        <v>118.73873873873873</v>
      </c>
      <c r="Q563" t="str">
        <f>LEFT(N563,FIND("/",N563)-1)</f>
        <v>photography</v>
      </c>
      <c r="R563" t="str">
        <f>RIGHT(N563,LEN(N563)-FIND("/",N563))</f>
        <v>photobooks</v>
      </c>
      <c r="S563" s="10">
        <f>(((J563/60)/60)/24)+DATE(1970,1,1)</f>
        <v>42130.865150462967</v>
      </c>
      <c r="T563" s="10">
        <f>(((I563/60)/60)/24)+DATE(1970,1,1)</f>
        <v>42163.166666666672</v>
      </c>
      <c r="U563" s="5">
        <f>P563/3304</f>
        <v>3.5937874920925768E-2</v>
      </c>
      <c r="V563" s="5">
        <f>L563/26457</f>
        <v>4.1954870166685566E-3</v>
      </c>
    </row>
    <row r="564" spans="1:22" ht="48" x14ac:dyDescent="0.2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5">
        <f>E564/D564</f>
        <v>1.012576923076923</v>
      </c>
      <c r="P564" s="6">
        <f>IF(E564=0,0,E564/L564)</f>
        <v>70.771505376344081</v>
      </c>
      <c r="Q564" t="str">
        <f>LEFT(N564,FIND("/",N564)-1)</f>
        <v>theater</v>
      </c>
      <c r="R564" t="str">
        <f>RIGHT(N564,LEN(N564)-FIND("/",N564))</f>
        <v>plays</v>
      </c>
      <c r="S564" s="10">
        <f>(((J564/60)/60)/24)+DATE(1970,1,1)</f>
        <v>42059.085752314815</v>
      </c>
      <c r="T564" s="10">
        <f>(((I564/60)/60)/24)+DATE(1970,1,1)</f>
        <v>42089.044085648144</v>
      </c>
      <c r="U564" s="5">
        <f>P564/3304</f>
        <v>2.1419947147803899E-2</v>
      </c>
      <c r="V564" s="5">
        <f>L564/26457</f>
        <v>7.0302755414446087E-3</v>
      </c>
    </row>
    <row r="565" spans="1:22" ht="48" x14ac:dyDescent="0.2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5">
        <f>E565/D565</f>
        <v>1.0934166666666667</v>
      </c>
      <c r="P565" s="6">
        <f>IF(E565=0,0,E565/L565)</f>
        <v>84.108974358974365</v>
      </c>
      <c r="Q565" t="str">
        <f>LEFT(N565,FIND("/",N565)-1)</f>
        <v>theater</v>
      </c>
      <c r="R565" t="str">
        <f>RIGHT(N565,LEN(N565)-FIND("/",N565))</f>
        <v>spaces</v>
      </c>
      <c r="S565" s="10">
        <f>(((J565/60)/60)/24)+DATE(1970,1,1)</f>
        <v>42387.7268287037</v>
      </c>
      <c r="T565" s="10">
        <f>(((I565/60)/60)/24)+DATE(1970,1,1)</f>
        <v>42402.7268287037</v>
      </c>
      <c r="U565" s="5">
        <f>P565/3304</f>
        <v>2.545671136772832E-2</v>
      </c>
      <c r="V565" s="5">
        <f>L565/26457</f>
        <v>5.8963601315341879E-3</v>
      </c>
    </row>
    <row r="566" spans="1:22" ht="48" x14ac:dyDescent="0.2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5">
        <f>E566/D566</f>
        <v>2.6227999999999998</v>
      </c>
      <c r="P566" s="6">
        <f>IF(E566=0,0,E566/L566)</f>
        <v>127.32038834951456</v>
      </c>
      <c r="Q566" t="str">
        <f>LEFT(N566,FIND("/",N566)-1)</f>
        <v>technology</v>
      </c>
      <c r="R566" t="str">
        <f>RIGHT(N566,LEN(N566)-FIND("/",N566))</f>
        <v>hardware</v>
      </c>
      <c r="S566" s="10">
        <f>(((J566/60)/60)/24)+DATE(1970,1,1)</f>
        <v>40898.089236111111</v>
      </c>
      <c r="T566" s="10">
        <f>(((I566/60)/60)/24)+DATE(1970,1,1)</f>
        <v>40920.041666666664</v>
      </c>
      <c r="U566" s="5">
        <f>P566/3304</f>
        <v>3.8535226498037096E-2</v>
      </c>
      <c r="V566" s="5">
        <f>L566/26457</f>
        <v>3.8931095740257775E-3</v>
      </c>
    </row>
    <row r="567" spans="1:22" ht="48" x14ac:dyDescent="0.2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5">
        <f>E567/D567</f>
        <v>1.0086153846153847</v>
      </c>
      <c r="P567" s="6">
        <f>IF(E567=0,0,E567/L567)</f>
        <v>211.48387096774192</v>
      </c>
      <c r="Q567" t="str">
        <f>LEFT(N567,FIND("/",N567)-1)</f>
        <v>photography</v>
      </c>
      <c r="R567" t="str">
        <f>RIGHT(N567,LEN(N567)-FIND("/",N567))</f>
        <v>photobooks</v>
      </c>
      <c r="S567" s="10">
        <f>(((J567/60)/60)/24)+DATE(1970,1,1)</f>
        <v>42138.506377314814</v>
      </c>
      <c r="T567" s="10">
        <f>(((I567/60)/60)/24)+DATE(1970,1,1)</f>
        <v>42168.506377314814</v>
      </c>
      <c r="U567" s="5">
        <f>P567/3304</f>
        <v>6.4008435522924317E-2</v>
      </c>
      <c r="V567" s="5">
        <f>L567/26457</f>
        <v>2.3434251804815361E-3</v>
      </c>
    </row>
    <row r="568" spans="1:22" ht="48" x14ac:dyDescent="0.2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5">
        <f>E568/D568</f>
        <v>1.04112</v>
      </c>
      <c r="P568" s="6">
        <f>IF(E568=0,0,E568/L568)</f>
        <v>81.84905660377359</v>
      </c>
      <c r="Q568" t="str">
        <f>LEFT(N568,FIND("/",N568)-1)</f>
        <v>film &amp; video</v>
      </c>
      <c r="R568" t="str">
        <f>RIGHT(N568,LEN(N568)-FIND("/",N568))</f>
        <v>documentary</v>
      </c>
      <c r="S568" s="10">
        <f>(((J568/60)/60)/24)+DATE(1970,1,1)</f>
        <v>42043.605578703704</v>
      </c>
      <c r="T568" s="10">
        <f>(((I568/60)/60)/24)+DATE(1970,1,1)</f>
        <v>42078.563912037032</v>
      </c>
      <c r="U568" s="5">
        <f>P568/3304</f>
        <v>2.4772716889761983E-2</v>
      </c>
      <c r="V568" s="5">
        <f>L568/26457</f>
        <v>6.0097516725252298E-3</v>
      </c>
    </row>
    <row r="569" spans="1:22" ht="48" x14ac:dyDescent="0.2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5">
        <f>E569/D569</f>
        <v>1.3162883248730965</v>
      </c>
      <c r="P569" s="6">
        <f>IF(E569=0,0,E569/L569)</f>
        <v>78.578424242424248</v>
      </c>
      <c r="Q569" t="str">
        <f>LEFT(N569,FIND("/",N569)-1)</f>
        <v>film &amp; video</v>
      </c>
      <c r="R569" t="str">
        <f>RIGHT(N569,LEN(N569)-FIND("/",N569))</f>
        <v>documentary</v>
      </c>
      <c r="S569" s="10">
        <f>(((J569/60)/60)/24)+DATE(1970,1,1)</f>
        <v>41785.452534722222</v>
      </c>
      <c r="T569" s="10">
        <f>(((I569/60)/60)/24)+DATE(1970,1,1)</f>
        <v>41815.452534722222</v>
      </c>
      <c r="U569" s="5">
        <f>P569/3304</f>
        <v>2.3782816054002495E-2</v>
      </c>
      <c r="V569" s="5">
        <f>L569/26457</f>
        <v>6.2365347545073136E-3</v>
      </c>
    </row>
    <row r="570" spans="1:22" ht="64" x14ac:dyDescent="0.2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5">
        <f>E570/D570</f>
        <v>1.0390027322404372</v>
      </c>
      <c r="P570" s="6">
        <f>IF(E570=0,0,E570/L570)</f>
        <v>56.460043668122275</v>
      </c>
      <c r="Q570" t="str">
        <f>LEFT(N570,FIND("/",N570)-1)</f>
        <v>film &amp; video</v>
      </c>
      <c r="R570" t="str">
        <f>RIGHT(N570,LEN(N570)-FIND("/",N570))</f>
        <v>documentary</v>
      </c>
      <c r="S570" s="10">
        <f>(((J570/60)/60)/24)+DATE(1970,1,1)</f>
        <v>40379.776435185187</v>
      </c>
      <c r="T570" s="10">
        <f>(((I570/60)/60)/24)+DATE(1970,1,1)</f>
        <v>40422.155555555553</v>
      </c>
      <c r="U570" s="5">
        <f>P570/3304</f>
        <v>1.7088390940714973E-2</v>
      </c>
      <c r="V570" s="5">
        <f>L570/26457</f>
        <v>8.6555542956495441E-3</v>
      </c>
    </row>
    <row r="571" spans="1:22" ht="32" x14ac:dyDescent="0.2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5">
        <f>E571/D571</f>
        <v>1.1199130434782609</v>
      </c>
      <c r="P571" s="6">
        <f>IF(E571=0,0,E571/L571)</f>
        <v>367.97142857142859</v>
      </c>
      <c r="Q571" t="str">
        <f>LEFT(N571,FIND("/",N571)-1)</f>
        <v>technology</v>
      </c>
      <c r="R571" t="str">
        <f>RIGHT(N571,LEN(N571)-FIND("/",N571))</f>
        <v>wearables</v>
      </c>
      <c r="S571" s="10">
        <f>(((J571/60)/60)/24)+DATE(1970,1,1)</f>
        <v>42257.882731481484</v>
      </c>
      <c r="T571" s="10">
        <f>(((I571/60)/60)/24)+DATE(1970,1,1)</f>
        <v>42292.882731481484</v>
      </c>
      <c r="U571" s="5">
        <f>P571/3304</f>
        <v>0.11137149775164304</v>
      </c>
      <c r="V571" s="5">
        <f>L571/26457</f>
        <v>1.3229013115621574E-3</v>
      </c>
    </row>
    <row r="572" spans="1:22" ht="48" x14ac:dyDescent="0.2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5">
        <f>E572/D572</f>
        <v>1.0725</v>
      </c>
      <c r="P572" s="6">
        <f>IF(E572=0,0,E572/L572)</f>
        <v>273.82978723404256</v>
      </c>
      <c r="Q572" t="str">
        <f>LEFT(N572,FIND("/",N572)-1)</f>
        <v>film &amp; video</v>
      </c>
      <c r="R572" t="str">
        <f>RIGHT(N572,LEN(N572)-FIND("/",N572))</f>
        <v>shorts</v>
      </c>
      <c r="S572" s="10">
        <f>(((J572/60)/60)/24)+DATE(1970,1,1)</f>
        <v>41583.083981481483</v>
      </c>
      <c r="T572" s="10">
        <f>(((I572/60)/60)/24)+DATE(1970,1,1)</f>
        <v>41618.083981481483</v>
      </c>
      <c r="U572" s="5">
        <f>P572/3304</f>
        <v>8.2878264901344603E-2</v>
      </c>
      <c r="V572" s="5">
        <f>L572/26457</f>
        <v>1.7764674755263257E-3</v>
      </c>
    </row>
    <row r="573" spans="1:22" ht="48" x14ac:dyDescent="0.2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5">
        <f>E573/D573</f>
        <v>0.21363333333333334</v>
      </c>
      <c r="P573" s="6">
        <f>IF(E573=0,0,E573/L573)</f>
        <v>105.93388429752066</v>
      </c>
      <c r="Q573" t="str">
        <f>LEFT(N573,FIND("/",N573)-1)</f>
        <v>technology</v>
      </c>
      <c r="R573" t="str">
        <f>RIGHT(N573,LEN(N573)-FIND("/",N573))</f>
        <v>web</v>
      </c>
      <c r="S573" s="10">
        <f>(((J573/60)/60)/24)+DATE(1970,1,1)</f>
        <v>42247.496759259258</v>
      </c>
      <c r="T573" s="10">
        <f>(((I573/60)/60)/24)+DATE(1970,1,1)</f>
        <v>42278.207638888889</v>
      </c>
      <c r="U573" s="5">
        <f>P573/3304</f>
        <v>3.2062313649370663E-2</v>
      </c>
      <c r="V573" s="5">
        <f>L573/26457</f>
        <v>4.5734588199720302E-3</v>
      </c>
    </row>
    <row r="574" spans="1:22" ht="48" x14ac:dyDescent="0.2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5">
        <f>E574/D574</f>
        <v>1.2806</v>
      </c>
      <c r="P574" s="6">
        <f>IF(E574=0,0,E574/L574)</f>
        <v>72.76136363636364</v>
      </c>
      <c r="Q574" t="str">
        <f>LEFT(N574,FIND("/",N574)-1)</f>
        <v>theater</v>
      </c>
      <c r="R574" t="str">
        <f>RIGHT(N574,LEN(N574)-FIND("/",N574))</f>
        <v>plays</v>
      </c>
      <c r="S574" s="10">
        <f>(((J574/60)/60)/24)+DATE(1970,1,1)</f>
        <v>42144.573807870373</v>
      </c>
      <c r="T574" s="10">
        <f>(((I574/60)/60)/24)+DATE(1970,1,1)</f>
        <v>42166.165972222225</v>
      </c>
      <c r="U574" s="5">
        <f>P574/3304</f>
        <v>2.2022204490424829E-2</v>
      </c>
      <c r="V574" s="5">
        <f>L574/26457</f>
        <v>6.6523037381411351E-3</v>
      </c>
    </row>
    <row r="575" spans="1:22" ht="48" x14ac:dyDescent="0.2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5">
        <f>E575/D575</f>
        <v>1.28</v>
      </c>
      <c r="P575" s="6">
        <f>IF(E575=0,0,E575/L575)</f>
        <v>492.30769230769232</v>
      </c>
      <c r="Q575" t="str">
        <f>LEFT(N575,FIND("/",N575)-1)</f>
        <v>publishing</v>
      </c>
      <c r="R575" t="str">
        <f>RIGHT(N575,LEN(N575)-FIND("/",N575))</f>
        <v>nonfiction</v>
      </c>
      <c r="S575" s="10">
        <f>(((J575/60)/60)/24)+DATE(1970,1,1)</f>
        <v>42019.590173611112</v>
      </c>
      <c r="T575" s="10">
        <f>(((I575/60)/60)/24)+DATE(1970,1,1)</f>
        <v>42049.590173611112</v>
      </c>
      <c r="U575" s="5">
        <f>P575/3304</f>
        <v>0.14900353883404732</v>
      </c>
      <c r="V575" s="5">
        <f>L575/26457</f>
        <v>9.8272668858903124E-4</v>
      </c>
    </row>
    <row r="576" spans="1:22" ht="48" x14ac:dyDescent="0.2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5">
        <f>E576/D576</f>
        <v>1.2795000000000001</v>
      </c>
      <c r="P576" s="6">
        <f>IF(E576=0,0,E576/L576)</f>
        <v>90.744680851063833</v>
      </c>
      <c r="Q576" t="str">
        <f>LEFT(N576,FIND("/",N576)-1)</f>
        <v>theater</v>
      </c>
      <c r="R576" t="str">
        <f>RIGHT(N576,LEN(N576)-FIND("/",N576))</f>
        <v>plays</v>
      </c>
      <c r="S576" s="10">
        <f>(((J576/60)/60)/24)+DATE(1970,1,1)</f>
        <v>42158.065694444449</v>
      </c>
      <c r="T576" s="10">
        <f>(((I576/60)/60)/24)+DATE(1970,1,1)</f>
        <v>42201</v>
      </c>
      <c r="U576" s="5">
        <f>P576/3304</f>
        <v>2.746509710988615E-2</v>
      </c>
      <c r="V576" s="5">
        <f>L576/26457</f>
        <v>5.3294024265789774E-3</v>
      </c>
    </row>
    <row r="577" spans="1:22" ht="48" x14ac:dyDescent="0.2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5">
        <f>E577/D577</f>
        <v>0.25584000000000001</v>
      </c>
      <c r="P577" s="6">
        <f>IF(E577=0,0,E577/L577)</f>
        <v>133.25</v>
      </c>
      <c r="Q577" t="str">
        <f>LEFT(N577,FIND("/",N577)-1)</f>
        <v>technology</v>
      </c>
      <c r="R577" t="str">
        <f>RIGHT(N577,LEN(N577)-FIND("/",N577))</f>
        <v>wearables</v>
      </c>
      <c r="S577" s="10">
        <f>(((J577/60)/60)/24)+DATE(1970,1,1)</f>
        <v>42504.403877314813</v>
      </c>
      <c r="T577" s="10">
        <f>(((I577/60)/60)/24)+DATE(1970,1,1)</f>
        <v>42549.403877314813</v>
      </c>
      <c r="U577" s="5">
        <f>P577/3304</f>
        <v>4.0329903147699755E-2</v>
      </c>
      <c r="V577" s="5">
        <f>L577/26457</f>
        <v>3.6285293117133462E-3</v>
      </c>
    </row>
    <row r="578" spans="1:22" ht="48" x14ac:dyDescent="0.2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5">
        <f>E578/D578</f>
        <v>1.2049622641509434</v>
      </c>
      <c r="P578" s="6">
        <f>IF(E578=0,0,E578/L578)</f>
        <v>108.24237288135593</v>
      </c>
      <c r="Q578" t="str">
        <f>LEFT(N578,FIND("/",N578)-1)</f>
        <v>theater</v>
      </c>
      <c r="R578" t="str">
        <f>RIGHT(N578,LEN(N578)-FIND("/",N578))</f>
        <v>spaces</v>
      </c>
      <c r="S578" s="10">
        <f>(((J578/60)/60)/24)+DATE(1970,1,1)</f>
        <v>41888.674826388888</v>
      </c>
      <c r="T578" s="10">
        <f>(((I578/60)/60)/24)+DATE(1970,1,1)</f>
        <v>41918.674826388888</v>
      </c>
      <c r="U578" s="5">
        <f>P578/3304</f>
        <v>3.2761008741330491E-2</v>
      </c>
      <c r="V578" s="5">
        <f>L578/26457</f>
        <v>4.4600672789809883E-3</v>
      </c>
    </row>
    <row r="579" spans="1:22" ht="32" x14ac:dyDescent="0.2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5">
        <f>E579/D579</f>
        <v>1.273042</v>
      </c>
      <c r="P579" s="6">
        <f>IF(E579=0,0,E579/L579)</f>
        <v>69.56513661202186</v>
      </c>
      <c r="Q579" t="str">
        <f>LEFT(N579,FIND("/",N579)-1)</f>
        <v>theater</v>
      </c>
      <c r="R579" t="str">
        <f>RIGHT(N579,LEN(N579)-FIND("/",N579))</f>
        <v>plays</v>
      </c>
      <c r="S579" s="10">
        <f>(((J579/60)/60)/24)+DATE(1970,1,1)</f>
        <v>41871.755694444444</v>
      </c>
      <c r="T579" s="10">
        <f>(((I579/60)/60)/24)+DATE(1970,1,1)</f>
        <v>41901.755694444444</v>
      </c>
      <c r="U579" s="5">
        <f>P579/3304</f>
        <v>2.1054823429788698E-2</v>
      </c>
      <c r="V579" s="5">
        <f>L579/26457</f>
        <v>6.9168840004535659E-3</v>
      </c>
    </row>
    <row r="580" spans="1:22" ht="48" x14ac:dyDescent="0.2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5">
        <f>E580/D580</f>
        <v>1.0556666666666668</v>
      </c>
      <c r="P580" s="6">
        <f>IF(E580=0,0,E580/L580)</f>
        <v>62.712871287128714</v>
      </c>
      <c r="Q580" t="str">
        <f>LEFT(N580,FIND("/",N580)-1)</f>
        <v>film &amp; video</v>
      </c>
      <c r="R580" t="str">
        <f>RIGHT(N580,LEN(N580)-FIND("/",N580))</f>
        <v>documentary</v>
      </c>
      <c r="S580" s="10">
        <f>(((J580/60)/60)/24)+DATE(1970,1,1)</f>
        <v>40567.694560185184</v>
      </c>
      <c r="T580" s="10">
        <f>(((I580/60)/60)/24)+DATE(1970,1,1)</f>
        <v>40612.694560185184</v>
      </c>
      <c r="U580" s="5">
        <f>P580/3304</f>
        <v>1.8980893246709658E-2</v>
      </c>
      <c r="V580" s="5">
        <f>L580/26457</f>
        <v>7.6350304267301661E-3</v>
      </c>
    </row>
    <row r="581" spans="1:22" ht="48" x14ac:dyDescent="0.2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5">
        <f>E581/D581</f>
        <v>2.5253999999999999</v>
      </c>
      <c r="P581" s="6">
        <f>IF(E581=0,0,E581/L581)</f>
        <v>68.254054054054052</v>
      </c>
      <c r="Q581" t="str">
        <f>LEFT(N581,FIND("/",N581)-1)</f>
        <v>technology</v>
      </c>
      <c r="R581" t="str">
        <f>RIGHT(N581,LEN(N581)-FIND("/",N581))</f>
        <v>hardware</v>
      </c>
      <c r="S581" s="10">
        <f>(((J581/60)/60)/24)+DATE(1970,1,1)</f>
        <v>42704.857094907406</v>
      </c>
      <c r="T581" s="10">
        <f>(((I581/60)/60)/24)+DATE(1970,1,1)</f>
        <v>42764.857094907406</v>
      </c>
      <c r="U581" s="5">
        <f>P581/3304</f>
        <v>2.0658006674955827E-2</v>
      </c>
      <c r="V581" s="5">
        <f>L581/26457</f>
        <v>6.9924783611142608E-3</v>
      </c>
    </row>
    <row r="582" spans="1:22" ht="32" x14ac:dyDescent="0.2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5">
        <f>E582/D582</f>
        <v>1.0304098360655738</v>
      </c>
      <c r="P582" s="6">
        <f>IF(E582=0,0,E582/L582)</f>
        <v>93.81343283582089</v>
      </c>
      <c r="Q582" t="str">
        <f>LEFT(N582,FIND("/",N582)-1)</f>
        <v>theater</v>
      </c>
      <c r="R582" t="str">
        <f>RIGHT(N582,LEN(N582)-FIND("/",N582))</f>
        <v>plays</v>
      </c>
      <c r="S582" s="10">
        <f>(((J582/60)/60)/24)+DATE(1970,1,1)</f>
        <v>41964.315532407403</v>
      </c>
      <c r="T582" s="10">
        <f>(((I582/60)/60)/24)+DATE(1970,1,1)</f>
        <v>41995.166666666672</v>
      </c>
      <c r="U582" s="5">
        <f>P582/3304</f>
        <v>2.8393896136749665E-2</v>
      </c>
      <c r="V582" s="5">
        <f>L582/26457</f>
        <v>5.0648221642665458E-3</v>
      </c>
    </row>
    <row r="583" spans="1:22" ht="32" x14ac:dyDescent="0.2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5">
        <f>E583/D583</f>
        <v>1.0043200000000001</v>
      </c>
      <c r="P583" s="6">
        <f>IF(E583=0,0,E583/L583)</f>
        <v>126.8080808080808</v>
      </c>
      <c r="Q583" t="str">
        <f>LEFT(N583,FIND("/",N583)-1)</f>
        <v>music</v>
      </c>
      <c r="R583" t="str">
        <f>RIGHT(N583,LEN(N583)-FIND("/",N583))</f>
        <v>rock</v>
      </c>
      <c r="S583" s="10">
        <f>(((J583/60)/60)/24)+DATE(1970,1,1)</f>
        <v>41186.306527777779</v>
      </c>
      <c r="T583" s="10">
        <f>(((I583/60)/60)/24)+DATE(1970,1,1)</f>
        <v>41211.306527777779</v>
      </c>
      <c r="U583" s="5">
        <f>P583/3304</f>
        <v>3.8380169736101935E-2</v>
      </c>
      <c r="V583" s="5">
        <f>L583/26457</f>
        <v>3.7419208527043881E-3</v>
      </c>
    </row>
    <row r="584" spans="1:22" ht="32" x14ac:dyDescent="0.2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5">
        <f>E584/D584</f>
        <v>0.69561111111111107</v>
      </c>
      <c r="P584" s="6">
        <f>IF(E584=0,0,E584/L584)</f>
        <v>63.558375634517766</v>
      </c>
      <c r="Q584" t="str">
        <f>LEFT(N584,FIND("/",N584)-1)</f>
        <v>theater</v>
      </c>
      <c r="R584" t="str">
        <f>RIGHT(N584,LEN(N584)-FIND("/",N584))</f>
        <v>plays</v>
      </c>
      <c r="S584" s="10">
        <f>(((J584/60)/60)/24)+DATE(1970,1,1)</f>
        <v>41990.584108796291</v>
      </c>
      <c r="T584" s="10">
        <f>(((I584/60)/60)/24)+DATE(1970,1,1)</f>
        <v>42036.120833333334</v>
      </c>
      <c r="U584" s="5">
        <f>P584/3304</f>
        <v>1.9236796499551383E-2</v>
      </c>
      <c r="V584" s="5">
        <f>L584/26457</f>
        <v>7.4460445250784293E-3</v>
      </c>
    </row>
    <row r="585" spans="1:22" ht="48" x14ac:dyDescent="0.2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5">
        <f>E585/D585</f>
        <v>0.31114999999999998</v>
      </c>
      <c r="P585" s="6">
        <f>IF(E585=0,0,E585/L585)</f>
        <v>102.01639344262296</v>
      </c>
      <c r="Q585" t="str">
        <f>LEFT(N585,FIND("/",N585)-1)</f>
        <v>technology</v>
      </c>
      <c r="R585" t="str">
        <f>RIGHT(N585,LEN(N585)-FIND("/",N585))</f>
        <v>wearables</v>
      </c>
      <c r="S585" s="10">
        <f>(((J585/60)/60)/24)+DATE(1970,1,1)</f>
        <v>42402.709652777776</v>
      </c>
      <c r="T585" s="10">
        <f>(((I585/60)/60)/24)+DATE(1970,1,1)</f>
        <v>42432.709652777776</v>
      </c>
      <c r="U585" s="5">
        <f>P585/3304</f>
        <v>3.0876632397888303E-2</v>
      </c>
      <c r="V585" s="5">
        <f>L585/26457</f>
        <v>4.6112560003023773E-3</v>
      </c>
    </row>
    <row r="586" spans="1:22" ht="48" x14ac:dyDescent="0.2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5">
        <f>E586/D586</f>
        <v>4.9652000000000003</v>
      </c>
      <c r="P586" s="6">
        <f>IF(E586=0,0,E586/L586)</f>
        <v>51.720833333333331</v>
      </c>
      <c r="Q586" t="str">
        <f>LEFT(N586,FIND("/",N586)-1)</f>
        <v>music</v>
      </c>
      <c r="R586" t="str">
        <f>RIGHT(N586,LEN(N586)-FIND("/",N586))</f>
        <v>rock</v>
      </c>
      <c r="S586" s="10">
        <f>(((J586/60)/60)/24)+DATE(1970,1,1)</f>
        <v>41399.99622685185</v>
      </c>
      <c r="T586" s="10">
        <f>(((I586/60)/60)/24)+DATE(1970,1,1)</f>
        <v>41420.99622685185</v>
      </c>
      <c r="U586" s="5">
        <f>P586/3304</f>
        <v>1.5654005246166263E-2</v>
      </c>
      <c r="V586" s="5">
        <f>L586/26457</f>
        <v>9.0713232792833647E-3</v>
      </c>
    </row>
    <row r="587" spans="1:22" ht="32" x14ac:dyDescent="0.2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5">
        <f>E587/D587</f>
        <v>1.2348756218905472</v>
      </c>
      <c r="P587" s="6">
        <f>IF(E587=0,0,E587/L587)</f>
        <v>94.736641221374043</v>
      </c>
      <c r="Q587" t="str">
        <f>LEFT(N587,FIND("/",N587)-1)</f>
        <v>photography</v>
      </c>
      <c r="R587" t="str">
        <f>RIGHT(N587,LEN(N587)-FIND("/",N587))</f>
        <v>photobooks</v>
      </c>
      <c r="S587" s="10">
        <f>(((J587/60)/60)/24)+DATE(1970,1,1)</f>
        <v>42758.975937499999</v>
      </c>
      <c r="T587" s="10">
        <f>(((I587/60)/60)/24)+DATE(1970,1,1)</f>
        <v>42795.791666666672</v>
      </c>
      <c r="U587" s="5">
        <f>P587/3304</f>
        <v>2.8673317560948559E-2</v>
      </c>
      <c r="V587" s="5">
        <f>L587/26457</f>
        <v>4.9514306232755038E-3</v>
      </c>
    </row>
    <row r="588" spans="1:22" ht="48" x14ac:dyDescent="0.2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5">
        <f>E588/D588</f>
        <v>1.2400610000000001</v>
      </c>
      <c r="P588" s="6">
        <f>IF(E588=0,0,E588/L588)</f>
        <v>92.541865671641801</v>
      </c>
      <c r="Q588" t="str">
        <f>LEFT(N588,FIND("/",N588)-1)</f>
        <v>music</v>
      </c>
      <c r="R588" t="str">
        <f>RIGHT(N588,LEN(N588)-FIND("/",N588))</f>
        <v>rock</v>
      </c>
      <c r="S588" s="10">
        <f>(((J588/60)/60)/24)+DATE(1970,1,1)</f>
        <v>40564.994837962964</v>
      </c>
      <c r="T588" s="10">
        <f>(((I588/60)/60)/24)+DATE(1970,1,1)</f>
        <v>40594.994837962964</v>
      </c>
      <c r="U588" s="5">
        <f>P588/3304</f>
        <v>2.8009039246864952E-2</v>
      </c>
      <c r="V588" s="5">
        <f>L588/26457</f>
        <v>5.0648221642665458E-3</v>
      </c>
    </row>
    <row r="589" spans="1:22" ht="48" x14ac:dyDescent="0.2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5">
        <f>E589/D589</f>
        <v>1.2353000000000001</v>
      </c>
      <c r="P589" s="6">
        <f>IF(E589=0,0,E589/L589)</f>
        <v>88.23571428571428</v>
      </c>
      <c r="Q589" t="str">
        <f>LEFT(N589,FIND("/",N589)-1)</f>
        <v>technology</v>
      </c>
      <c r="R589" t="str">
        <f>RIGHT(N589,LEN(N589)-FIND("/",N589))</f>
        <v>hardware</v>
      </c>
      <c r="S589" s="10">
        <f>(((J589/60)/60)/24)+DATE(1970,1,1)</f>
        <v>42331.708032407405</v>
      </c>
      <c r="T589" s="10">
        <f>(((I589/60)/60)/24)+DATE(1970,1,1)</f>
        <v>42391.708032407405</v>
      </c>
      <c r="U589" s="5">
        <f>P589/3304</f>
        <v>2.6705724662746452E-2</v>
      </c>
      <c r="V589" s="5">
        <f>L589/26457</f>
        <v>5.2916052462486296E-3</v>
      </c>
    </row>
    <row r="590" spans="1:22" ht="32" x14ac:dyDescent="0.2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5">
        <f>E590/D590</f>
        <v>1.0290416666666666</v>
      </c>
      <c r="P590" s="6">
        <f>IF(E590=0,0,E590/L590)</f>
        <v>62.052763819095475</v>
      </c>
      <c r="Q590" t="str">
        <f>LEFT(N590,FIND("/",N590)-1)</f>
        <v>theater</v>
      </c>
      <c r="R590" t="str">
        <f>RIGHT(N590,LEN(N590)-FIND("/",N590))</f>
        <v>plays</v>
      </c>
      <c r="S590" s="10">
        <f>(((J590/60)/60)/24)+DATE(1970,1,1)</f>
        <v>41802.574282407404</v>
      </c>
      <c r="T590" s="10">
        <f>(((I590/60)/60)/24)+DATE(1970,1,1)</f>
        <v>41823.165972222225</v>
      </c>
      <c r="U590" s="5">
        <f>P590/3304</f>
        <v>1.8781102850815821E-2</v>
      </c>
      <c r="V590" s="5">
        <f>L590/26457</f>
        <v>7.5216388857391242E-3</v>
      </c>
    </row>
    <row r="591" spans="1:22" ht="48" x14ac:dyDescent="0.2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5">
        <f>E591/D591</f>
        <v>1.2324999999999999</v>
      </c>
      <c r="P591" s="6">
        <f>IF(E591=0,0,E591/L591)</f>
        <v>71.242774566473983</v>
      </c>
      <c r="Q591" t="str">
        <f>LEFT(N591,FIND("/",N591)-1)</f>
        <v>theater</v>
      </c>
      <c r="R591" t="str">
        <f>RIGHT(N591,LEN(N591)-FIND("/",N591))</f>
        <v>plays</v>
      </c>
      <c r="S591" s="10">
        <f>(((J591/60)/60)/24)+DATE(1970,1,1)</f>
        <v>42473.007037037038</v>
      </c>
      <c r="T591" s="10">
        <f>(((I591/60)/60)/24)+DATE(1970,1,1)</f>
        <v>42503.007037037038</v>
      </c>
      <c r="U591" s="5">
        <f>P591/3304</f>
        <v>2.1562583101233046E-2</v>
      </c>
      <c r="V591" s="5">
        <f>L591/26457</f>
        <v>6.5389121971500923E-3</v>
      </c>
    </row>
    <row r="592" spans="1:22" ht="48" x14ac:dyDescent="0.2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5">
        <f>E592/D592</f>
        <v>2.4641999999999999</v>
      </c>
      <c r="P592" s="6">
        <f>IF(E592=0,0,E592/L592)</f>
        <v>67.697802197802204</v>
      </c>
      <c r="Q592" t="str">
        <f>LEFT(N592,FIND("/",N592)-1)</f>
        <v>theater</v>
      </c>
      <c r="R592" t="str">
        <f>RIGHT(N592,LEN(N592)-FIND("/",N592))</f>
        <v>spaces</v>
      </c>
      <c r="S592" s="10">
        <f>(((J592/60)/60)/24)+DATE(1970,1,1)</f>
        <v>41158.993923611109</v>
      </c>
      <c r="T592" s="10">
        <f>(((I592/60)/60)/24)+DATE(1970,1,1)</f>
        <v>41188.993923611109</v>
      </c>
      <c r="U592" s="5">
        <f>P592/3304</f>
        <v>2.0489649575605996E-2</v>
      </c>
      <c r="V592" s="5">
        <f>L592/26457</f>
        <v>6.8790868201232189E-3</v>
      </c>
    </row>
    <row r="593" spans="1:22" ht="48" x14ac:dyDescent="0.2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5">
        <f>E593/D593</f>
        <v>1.0213333333333334</v>
      </c>
      <c r="P593" s="6">
        <f>IF(E593=0,0,E593/L593)</f>
        <v>106.57391304347826</v>
      </c>
      <c r="Q593" t="str">
        <f>LEFT(N593,FIND("/",N593)-1)</f>
        <v>theater</v>
      </c>
      <c r="R593" t="str">
        <f>RIGHT(N593,LEN(N593)-FIND("/",N593))</f>
        <v>plays</v>
      </c>
      <c r="S593" s="10">
        <f>(((J593/60)/60)/24)+DATE(1970,1,1)</f>
        <v>42337.792511574073</v>
      </c>
      <c r="T593" s="10">
        <f>(((I593/60)/60)/24)+DATE(1970,1,1)</f>
        <v>42374.996527777781</v>
      </c>
      <c r="U593" s="5">
        <f>P593/3304</f>
        <v>3.2256026950205283E-2</v>
      </c>
      <c r="V593" s="5">
        <f>L593/26457</f>
        <v>4.3466757379899456E-3</v>
      </c>
    </row>
    <row r="594" spans="1:22" ht="48" x14ac:dyDescent="0.2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5">
        <f>E594/D594</f>
        <v>1.0209999999999999</v>
      </c>
      <c r="P594" s="6">
        <f>IF(E594=0,0,E594/L594)</f>
        <v>66.586956521739125</v>
      </c>
      <c r="Q594" t="str">
        <f>LEFT(N594,FIND("/",N594)-1)</f>
        <v>theater</v>
      </c>
      <c r="R594" t="str">
        <f>RIGHT(N594,LEN(N594)-FIND("/",N594))</f>
        <v>plays</v>
      </c>
      <c r="S594" s="10">
        <f>(((J594/60)/60)/24)+DATE(1970,1,1)</f>
        <v>41971.002152777779</v>
      </c>
      <c r="T594" s="10">
        <f>(((I594/60)/60)/24)+DATE(1970,1,1)</f>
        <v>42004</v>
      </c>
      <c r="U594" s="5">
        <f>P594/3304</f>
        <v>2.01534372039162E-2</v>
      </c>
      <c r="V594" s="5">
        <f>L594/26457</f>
        <v>6.9546811807839138E-3</v>
      </c>
    </row>
    <row r="595" spans="1:22" ht="48" x14ac:dyDescent="0.2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5">
        <f>E595/D595</f>
        <v>1.0190833333333333</v>
      </c>
      <c r="P595" s="6">
        <f>IF(E595=0,0,E595/L595)</f>
        <v>103.63559322033899</v>
      </c>
      <c r="Q595" t="str">
        <f>LEFT(N595,FIND("/",N595)-1)</f>
        <v>photography</v>
      </c>
      <c r="R595" t="str">
        <f>RIGHT(N595,LEN(N595)-FIND("/",N595))</f>
        <v>photobooks</v>
      </c>
      <c r="S595" s="10">
        <f>(((J595/60)/60)/24)+DATE(1970,1,1)</f>
        <v>42636.868518518517</v>
      </c>
      <c r="T595" s="10">
        <f>(((I595/60)/60)/24)+DATE(1970,1,1)</f>
        <v>42666.868518518517</v>
      </c>
      <c r="U595" s="5">
        <f>P595/3304</f>
        <v>3.1366704969836255E-2</v>
      </c>
      <c r="V595" s="5">
        <f>L595/26457</f>
        <v>4.4600672789809883E-3</v>
      </c>
    </row>
    <row r="596" spans="1:22" ht="48" x14ac:dyDescent="0.2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5">
        <f>E596/D596</f>
        <v>1.2178</v>
      </c>
      <c r="P596" s="6">
        <f>IF(E596=0,0,E596/L596)</f>
        <v>716.35294117647061</v>
      </c>
      <c r="Q596" t="str">
        <f>LEFT(N596,FIND("/",N596)-1)</f>
        <v>theater</v>
      </c>
      <c r="R596" t="str">
        <f>RIGHT(N596,LEN(N596)-FIND("/",N596))</f>
        <v>plays</v>
      </c>
      <c r="S596" s="10">
        <f>(((J596/60)/60)/24)+DATE(1970,1,1)</f>
        <v>42605.765381944439</v>
      </c>
      <c r="T596" s="10">
        <f>(((I596/60)/60)/24)+DATE(1970,1,1)</f>
        <v>42634.125</v>
      </c>
      <c r="U596" s="5">
        <f>P596/3304</f>
        <v>0.21681384418174049</v>
      </c>
      <c r="V596" s="5">
        <f>L596/26457</f>
        <v>6.4255206561590508E-4</v>
      </c>
    </row>
    <row r="597" spans="1:22" ht="48" x14ac:dyDescent="0.2">
      <c r="A597">
        <v>2985</v>
      </c>
      <c r="B597" s="3" t="s">
        <v>2985</v>
      </c>
      <c r="C597" s="3" t="s">
        <v>7095</v>
      </c>
      <c r="D597">
        <v>10000</v>
      </c>
      <c r="E597">
        <v>12165</v>
      </c>
      <c r="F597" t="s">
        <v>8219</v>
      </c>
      <c r="G597" t="s">
        <v>8228</v>
      </c>
      <c r="H597" t="s">
        <v>8250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8303</v>
      </c>
      <c r="O597" s="5">
        <f>E597/D597</f>
        <v>1.2164999999999999</v>
      </c>
      <c r="P597" s="6">
        <f>IF(E597=0,0,E597/L597)</f>
        <v>109.5945945945946</v>
      </c>
      <c r="Q597" t="str">
        <f>LEFT(N597,FIND("/",N597)-1)</f>
        <v>theater</v>
      </c>
      <c r="R597" t="str">
        <f>RIGHT(N597,LEN(N597)-FIND("/",N597))</f>
        <v>spaces</v>
      </c>
      <c r="S597" s="10">
        <f>(((J597/60)/60)/24)+DATE(1970,1,1)</f>
        <v>42654.973703703698</v>
      </c>
      <c r="T597" s="10">
        <f>(((I597/60)/60)/24)+DATE(1970,1,1)</f>
        <v>42674.166666666672</v>
      </c>
      <c r="U597" s="5">
        <f>P597/3304</f>
        <v>3.3170276814344611E-2</v>
      </c>
      <c r="V597" s="5">
        <f>L597/26457</f>
        <v>4.1954870166685566E-3</v>
      </c>
    </row>
    <row r="598" spans="1:22" ht="48" x14ac:dyDescent="0.2">
      <c r="A598">
        <v>360</v>
      </c>
      <c r="B598" s="3" t="s">
        <v>361</v>
      </c>
      <c r="C598" s="3" t="s">
        <v>4470</v>
      </c>
      <c r="D598">
        <v>12000</v>
      </c>
      <c r="E598">
        <v>12165</v>
      </c>
      <c r="F598" t="s">
        <v>8219</v>
      </c>
      <c r="G598" t="s">
        <v>8224</v>
      </c>
      <c r="H598" t="s">
        <v>8246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8269</v>
      </c>
      <c r="O598" s="5">
        <f>E598/D598</f>
        <v>1.0137499999999999</v>
      </c>
      <c r="P598" s="6">
        <f>IF(E598=0,0,E598/L598)</f>
        <v>139.82758620689654</v>
      </c>
      <c r="Q598" t="str">
        <f>LEFT(N598,FIND("/",N598)-1)</f>
        <v>film &amp; video</v>
      </c>
      <c r="R598" t="str">
        <f>RIGHT(N598,LEN(N598)-FIND("/",N598))</f>
        <v>documentary</v>
      </c>
      <c r="S598" s="10">
        <f>(((J598/60)/60)/24)+DATE(1970,1,1)</f>
        <v>42163.897916666669</v>
      </c>
      <c r="T598" s="10">
        <f>(((I598/60)/60)/24)+DATE(1970,1,1)</f>
        <v>42208.132638888885</v>
      </c>
      <c r="U598" s="5">
        <f>P598/3304</f>
        <v>4.232069800450864E-2</v>
      </c>
      <c r="V598" s="5">
        <f>L598/26457</f>
        <v>3.2883546887402201E-3</v>
      </c>
    </row>
    <row r="599" spans="1:22" ht="48" x14ac:dyDescent="0.2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5">
        <f>E599/D599</f>
        <v>1.2110000000000001</v>
      </c>
      <c r="P599" s="6">
        <f>IF(E599=0,0,E599/L599)</f>
        <v>55.806451612903224</v>
      </c>
      <c r="Q599" t="str">
        <f>LEFT(N599,FIND("/",N599)-1)</f>
        <v>technology</v>
      </c>
      <c r="R599" t="str">
        <f>RIGHT(N599,LEN(N599)-FIND("/",N599))</f>
        <v>hardware</v>
      </c>
      <c r="S599" s="10">
        <f>(((J599/60)/60)/24)+DATE(1970,1,1)</f>
        <v>41387.171805555554</v>
      </c>
      <c r="T599" s="10">
        <f>(((I599/60)/60)/24)+DATE(1970,1,1)</f>
        <v>41417.171805555554</v>
      </c>
      <c r="U599" s="5">
        <f>P599/3304</f>
        <v>1.6890572522065141E-2</v>
      </c>
      <c r="V599" s="5">
        <f>L599/26457</f>
        <v>8.2019881316853765E-3</v>
      </c>
    </row>
    <row r="600" spans="1:22" ht="64" x14ac:dyDescent="0.2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5">
        <f>E600/D600</f>
        <v>1.1005454545454545</v>
      </c>
      <c r="P600" s="6">
        <f>IF(E600=0,0,E600/L600)</f>
        <v>31.444155844155844</v>
      </c>
      <c r="Q600" t="str">
        <f>LEFT(N600,FIND("/",N600)-1)</f>
        <v>technology</v>
      </c>
      <c r="R600" t="str">
        <f>RIGHT(N600,LEN(N600)-FIND("/",N600))</f>
        <v>space exploration</v>
      </c>
      <c r="S600" s="10">
        <f>(((J600/60)/60)/24)+DATE(1970,1,1)</f>
        <v>41726.712754629632</v>
      </c>
      <c r="T600" s="10">
        <f>(((I600/60)/60)/24)+DATE(1970,1,1)</f>
        <v>41758.712754629632</v>
      </c>
      <c r="U600" s="5">
        <f>P600/3304</f>
        <v>9.5169963208704134E-3</v>
      </c>
      <c r="V600" s="5">
        <f>L600/26457</f>
        <v>1.4551914427183732E-2</v>
      </c>
    </row>
    <row r="601" spans="1:22" ht="32" x14ac:dyDescent="0.2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5">
        <f>E601/D601</f>
        <v>1.0079166666666666</v>
      </c>
      <c r="P601" s="6">
        <f>IF(E601=0,0,E601/L601)</f>
        <v>60.475000000000001</v>
      </c>
      <c r="Q601" t="str">
        <f>LEFT(N601,FIND("/",N601)-1)</f>
        <v>theater</v>
      </c>
      <c r="R601" t="str">
        <f>RIGHT(N601,LEN(N601)-FIND("/",N601))</f>
        <v>plays</v>
      </c>
      <c r="S601" s="10">
        <f>(((J601/60)/60)/24)+DATE(1970,1,1)</f>
        <v>42068.888391203705</v>
      </c>
      <c r="T601" s="10">
        <f>(((I601/60)/60)/24)+DATE(1970,1,1)</f>
        <v>42098.846724537041</v>
      </c>
      <c r="U601" s="5">
        <f>P601/3304</f>
        <v>1.8303571428571429E-2</v>
      </c>
      <c r="V601" s="5">
        <f>L601/26457</f>
        <v>7.5594360660694712E-3</v>
      </c>
    </row>
    <row r="602" spans="1:22" ht="32" x14ac:dyDescent="0.2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5">
        <f>E602/D602</f>
        <v>1.0035000000000001</v>
      </c>
      <c r="P602" s="6">
        <f>IF(E602=0,0,E602/L602)</f>
        <v>169.6056338028169</v>
      </c>
      <c r="Q602" t="str">
        <f>LEFT(N602,FIND("/",N602)-1)</f>
        <v>film &amp; video</v>
      </c>
      <c r="R602" t="str">
        <f>RIGHT(N602,LEN(N602)-FIND("/",N602))</f>
        <v>television</v>
      </c>
      <c r="S602" s="10">
        <f>(((J602/60)/60)/24)+DATE(1970,1,1)</f>
        <v>42324.96393518518</v>
      </c>
      <c r="T602" s="10">
        <f>(((I602/60)/60)/24)+DATE(1970,1,1)</f>
        <v>42354.96393518518</v>
      </c>
      <c r="U602" s="5">
        <f>P602/3304</f>
        <v>5.1333424274460318E-2</v>
      </c>
      <c r="V602" s="5">
        <f>L602/26457</f>
        <v>2.6835998034546622E-3</v>
      </c>
    </row>
    <row r="603" spans="1:22" ht="32" x14ac:dyDescent="0.2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5">
        <f>E603/D603</f>
        <v>1.2041660000000001</v>
      </c>
      <c r="P603" s="6">
        <f>IF(E603=0,0,E603/L603)</f>
        <v>63.37715789473684</v>
      </c>
      <c r="Q603" t="str">
        <f>LEFT(N603,FIND("/",N603)-1)</f>
        <v>music</v>
      </c>
      <c r="R603" t="str">
        <f>RIGHT(N603,LEN(N603)-FIND("/",N603))</f>
        <v>metal</v>
      </c>
      <c r="S603" s="10">
        <f>(((J603/60)/60)/24)+DATE(1970,1,1)</f>
        <v>42607.226701388892</v>
      </c>
      <c r="T603" s="10">
        <f>(((I603/60)/60)/24)+DATE(1970,1,1)</f>
        <v>42637.226701388892</v>
      </c>
      <c r="U603" s="5">
        <f>P603/3304</f>
        <v>1.9181948515356186E-2</v>
      </c>
      <c r="V603" s="5">
        <f>L603/26457</f>
        <v>7.1814642627659976E-3</v>
      </c>
    </row>
    <row r="604" spans="1:22" ht="48" x14ac:dyDescent="0.2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5">
        <f>E604/D604</f>
        <v>1.0024166666666667</v>
      </c>
      <c r="P604" s="6">
        <f>IF(E604=0,0,E604/L604)</f>
        <v>171.84285714285716</v>
      </c>
      <c r="Q604" t="str">
        <f>LEFT(N604,FIND("/",N604)-1)</f>
        <v>film &amp; video</v>
      </c>
      <c r="R604" t="str">
        <f>RIGHT(N604,LEN(N604)-FIND("/",N604))</f>
        <v>television</v>
      </c>
      <c r="S604" s="10">
        <f>(((J604/60)/60)/24)+DATE(1970,1,1)</f>
        <v>41760.796423611115</v>
      </c>
      <c r="T604" s="10">
        <f>(((I604/60)/60)/24)+DATE(1970,1,1)</f>
        <v>41806.229166666664</v>
      </c>
      <c r="U604" s="5">
        <f>P604/3304</f>
        <v>5.2010549982704948E-2</v>
      </c>
      <c r="V604" s="5">
        <f>L604/26457</f>
        <v>2.6458026231243148E-3</v>
      </c>
    </row>
    <row r="605" spans="1:22" ht="32" x14ac:dyDescent="0.2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5">
        <f>E605/D605</f>
        <v>1.0663570159857905</v>
      </c>
      <c r="P605" s="6">
        <f>IF(E605=0,0,E605/L605)</f>
        <v>71.899281437125751</v>
      </c>
      <c r="Q605" t="str">
        <f>LEFT(N605,FIND("/",N605)-1)</f>
        <v>film &amp; video</v>
      </c>
      <c r="R605" t="str">
        <f>RIGHT(N605,LEN(N605)-FIND("/",N605))</f>
        <v>documentary</v>
      </c>
      <c r="S605" s="10">
        <f>(((J605/60)/60)/24)+DATE(1970,1,1)</f>
        <v>42760.498935185184</v>
      </c>
      <c r="T605" s="10">
        <f>(((I605/60)/60)/24)+DATE(1970,1,1)</f>
        <v>42790.498935185184</v>
      </c>
      <c r="U605" s="5">
        <f>P605/3304</f>
        <v>2.1761283727943628E-2</v>
      </c>
      <c r="V605" s="5">
        <f>L605/26457</f>
        <v>6.3121291151680085E-3</v>
      </c>
    </row>
    <row r="606" spans="1:22" ht="48" x14ac:dyDescent="0.2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5">
        <f>E606/D606</f>
        <v>1.5001875</v>
      </c>
      <c r="P606" s="6">
        <f>IF(E606=0,0,E606/L606)</f>
        <v>55.82093023255814</v>
      </c>
      <c r="Q606" t="str">
        <f>LEFT(N606,FIND("/",N606)-1)</f>
        <v>photography</v>
      </c>
      <c r="R606" t="str">
        <f>RIGHT(N606,LEN(N606)-FIND("/",N606))</f>
        <v>photobooks</v>
      </c>
      <c r="S606" s="10">
        <f>(((J606/60)/60)/24)+DATE(1970,1,1)</f>
        <v>41806.637337962966</v>
      </c>
      <c r="T606" s="10">
        <f>(((I606/60)/60)/24)+DATE(1970,1,1)</f>
        <v>41836.637337962966</v>
      </c>
      <c r="U606" s="5">
        <f>P606/3304</f>
        <v>1.6894954670871109E-2</v>
      </c>
      <c r="V606" s="5">
        <f>L606/26457</f>
        <v>8.1263937710246807E-3</v>
      </c>
    </row>
    <row r="607" spans="1:22" ht="16" x14ac:dyDescent="0.2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5">
        <f>E607/D607</f>
        <v>1</v>
      </c>
      <c r="P607" s="6">
        <f>IF(E607=0,0,E607/L607)</f>
        <v>137.93103448275863</v>
      </c>
      <c r="Q607" t="str">
        <f>LEFT(N607,FIND("/",N607)-1)</f>
        <v>film &amp; video</v>
      </c>
      <c r="R607" t="str">
        <f>RIGHT(N607,LEN(N607)-FIND("/",N607))</f>
        <v>television</v>
      </c>
      <c r="S607" s="10">
        <f>(((J607/60)/60)/24)+DATE(1970,1,1)</f>
        <v>42271.176446759258</v>
      </c>
      <c r="T607" s="10">
        <f>(((I607/60)/60)/24)+DATE(1970,1,1)</f>
        <v>42301.176446759258</v>
      </c>
      <c r="U607" s="5">
        <f>P607/3304</f>
        <v>4.1746681138849467E-2</v>
      </c>
      <c r="V607" s="5">
        <f>L607/26457</f>
        <v>3.2883546887402201E-3</v>
      </c>
    </row>
    <row r="608" spans="1:22" ht="48" x14ac:dyDescent="0.2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5">
        <f>E608/D608</f>
        <v>1.2415933781686497</v>
      </c>
      <c r="P608" s="6">
        <f>IF(E608=0,0,E608/L608)</f>
        <v>139.53488372093022</v>
      </c>
      <c r="Q608" t="str">
        <f>LEFT(N608,FIND("/",N608)-1)</f>
        <v>film &amp; video</v>
      </c>
      <c r="R608" t="str">
        <f>RIGHT(N608,LEN(N608)-FIND("/",N608))</f>
        <v>documentary</v>
      </c>
      <c r="S608" s="10">
        <f>(((J608/60)/60)/24)+DATE(1970,1,1)</f>
        <v>41837.210543981484</v>
      </c>
      <c r="T608" s="10">
        <f>(((I608/60)/60)/24)+DATE(1970,1,1)</f>
        <v>41859</v>
      </c>
      <c r="U608" s="5">
        <f>P608/3304</f>
        <v>4.2232107663719799E-2</v>
      </c>
      <c r="V608" s="5">
        <f>L608/26457</f>
        <v>3.2505575084098726E-3</v>
      </c>
    </row>
    <row r="609" spans="1:22" ht="48" x14ac:dyDescent="0.2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5">
        <f>E609/D609</f>
        <v>1</v>
      </c>
      <c r="P609" s="6">
        <f>IF(E609=0,0,E609/L609)</f>
        <v>1000</v>
      </c>
      <c r="Q609" t="str">
        <f>LEFT(N609,FIND("/",N609)-1)</f>
        <v>theater</v>
      </c>
      <c r="R609" t="str">
        <f>RIGHT(N609,LEN(N609)-FIND("/",N609))</f>
        <v>plays</v>
      </c>
      <c r="S609" s="10">
        <f>(((J609/60)/60)/24)+DATE(1970,1,1)</f>
        <v>41850.400937500002</v>
      </c>
      <c r="T609" s="10">
        <f>(((I609/60)/60)/24)+DATE(1970,1,1)</f>
        <v>41895.400937500002</v>
      </c>
      <c r="U609" s="5">
        <f>P609/3304</f>
        <v>0.30266343825665859</v>
      </c>
      <c r="V609" s="5">
        <f>L609/26457</f>
        <v>4.5356616396416828E-4</v>
      </c>
    </row>
    <row r="610" spans="1:22" ht="64" x14ac:dyDescent="0.2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5">
        <f>E610/D610</f>
        <v>1.1998010000000001</v>
      </c>
      <c r="P610" s="6">
        <f>IF(E610=0,0,E610/L610)</f>
        <v>64.160481283422456</v>
      </c>
      <c r="Q610" t="str">
        <f>LEFT(N610,FIND("/",N610)-1)</f>
        <v>theater</v>
      </c>
      <c r="R610" t="str">
        <f>RIGHT(N610,LEN(N610)-FIND("/",N610))</f>
        <v>spaces</v>
      </c>
      <c r="S610" s="10">
        <f>(((J610/60)/60)/24)+DATE(1970,1,1)</f>
        <v>42255.333252314813</v>
      </c>
      <c r="T610" s="10">
        <f>(((I610/60)/60)/24)+DATE(1970,1,1)</f>
        <v>42285.333252314813</v>
      </c>
      <c r="U610" s="5">
        <f>P610/3304</f>
        <v>1.9419031865442631E-2</v>
      </c>
      <c r="V610" s="5">
        <f>L610/26457</f>
        <v>7.0680727217749557E-3</v>
      </c>
    </row>
    <row r="611" spans="1:22" ht="48" x14ac:dyDescent="0.2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5">
        <f>E611/D611</f>
        <v>1.4108235294117648</v>
      </c>
      <c r="P611" s="6">
        <f>IF(E611=0,0,E611/L611)</f>
        <v>57.932367149758456</v>
      </c>
      <c r="Q611" t="str">
        <f>LEFT(N611,FIND("/",N611)-1)</f>
        <v>games</v>
      </c>
      <c r="R611" t="str">
        <f>RIGHT(N611,LEN(N611)-FIND("/",N611))</f>
        <v>tabletop games</v>
      </c>
      <c r="S611" s="10">
        <f>(((J611/60)/60)/24)+DATE(1970,1,1)</f>
        <v>40936.678506944445</v>
      </c>
      <c r="T611" s="10">
        <f>(((I611/60)/60)/24)+DATE(1970,1,1)</f>
        <v>40966.678506944445</v>
      </c>
      <c r="U611" s="5">
        <f>P611/3304</f>
        <v>1.7534009427892995E-2</v>
      </c>
      <c r="V611" s="5">
        <f>L611/26457</f>
        <v>7.8240163283819029E-3</v>
      </c>
    </row>
    <row r="612" spans="1:22" ht="16" x14ac:dyDescent="0.2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5">
        <f>E612/D612</f>
        <v>0.11942999999999999</v>
      </c>
      <c r="P612" s="6">
        <f>IF(E612=0,0,E612/L612)</f>
        <v>314.28947368421052</v>
      </c>
      <c r="Q612" t="str">
        <f>LEFT(N612,FIND("/",N612)-1)</f>
        <v>film &amp; video</v>
      </c>
      <c r="R612" t="str">
        <f>RIGHT(N612,LEN(N612)-FIND("/",N612))</f>
        <v>drama</v>
      </c>
      <c r="S612" s="10">
        <f>(((J612/60)/60)/24)+DATE(1970,1,1)</f>
        <v>41970.64061342593</v>
      </c>
      <c r="T612" s="10">
        <f>(((I612/60)/60)/24)+DATE(1970,1,1)</f>
        <v>42001.64061342593</v>
      </c>
      <c r="U612" s="5">
        <f>P612/3304</f>
        <v>9.5123932713138779E-2</v>
      </c>
      <c r="V612" s="5">
        <f>L612/26457</f>
        <v>1.4362928525531995E-3</v>
      </c>
    </row>
    <row r="613" spans="1:22" ht="48" x14ac:dyDescent="0.2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5">
        <f>E613/D613</f>
        <v>0.39743333333333336</v>
      </c>
      <c r="P613" s="6">
        <f>IF(E613=0,0,E613/L613)</f>
        <v>78.440789473684205</v>
      </c>
      <c r="Q613" t="str">
        <f>LEFT(N613,FIND("/",N613)-1)</f>
        <v>photography</v>
      </c>
      <c r="R613" t="str">
        <f>RIGHT(N613,LEN(N613)-FIND("/",N613))</f>
        <v>photobooks</v>
      </c>
      <c r="S613" s="10">
        <f>(((J613/60)/60)/24)+DATE(1970,1,1)</f>
        <v>42493.600810185191</v>
      </c>
      <c r="T613" s="10">
        <f>(((I613/60)/60)/24)+DATE(1970,1,1)</f>
        <v>42553.600810185191</v>
      </c>
      <c r="U613" s="5">
        <f>P613/3304</f>
        <v>2.3741159041671976E-2</v>
      </c>
      <c r="V613" s="5">
        <f>L613/26457</f>
        <v>5.7451714102127981E-3</v>
      </c>
    </row>
    <row r="614" spans="1:22" ht="48" x14ac:dyDescent="0.2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5">
        <f>E614/D614</f>
        <v>1.1879999999999999</v>
      </c>
      <c r="P614" s="6">
        <f>IF(E614=0,0,E614/L614)</f>
        <v>125.05263157894737</v>
      </c>
      <c r="Q614" t="str">
        <f>LEFT(N614,FIND("/",N614)-1)</f>
        <v>theater</v>
      </c>
      <c r="R614" t="str">
        <f>RIGHT(N614,LEN(N614)-FIND("/",N614))</f>
        <v>plays</v>
      </c>
      <c r="S614" s="10">
        <f>(((J614/60)/60)/24)+DATE(1970,1,1)</f>
        <v>41989.24754629629</v>
      </c>
      <c r="T614" s="10">
        <f>(((I614/60)/60)/24)+DATE(1970,1,1)</f>
        <v>42006.24754629629</v>
      </c>
      <c r="U614" s="5">
        <f>P614/3304</f>
        <v>3.784885943672741E-2</v>
      </c>
      <c r="V614" s="5">
        <f>L614/26457</f>
        <v>3.5907321313829988E-3</v>
      </c>
    </row>
    <row r="615" spans="1:22" ht="48" x14ac:dyDescent="0.2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5">
        <f>E615/D615</f>
        <v>0.39426666666666665</v>
      </c>
      <c r="P615" s="6">
        <f>IF(E615=0,0,E615/L615)</f>
        <v>788.5333333333333</v>
      </c>
      <c r="Q615" t="str">
        <f>LEFT(N615,FIND("/",N615)-1)</f>
        <v>technology</v>
      </c>
      <c r="R615" t="str">
        <f>RIGHT(N615,LEN(N615)-FIND("/",N615))</f>
        <v>wearables</v>
      </c>
      <c r="S615" s="10">
        <f>(((J615/60)/60)/24)+DATE(1970,1,1)</f>
        <v>41984.692731481482</v>
      </c>
      <c r="T615" s="10">
        <f>(((I615/60)/60)/24)+DATE(1970,1,1)</f>
        <v>42018.166666666672</v>
      </c>
      <c r="U615" s="5">
        <f>P615/3304</f>
        <v>0.23866020984665051</v>
      </c>
      <c r="V615" s="5">
        <f>L615/26457</f>
        <v>5.669577049552103E-4</v>
      </c>
    </row>
    <row r="616" spans="1:22" ht="32" x14ac:dyDescent="0.2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5">
        <f>E616/D616</f>
        <v>1.1805000000000001</v>
      </c>
      <c r="P616" s="6">
        <f>IF(E616=0,0,E616/L616)</f>
        <v>131.16666666666666</v>
      </c>
      <c r="Q616" t="str">
        <f>LEFT(N616,FIND("/",N616)-1)</f>
        <v>music</v>
      </c>
      <c r="R616" t="str">
        <f>RIGHT(N616,LEN(N616)-FIND("/",N616))</f>
        <v>rock</v>
      </c>
      <c r="S616" s="10">
        <f>(((J616/60)/60)/24)+DATE(1970,1,1)</f>
        <v>41988.964062500003</v>
      </c>
      <c r="T616" s="10">
        <f>(((I616/60)/60)/24)+DATE(1970,1,1)</f>
        <v>42028.964062500003</v>
      </c>
      <c r="U616" s="5">
        <f>P616/3304</f>
        <v>3.9699354317998384E-2</v>
      </c>
      <c r="V616" s="5">
        <f>L616/26457</f>
        <v>3.401746229731262E-3</v>
      </c>
    </row>
    <row r="617" spans="1:22" ht="48" x14ac:dyDescent="0.2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5">
        <f>E617/D617</f>
        <v>1.4688749999999999</v>
      </c>
      <c r="P617" s="6">
        <f>IF(E617=0,0,E617/L617)</f>
        <v>42.886861313868614</v>
      </c>
      <c r="Q617" t="str">
        <f>LEFT(N617,FIND("/",N617)-1)</f>
        <v>technology</v>
      </c>
      <c r="R617" t="str">
        <f>RIGHT(N617,LEN(N617)-FIND("/",N617))</f>
        <v>wearables</v>
      </c>
      <c r="S617" s="10">
        <f>(((J617/60)/60)/24)+DATE(1970,1,1)</f>
        <v>42045.957314814819</v>
      </c>
      <c r="T617" s="10">
        <f>(((I617/60)/60)/24)+DATE(1970,1,1)</f>
        <v>42075.915648148148</v>
      </c>
      <c r="U617" s="5">
        <f>P617/3304</f>
        <v>1.2980284901291954E-2</v>
      </c>
      <c r="V617" s="5">
        <f>L617/26457</f>
        <v>1.0356427410515175E-2</v>
      </c>
    </row>
    <row r="618" spans="1:22" ht="80" x14ac:dyDescent="0.2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5">
        <f>E618/D618</f>
        <v>1.0008673425918038</v>
      </c>
      <c r="P618" s="6">
        <f>IF(E618=0,0,E618/L618)</f>
        <v>93.977440000000001</v>
      </c>
      <c r="Q618" t="str">
        <f>LEFT(N618,FIND("/",N618)-1)</f>
        <v>theater</v>
      </c>
      <c r="R618" t="str">
        <f>RIGHT(N618,LEN(N618)-FIND("/",N618))</f>
        <v>plays</v>
      </c>
      <c r="S618" s="10">
        <f>(((J618/60)/60)/24)+DATE(1970,1,1)</f>
        <v>41826.871238425927</v>
      </c>
      <c r="T618" s="10">
        <f>(((I618/60)/60)/24)+DATE(1970,1,1)</f>
        <v>41859.57916666667</v>
      </c>
      <c r="U618" s="5">
        <f>P618/3304</f>
        <v>2.8443535108958837E-2</v>
      </c>
      <c r="V618" s="5">
        <f>L618/26457</f>
        <v>4.7246475412934192E-3</v>
      </c>
    </row>
    <row r="619" spans="1:22" ht="48" x14ac:dyDescent="0.2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5">
        <f>E619/D619</f>
        <v>2.3490000000000002</v>
      </c>
      <c r="P619" s="6">
        <f>IF(E619=0,0,E619/L619)</f>
        <v>64.180327868852459</v>
      </c>
      <c r="Q619" t="str">
        <f>LEFT(N619,FIND("/",N619)-1)</f>
        <v>technology</v>
      </c>
      <c r="R619" t="str">
        <f>RIGHT(N619,LEN(N619)-FIND("/",N619))</f>
        <v>hardware</v>
      </c>
      <c r="S619" s="10">
        <f>(((J619/60)/60)/24)+DATE(1970,1,1)</f>
        <v>42010.822233796294</v>
      </c>
      <c r="T619" s="10">
        <f>(((I619/60)/60)/24)+DATE(1970,1,1)</f>
        <v>42040.822233796294</v>
      </c>
      <c r="U619" s="5">
        <f>P619/3304</f>
        <v>1.942503870122653E-2</v>
      </c>
      <c r="V619" s="5">
        <f>L619/26457</f>
        <v>6.9168840004535659E-3</v>
      </c>
    </row>
    <row r="620" spans="1:22" ht="48" x14ac:dyDescent="0.2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5">
        <f>E620/D620</f>
        <v>11.744899999999999</v>
      </c>
      <c r="P620" s="6">
        <f>IF(E620=0,0,E620/L620)</f>
        <v>81.561805555555551</v>
      </c>
      <c r="Q620" t="str">
        <f>LEFT(N620,FIND("/",N620)-1)</f>
        <v>games</v>
      </c>
      <c r="R620" t="str">
        <f>RIGHT(N620,LEN(N620)-FIND("/",N620))</f>
        <v>tabletop games</v>
      </c>
      <c r="S620" s="10">
        <f>(((J620/60)/60)/24)+DATE(1970,1,1)</f>
        <v>42202.278194444443</v>
      </c>
      <c r="T620" s="10">
        <f>(((I620/60)/60)/24)+DATE(1970,1,1)</f>
        <v>42232.278194444443</v>
      </c>
      <c r="U620" s="5">
        <f>P620/3304</f>
        <v>2.4685776499865482E-2</v>
      </c>
      <c r="V620" s="5">
        <f>L620/26457</f>
        <v>5.4427939675700194E-3</v>
      </c>
    </row>
    <row r="621" spans="1:22" ht="48" x14ac:dyDescent="0.2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5">
        <f>E621/D621</f>
        <v>1.1727000000000001</v>
      </c>
      <c r="P621" s="6">
        <f>IF(E621=0,0,E621/L621)</f>
        <v>45.988235294117644</v>
      </c>
      <c r="Q621" t="str">
        <f>LEFT(N621,FIND("/",N621)-1)</f>
        <v>music</v>
      </c>
      <c r="R621" t="str">
        <f>RIGHT(N621,LEN(N621)-FIND("/",N621))</f>
        <v>electronic music</v>
      </c>
      <c r="S621" s="10">
        <f>(((J621/60)/60)/24)+DATE(1970,1,1)</f>
        <v>42755.627372685187</v>
      </c>
      <c r="T621" s="10">
        <f>(((I621/60)/60)/24)+DATE(1970,1,1)</f>
        <v>42800.833333333328</v>
      </c>
      <c r="U621" s="5">
        <f>P621/3304</f>
        <v>1.3918957413473864E-2</v>
      </c>
      <c r="V621" s="5">
        <f>L621/26457</f>
        <v>9.6382809842385751E-3</v>
      </c>
    </row>
    <row r="622" spans="1:22" ht="48" x14ac:dyDescent="0.2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5">
        <f>E622/D622</f>
        <v>7.7886666666666673E-2</v>
      </c>
      <c r="P622" s="6">
        <f>IF(E622=0,0,E622/L622)</f>
        <v>292.07499999999999</v>
      </c>
      <c r="Q622" t="str">
        <f>LEFT(N622,FIND("/",N622)-1)</f>
        <v>technology</v>
      </c>
      <c r="R622" t="str">
        <f>RIGHT(N622,LEN(N622)-FIND("/",N622))</f>
        <v>wearables</v>
      </c>
      <c r="S622" s="10">
        <f>(((J622/60)/60)/24)+DATE(1970,1,1)</f>
        <v>41926.29965277778</v>
      </c>
      <c r="T622" s="10">
        <f>(((I622/60)/60)/24)+DATE(1970,1,1)</f>
        <v>41956.334722222222</v>
      </c>
      <c r="U622" s="5">
        <f>P622/3304</f>
        <v>8.8400423728813557E-2</v>
      </c>
      <c r="V622" s="5">
        <f>L622/26457</f>
        <v>1.5118872132138942E-3</v>
      </c>
    </row>
    <row r="623" spans="1:22" ht="48" x14ac:dyDescent="0.2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5">
        <f>E623/D623</f>
        <v>1.1656</v>
      </c>
      <c r="P623" s="6">
        <f>IF(E623=0,0,E623/L623)</f>
        <v>40.755244755244753</v>
      </c>
      <c r="Q623" t="str">
        <f>LEFT(N623,FIND("/",N623)-1)</f>
        <v>film &amp; video</v>
      </c>
      <c r="R623" t="str">
        <f>RIGHT(N623,LEN(N623)-FIND("/",N623))</f>
        <v>documentary</v>
      </c>
      <c r="S623" s="10">
        <f>(((J623/60)/60)/24)+DATE(1970,1,1)</f>
        <v>41890.167453703703</v>
      </c>
      <c r="T623" s="10">
        <f>(((I623/60)/60)/24)+DATE(1970,1,1)</f>
        <v>41920.167453703703</v>
      </c>
      <c r="U623" s="5">
        <f>P623/3304</f>
        <v>1.233512250461403E-2</v>
      </c>
      <c r="V623" s="5">
        <f>L623/26457</f>
        <v>1.0809993574479345E-2</v>
      </c>
    </row>
    <row r="624" spans="1:22" ht="48" x14ac:dyDescent="0.2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5">
        <f>E624/D624</f>
        <v>1.5533333333333332</v>
      </c>
      <c r="P624" s="6">
        <f>IF(E624=0,0,E624/L624)</f>
        <v>112.01923076923077</v>
      </c>
      <c r="Q624" t="str">
        <f>LEFT(N624,FIND("/",N624)-1)</f>
        <v>music</v>
      </c>
      <c r="R624" t="str">
        <f>RIGHT(N624,LEN(N624)-FIND("/",N624))</f>
        <v>rock</v>
      </c>
      <c r="S624" s="10">
        <f>(((J624/60)/60)/24)+DATE(1970,1,1)</f>
        <v>41135.699687500004</v>
      </c>
      <c r="T624" s="10">
        <f>(((I624/60)/60)/24)+DATE(1970,1,1)</f>
        <v>41163.699687500004</v>
      </c>
      <c r="U624" s="5">
        <f>P624/3304</f>
        <v>3.3904125535481472E-2</v>
      </c>
      <c r="V624" s="5">
        <f>L624/26457</f>
        <v>3.9309067543561249E-3</v>
      </c>
    </row>
    <row r="625" spans="1:22" ht="48" x14ac:dyDescent="0.2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5">
        <f>E625/D625</f>
        <v>1.3685882352941177</v>
      </c>
      <c r="P625" s="6">
        <f>IF(E625=0,0,E625/L625)</f>
        <v>63.917582417582416</v>
      </c>
      <c r="Q625" t="str">
        <f>LEFT(N625,FIND("/",N625)-1)</f>
        <v>film &amp; video</v>
      </c>
      <c r="R625" t="str">
        <f>RIGHT(N625,LEN(N625)-FIND("/",N625))</f>
        <v>television</v>
      </c>
      <c r="S625" s="10">
        <f>(((J625/60)/60)/24)+DATE(1970,1,1)</f>
        <v>42177.007071759261</v>
      </c>
      <c r="T625" s="10">
        <f>(((I625/60)/60)/24)+DATE(1970,1,1)</f>
        <v>42208.125</v>
      </c>
      <c r="U625" s="5">
        <f>P625/3304</f>
        <v>1.9345515259558844E-2</v>
      </c>
      <c r="V625" s="5">
        <f>L625/26457</f>
        <v>6.8790868201232189E-3</v>
      </c>
    </row>
    <row r="626" spans="1:22" ht="48" x14ac:dyDescent="0.2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5">
        <f>E626/D626</f>
        <v>1.1620999999999999</v>
      </c>
      <c r="P626" s="6">
        <f>IF(E626=0,0,E626/L626)</f>
        <v>223.48076923076923</v>
      </c>
      <c r="Q626" t="str">
        <f>LEFT(N626,FIND("/",N626)-1)</f>
        <v>film &amp; video</v>
      </c>
      <c r="R626" t="str">
        <f>RIGHT(N626,LEN(N626)-FIND("/",N626))</f>
        <v>television</v>
      </c>
      <c r="S626" s="10">
        <f>(((J626/60)/60)/24)+DATE(1970,1,1)</f>
        <v>41807.701921296299</v>
      </c>
      <c r="T626" s="10">
        <f>(((I626/60)/60)/24)+DATE(1970,1,1)</f>
        <v>41837.701921296299</v>
      </c>
      <c r="U626" s="5">
        <f>P626/3304</f>
        <v>6.7639457999627492E-2</v>
      </c>
      <c r="V626" s="5">
        <f>L626/26457</f>
        <v>1.9654533771780625E-3</v>
      </c>
    </row>
    <row r="627" spans="1:22" ht="48" x14ac:dyDescent="0.2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5">
        <f>E627/D627</f>
        <v>0.41407142857142859</v>
      </c>
      <c r="P627" s="6">
        <f>IF(E627=0,0,E627/L627)</f>
        <v>120.77083333333333</v>
      </c>
      <c r="Q627" t="str">
        <f>LEFT(N627,FIND("/",N627)-1)</f>
        <v>photography</v>
      </c>
      <c r="R627" t="str">
        <f>RIGHT(N627,LEN(N627)-FIND("/",N627))</f>
        <v>photobooks</v>
      </c>
      <c r="S627" s="10">
        <f>(((J627/60)/60)/24)+DATE(1970,1,1)</f>
        <v>42742.680902777778</v>
      </c>
      <c r="T627" s="10">
        <f>(((I627/60)/60)/24)+DATE(1970,1,1)</f>
        <v>42777.680902777778</v>
      </c>
      <c r="U627" s="5">
        <f>P627/3304</f>
        <v>3.6552915657788537E-2</v>
      </c>
      <c r="V627" s="5">
        <f>L627/26457</f>
        <v>3.6285293117133462E-3</v>
      </c>
    </row>
    <row r="628" spans="1:22" ht="48" x14ac:dyDescent="0.2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5">
        <f>E628/D628</f>
        <v>1.157092</v>
      </c>
      <c r="P628" s="6">
        <f>IF(E628=0,0,E628/L628)</f>
        <v>84.459270072992695</v>
      </c>
      <c r="Q628" t="str">
        <f>LEFT(N628,FIND("/",N628)-1)</f>
        <v>technology</v>
      </c>
      <c r="R628" t="str">
        <f>RIGHT(N628,LEN(N628)-FIND("/",N628))</f>
        <v>hardware</v>
      </c>
      <c r="S628" s="10">
        <f>(((J628/60)/60)/24)+DATE(1970,1,1)</f>
        <v>40347.837800925925</v>
      </c>
      <c r="T628" s="10">
        <f>(((I628/60)/60)/24)+DATE(1970,1,1)</f>
        <v>40414.166666666664</v>
      </c>
      <c r="U628" s="5">
        <f>P628/3304</f>
        <v>2.5562733072939679E-2</v>
      </c>
      <c r="V628" s="5">
        <f>L628/26457</f>
        <v>5.1782137052575877E-3</v>
      </c>
    </row>
    <row r="629" spans="1:22" ht="48" x14ac:dyDescent="0.2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5">
        <f>E629/D629</f>
        <v>1.4431375</v>
      </c>
      <c r="P629" s="6">
        <f>IF(E629=0,0,E629/L629)</f>
        <v>40.795406360424032</v>
      </c>
      <c r="Q629" t="str">
        <f>LEFT(N629,FIND("/",N629)-1)</f>
        <v>food</v>
      </c>
      <c r="R629" t="str">
        <f>RIGHT(N629,LEN(N629)-FIND("/",N629))</f>
        <v>small batch</v>
      </c>
      <c r="S629" s="10">
        <f>(((J629/60)/60)/24)+DATE(1970,1,1)</f>
        <v>41839.005671296298</v>
      </c>
      <c r="T629" s="10">
        <f>(((I629/60)/60)/24)+DATE(1970,1,1)</f>
        <v>41869.005671296298</v>
      </c>
      <c r="U629" s="5">
        <f>P629/3304</f>
        <v>1.2347277954123496E-2</v>
      </c>
      <c r="V629" s="5">
        <f>L629/26457</f>
        <v>1.0696602033488302E-2</v>
      </c>
    </row>
    <row r="630" spans="1:22" ht="48" x14ac:dyDescent="0.2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5">
        <f>E630/D630</f>
        <v>1.1545000000000001</v>
      </c>
      <c r="P630" s="6">
        <f>IF(E630=0,0,E630/L630)</f>
        <v>62.06989247311828</v>
      </c>
      <c r="Q630" t="str">
        <f>LEFT(N630,FIND("/",N630)-1)</f>
        <v>food</v>
      </c>
      <c r="R630" t="str">
        <f>RIGHT(N630,LEN(N630)-FIND("/",N630))</f>
        <v>small batch</v>
      </c>
      <c r="S630" s="10">
        <f>(((J630/60)/60)/24)+DATE(1970,1,1)</f>
        <v>42779.908449074079</v>
      </c>
      <c r="T630" s="10">
        <f>(((I630/60)/60)/24)+DATE(1970,1,1)</f>
        <v>42799.908449074079</v>
      </c>
      <c r="U630" s="5">
        <f>P630/3304</f>
        <v>1.8786287068135073E-2</v>
      </c>
      <c r="V630" s="5">
        <f>L630/26457</f>
        <v>7.0302755414446087E-3</v>
      </c>
    </row>
    <row r="631" spans="1:22" ht="48" x14ac:dyDescent="0.2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5">
        <f>E631/D631</f>
        <v>1.5373333333333334</v>
      </c>
      <c r="P631" s="6">
        <f>IF(E631=0,0,E631/L631)</f>
        <v>110.86538461538461</v>
      </c>
      <c r="Q631" t="str">
        <f>LEFT(N631,FIND("/",N631)-1)</f>
        <v>theater</v>
      </c>
      <c r="R631" t="str">
        <f>RIGHT(N631,LEN(N631)-FIND("/",N631))</f>
        <v>plays</v>
      </c>
      <c r="S631" s="10">
        <f>(((J631/60)/60)/24)+DATE(1970,1,1)</f>
        <v>42134.172071759262</v>
      </c>
      <c r="T631" s="10">
        <f>(((I631/60)/60)/24)+DATE(1970,1,1)</f>
        <v>42155.290972222225</v>
      </c>
      <c r="U631" s="5">
        <f>P631/3304</f>
        <v>3.355489849133917E-2</v>
      </c>
      <c r="V631" s="5">
        <f>L631/26457</f>
        <v>3.9309067543561249E-3</v>
      </c>
    </row>
    <row r="632" spans="1:22" ht="48" x14ac:dyDescent="0.2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5">
        <f>E632/D632</f>
        <v>1</v>
      </c>
      <c r="P632" s="6">
        <f>IF(E632=0,0,E632/L632)</f>
        <v>136.9047619047619</v>
      </c>
      <c r="Q632" t="str">
        <f>LEFT(N632,FIND("/",N632)-1)</f>
        <v>technology</v>
      </c>
      <c r="R632" t="str">
        <f>RIGHT(N632,LEN(N632)-FIND("/",N632))</f>
        <v>space exploration</v>
      </c>
      <c r="S632" s="10">
        <f>(((J632/60)/60)/24)+DATE(1970,1,1)</f>
        <v>42037.950937500005</v>
      </c>
      <c r="T632" s="10">
        <f>(((I632/60)/60)/24)+DATE(1970,1,1)</f>
        <v>42072.909270833334</v>
      </c>
      <c r="U632" s="5">
        <f>P632/3304</f>
        <v>4.1436065951804449E-2</v>
      </c>
      <c r="V632" s="5">
        <f>L632/26457</f>
        <v>3.1749631477491777E-3</v>
      </c>
    </row>
    <row r="633" spans="1:22" ht="32" x14ac:dyDescent="0.2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5">
        <f>E633/D633</f>
        <v>1.1472</v>
      </c>
      <c r="P633" s="6">
        <f>IF(E633=0,0,E633/L633)</f>
        <v>67.881656804733723</v>
      </c>
      <c r="Q633" t="str">
        <f>LEFT(N633,FIND("/",N633)-1)</f>
        <v>music</v>
      </c>
      <c r="R633" t="str">
        <f>RIGHT(N633,LEN(N633)-FIND("/",N633))</f>
        <v>rock</v>
      </c>
      <c r="S633" s="10">
        <f>(((J633/60)/60)/24)+DATE(1970,1,1)</f>
        <v>40933.856967592597</v>
      </c>
      <c r="T633" s="10">
        <f>(((I633/60)/60)/24)+DATE(1970,1,1)</f>
        <v>40993.815300925926</v>
      </c>
      <c r="U633" s="5">
        <f>P633/3304</f>
        <v>2.0545295643079213E-2</v>
      </c>
      <c r="V633" s="5">
        <f>L633/26457</f>
        <v>6.3877234758287034E-3</v>
      </c>
    </row>
    <row r="634" spans="1:22" ht="48" x14ac:dyDescent="0.2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5">
        <f>E634/D634</f>
        <v>5.7334999999999997E-2</v>
      </c>
      <c r="P634" s="6">
        <f>IF(E634=0,0,E634/L634)</f>
        <v>603.52631578947364</v>
      </c>
      <c r="Q634" t="str">
        <f>LEFT(N634,FIND("/",N634)-1)</f>
        <v>technology</v>
      </c>
      <c r="R634" t="str">
        <f>RIGHT(N634,LEN(N634)-FIND("/",N634))</f>
        <v>wearables</v>
      </c>
      <c r="S634" s="10">
        <f>(((J634/60)/60)/24)+DATE(1970,1,1)</f>
        <v>42520.235486111109</v>
      </c>
      <c r="T634" s="10">
        <f>(((I634/60)/60)/24)+DATE(1970,1,1)</f>
        <v>42572.583333333328</v>
      </c>
      <c r="U634" s="5">
        <f>P634/3304</f>
        <v>0.18266534981521598</v>
      </c>
      <c r="V634" s="5">
        <f>L634/26457</f>
        <v>7.1814642627659976E-4</v>
      </c>
    </row>
    <row r="635" spans="1:22" ht="48" x14ac:dyDescent="0.2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5">
        <f>E635/D635</f>
        <v>1.145</v>
      </c>
      <c r="P635" s="6">
        <f>IF(E635=0,0,E635/L635)</f>
        <v>184.67741935483872</v>
      </c>
      <c r="Q635" t="str">
        <f>LEFT(N635,FIND("/",N635)-1)</f>
        <v>theater</v>
      </c>
      <c r="R635" t="str">
        <f>RIGHT(N635,LEN(N635)-FIND("/",N635))</f>
        <v>plays</v>
      </c>
      <c r="S635" s="10">
        <f>(((J635/60)/60)/24)+DATE(1970,1,1)</f>
        <v>42494.563449074078</v>
      </c>
      <c r="T635" s="10">
        <f>(((I635/60)/60)/24)+DATE(1970,1,1)</f>
        <v>42524.563449074078</v>
      </c>
      <c r="U635" s="5">
        <f>P635/3304</f>
        <v>5.5895102710302277E-2</v>
      </c>
      <c r="V635" s="5">
        <f>L635/26457</f>
        <v>2.3434251804815361E-3</v>
      </c>
    </row>
    <row r="636" spans="1:22" ht="48" x14ac:dyDescent="0.2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5">
        <f>E636/D636</f>
        <v>5.080888888888889E-2</v>
      </c>
      <c r="P636" s="6">
        <f>IF(E636=0,0,E636/L636)</f>
        <v>1270.2222222222222</v>
      </c>
      <c r="Q636" t="str">
        <f>LEFT(N636,FIND("/",N636)-1)</f>
        <v>theater</v>
      </c>
      <c r="R636" t="str">
        <f>RIGHT(N636,LEN(N636)-FIND("/",N636))</f>
        <v>spaces</v>
      </c>
      <c r="S636" s="10">
        <f>(((J636/60)/60)/24)+DATE(1970,1,1)</f>
        <v>42065.818807870368</v>
      </c>
      <c r="T636" s="10">
        <f>(((I636/60)/60)/24)+DATE(1970,1,1)</f>
        <v>42125.777141203704</v>
      </c>
      <c r="U636" s="5">
        <f>P636/3304</f>
        <v>0.38444982512779119</v>
      </c>
      <c r="V636" s="5">
        <f>L636/26457</f>
        <v>3.4017462297312621E-4</v>
      </c>
    </row>
    <row r="637" spans="1:22" ht="48" x14ac:dyDescent="0.2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5">
        <f>E637/D637</f>
        <v>1.3444929411764706</v>
      </c>
      <c r="P637" s="6">
        <f>IF(E637=0,0,E637/L637)</f>
        <v>23.808729166666669</v>
      </c>
      <c r="Q637" t="str">
        <f>LEFT(N637,FIND("/",N637)-1)</f>
        <v>games</v>
      </c>
      <c r="R637" t="str">
        <f>RIGHT(N637,LEN(N637)-FIND("/",N637))</f>
        <v>tabletop games</v>
      </c>
      <c r="S637" s="10">
        <f>(((J637/60)/60)/24)+DATE(1970,1,1)</f>
        <v>41846.34579861111</v>
      </c>
      <c r="T637" s="10">
        <f>(((I637/60)/60)/24)+DATE(1970,1,1)</f>
        <v>41867.34579861111</v>
      </c>
      <c r="U637" s="5">
        <f>P637/3304</f>
        <v>7.2060318301049239E-3</v>
      </c>
      <c r="V637" s="5">
        <f>L637/26457</f>
        <v>1.8142646558566729E-2</v>
      </c>
    </row>
    <row r="638" spans="1:22" ht="48" x14ac:dyDescent="0.2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5">
        <f>E638/D638</f>
        <v>1.1385000000000001</v>
      </c>
      <c r="P638" s="6">
        <f>IF(E638=0,0,E638/L638)</f>
        <v>72.056962025316452</v>
      </c>
      <c r="Q638" t="str">
        <f>LEFT(N638,FIND("/",N638)-1)</f>
        <v>music</v>
      </c>
      <c r="R638" t="str">
        <f>RIGHT(N638,LEN(N638)-FIND("/",N638))</f>
        <v>rock</v>
      </c>
      <c r="S638" s="10">
        <f>(((J638/60)/60)/24)+DATE(1970,1,1)</f>
        <v>42640.917939814812</v>
      </c>
      <c r="T638" s="10">
        <f>(((I638/60)/60)/24)+DATE(1970,1,1)</f>
        <v>42670.888194444444</v>
      </c>
      <c r="U638" s="5">
        <f>P638/3304</f>
        <v>2.180900787691176E-2</v>
      </c>
      <c r="V638" s="5">
        <f>L638/26457</f>
        <v>5.9719544921948819E-3</v>
      </c>
    </row>
    <row r="639" spans="1:22" ht="32" x14ac:dyDescent="0.2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5">
        <f>E639/D639</f>
        <v>1.4612318374694613</v>
      </c>
      <c r="P639" s="6">
        <f>IF(E639=0,0,E639/L639)</f>
        <v>98.817391304347822</v>
      </c>
      <c r="Q639" t="str">
        <f>LEFT(N639,FIND("/",N639)-1)</f>
        <v>music</v>
      </c>
      <c r="R639" t="str">
        <f>RIGHT(N639,LEN(N639)-FIND("/",N639))</f>
        <v>indie rock</v>
      </c>
      <c r="S639" s="10">
        <f>(((J639/60)/60)/24)+DATE(1970,1,1)</f>
        <v>41192.754942129628</v>
      </c>
      <c r="T639" s="10">
        <f>(((I639/60)/60)/24)+DATE(1970,1,1)</f>
        <v>41222.7966087963</v>
      </c>
      <c r="U639" s="5">
        <f>P639/3304</f>
        <v>2.9908411411727551E-2</v>
      </c>
      <c r="V639" s="5">
        <f>L639/26457</f>
        <v>4.3466757379899456E-3</v>
      </c>
    </row>
    <row r="640" spans="1:22" ht="48" x14ac:dyDescent="0.2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5">
        <f>E640/D640</f>
        <v>1.1363000000000001</v>
      </c>
      <c r="P640" s="6">
        <f>IF(E640=0,0,E640/L640)</f>
        <v>88.7734375</v>
      </c>
      <c r="Q640" t="str">
        <f>LEFT(N640,FIND("/",N640)-1)</f>
        <v>theater</v>
      </c>
      <c r="R640" t="str">
        <f>RIGHT(N640,LEN(N640)-FIND("/",N640))</f>
        <v>plays</v>
      </c>
      <c r="S640" s="10">
        <f>(((J640/60)/60)/24)+DATE(1970,1,1)</f>
        <v>42233.738564814819</v>
      </c>
      <c r="T640" s="10">
        <f>(((I640/60)/60)/24)+DATE(1970,1,1)</f>
        <v>42263.738564814819</v>
      </c>
      <c r="U640" s="5">
        <f>P640/3304</f>
        <v>2.686847381961259E-2</v>
      </c>
      <c r="V640" s="5">
        <f>L640/26457</f>
        <v>4.8380390822844619E-3</v>
      </c>
    </row>
    <row r="641" spans="1:22" ht="48" x14ac:dyDescent="0.2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5">
        <f>E641/D641</f>
        <v>1.2614444444444444</v>
      </c>
      <c r="P641" s="6">
        <f>IF(E641=0,0,E641/L641)</f>
        <v>61.701086956521742</v>
      </c>
      <c r="Q641" t="str">
        <f>LEFT(N641,FIND("/",N641)-1)</f>
        <v>music</v>
      </c>
      <c r="R641" t="str">
        <f>RIGHT(N641,LEN(N641)-FIND("/",N641))</f>
        <v>rock</v>
      </c>
      <c r="S641" s="10">
        <f>(((J641/60)/60)/24)+DATE(1970,1,1)</f>
        <v>41889.004317129627</v>
      </c>
      <c r="T641" s="10">
        <f>(((I641/60)/60)/24)+DATE(1970,1,1)</f>
        <v>41919.004317129627</v>
      </c>
      <c r="U641" s="5">
        <f>P641/3304</f>
        <v>1.8674663122433943E-2</v>
      </c>
      <c r="V641" s="5">
        <f>L641/26457</f>
        <v>6.9546811807839138E-3</v>
      </c>
    </row>
    <row r="642" spans="1:22" ht="48" x14ac:dyDescent="0.2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5">
        <f>E642/D642</f>
        <v>3.151388888888889</v>
      </c>
      <c r="P642" s="6">
        <f>IF(E642=0,0,E642/L642)</f>
        <v>105.04629629629629</v>
      </c>
      <c r="Q642" t="str">
        <f>LEFT(N642,FIND("/",N642)-1)</f>
        <v>publishing</v>
      </c>
      <c r="R642" t="str">
        <f>RIGHT(N642,LEN(N642)-FIND("/",N642))</f>
        <v>nonfiction</v>
      </c>
      <c r="S642" s="10">
        <f>(((J642/60)/60)/24)+DATE(1970,1,1)</f>
        <v>41579.734259259261</v>
      </c>
      <c r="T642" s="10">
        <f>(((I642/60)/60)/24)+DATE(1970,1,1)</f>
        <v>41599.207638888889</v>
      </c>
      <c r="U642" s="5">
        <f>P642/3304</f>
        <v>3.1793673213164737E-2</v>
      </c>
      <c r="V642" s="5">
        <f>L642/26457</f>
        <v>4.0820954756775147E-3</v>
      </c>
    </row>
    <row r="643" spans="1:22" ht="48" x14ac:dyDescent="0.2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5">
        <f>E643/D643</f>
        <v>1.1932315789473684</v>
      </c>
      <c r="P643" s="6">
        <f>IF(E643=0,0,E643/L643)</f>
        <v>50.157964601769912</v>
      </c>
      <c r="Q643" t="str">
        <f>LEFT(N643,FIND("/",N643)-1)</f>
        <v>theater</v>
      </c>
      <c r="R643" t="str">
        <f>RIGHT(N643,LEN(N643)-FIND("/",N643))</f>
        <v>plays</v>
      </c>
      <c r="S643" s="10">
        <f>(((J643/60)/60)/24)+DATE(1970,1,1)</f>
        <v>41778.637245370373</v>
      </c>
      <c r="T643" s="10">
        <f>(((I643/60)/60)/24)+DATE(1970,1,1)</f>
        <v>41810.958333333336</v>
      </c>
      <c r="U643" s="5">
        <f>P643/3304</f>
        <v>1.5180982022327455E-2</v>
      </c>
      <c r="V643" s="5">
        <f>L643/26457</f>
        <v>8.5421627546585031E-3</v>
      </c>
    </row>
    <row r="644" spans="1:22" ht="32" x14ac:dyDescent="0.2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5">
        <f>E644/D644</f>
        <v>2.8665822784810127</v>
      </c>
      <c r="P644" s="6">
        <f>IF(E644=0,0,E644/L644)</f>
        <v>41.782287822878232</v>
      </c>
      <c r="Q644" t="str">
        <f>LEFT(N644,FIND("/",N644)-1)</f>
        <v>games</v>
      </c>
      <c r="R644" t="str">
        <f>RIGHT(N644,LEN(N644)-FIND("/",N644))</f>
        <v>tabletop games</v>
      </c>
      <c r="S644" s="10">
        <f>(((J644/60)/60)/24)+DATE(1970,1,1)</f>
        <v>42467.951979166668</v>
      </c>
      <c r="T644" s="10">
        <f>(((I644/60)/60)/24)+DATE(1970,1,1)</f>
        <v>42497.951979166668</v>
      </c>
      <c r="U644" s="5">
        <f>P644/3304</f>
        <v>1.2645970890701644E-2</v>
      </c>
      <c r="V644" s="5">
        <f>L644/26457</f>
        <v>1.0243035869524134E-2</v>
      </c>
    </row>
    <row r="645" spans="1:22" ht="48" x14ac:dyDescent="0.2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5">
        <f>E645/D645</f>
        <v>1.1292</v>
      </c>
      <c r="P645" s="6">
        <f>IF(E645=0,0,E645/L645)</f>
        <v>48.051063829787232</v>
      </c>
      <c r="Q645" t="str">
        <f>LEFT(N645,FIND("/",N645)-1)</f>
        <v>film &amp; video</v>
      </c>
      <c r="R645" t="str">
        <f>RIGHT(N645,LEN(N645)-FIND("/",N645))</f>
        <v>documentary</v>
      </c>
      <c r="S645" s="10">
        <f>(((J645/60)/60)/24)+DATE(1970,1,1)</f>
        <v>40332.923842592594</v>
      </c>
      <c r="T645" s="10">
        <f>(((I645/60)/60)/24)+DATE(1970,1,1)</f>
        <v>40412.736111111109</v>
      </c>
      <c r="U645" s="5">
        <f>P645/3304</f>
        <v>1.4543300190613569E-2</v>
      </c>
      <c r="V645" s="5">
        <f>L645/26457</f>
        <v>8.8823373776316279E-3</v>
      </c>
    </row>
    <row r="646" spans="1:22" ht="48" x14ac:dyDescent="0.2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5">
        <f>E646/D646</f>
        <v>1.4974666666666667</v>
      </c>
      <c r="P646" s="6">
        <f>IF(E646=0,0,E646/L646)</f>
        <v>160.44285714285715</v>
      </c>
      <c r="Q646" t="str">
        <f>LEFT(N646,FIND("/",N646)-1)</f>
        <v>technology</v>
      </c>
      <c r="R646" t="str">
        <f>RIGHT(N646,LEN(N646)-FIND("/",N646))</f>
        <v>hardware</v>
      </c>
      <c r="S646" s="10">
        <f>(((J646/60)/60)/24)+DATE(1970,1,1)</f>
        <v>41689.150011574071</v>
      </c>
      <c r="T646" s="10">
        <f>(((I646/60)/60)/24)+DATE(1970,1,1)</f>
        <v>41749.108344907407</v>
      </c>
      <c r="U646" s="5">
        <f>P646/3304</f>
        <v>4.8560186786579043E-2</v>
      </c>
      <c r="V646" s="5">
        <f>L646/26457</f>
        <v>2.6458026231243148E-3</v>
      </c>
    </row>
    <row r="647" spans="1:22" ht="48" x14ac:dyDescent="0.2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5">
        <f>E647/D647</f>
        <v>1.1230249999999999</v>
      </c>
      <c r="P647" s="6">
        <f>IF(E647=0,0,E647/L647)</f>
        <v>181.13306451612902</v>
      </c>
      <c r="Q647" t="str">
        <f>LEFT(N647,FIND("/",N647)-1)</f>
        <v>film &amp; video</v>
      </c>
      <c r="R647" t="str">
        <f>RIGHT(N647,LEN(N647)-FIND("/",N647))</f>
        <v>documentary</v>
      </c>
      <c r="S647" s="10">
        <f>(((J647/60)/60)/24)+DATE(1970,1,1)</f>
        <v>41745.635960648149</v>
      </c>
      <c r="T647" s="10">
        <f>(((I647/60)/60)/24)+DATE(1970,1,1)</f>
        <v>41776.145833333336</v>
      </c>
      <c r="U647" s="5">
        <f>P647/3304</f>
        <v>5.4822356088416777E-2</v>
      </c>
      <c r="V647" s="5">
        <f>L647/26457</f>
        <v>2.3434251804815361E-3</v>
      </c>
    </row>
    <row r="648" spans="1:22" ht="48" x14ac:dyDescent="0.2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5">
        <f>E648/D648</f>
        <v>8.4173998587352451E-3</v>
      </c>
      <c r="P648" s="6">
        <f>IF(E648=0,0,E648/L648)</f>
        <v>415.77777777777777</v>
      </c>
      <c r="Q648" t="str">
        <f>LEFT(N648,FIND("/",N648)-1)</f>
        <v>theater</v>
      </c>
      <c r="R648" t="str">
        <f>RIGHT(N648,LEN(N648)-FIND("/",N648))</f>
        <v>spaces</v>
      </c>
      <c r="S648" s="10">
        <f>(((J648/60)/60)/24)+DATE(1970,1,1)</f>
        <v>42055.713368055556</v>
      </c>
      <c r="T648" s="10">
        <f>(((I648/60)/60)/24)+DATE(1970,1,1)</f>
        <v>42085.671701388885</v>
      </c>
      <c r="U648" s="5">
        <f>P648/3304</f>
        <v>0.12584073177293517</v>
      </c>
      <c r="V648" s="5">
        <f>L648/26457</f>
        <v>1.0205238689193787E-3</v>
      </c>
    </row>
    <row r="649" spans="1:22" ht="32" x14ac:dyDescent="0.2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5">
        <f>E649/D649</f>
        <v>2.80375</v>
      </c>
      <c r="P649" s="6">
        <f>IF(E649=0,0,E649/L649)</f>
        <v>81.268115942028984</v>
      </c>
      <c r="Q649" t="str">
        <f>LEFT(N649,FIND("/",N649)-1)</f>
        <v>photography</v>
      </c>
      <c r="R649" t="str">
        <f>RIGHT(N649,LEN(N649)-FIND("/",N649))</f>
        <v>photobooks</v>
      </c>
      <c r="S649" s="10">
        <f>(((J649/60)/60)/24)+DATE(1970,1,1)</f>
        <v>42430.720451388886</v>
      </c>
      <c r="T649" s="10">
        <f>(((I649/60)/60)/24)+DATE(1970,1,1)</f>
        <v>42461.166666666672</v>
      </c>
      <c r="U649" s="5">
        <f>P649/3304</f>
        <v>2.4596887391655262E-2</v>
      </c>
      <c r="V649" s="5">
        <f>L649/26457</f>
        <v>5.2160108855879355E-3</v>
      </c>
    </row>
    <row r="650" spans="1:22" ht="32" x14ac:dyDescent="0.2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5">
        <f>E650/D650</f>
        <v>1.1175999999999999</v>
      </c>
      <c r="P650" s="6">
        <f>IF(E650=0,0,E650/L650)</f>
        <v>79.262411347517727</v>
      </c>
      <c r="Q650" t="str">
        <f>LEFT(N650,FIND("/",N650)-1)</f>
        <v>music</v>
      </c>
      <c r="R650" t="str">
        <f>RIGHT(N650,LEN(N650)-FIND("/",N650))</f>
        <v>electronic music</v>
      </c>
      <c r="S650" s="10">
        <f>(((J650/60)/60)/24)+DATE(1970,1,1)</f>
        <v>42044.711886574078</v>
      </c>
      <c r="T650" s="10">
        <f>(((I650/60)/60)/24)+DATE(1970,1,1)</f>
        <v>42098.915972222225</v>
      </c>
      <c r="U650" s="5">
        <f>P650/3304</f>
        <v>2.3989833942953308E-2</v>
      </c>
      <c r="V650" s="5">
        <f>L650/26457</f>
        <v>5.3294024265789774E-3</v>
      </c>
    </row>
    <row r="651" spans="1:22" ht="32" x14ac:dyDescent="0.2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5">
        <f>E651/D651</f>
        <v>1.1160000000000001</v>
      </c>
      <c r="P651" s="6">
        <f>IF(E651=0,0,E651/L651)</f>
        <v>73.907284768211923</v>
      </c>
      <c r="Q651" t="str">
        <f>LEFT(N651,FIND("/",N651)-1)</f>
        <v>music</v>
      </c>
      <c r="R651" t="str">
        <f>RIGHT(N651,LEN(N651)-FIND("/",N651))</f>
        <v>rock</v>
      </c>
      <c r="S651" s="10">
        <f>(((J651/60)/60)/24)+DATE(1970,1,1)</f>
        <v>42130.491620370376</v>
      </c>
      <c r="T651" s="10">
        <f>(((I651/60)/60)/24)+DATE(1970,1,1)</f>
        <v>42160.491620370376</v>
      </c>
      <c r="U651" s="5">
        <f>P651/3304</f>
        <v>2.2369032920160993E-2</v>
      </c>
      <c r="V651" s="5">
        <f>L651/26457</f>
        <v>5.707374229882451E-3</v>
      </c>
    </row>
    <row r="652" spans="1:22" ht="48" x14ac:dyDescent="0.2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5">
        <f>E652/D652</f>
        <v>1.1122000000000001</v>
      </c>
      <c r="P652" s="6">
        <f>IF(E652=0,0,E652/L652)</f>
        <v>57.626943005181346</v>
      </c>
      <c r="Q652" t="str">
        <f>LEFT(N652,FIND("/",N652)-1)</f>
        <v>theater</v>
      </c>
      <c r="R652" t="str">
        <f>RIGHT(N652,LEN(N652)-FIND("/",N652))</f>
        <v>plays</v>
      </c>
      <c r="S652" s="10">
        <f>(((J652/60)/60)/24)+DATE(1970,1,1)</f>
        <v>42230.472222222219</v>
      </c>
      <c r="T652" s="10">
        <f>(((I652/60)/60)/24)+DATE(1970,1,1)</f>
        <v>42259.165972222225</v>
      </c>
      <c r="U652" s="5">
        <f>P652/3304</f>
        <v>1.7441568706168687E-2</v>
      </c>
      <c r="V652" s="5">
        <f>L652/26457</f>
        <v>7.2948558037570395E-3</v>
      </c>
    </row>
    <row r="653" spans="1:22" ht="48" x14ac:dyDescent="0.2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5">
        <f>E653/D653</f>
        <v>1.109423</v>
      </c>
      <c r="P653" s="6">
        <f>IF(E653=0,0,E653/L653)</f>
        <v>62.327134831460668</v>
      </c>
      <c r="Q653" t="str">
        <f>LEFT(N653,FIND("/",N653)-1)</f>
        <v>film &amp; video</v>
      </c>
      <c r="R653" t="str">
        <f>RIGHT(N653,LEN(N653)-FIND("/",N653))</f>
        <v>shorts</v>
      </c>
      <c r="S653" s="10">
        <f>(((J653/60)/60)/24)+DATE(1970,1,1)</f>
        <v>40786.187789351854</v>
      </c>
      <c r="T653" s="10">
        <f>(((I653/60)/60)/24)+DATE(1970,1,1)</f>
        <v>40818.290972222225</v>
      </c>
      <c r="U653" s="5">
        <f>P653/3304</f>
        <v>1.8864144924776231E-2</v>
      </c>
      <c r="V653" s="5">
        <f>L653/26457</f>
        <v>6.7278980988018291E-3</v>
      </c>
    </row>
    <row r="654" spans="1:22" ht="48" x14ac:dyDescent="0.2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5">
        <f>E654/D654</f>
        <v>1.2895348837209302</v>
      </c>
      <c r="P654" s="6">
        <f>IF(E654=0,0,E654/L654)</f>
        <v>128.95348837209303</v>
      </c>
      <c r="Q654" t="str">
        <f>LEFT(N654,FIND("/",N654)-1)</f>
        <v>film &amp; video</v>
      </c>
      <c r="R654" t="str">
        <f>RIGHT(N654,LEN(N654)-FIND("/",N654))</f>
        <v>television</v>
      </c>
      <c r="S654" s="10">
        <f>(((J654/60)/60)/24)+DATE(1970,1,1)</f>
        <v>42496.968935185185</v>
      </c>
      <c r="T654" s="10">
        <f>(((I654/60)/60)/24)+DATE(1970,1,1)</f>
        <v>42517.968935185185</v>
      </c>
      <c r="U654" s="5">
        <f>P654/3304</f>
        <v>3.9029506165887719E-2</v>
      </c>
      <c r="V654" s="5">
        <f>L654/26457</f>
        <v>3.2505575084098726E-3</v>
      </c>
    </row>
    <row r="655" spans="1:22" ht="48" x14ac:dyDescent="0.2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5">
        <f>E655/D655</f>
        <v>1.107</v>
      </c>
      <c r="P655" s="6">
        <f>IF(E655=0,0,E655/L655)</f>
        <v>115.3125</v>
      </c>
      <c r="Q655" t="str">
        <f>LEFT(N655,FIND("/",N655)-1)</f>
        <v>music</v>
      </c>
      <c r="R655" t="str">
        <f>RIGHT(N655,LEN(N655)-FIND("/",N655))</f>
        <v>indie rock</v>
      </c>
      <c r="S655" s="10">
        <f>(((J655/60)/60)/24)+DATE(1970,1,1)</f>
        <v>41313.985046296293</v>
      </c>
      <c r="T655" s="10">
        <f>(((I655/60)/60)/24)+DATE(1970,1,1)</f>
        <v>41343.943379629629</v>
      </c>
      <c r="U655" s="5">
        <f>P655/3304</f>
        <v>3.4900877723970943E-2</v>
      </c>
      <c r="V655" s="5">
        <f>L655/26457</f>
        <v>3.6285293117133462E-3</v>
      </c>
    </row>
    <row r="656" spans="1:22" ht="64" x14ac:dyDescent="0.2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5">
        <f>E656/D656</f>
        <v>1.105675</v>
      </c>
      <c r="P656" s="6">
        <f>IF(E656=0,0,E656/L656)</f>
        <v>151.4623287671233</v>
      </c>
      <c r="Q656" t="str">
        <f>LEFT(N656,FIND("/",N656)-1)</f>
        <v>theater</v>
      </c>
      <c r="R656" t="str">
        <f>RIGHT(N656,LEN(N656)-FIND("/",N656))</f>
        <v>plays</v>
      </c>
      <c r="S656" s="10">
        <f>(((J656/60)/60)/24)+DATE(1970,1,1)</f>
        <v>42176.419039351851</v>
      </c>
      <c r="T656" s="10">
        <f>(((I656/60)/60)/24)+DATE(1970,1,1)</f>
        <v>42206.419039351851</v>
      </c>
      <c r="U656" s="5">
        <f>P656/3304</f>
        <v>4.5842109191017943E-2</v>
      </c>
      <c r="V656" s="5">
        <f>L656/26457</f>
        <v>2.7591941641153571E-3</v>
      </c>
    </row>
    <row r="657" spans="1:22" ht="48" x14ac:dyDescent="0.2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5">
        <f>E657/D657</f>
        <v>1.0519047619047619</v>
      </c>
      <c r="P657" s="6">
        <f>IF(E657=0,0,E657/L657)</f>
        <v>56.065989847715734</v>
      </c>
      <c r="Q657" t="str">
        <f>LEFT(N657,FIND("/",N657)-1)</f>
        <v>theater</v>
      </c>
      <c r="R657" t="str">
        <f>RIGHT(N657,LEN(N657)-FIND("/",N657))</f>
        <v>plays</v>
      </c>
      <c r="S657" s="10">
        <f>(((J657/60)/60)/24)+DATE(1970,1,1)</f>
        <v>42037.938206018516</v>
      </c>
      <c r="T657" s="10">
        <f>(((I657/60)/60)/24)+DATE(1970,1,1)</f>
        <v>42068.166666666672</v>
      </c>
      <c r="U657" s="5">
        <f>P657/3304</f>
        <v>1.696912525657256E-2</v>
      </c>
      <c r="V657" s="5">
        <f>L657/26457</f>
        <v>7.4460445250784293E-3</v>
      </c>
    </row>
    <row r="658" spans="1:22" ht="48" x14ac:dyDescent="0.2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5">
        <f>E658/D658</f>
        <v>0.27579999999999999</v>
      </c>
      <c r="P658" s="6">
        <f>IF(E658=0,0,E658/L658)</f>
        <v>167.15151515151516</v>
      </c>
      <c r="Q658" t="str">
        <f>LEFT(N658,FIND("/",N658)-1)</f>
        <v>technology</v>
      </c>
      <c r="R658" t="str">
        <f>RIGHT(N658,LEN(N658)-FIND("/",N658))</f>
        <v>makerspaces</v>
      </c>
      <c r="S658" s="10">
        <f>(((J658/60)/60)/24)+DATE(1970,1,1)</f>
        <v>41912.541655092595</v>
      </c>
      <c r="T658" s="10">
        <f>(((I658/60)/60)/24)+DATE(1970,1,1)</f>
        <v>41941.947916666664</v>
      </c>
      <c r="U658" s="5">
        <f>P658/3304</f>
        <v>5.0590652285567542E-2</v>
      </c>
      <c r="V658" s="5">
        <f>L658/26457</f>
        <v>2.4946139018029254E-3</v>
      </c>
    </row>
    <row r="659" spans="1:22" ht="48" x14ac:dyDescent="0.2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5">
        <f>E659/D659</f>
        <v>14.62</v>
      </c>
      <c r="P659" s="6">
        <f>IF(E659=0,0,E659/L659)</f>
        <v>40.762081784386616</v>
      </c>
      <c r="Q659" t="str">
        <f>LEFT(N659,FIND("/",N659)-1)</f>
        <v>technology</v>
      </c>
      <c r="R659" t="str">
        <f>RIGHT(N659,LEN(N659)-FIND("/",N659))</f>
        <v>hardware</v>
      </c>
      <c r="S659" s="10">
        <f>(((J659/60)/60)/24)+DATE(1970,1,1)</f>
        <v>41493.543958333335</v>
      </c>
      <c r="T659" s="10">
        <f>(((I659/60)/60)/24)+DATE(1970,1,1)</f>
        <v>41523.791666666664</v>
      </c>
      <c r="U659" s="5">
        <f>P659/3304</f>
        <v>1.2337191823361567E-2</v>
      </c>
      <c r="V659" s="5">
        <f>L659/26457</f>
        <v>1.0167441508863439E-2</v>
      </c>
    </row>
    <row r="660" spans="1:22" ht="48" x14ac:dyDescent="0.2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5">
        <f>E660/D660</f>
        <v>1.095</v>
      </c>
      <c r="P660" s="6">
        <f>IF(E660=0,0,E660/L660)</f>
        <v>85.546875</v>
      </c>
      <c r="Q660" t="str">
        <f>LEFT(N660,FIND("/",N660)-1)</f>
        <v>music</v>
      </c>
      <c r="R660" t="str">
        <f>RIGHT(N660,LEN(N660)-FIND("/",N660))</f>
        <v>pop</v>
      </c>
      <c r="S660" s="10">
        <f>(((J660/60)/60)/24)+DATE(1970,1,1)</f>
        <v>41175.05972222222</v>
      </c>
      <c r="T660" s="10">
        <f>(((I660/60)/60)/24)+DATE(1970,1,1)</f>
        <v>41235.101388888892</v>
      </c>
      <c r="U660" s="5">
        <f>P660/3304</f>
        <v>2.589191131961259E-2</v>
      </c>
      <c r="V660" s="5">
        <f>L660/26457</f>
        <v>4.8380390822844619E-3</v>
      </c>
    </row>
    <row r="661" spans="1:22" ht="48" x14ac:dyDescent="0.2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5">
        <f>E661/D661</f>
        <v>0.38735714285714284</v>
      </c>
      <c r="P661" s="6">
        <f>IF(E661=0,0,E661/L661)</f>
        <v>133.90123456790124</v>
      </c>
      <c r="Q661" t="str">
        <f>LEFT(N661,FIND("/",N661)-1)</f>
        <v>photography</v>
      </c>
      <c r="R661" t="str">
        <f>RIGHT(N661,LEN(N661)-FIND("/",N661))</f>
        <v>photobooks</v>
      </c>
      <c r="S661" s="10">
        <f>(((J661/60)/60)/24)+DATE(1970,1,1)</f>
        <v>42628.288668981477</v>
      </c>
      <c r="T661" s="10">
        <f>(((I661/60)/60)/24)+DATE(1970,1,1)</f>
        <v>42657.666666666672</v>
      </c>
      <c r="U661" s="5">
        <f>P661/3304</f>
        <v>4.0527008041132337E-2</v>
      </c>
      <c r="V661" s="5">
        <f>L661/26457</f>
        <v>3.0615716067581358E-3</v>
      </c>
    </row>
    <row r="662" spans="1:22" ht="48" x14ac:dyDescent="0.2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5">
        <f>E662/D662</f>
        <v>5.4215</v>
      </c>
      <c r="P662" s="6">
        <f>IF(E662=0,0,E662/L662)</f>
        <v>41.228136882129277</v>
      </c>
      <c r="Q662" t="str">
        <f>LEFT(N662,FIND("/",N662)-1)</f>
        <v>games</v>
      </c>
      <c r="R662" t="str">
        <f>RIGHT(N662,LEN(N662)-FIND("/",N662))</f>
        <v>tabletop games</v>
      </c>
      <c r="S662" s="10">
        <f>(((J662/60)/60)/24)+DATE(1970,1,1)</f>
        <v>42163.625787037032</v>
      </c>
      <c r="T662" s="10">
        <f>(((I662/60)/60)/24)+DATE(1970,1,1)</f>
        <v>42191.125</v>
      </c>
      <c r="U662" s="5">
        <f>P662/3304</f>
        <v>1.2478249661661403E-2</v>
      </c>
      <c r="V662" s="5">
        <f>L662/26457</f>
        <v>9.9406584268813547E-3</v>
      </c>
    </row>
    <row r="663" spans="1:22" ht="48" x14ac:dyDescent="0.2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5">
        <f>E663/D663</f>
        <v>0.21628</v>
      </c>
      <c r="P663" s="6">
        <f>IF(E663=0,0,E663/L663)</f>
        <v>50.29767441860465</v>
      </c>
      <c r="Q663" t="str">
        <f>LEFT(N663,FIND("/",N663)-1)</f>
        <v>technology</v>
      </c>
      <c r="R663" t="str">
        <f>RIGHT(N663,LEN(N663)-FIND("/",N663))</f>
        <v>wearables</v>
      </c>
      <c r="S663" s="10">
        <f>(((J663/60)/60)/24)+DATE(1970,1,1)</f>
        <v>41974.219490740739</v>
      </c>
      <c r="T663" s="10">
        <f>(((I663/60)/60)/24)+DATE(1970,1,1)</f>
        <v>42005.207638888889</v>
      </c>
      <c r="U663" s="5">
        <f>P663/3304</f>
        <v>1.5223267075848866E-2</v>
      </c>
      <c r="V663" s="5">
        <f>L663/26457</f>
        <v>8.1263937710246807E-3</v>
      </c>
    </row>
    <row r="664" spans="1:22" ht="48" x14ac:dyDescent="0.2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5">
        <f>E664/D664</f>
        <v>1.0804450000000001</v>
      </c>
      <c r="P664" s="6">
        <f>IF(E664=0,0,E664/L664)</f>
        <v>58.719836956521746</v>
      </c>
      <c r="Q664" t="str">
        <f>LEFT(N664,FIND("/",N664)-1)</f>
        <v>film &amp; video</v>
      </c>
      <c r="R664" t="str">
        <f>RIGHT(N664,LEN(N664)-FIND("/",N664))</f>
        <v>documentary</v>
      </c>
      <c r="S664" s="10">
        <f>(((J664/60)/60)/24)+DATE(1970,1,1)</f>
        <v>40990.909259259257</v>
      </c>
      <c r="T664" s="10">
        <f>(((I664/60)/60)/24)+DATE(1970,1,1)</f>
        <v>41026.897222222222</v>
      </c>
      <c r="U664" s="5">
        <f>P664/3304</f>
        <v>1.7772347747131278E-2</v>
      </c>
      <c r="V664" s="5">
        <f>L664/26457</f>
        <v>6.9546811807839138E-3</v>
      </c>
    </row>
    <row r="665" spans="1:22" ht="48" x14ac:dyDescent="0.2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5">
        <f>E665/D665</f>
        <v>1.8003333333333333</v>
      </c>
      <c r="P665" s="6">
        <f>IF(E665=0,0,E665/L665)</f>
        <v>24.274157303370785</v>
      </c>
      <c r="Q665" t="str">
        <f>LEFT(N665,FIND("/",N665)-1)</f>
        <v>games</v>
      </c>
      <c r="R665" t="str">
        <f>RIGHT(N665,LEN(N665)-FIND("/",N665))</f>
        <v>tabletop games</v>
      </c>
      <c r="S665" s="10">
        <f>(((J665/60)/60)/24)+DATE(1970,1,1)</f>
        <v>42496.582337962958</v>
      </c>
      <c r="T665" s="10">
        <f>(((I665/60)/60)/24)+DATE(1970,1,1)</f>
        <v>42513.125</v>
      </c>
      <c r="U665" s="5">
        <f>P665/3304</f>
        <v>7.3468999102211819E-3</v>
      </c>
      <c r="V665" s="5">
        <f>L665/26457</f>
        <v>1.6819745247004574E-2</v>
      </c>
    </row>
    <row r="666" spans="1:22" ht="48" x14ac:dyDescent="0.2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5">
        <f>E666/D666</f>
        <v>1.08</v>
      </c>
      <c r="P666" s="6">
        <f>IF(E666=0,0,E666/L666)</f>
        <v>90</v>
      </c>
      <c r="Q666" t="str">
        <f>LEFT(N666,FIND("/",N666)-1)</f>
        <v>food</v>
      </c>
      <c r="R666" t="str">
        <f>RIGHT(N666,LEN(N666)-FIND("/",N666))</f>
        <v>small batch</v>
      </c>
      <c r="S666" s="10">
        <f>(((J666/60)/60)/24)+DATE(1970,1,1)</f>
        <v>41943.142534722225</v>
      </c>
      <c r="T666" s="10">
        <f>(((I666/60)/60)/24)+DATE(1970,1,1)</f>
        <v>41973.184201388889</v>
      </c>
      <c r="U666" s="5">
        <f>P666/3304</f>
        <v>2.7239709443099273E-2</v>
      </c>
      <c r="V666" s="5">
        <f>L666/26457</f>
        <v>4.5356616396416824E-3</v>
      </c>
    </row>
    <row r="667" spans="1:22" ht="48" x14ac:dyDescent="0.2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5">
        <f>E667/D667</f>
        <v>0.2155</v>
      </c>
      <c r="P667" s="6">
        <f>IF(E667=0,0,E667/L667)</f>
        <v>128.27380952380952</v>
      </c>
      <c r="Q667" t="str">
        <f>LEFT(N667,FIND("/",N667)-1)</f>
        <v>theater</v>
      </c>
      <c r="R667" t="str">
        <f>RIGHT(N667,LEN(N667)-FIND("/",N667))</f>
        <v>plays</v>
      </c>
      <c r="S667" s="10">
        <f>(((J667/60)/60)/24)+DATE(1970,1,1)</f>
        <v>41779.657870370371</v>
      </c>
      <c r="T667" s="10">
        <f>(((I667/60)/60)/24)+DATE(1970,1,1)</f>
        <v>41821.25</v>
      </c>
      <c r="U667" s="5">
        <f>P667/3304</f>
        <v>3.8823792228755906E-2</v>
      </c>
      <c r="V667" s="5">
        <f>L667/26457</f>
        <v>3.1749631477491777E-3</v>
      </c>
    </row>
    <row r="668" spans="1:22" ht="48" x14ac:dyDescent="0.2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5">
        <f>E668/D668</f>
        <v>1.0740000000000001</v>
      </c>
      <c r="P668" s="6">
        <f>IF(E668=0,0,E668/L668)</f>
        <v>108.48484848484848</v>
      </c>
      <c r="Q668" t="str">
        <f>LEFT(N668,FIND("/",N668)-1)</f>
        <v>music</v>
      </c>
      <c r="R668" t="str">
        <f>RIGHT(N668,LEN(N668)-FIND("/",N668))</f>
        <v>electronic music</v>
      </c>
      <c r="S668" s="10">
        <f>(((J668/60)/60)/24)+DATE(1970,1,1)</f>
        <v>42324.764004629629</v>
      </c>
      <c r="T668" s="10">
        <f>(((I668/60)/60)/24)+DATE(1970,1,1)</f>
        <v>42354.764004629629</v>
      </c>
      <c r="U668" s="5">
        <f>P668/3304</f>
        <v>3.2834397241176899E-2</v>
      </c>
      <c r="V668" s="5">
        <f>L668/26457</f>
        <v>3.7419208527043881E-3</v>
      </c>
    </row>
    <row r="669" spans="1:22" ht="48" x14ac:dyDescent="0.2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5">
        <f>E669/D669</f>
        <v>1.02</v>
      </c>
      <c r="P669" s="6">
        <f>IF(E669=0,0,E669/L669)</f>
        <v>107.1</v>
      </c>
      <c r="Q669" t="str">
        <f>LEFT(N669,FIND("/",N669)-1)</f>
        <v>technology</v>
      </c>
      <c r="R669" t="str">
        <f>RIGHT(N669,LEN(N669)-FIND("/",N669))</f>
        <v>space exploration</v>
      </c>
      <c r="S669" s="10">
        <f>(((J669/60)/60)/24)+DATE(1970,1,1)</f>
        <v>41730.708472222221</v>
      </c>
      <c r="T669" s="10">
        <f>(((I669/60)/60)/24)+DATE(1970,1,1)</f>
        <v>41759.208333333336</v>
      </c>
      <c r="U669" s="5">
        <f>P669/3304</f>
        <v>3.2415254237288131E-2</v>
      </c>
      <c r="V669" s="5">
        <f>L669/26457</f>
        <v>3.7797180330347356E-3</v>
      </c>
    </row>
    <row r="670" spans="1:22" ht="48" x14ac:dyDescent="0.2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5">
        <f>E670/D670</f>
        <v>1.2595294117647058</v>
      </c>
      <c r="P670" s="6">
        <f>IF(E670=0,0,E670/L670)</f>
        <v>21.497991967871485</v>
      </c>
      <c r="Q670" t="str">
        <f>LEFT(N670,FIND("/",N670)-1)</f>
        <v>games</v>
      </c>
      <c r="R670" t="str">
        <f>RIGHT(N670,LEN(N670)-FIND("/",N670))</f>
        <v>tabletop games</v>
      </c>
      <c r="S670" s="10">
        <f>(((J670/60)/60)/24)+DATE(1970,1,1)</f>
        <v>41724.881099537037</v>
      </c>
      <c r="T670" s="10">
        <f>(((I670/60)/60)/24)+DATE(1970,1,1)</f>
        <v>41754.881099537037</v>
      </c>
      <c r="U670" s="5">
        <f>P670/3304</f>
        <v>6.5066561646100135E-3</v>
      </c>
      <c r="V670" s="5">
        <f>L670/26457</f>
        <v>1.8822995804512983E-2</v>
      </c>
    </row>
    <row r="671" spans="1:22" ht="64" x14ac:dyDescent="0.2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5">
        <f>E671/D671</f>
        <v>1.0685</v>
      </c>
      <c r="P671" s="6">
        <f>IF(E671=0,0,E671/L671)</f>
        <v>109.03061224489795</v>
      </c>
      <c r="Q671" t="str">
        <f>LEFT(N671,FIND("/",N671)-1)</f>
        <v>theater</v>
      </c>
      <c r="R671" t="str">
        <f>RIGHT(N671,LEN(N671)-FIND("/",N671))</f>
        <v>plays</v>
      </c>
      <c r="S671" s="10">
        <f>(((J671/60)/60)/24)+DATE(1970,1,1)</f>
        <v>42157.470185185186</v>
      </c>
      <c r="T671" s="10">
        <f>(((I671/60)/60)/24)+DATE(1970,1,1)</f>
        <v>42187.470185185186</v>
      </c>
      <c r="U671" s="5">
        <f>P671/3304</f>
        <v>3.2999579977269357E-2</v>
      </c>
      <c r="V671" s="5">
        <f>L671/26457</f>
        <v>3.7041236723740407E-3</v>
      </c>
    </row>
    <row r="672" spans="1:22" ht="48" x14ac:dyDescent="0.2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5">
        <f>E672/D672</f>
        <v>4.2720000000000002</v>
      </c>
      <c r="P672" s="6">
        <f>IF(E672=0,0,E672/L672)</f>
        <v>31.691394658753708</v>
      </c>
      <c r="Q672" t="str">
        <f>LEFT(N672,FIND("/",N672)-1)</f>
        <v>food</v>
      </c>
      <c r="R672" t="str">
        <f>RIGHT(N672,LEN(N672)-FIND("/",N672))</f>
        <v>small batch</v>
      </c>
      <c r="S672" s="10">
        <f>(((J672/60)/60)/24)+DATE(1970,1,1)</f>
        <v>42654.469826388886</v>
      </c>
      <c r="T672" s="10">
        <f>(((I672/60)/60)/24)+DATE(1970,1,1)</f>
        <v>42686.166666666672</v>
      </c>
      <c r="U672" s="5">
        <f>P672/3304</f>
        <v>9.5918264705671039E-3</v>
      </c>
      <c r="V672" s="5">
        <f>L672/26457</f>
        <v>1.273764977132706E-2</v>
      </c>
    </row>
    <row r="673" spans="1:22" ht="48" x14ac:dyDescent="0.2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5">
        <f>E673/D673</f>
        <v>2.1356000000000002</v>
      </c>
      <c r="P673" s="6">
        <f>IF(E673=0,0,E673/L673)</f>
        <v>122.73563218390805</v>
      </c>
      <c r="Q673" t="str">
        <f>LEFT(N673,FIND("/",N673)-1)</f>
        <v>technology</v>
      </c>
      <c r="R673" t="str">
        <f>RIGHT(N673,LEN(N673)-FIND("/",N673))</f>
        <v>wearables</v>
      </c>
      <c r="S673" s="10">
        <f>(((J673/60)/60)/24)+DATE(1970,1,1)</f>
        <v>42417.804618055554</v>
      </c>
      <c r="T673" s="10">
        <f>(((I673/60)/60)/24)+DATE(1970,1,1)</f>
        <v>42477.762951388882</v>
      </c>
      <c r="U673" s="5">
        <f>P673/3304</f>
        <v>3.7147588433386211E-2</v>
      </c>
      <c r="V673" s="5">
        <f>L673/26457</f>
        <v>3.2883546887402201E-3</v>
      </c>
    </row>
    <row r="674" spans="1:22" ht="32" x14ac:dyDescent="0.2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5">
        <f>E674/D674</f>
        <v>1.2552941176470589</v>
      </c>
      <c r="P674" s="6">
        <f>IF(E674=0,0,E674/L674)</f>
        <v>187.19298245614036</v>
      </c>
      <c r="Q674" t="str">
        <f>LEFT(N674,FIND("/",N674)-1)</f>
        <v>publishing</v>
      </c>
      <c r="R674" t="str">
        <f>RIGHT(N674,LEN(N674)-FIND("/",N674))</f>
        <v>nonfiction</v>
      </c>
      <c r="S674" s="10">
        <f>(((J674/60)/60)/24)+DATE(1970,1,1)</f>
        <v>42102.164583333331</v>
      </c>
      <c r="T674" s="10">
        <f>(((I674/60)/60)/24)+DATE(1970,1,1)</f>
        <v>42133.208333333328</v>
      </c>
      <c r="U674" s="5">
        <f>P674/3304</f>
        <v>5.6656471687693812E-2</v>
      </c>
      <c r="V674" s="5">
        <f>L674/26457</f>
        <v>2.1544392788297993E-3</v>
      </c>
    </row>
    <row r="675" spans="1:22" ht="32" x14ac:dyDescent="0.2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5">
        <f>E675/D675</f>
        <v>1.0640000000000001</v>
      </c>
      <c r="P675" s="6">
        <f>IF(E675=0,0,E675/L675)</f>
        <v>120.90909090909091</v>
      </c>
      <c r="Q675" t="str">
        <f>LEFT(N675,FIND("/",N675)-1)</f>
        <v>film &amp; video</v>
      </c>
      <c r="R675" t="str">
        <f>RIGHT(N675,LEN(N675)-FIND("/",N675))</f>
        <v>documentary</v>
      </c>
      <c r="S675" s="10">
        <f>(((J675/60)/60)/24)+DATE(1970,1,1)</f>
        <v>40330.755543981482</v>
      </c>
      <c r="T675" s="10">
        <f>(((I675/60)/60)/24)+DATE(1970,1,1)</f>
        <v>40376.415972222225</v>
      </c>
      <c r="U675" s="5">
        <f>P675/3304</f>
        <v>3.6594761171032358E-2</v>
      </c>
      <c r="V675" s="5">
        <f>L675/26457</f>
        <v>3.3261518690705675E-3</v>
      </c>
    </row>
    <row r="676" spans="1:22" ht="48" x14ac:dyDescent="0.2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5">
        <f>E676/D676</f>
        <v>2.6524999999999999</v>
      </c>
      <c r="P676" s="6">
        <f>IF(E676=0,0,E676/L676)</f>
        <v>84.206349206349202</v>
      </c>
      <c r="Q676" t="str">
        <f>LEFT(N676,FIND("/",N676)-1)</f>
        <v>music</v>
      </c>
      <c r="R676" t="str">
        <f>RIGHT(N676,LEN(N676)-FIND("/",N676))</f>
        <v>rock</v>
      </c>
      <c r="S676" s="10">
        <f>(((J676/60)/60)/24)+DATE(1970,1,1)</f>
        <v>40939.837673611109</v>
      </c>
      <c r="T676" s="10">
        <f>(((I676/60)/60)/24)+DATE(1970,1,1)</f>
        <v>40970.290972222225</v>
      </c>
      <c r="U676" s="5">
        <f>P676/3304</f>
        <v>2.5486183173834505E-2</v>
      </c>
      <c r="V676" s="5">
        <f>L676/26457</f>
        <v>4.762444721623767E-3</v>
      </c>
    </row>
    <row r="677" spans="1:22" ht="48" x14ac:dyDescent="0.2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5">
        <f>E677/D677</f>
        <v>1.0603</v>
      </c>
      <c r="P677" s="6">
        <f>IF(E677=0,0,E677/L677)</f>
        <v>103.95098039215686</v>
      </c>
      <c r="Q677" t="str">
        <f>LEFT(N677,FIND("/",N677)-1)</f>
        <v>theater</v>
      </c>
      <c r="R677" t="str">
        <f>RIGHT(N677,LEN(N677)-FIND("/",N677))</f>
        <v>plays</v>
      </c>
      <c r="S677" s="10">
        <f>(((J677/60)/60)/24)+DATE(1970,1,1)</f>
        <v>42250.598217592589</v>
      </c>
      <c r="T677" s="10">
        <f>(((I677/60)/60)/24)+DATE(1970,1,1)</f>
        <v>42270.598217592589</v>
      </c>
      <c r="U677" s="5">
        <f>P677/3304</f>
        <v>3.1462161135640695E-2</v>
      </c>
      <c r="V677" s="5">
        <f>L677/26457</f>
        <v>3.8553123936954305E-3</v>
      </c>
    </row>
    <row r="678" spans="1:22" ht="48" x14ac:dyDescent="0.2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5">
        <f>E678/D678</f>
        <v>1.0556000000000001</v>
      </c>
      <c r="P678" s="6">
        <f>IF(E678=0,0,E678/L678)</f>
        <v>95.963636363636368</v>
      </c>
      <c r="Q678" t="str">
        <f>LEFT(N678,FIND("/",N678)-1)</f>
        <v>publishing</v>
      </c>
      <c r="R678" t="str">
        <f>RIGHT(N678,LEN(N678)-FIND("/",N678))</f>
        <v>nonfiction</v>
      </c>
      <c r="S678" s="10">
        <f>(((J678/60)/60)/24)+DATE(1970,1,1)</f>
        <v>42733.94131944445</v>
      </c>
      <c r="T678" s="10">
        <f>(((I678/60)/60)/24)+DATE(1970,1,1)</f>
        <v>42763.94131944445</v>
      </c>
      <c r="U678" s="5">
        <f>P678/3304</f>
        <v>2.9044684129429895E-2</v>
      </c>
      <c r="V678" s="5">
        <f>L678/26457</f>
        <v>4.1576898363382088E-3</v>
      </c>
    </row>
    <row r="679" spans="1:22" ht="48" x14ac:dyDescent="0.2">
      <c r="A679">
        <v>3434</v>
      </c>
      <c r="B679" s="3" t="s">
        <v>3433</v>
      </c>
      <c r="C679" s="3" t="s">
        <v>7544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8271</v>
      </c>
      <c r="O679" s="5">
        <f>E679/D679</f>
        <v>1.0555000000000001</v>
      </c>
      <c r="P679" s="6">
        <f>IF(E679=0,0,E679/L679)</f>
        <v>62.827380952380949</v>
      </c>
      <c r="Q679" t="str">
        <f>LEFT(N679,FIND("/",N679)-1)</f>
        <v>theater</v>
      </c>
      <c r="R679" t="str">
        <f>RIGHT(N679,LEN(N679)-FIND("/",N679))</f>
        <v>plays</v>
      </c>
      <c r="S679" s="10">
        <f>(((J679/60)/60)/24)+DATE(1970,1,1)</f>
        <v>41800.380428240744</v>
      </c>
      <c r="T679" s="10">
        <f>(((I679/60)/60)/24)+DATE(1970,1,1)</f>
        <v>41830.380428240744</v>
      </c>
      <c r="U679" s="5">
        <f>P679/3304</f>
        <v>1.9015551135708519E-2</v>
      </c>
      <c r="V679" s="5">
        <f>L679/26457</f>
        <v>6.3499262954983555E-3</v>
      </c>
    </row>
    <row r="680" spans="1:22" ht="64" x14ac:dyDescent="0.2">
      <c r="A680">
        <v>1891</v>
      </c>
      <c r="B680" s="3" t="s">
        <v>1892</v>
      </c>
      <c r="C680" s="3" t="s">
        <v>6001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8279</v>
      </c>
      <c r="O680" s="5">
        <f>E680/D680</f>
        <v>1.0555000000000001</v>
      </c>
      <c r="P680" s="6">
        <f>IF(E680=0,0,E680/L680)</f>
        <v>87.958333333333329</v>
      </c>
      <c r="Q680" t="str">
        <f>LEFT(N680,FIND("/",N680)-1)</f>
        <v>music</v>
      </c>
      <c r="R680" t="str">
        <f>RIGHT(N680,LEN(N680)-FIND("/",N680))</f>
        <v>indie rock</v>
      </c>
      <c r="S680" s="10">
        <f>(((J680/60)/60)/24)+DATE(1970,1,1)</f>
        <v>40335.798078703701</v>
      </c>
      <c r="T680" s="10">
        <f>(((I680/60)/60)/24)+DATE(1970,1,1)</f>
        <v>40381.25</v>
      </c>
      <c r="U680" s="5">
        <f>P680/3304</f>
        <v>2.6621771589991929E-2</v>
      </c>
      <c r="V680" s="5">
        <f>L680/26457</f>
        <v>4.5356616396416824E-3</v>
      </c>
    </row>
    <row r="681" spans="1:22" ht="48" x14ac:dyDescent="0.2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5">
        <f>E681/D681</f>
        <v>3.5180366666666667</v>
      </c>
      <c r="P681" s="6">
        <f>IF(E681=0,0,E681/L681)</f>
        <v>22.079728033472804</v>
      </c>
      <c r="Q681" t="str">
        <f>LEFT(N681,FIND("/",N681)-1)</f>
        <v>music</v>
      </c>
      <c r="R681" t="str">
        <f>RIGHT(N681,LEN(N681)-FIND("/",N681))</f>
        <v>electronic music</v>
      </c>
      <c r="S681" s="10">
        <f>(((J681/60)/60)/24)+DATE(1970,1,1)</f>
        <v>42271.251979166671</v>
      </c>
      <c r="T681" s="10">
        <f>(((I681/60)/60)/24)+DATE(1970,1,1)</f>
        <v>42294.166666666672</v>
      </c>
      <c r="U681" s="5">
        <f>P681/3304</f>
        <v>6.6827264023828102E-3</v>
      </c>
      <c r="V681" s="5">
        <f>L681/26457</f>
        <v>1.8067052197906035E-2</v>
      </c>
    </row>
    <row r="682" spans="1:22" ht="48" x14ac:dyDescent="0.2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5">
        <f>E682/D682</f>
        <v>1.0549999999999999</v>
      </c>
      <c r="P682" s="6">
        <f>IF(E682=0,0,E682/L682)</f>
        <v>63.17365269461078</v>
      </c>
      <c r="Q682" t="str">
        <f>LEFT(N682,FIND("/",N682)-1)</f>
        <v>film &amp; video</v>
      </c>
      <c r="R682" t="str">
        <f>RIGHT(N682,LEN(N682)-FIND("/",N682))</f>
        <v>documentary</v>
      </c>
      <c r="S682" s="10">
        <f>(((J682/60)/60)/24)+DATE(1970,1,1)</f>
        <v>42291.46674768519</v>
      </c>
      <c r="T682" s="10">
        <f>(((I682/60)/60)/24)+DATE(1970,1,1)</f>
        <v>42315.166666666672</v>
      </c>
      <c r="U682" s="5">
        <f>P682/3304</f>
        <v>1.9120354931782924E-2</v>
      </c>
      <c r="V682" s="5">
        <f>L682/26457</f>
        <v>6.3121291151680085E-3</v>
      </c>
    </row>
    <row r="683" spans="1:22" ht="48" x14ac:dyDescent="0.2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5">
        <f>E683/D683</f>
        <v>1.0024761904761905</v>
      </c>
      <c r="P683" s="6">
        <f>IF(E683=0,0,E683/L683)</f>
        <v>202.42307692307693</v>
      </c>
      <c r="Q683" t="str">
        <f>LEFT(N683,FIND("/",N683)-1)</f>
        <v>film &amp; video</v>
      </c>
      <c r="R683" t="str">
        <f>RIGHT(N683,LEN(N683)-FIND("/",N683))</f>
        <v>documentary</v>
      </c>
      <c r="S683" s="10">
        <f>(((J683/60)/60)/24)+DATE(1970,1,1)</f>
        <v>41360.970601851855</v>
      </c>
      <c r="T683" s="10">
        <f>(((I683/60)/60)/24)+DATE(1970,1,1)</f>
        <v>41372.189583333333</v>
      </c>
      <c r="U683" s="5">
        <f>P683/3304</f>
        <v>6.126606444403055E-2</v>
      </c>
      <c r="V683" s="5">
        <f>L683/26457</f>
        <v>1.9654533771780625E-3</v>
      </c>
    </row>
    <row r="684" spans="1:22" ht="32" x14ac:dyDescent="0.2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5">
        <f>E684/D684</f>
        <v>1.0501</v>
      </c>
      <c r="P684" s="6">
        <f>IF(E684=0,0,E684/L684)</f>
        <v>201.94230769230768</v>
      </c>
      <c r="Q684" t="str">
        <f>LEFT(N684,FIND("/",N684)-1)</f>
        <v>music</v>
      </c>
      <c r="R684" t="str">
        <f>RIGHT(N684,LEN(N684)-FIND("/",N684))</f>
        <v>rock</v>
      </c>
      <c r="S684" s="10">
        <f>(((J684/60)/60)/24)+DATE(1970,1,1)</f>
        <v>42704.95177083333</v>
      </c>
      <c r="T684" s="10">
        <f>(((I684/60)/60)/24)+DATE(1970,1,1)</f>
        <v>42734.95177083333</v>
      </c>
      <c r="U684" s="5">
        <f>P684/3304</f>
        <v>6.1120553175637915E-2</v>
      </c>
      <c r="V684" s="5">
        <f>L684/26457</f>
        <v>1.9654533771780625E-3</v>
      </c>
    </row>
    <row r="685" spans="1:22" ht="32" x14ac:dyDescent="0.2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5">
        <f>E685/D685</f>
        <v>1.044</v>
      </c>
      <c r="P685" s="6">
        <f>IF(E685=0,0,E685/L685)</f>
        <v>145</v>
      </c>
      <c r="Q685" t="str">
        <f>LEFT(N685,FIND("/",N685)-1)</f>
        <v>theater</v>
      </c>
      <c r="R685" t="str">
        <f>RIGHT(N685,LEN(N685)-FIND("/",N685))</f>
        <v>plays</v>
      </c>
      <c r="S685" s="10">
        <f>(((J685/60)/60)/24)+DATE(1970,1,1)</f>
        <v>42491.92288194444</v>
      </c>
      <c r="T685" s="10">
        <f>(((I685/60)/60)/24)+DATE(1970,1,1)</f>
        <v>42521.92288194444</v>
      </c>
      <c r="U685" s="5">
        <f>P685/3304</f>
        <v>4.3886198547215496E-2</v>
      </c>
      <c r="V685" s="5">
        <f>L685/26457</f>
        <v>2.7213969837850097E-3</v>
      </c>
    </row>
    <row r="686" spans="1:22" ht="48" x14ac:dyDescent="0.2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5">
        <f>E686/D686</f>
        <v>1.4907142857142857</v>
      </c>
      <c r="P686" s="6">
        <f>IF(E686=0,0,E686/L686)</f>
        <v>71.965517241379317</v>
      </c>
      <c r="Q686" t="str">
        <f>LEFT(N686,FIND("/",N686)-1)</f>
        <v>music</v>
      </c>
      <c r="R686" t="str">
        <f>RIGHT(N686,LEN(N686)-FIND("/",N686))</f>
        <v>rock</v>
      </c>
      <c r="S686" s="10">
        <f>(((J686/60)/60)/24)+DATE(1970,1,1)</f>
        <v>40927.731782407405</v>
      </c>
      <c r="T686" s="10">
        <f>(((I686/60)/60)/24)+DATE(1970,1,1)</f>
        <v>40962.731782407405</v>
      </c>
      <c r="U686" s="5">
        <f>P686/3304</f>
        <v>2.1781330884194709E-2</v>
      </c>
      <c r="V686" s="5">
        <f>L686/26457</f>
        <v>5.4805911479003664E-3</v>
      </c>
    </row>
    <row r="687" spans="1:22" ht="48" x14ac:dyDescent="0.2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5">
        <f>E687/D687</f>
        <v>1.303625</v>
      </c>
      <c r="P687" s="6">
        <f>IF(E687=0,0,E687/L687)</f>
        <v>43.095041322314053</v>
      </c>
      <c r="Q687" t="str">
        <f>LEFT(N687,FIND("/",N687)-1)</f>
        <v>technology</v>
      </c>
      <c r="R687" t="str">
        <f>RIGHT(N687,LEN(N687)-FIND("/",N687))</f>
        <v>hardware</v>
      </c>
      <c r="S687" s="10">
        <f>(((J687/60)/60)/24)+DATE(1970,1,1)</f>
        <v>41604.022418981483</v>
      </c>
      <c r="T687" s="10">
        <f>(((I687/60)/60)/24)+DATE(1970,1,1)</f>
        <v>41634.022418981483</v>
      </c>
      <c r="U687" s="5">
        <f>P687/3304</f>
        <v>1.304329337842435E-2</v>
      </c>
      <c r="V687" s="5">
        <f>L687/26457</f>
        <v>9.1469176399440605E-3</v>
      </c>
    </row>
    <row r="688" spans="1:22" ht="48" x14ac:dyDescent="0.2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5">
        <f>E688/D688</f>
        <v>1.042</v>
      </c>
      <c r="P688" s="6">
        <f>IF(E688=0,0,E688/L688)</f>
        <v>66.369426751592357</v>
      </c>
      <c r="Q688" t="str">
        <f>LEFT(N688,FIND("/",N688)-1)</f>
        <v>music</v>
      </c>
      <c r="R688" t="str">
        <f>RIGHT(N688,LEN(N688)-FIND("/",N688))</f>
        <v>rock</v>
      </c>
      <c r="S688" s="10">
        <f>(((J688/60)/60)/24)+DATE(1970,1,1)</f>
        <v>41194.715520833335</v>
      </c>
      <c r="T688" s="10">
        <f>(((I688/60)/60)/24)+DATE(1970,1,1)</f>
        <v>41235.916666666664</v>
      </c>
      <c r="U688" s="5">
        <f>P688/3304</f>
        <v>2.0087598895760398E-2</v>
      </c>
      <c r="V688" s="5">
        <f>L688/26457</f>
        <v>5.9341573118645349E-3</v>
      </c>
    </row>
    <row r="689" spans="1:22" ht="32" x14ac:dyDescent="0.2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5">
        <f>E689/D689</f>
        <v>1.0389999999999999</v>
      </c>
      <c r="P689" s="6">
        <f>IF(E689=0,0,E689/L689)</f>
        <v>69.266666666666666</v>
      </c>
      <c r="Q689" t="str">
        <f>LEFT(N689,FIND("/",N689)-1)</f>
        <v>film &amp; video</v>
      </c>
      <c r="R689" t="str">
        <f>RIGHT(N689,LEN(N689)-FIND("/",N689))</f>
        <v>television</v>
      </c>
      <c r="S689" s="10">
        <f>(((J689/60)/60)/24)+DATE(1970,1,1)</f>
        <v>41828.515127314815</v>
      </c>
      <c r="T689" s="10">
        <f>(((I689/60)/60)/24)+DATE(1970,1,1)</f>
        <v>41858.515127314815</v>
      </c>
      <c r="U689" s="5">
        <f>P689/3304</f>
        <v>2.096448748991122E-2</v>
      </c>
      <c r="V689" s="5">
        <f>L689/26457</f>
        <v>5.6695770495521032E-3</v>
      </c>
    </row>
    <row r="690" spans="1:22" ht="48" x14ac:dyDescent="0.2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5">
        <f>E690/D690</f>
        <v>1.0373000000000001</v>
      </c>
      <c r="P690" s="6">
        <f>IF(E690=0,0,E690/L690)</f>
        <v>90.2</v>
      </c>
      <c r="Q690" t="str">
        <f>LEFT(N690,FIND("/",N690)-1)</f>
        <v>theater</v>
      </c>
      <c r="R690" t="str">
        <f>RIGHT(N690,LEN(N690)-FIND("/",N690))</f>
        <v>spaces</v>
      </c>
      <c r="S690" s="10">
        <f>(((J690/60)/60)/24)+DATE(1970,1,1)</f>
        <v>42775.733715277776</v>
      </c>
      <c r="T690" s="10">
        <f>(((I690/60)/60)/24)+DATE(1970,1,1)</f>
        <v>42793.207638888889</v>
      </c>
      <c r="U690" s="5">
        <f>P690/3304</f>
        <v>2.7300242130750607E-2</v>
      </c>
      <c r="V690" s="5">
        <f>L690/26457</f>
        <v>4.3466757379899456E-3</v>
      </c>
    </row>
    <row r="691" spans="1:22" ht="48" x14ac:dyDescent="0.2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5">
        <f>E691/D691</f>
        <v>1.7243333333333333</v>
      </c>
      <c r="P691" s="6">
        <f>IF(E691=0,0,E691/L691)</f>
        <v>94.054545454545448</v>
      </c>
      <c r="Q691" t="str">
        <f>LEFT(N691,FIND("/",N691)-1)</f>
        <v>music</v>
      </c>
      <c r="R691" t="str">
        <f>RIGHT(N691,LEN(N691)-FIND("/",N691))</f>
        <v>indie rock</v>
      </c>
      <c r="S691" s="10">
        <f>(((J691/60)/60)/24)+DATE(1970,1,1)</f>
        <v>41879.130868055552</v>
      </c>
      <c r="T691" s="10">
        <f>(((I691/60)/60)/24)+DATE(1970,1,1)</f>
        <v>41909.130868055552</v>
      </c>
      <c r="U691" s="5">
        <f>P691/3304</f>
        <v>2.8466872110939904E-2</v>
      </c>
      <c r="V691" s="5">
        <f>L691/26457</f>
        <v>4.1576898363382088E-3</v>
      </c>
    </row>
    <row r="692" spans="1:22" ht="48" x14ac:dyDescent="0.2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5">
        <f>E692/D692</f>
        <v>1.0338000000000001</v>
      </c>
      <c r="P692" s="6">
        <f>IF(E692=0,0,E692/L692)</f>
        <v>90.684210526315795</v>
      </c>
      <c r="Q692" t="str">
        <f>LEFT(N692,FIND("/",N692)-1)</f>
        <v>theater</v>
      </c>
      <c r="R692" t="str">
        <f>RIGHT(N692,LEN(N692)-FIND("/",N692))</f>
        <v>plays</v>
      </c>
      <c r="S692" s="10">
        <f>(((J692/60)/60)/24)+DATE(1970,1,1)</f>
        <v>42612.918807870374</v>
      </c>
      <c r="T692" s="10">
        <f>(((I692/60)/60)/24)+DATE(1970,1,1)</f>
        <v>42654.165972222225</v>
      </c>
      <c r="U692" s="5">
        <f>P692/3304</f>
        <v>2.7446794953485409E-2</v>
      </c>
      <c r="V692" s="5">
        <f>L692/26457</f>
        <v>4.3088785576595985E-3</v>
      </c>
    </row>
    <row r="693" spans="1:22" ht="48" x14ac:dyDescent="0.2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5">
        <f>E693/D693</f>
        <v>1.033501</v>
      </c>
      <c r="P693" s="6">
        <f>IF(E693=0,0,E693/L693)</f>
        <v>86.84882352941176</v>
      </c>
      <c r="Q693" t="str">
        <f>LEFT(N693,FIND("/",N693)-1)</f>
        <v>film &amp; video</v>
      </c>
      <c r="R693" t="str">
        <f>RIGHT(N693,LEN(N693)-FIND("/",N693))</f>
        <v>documentary</v>
      </c>
      <c r="S693" s="10">
        <f>(((J693/60)/60)/24)+DATE(1970,1,1)</f>
        <v>41355.577291666668</v>
      </c>
      <c r="T693" s="10">
        <f>(((I693/60)/60)/24)+DATE(1970,1,1)</f>
        <v>41395.207638888889</v>
      </c>
      <c r="U693" s="5">
        <f>P693/3304</f>
        <v>2.6285963537957556E-2</v>
      </c>
      <c r="V693" s="5">
        <f>L693/26457</f>
        <v>4.4978644593113353E-3</v>
      </c>
    </row>
    <row r="694" spans="1:22" ht="48" x14ac:dyDescent="0.2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5">
        <f>E694/D694</f>
        <v>1.03</v>
      </c>
      <c r="P694" s="6">
        <f>IF(E694=0,0,E694/L694)</f>
        <v>86.554621848739501</v>
      </c>
      <c r="Q694" t="str">
        <f>LEFT(N694,FIND("/",N694)-1)</f>
        <v>film &amp; video</v>
      </c>
      <c r="R694" t="str">
        <f>RIGHT(N694,LEN(N694)-FIND("/",N694))</f>
        <v>documentary</v>
      </c>
      <c r="S694" s="10">
        <f>(((J694/60)/60)/24)+DATE(1970,1,1)</f>
        <v>42207.58699074074</v>
      </c>
      <c r="T694" s="10">
        <f>(((I694/60)/60)/24)+DATE(1970,1,1)</f>
        <v>42237.58699074074</v>
      </c>
      <c r="U694" s="5">
        <f>P694/3304</f>
        <v>2.6196919445744402E-2</v>
      </c>
      <c r="V694" s="5">
        <f>L694/26457</f>
        <v>4.4978644593113353E-3</v>
      </c>
    </row>
    <row r="695" spans="1:22" ht="48" x14ac:dyDescent="0.2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5">
        <f>E695/D695</f>
        <v>1.03</v>
      </c>
      <c r="P695" s="6">
        <f>IF(E695=0,0,E695/L695)</f>
        <v>139.18918918918919</v>
      </c>
      <c r="Q695" t="str">
        <f>LEFT(N695,FIND("/",N695)-1)</f>
        <v>theater</v>
      </c>
      <c r="R695" t="str">
        <f>RIGHT(N695,LEN(N695)-FIND("/",N695))</f>
        <v>plays</v>
      </c>
      <c r="S695" s="10">
        <f>(((J695/60)/60)/24)+DATE(1970,1,1)</f>
        <v>41878.878379629627</v>
      </c>
      <c r="T695" s="10">
        <f>(((I695/60)/60)/24)+DATE(1970,1,1)</f>
        <v>41908.878379629627</v>
      </c>
      <c r="U695" s="5">
        <f>P695/3304</f>
        <v>4.2127478568156539E-2</v>
      </c>
      <c r="V695" s="5">
        <f>L695/26457</f>
        <v>2.7969913444457041E-3</v>
      </c>
    </row>
    <row r="696" spans="1:22" ht="48" x14ac:dyDescent="0.2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5">
        <f>E696/D696</f>
        <v>1.0299</v>
      </c>
      <c r="P696" s="6">
        <f>IF(E696=0,0,E696/L696)</f>
        <v>63.574074074074076</v>
      </c>
      <c r="Q696" t="str">
        <f>LEFT(N696,FIND("/",N696)-1)</f>
        <v>theater</v>
      </c>
      <c r="R696" t="str">
        <f>RIGHT(N696,LEN(N696)-FIND("/",N696))</f>
        <v>plays</v>
      </c>
      <c r="S696" s="10">
        <f>(((J696/60)/60)/24)+DATE(1970,1,1)</f>
        <v>41932.311099537037</v>
      </c>
      <c r="T696" s="10">
        <f>(((I696/60)/60)/24)+DATE(1970,1,1)</f>
        <v>41962.352766203709</v>
      </c>
      <c r="U696" s="5">
        <f>P696/3304</f>
        <v>1.9241547843242758E-2</v>
      </c>
      <c r="V696" s="5">
        <f>L696/26457</f>
        <v>6.1231432135162717E-3</v>
      </c>
    </row>
    <row r="697" spans="1:22" ht="32" x14ac:dyDescent="0.2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5">
        <f>E697/D697</f>
        <v>1.0290999999999999</v>
      </c>
      <c r="P697" s="6">
        <f>IF(E697=0,0,E697/L697)</f>
        <v>137.21333333333334</v>
      </c>
      <c r="Q697" t="str">
        <f>LEFT(N697,FIND("/",N697)-1)</f>
        <v>film &amp; video</v>
      </c>
      <c r="R697" t="str">
        <f>RIGHT(N697,LEN(N697)-FIND("/",N697))</f>
        <v>television</v>
      </c>
      <c r="S697" s="10">
        <f>(((J697/60)/60)/24)+DATE(1970,1,1)</f>
        <v>41932.745046296295</v>
      </c>
      <c r="T697" s="10">
        <f>(((I697/60)/60)/24)+DATE(1970,1,1)</f>
        <v>41962.786712962959</v>
      </c>
      <c r="U697" s="5">
        <f>P697/3304</f>
        <v>4.1529459241323646E-2</v>
      </c>
      <c r="V697" s="5">
        <f>L697/26457</f>
        <v>2.8347885247760516E-3</v>
      </c>
    </row>
    <row r="698" spans="1:22" ht="32" x14ac:dyDescent="0.2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5">
        <f>E698/D698</f>
        <v>1.0289999999999999</v>
      </c>
      <c r="P698" s="6">
        <f>IF(E698=0,0,E698/L698)</f>
        <v>168.68852459016392</v>
      </c>
      <c r="Q698" t="str">
        <f>LEFT(N698,FIND("/",N698)-1)</f>
        <v>photography</v>
      </c>
      <c r="R698" t="str">
        <f>RIGHT(N698,LEN(N698)-FIND("/",N698))</f>
        <v>photobooks</v>
      </c>
      <c r="S698" s="10">
        <f>(((J698/60)/60)/24)+DATE(1970,1,1)</f>
        <v>42052.7815162037</v>
      </c>
      <c r="T698" s="10">
        <f>(((I698/60)/60)/24)+DATE(1970,1,1)</f>
        <v>42082.739849537036</v>
      </c>
      <c r="U698" s="5">
        <f>P698/3304</f>
        <v>5.1055848846901911E-2</v>
      </c>
      <c r="V698" s="5">
        <f>L698/26457</f>
        <v>2.3056280001511886E-3</v>
      </c>
    </row>
    <row r="699" spans="1:22" ht="32" x14ac:dyDescent="0.2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5">
        <f>E699/D699</f>
        <v>1.0265010000000001</v>
      </c>
      <c r="P699" s="6">
        <f>IF(E699=0,0,E699/L699)</f>
        <v>106.9271875</v>
      </c>
      <c r="Q699" t="str">
        <f>LEFT(N699,FIND("/",N699)-1)</f>
        <v>theater</v>
      </c>
      <c r="R699" t="str">
        <f>RIGHT(N699,LEN(N699)-FIND("/",N699))</f>
        <v>musical</v>
      </c>
      <c r="S699" s="10">
        <f>(((J699/60)/60)/24)+DATE(1970,1,1)</f>
        <v>41788.167187500003</v>
      </c>
      <c r="T699" s="10">
        <f>(((I699/60)/60)/24)+DATE(1970,1,1)</f>
        <v>41823.167187500003</v>
      </c>
      <c r="U699" s="5">
        <f>P699/3304</f>
        <v>3.2362950211864409E-2</v>
      </c>
      <c r="V699" s="5">
        <f>L699/26457</f>
        <v>3.6285293117133462E-3</v>
      </c>
    </row>
    <row r="700" spans="1:22" ht="48" x14ac:dyDescent="0.2">
      <c r="A700">
        <v>3714</v>
      </c>
      <c r="B700" s="3" t="s">
        <v>3711</v>
      </c>
      <c r="C700" s="3" t="s">
        <v>7824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8271</v>
      </c>
      <c r="O700" s="5">
        <f>E700/D700</f>
        <v>1.0235000000000001</v>
      </c>
      <c r="P700" s="6">
        <f>IF(E700=0,0,E700/L700)</f>
        <v>105.51546391752578</v>
      </c>
      <c r="Q700" t="str">
        <f>LEFT(N700,FIND("/",N700)-1)</f>
        <v>theater</v>
      </c>
      <c r="R700" t="str">
        <f>RIGHT(N700,LEN(N700)-FIND("/",N700))</f>
        <v>plays</v>
      </c>
      <c r="S700" s="10">
        <f>(((J700/60)/60)/24)+DATE(1970,1,1)</f>
        <v>42118.556331018524</v>
      </c>
      <c r="T700" s="10">
        <f>(((I700/60)/60)/24)+DATE(1970,1,1)</f>
        <v>42150.165972222225</v>
      </c>
      <c r="U700" s="5">
        <f>P700/3304</f>
        <v>3.1935673098524749E-2</v>
      </c>
      <c r="V700" s="5">
        <f>L700/26457</f>
        <v>3.6663264920436937E-3</v>
      </c>
    </row>
    <row r="701" spans="1:22" ht="16" x14ac:dyDescent="0.2">
      <c r="A701">
        <v>1393</v>
      </c>
      <c r="B701" s="3" t="s">
        <v>1394</v>
      </c>
      <c r="C701" s="3" t="s">
        <v>5503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8276</v>
      </c>
      <c r="O701" s="5">
        <f>E701/D701</f>
        <v>1.0235000000000001</v>
      </c>
      <c r="P701" s="6">
        <f>IF(E701=0,0,E701/L701)</f>
        <v>196.82692307692307</v>
      </c>
      <c r="Q701" t="str">
        <f>LEFT(N701,FIND("/",N701)-1)</f>
        <v>music</v>
      </c>
      <c r="R701" t="str">
        <f>RIGHT(N701,LEN(N701)-FIND("/",N701))</f>
        <v>rock</v>
      </c>
      <c r="S701" s="10">
        <f>(((J701/60)/60)/24)+DATE(1970,1,1)</f>
        <v>42553.681979166664</v>
      </c>
      <c r="T701" s="10">
        <f>(((I701/60)/60)/24)+DATE(1970,1,1)</f>
        <v>42583.681979166664</v>
      </c>
      <c r="U701" s="5">
        <f>P701/3304</f>
        <v>5.9572313279940392E-2</v>
      </c>
      <c r="V701" s="5">
        <f>L701/26457</f>
        <v>1.9654533771780625E-3</v>
      </c>
    </row>
    <row r="702" spans="1:22" ht="48" x14ac:dyDescent="0.2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5">
        <f>E702/D702</f>
        <v>2.0419999999999998</v>
      </c>
      <c r="P702" s="6">
        <f>IF(E702=0,0,E702/L702)</f>
        <v>59.360465116279073</v>
      </c>
      <c r="Q702" t="str">
        <f>LEFT(N702,FIND("/",N702)-1)</f>
        <v>publishing</v>
      </c>
      <c r="R702" t="str">
        <f>RIGHT(N702,LEN(N702)-FIND("/",N702))</f>
        <v>nonfiction</v>
      </c>
      <c r="S702" s="10">
        <f>(((J702/60)/60)/24)+DATE(1970,1,1)</f>
        <v>42317.33258101852</v>
      </c>
      <c r="T702" s="10">
        <f>(((I702/60)/60)/24)+DATE(1970,1,1)</f>
        <v>42354.290972222225</v>
      </c>
      <c r="U702" s="5">
        <f>P702/3304</f>
        <v>1.7966242468607469E-2</v>
      </c>
      <c r="V702" s="5">
        <f>L702/26457</f>
        <v>6.5011150168197453E-3</v>
      </c>
    </row>
    <row r="703" spans="1:22" ht="32" x14ac:dyDescent="0.2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5">
        <f>E703/D703</f>
        <v>1.4585714285714286</v>
      </c>
      <c r="P703" s="6">
        <f>IF(E703=0,0,E703/L703)</f>
        <v>64.620253164556956</v>
      </c>
      <c r="Q703" t="str">
        <f>LEFT(N703,FIND("/",N703)-1)</f>
        <v>music</v>
      </c>
      <c r="R703" t="str">
        <f>RIGHT(N703,LEN(N703)-FIND("/",N703))</f>
        <v>rock</v>
      </c>
      <c r="S703" s="10">
        <f>(((J703/60)/60)/24)+DATE(1970,1,1)</f>
        <v>41546.664212962962</v>
      </c>
      <c r="T703" s="10">
        <f>(((I703/60)/60)/24)+DATE(1970,1,1)</f>
        <v>41579.791666666664</v>
      </c>
      <c r="U703" s="5">
        <f>P703/3304</f>
        <v>1.955818800380053E-2</v>
      </c>
      <c r="V703" s="5">
        <f>L703/26457</f>
        <v>5.9719544921948819E-3</v>
      </c>
    </row>
    <row r="704" spans="1:22" ht="48" x14ac:dyDescent="0.2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5">
        <f>E704/D704</f>
        <v>1.2749999999999999</v>
      </c>
      <c r="P704" s="6">
        <f>IF(E704=0,0,E704/L704)</f>
        <v>129.1139240506329</v>
      </c>
      <c r="Q704" t="str">
        <f>LEFT(N704,FIND("/",N704)-1)</f>
        <v>music</v>
      </c>
      <c r="R704" t="str">
        <f>RIGHT(N704,LEN(N704)-FIND("/",N704))</f>
        <v>indie rock</v>
      </c>
      <c r="S704" s="10">
        <f>(((J704/60)/60)/24)+DATE(1970,1,1)</f>
        <v>41257.950381944444</v>
      </c>
      <c r="T704" s="10">
        <f>(((I704/60)/60)/24)+DATE(1970,1,1)</f>
        <v>41287.950381944444</v>
      </c>
      <c r="U704" s="5">
        <f>P704/3304</f>
        <v>3.9078064179973636E-2</v>
      </c>
      <c r="V704" s="5">
        <f>L704/26457</f>
        <v>2.9859772460974409E-3</v>
      </c>
    </row>
    <row r="705" spans="1:22" ht="48" x14ac:dyDescent="0.2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5">
        <f>E705/D705</f>
        <v>1.3576026666666667</v>
      </c>
      <c r="P705" s="6">
        <f>IF(E705=0,0,E705/L705)</f>
        <v>97.904038461538462</v>
      </c>
      <c r="Q705" t="str">
        <f>LEFT(N705,FIND("/",N705)-1)</f>
        <v>music</v>
      </c>
      <c r="R705" t="str">
        <f>RIGHT(N705,LEN(N705)-FIND("/",N705))</f>
        <v>indie rock</v>
      </c>
      <c r="S705" s="10">
        <f>(((J705/60)/60)/24)+DATE(1970,1,1)</f>
        <v>40354.11550925926</v>
      </c>
      <c r="T705" s="10">
        <f>(((I705/60)/60)/24)+DATE(1970,1,1)</f>
        <v>40425.043749999997</v>
      </c>
      <c r="U705" s="5">
        <f>P705/3304</f>
        <v>2.9631972899981374E-2</v>
      </c>
      <c r="V705" s="5">
        <f>L705/26457</f>
        <v>3.9309067543561249E-3</v>
      </c>
    </row>
    <row r="706" spans="1:22" ht="48" x14ac:dyDescent="0.2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5">
        <f>E706/D706</f>
        <v>1.0173000000000001</v>
      </c>
      <c r="P706" s="6">
        <f>IF(E706=0,0,E706/L706)</f>
        <v>141.29166666666666</v>
      </c>
      <c r="Q706" t="str">
        <f>LEFT(N706,FIND("/",N706)-1)</f>
        <v>theater</v>
      </c>
      <c r="R706" t="str">
        <f>RIGHT(N706,LEN(N706)-FIND("/",N706))</f>
        <v>plays</v>
      </c>
      <c r="S706" s="10">
        <f>(((J706/60)/60)/24)+DATE(1970,1,1)</f>
        <v>42239.957962962959</v>
      </c>
      <c r="T706" s="10">
        <f>(((I706/60)/60)/24)+DATE(1970,1,1)</f>
        <v>42260</v>
      </c>
      <c r="U706" s="5">
        <f>P706/3304</f>
        <v>4.2763821630347053E-2</v>
      </c>
      <c r="V706" s="5">
        <f>L706/26457</f>
        <v>2.7213969837850097E-3</v>
      </c>
    </row>
    <row r="707" spans="1:22" ht="48" x14ac:dyDescent="0.2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5">
        <f>E707/D707</f>
        <v>1.0156000000000001</v>
      </c>
      <c r="P707" s="6">
        <f>IF(E707=0,0,E707/L707)</f>
        <v>137.24324324324326</v>
      </c>
      <c r="Q707" t="str">
        <f>LEFT(N707,FIND("/",N707)-1)</f>
        <v>theater</v>
      </c>
      <c r="R707" t="str">
        <f>RIGHT(N707,LEN(N707)-FIND("/",N707))</f>
        <v>plays</v>
      </c>
      <c r="S707" s="10">
        <f>(((J707/60)/60)/24)+DATE(1970,1,1)</f>
        <v>41880.76357638889</v>
      </c>
      <c r="T707" s="10">
        <f>(((I707/60)/60)/24)+DATE(1970,1,1)</f>
        <v>41895.166666666664</v>
      </c>
      <c r="U707" s="5">
        <f>P707/3304</f>
        <v>4.1538511877494931E-2</v>
      </c>
      <c r="V707" s="5">
        <f>L707/26457</f>
        <v>2.7969913444457041E-3</v>
      </c>
    </row>
    <row r="708" spans="1:22" ht="64" x14ac:dyDescent="0.2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5">
        <f>E708/D708</f>
        <v>1.0135000000000001</v>
      </c>
      <c r="P708" s="6">
        <f>IF(E708=0,0,E708/L708)</f>
        <v>112.61111111111111</v>
      </c>
      <c r="Q708" t="str">
        <f>LEFT(N708,FIND("/",N708)-1)</f>
        <v>music</v>
      </c>
      <c r="R708" t="str">
        <f>RIGHT(N708,LEN(N708)-FIND("/",N708))</f>
        <v>rock</v>
      </c>
      <c r="S708" s="10">
        <f>(((J708/60)/60)/24)+DATE(1970,1,1)</f>
        <v>41502.882928240739</v>
      </c>
      <c r="T708" s="10">
        <f>(((I708/60)/60)/24)+DATE(1970,1,1)</f>
        <v>41532.881944444445</v>
      </c>
      <c r="U708" s="5">
        <f>P708/3304</f>
        <v>3.40832660747915E-2</v>
      </c>
      <c r="V708" s="5">
        <f>L708/26457</f>
        <v>3.401746229731262E-3</v>
      </c>
    </row>
    <row r="709" spans="1:22" ht="48" x14ac:dyDescent="0.2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5">
        <f>E709/D709</f>
        <v>1.0133000000000001</v>
      </c>
      <c r="P709" s="6">
        <f>IF(E709=0,0,E709/L709)</f>
        <v>99.343137254901961</v>
      </c>
      <c r="Q709" t="str">
        <f>LEFT(N709,FIND("/",N709)-1)</f>
        <v>theater</v>
      </c>
      <c r="R709" t="str">
        <f>RIGHT(N709,LEN(N709)-FIND("/",N709))</f>
        <v>plays</v>
      </c>
      <c r="S709" s="10">
        <f>(((J709/60)/60)/24)+DATE(1970,1,1)</f>
        <v>42561.783877314811</v>
      </c>
      <c r="T709" s="10">
        <f>(((I709/60)/60)/24)+DATE(1970,1,1)</f>
        <v>42593.165972222225</v>
      </c>
      <c r="U709" s="5">
        <f>P709/3304</f>
        <v>3.0067535488771779E-2</v>
      </c>
      <c r="V709" s="5">
        <f>L709/26457</f>
        <v>3.8553123936954305E-3</v>
      </c>
    </row>
    <row r="710" spans="1:22" ht="48" x14ac:dyDescent="0.2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5">
        <f>E710/D710</f>
        <v>1.0119</v>
      </c>
      <c r="P710" s="6">
        <f>IF(E710=0,0,E710/L710)</f>
        <v>146.65217391304347</v>
      </c>
      <c r="Q710" t="str">
        <f>LEFT(N710,FIND("/",N710)-1)</f>
        <v>film &amp; video</v>
      </c>
      <c r="R710" t="str">
        <f>RIGHT(N710,LEN(N710)-FIND("/",N710))</f>
        <v>documentary</v>
      </c>
      <c r="S710" s="10">
        <f>(((J710/60)/60)/24)+DATE(1970,1,1)</f>
        <v>42101.682372685187</v>
      </c>
      <c r="T710" s="10">
        <f>(((I710/60)/60)/24)+DATE(1970,1,1)</f>
        <v>42139.791666666672</v>
      </c>
      <c r="U710" s="5">
        <f>P710/3304</f>
        <v>4.4386251184335188E-2</v>
      </c>
      <c r="V710" s="5">
        <f>L710/26457</f>
        <v>2.6080054427939678E-3</v>
      </c>
    </row>
    <row r="711" spans="1:22" ht="48" x14ac:dyDescent="0.2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5">
        <f>E711/D711</f>
        <v>1.0115000000000001</v>
      </c>
      <c r="P711" s="6">
        <f>IF(E711=0,0,E711/L711)</f>
        <v>103.21428571428571</v>
      </c>
      <c r="Q711" t="str">
        <f>LEFT(N711,FIND("/",N711)-1)</f>
        <v>theater</v>
      </c>
      <c r="R711" t="str">
        <f>RIGHT(N711,LEN(N711)-FIND("/",N711))</f>
        <v>plays</v>
      </c>
      <c r="S711" s="10">
        <f>(((J711/60)/60)/24)+DATE(1970,1,1)</f>
        <v>42037.791238425925</v>
      </c>
      <c r="T711" s="10">
        <f>(((I711/60)/60)/24)+DATE(1970,1,1)</f>
        <v>42067.791238425925</v>
      </c>
      <c r="U711" s="5">
        <f>P711/3304</f>
        <v>3.1239190591490832E-2</v>
      </c>
      <c r="V711" s="5">
        <f>L711/26457</f>
        <v>3.7041236723740407E-3</v>
      </c>
    </row>
    <row r="712" spans="1:22" ht="48" x14ac:dyDescent="0.2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5">
        <f>E712/D712</f>
        <v>1.01</v>
      </c>
      <c r="P712" s="6">
        <f>IF(E712=0,0,E712/L712)</f>
        <v>194.23076923076923</v>
      </c>
      <c r="Q712" t="str">
        <f>LEFT(N712,FIND("/",N712)-1)</f>
        <v>film &amp; video</v>
      </c>
      <c r="R712" t="str">
        <f>RIGHT(N712,LEN(N712)-FIND("/",N712))</f>
        <v>television</v>
      </c>
      <c r="S712" s="10">
        <f>(((J712/60)/60)/24)+DATE(1970,1,1)</f>
        <v>42333.713206018518</v>
      </c>
      <c r="T712" s="10">
        <f>(((I712/60)/60)/24)+DATE(1970,1,1)</f>
        <v>42363.713206018518</v>
      </c>
      <c r="U712" s="5">
        <f>P712/3304</f>
        <v>5.8786552430620226E-2</v>
      </c>
      <c r="V712" s="5">
        <f>L712/26457</f>
        <v>1.9654533771780625E-3</v>
      </c>
    </row>
    <row r="713" spans="1:22" ht="48" x14ac:dyDescent="0.2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5">
        <f>E713/D713</f>
        <v>1.0092000000000001</v>
      </c>
      <c r="P713" s="6">
        <f>IF(E713=0,0,E713/L713)</f>
        <v>162.7741935483871</v>
      </c>
      <c r="Q713" t="str">
        <f>LEFT(N713,FIND("/",N713)-1)</f>
        <v>theater</v>
      </c>
      <c r="R713" t="str">
        <f>RIGHT(N713,LEN(N713)-FIND("/",N713))</f>
        <v>musical</v>
      </c>
      <c r="S713" s="10">
        <f>(((J713/60)/60)/24)+DATE(1970,1,1)</f>
        <v>42101.584074074075</v>
      </c>
      <c r="T713" s="10">
        <f>(((I713/60)/60)/24)+DATE(1970,1,1)</f>
        <v>42131.584074074075</v>
      </c>
      <c r="U713" s="5">
        <f>P713/3304</f>
        <v>4.9265797078809653E-2</v>
      </c>
      <c r="V713" s="5">
        <f>L713/26457</f>
        <v>2.3434251804815361E-3</v>
      </c>
    </row>
    <row r="714" spans="1:22" ht="48" x14ac:dyDescent="0.2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5">
        <f>E714/D714</f>
        <v>1.0087999999999999</v>
      </c>
      <c r="P714" s="6">
        <f>IF(E714=0,0,E714/L714)</f>
        <v>162.70967741935485</v>
      </c>
      <c r="Q714" t="str">
        <f>LEFT(N714,FIND("/",N714)-1)</f>
        <v>theater</v>
      </c>
      <c r="R714" t="str">
        <f>RIGHT(N714,LEN(N714)-FIND("/",N714))</f>
        <v>spaces</v>
      </c>
      <c r="S714" s="10">
        <f>(((J714/60)/60)/24)+DATE(1970,1,1)</f>
        <v>42564.95380787037</v>
      </c>
      <c r="T714" s="10">
        <f>(((I714/60)/60)/24)+DATE(1970,1,1)</f>
        <v>42609.95380787037</v>
      </c>
      <c r="U714" s="5">
        <f>P714/3304</f>
        <v>4.9246270405373743E-2</v>
      </c>
      <c r="V714" s="5">
        <f>L714/26457</f>
        <v>2.3434251804815361E-3</v>
      </c>
    </row>
    <row r="715" spans="1:22" ht="48" x14ac:dyDescent="0.2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5">
        <f>E715/D715</f>
        <v>1.0085</v>
      </c>
      <c r="P715" s="6">
        <f>IF(E715=0,0,E715/L715)</f>
        <v>63.829113924050631</v>
      </c>
      <c r="Q715" t="str">
        <f>LEFT(N715,FIND("/",N715)-1)</f>
        <v>theater</v>
      </c>
      <c r="R715" t="str">
        <f>RIGHT(N715,LEN(N715)-FIND("/",N715))</f>
        <v>plays</v>
      </c>
      <c r="S715" s="10">
        <f>(((J715/60)/60)/24)+DATE(1970,1,1)</f>
        <v>42753.205625000002</v>
      </c>
      <c r="T715" s="10">
        <f>(((I715/60)/60)/24)+DATE(1970,1,1)</f>
        <v>42783.670138888891</v>
      </c>
      <c r="U715" s="5">
        <f>P715/3304</f>
        <v>1.9318739081129126E-2</v>
      </c>
      <c r="V715" s="5">
        <f>L715/26457</f>
        <v>5.9719544921948819E-3</v>
      </c>
    </row>
    <row r="716" spans="1:22" ht="48" x14ac:dyDescent="0.2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5">
        <f>E716/D716</f>
        <v>2.0169999999999999</v>
      </c>
      <c r="P716" s="6">
        <f>IF(E716=0,0,E716/L716)</f>
        <v>89.247787610619469</v>
      </c>
      <c r="Q716" t="str">
        <f>LEFT(N716,FIND("/",N716)-1)</f>
        <v>music</v>
      </c>
      <c r="R716" t="str">
        <f>RIGHT(N716,LEN(N716)-FIND("/",N716))</f>
        <v>pop</v>
      </c>
      <c r="S716" s="10">
        <f>(((J716/60)/60)/24)+DATE(1970,1,1)</f>
        <v>42569.605393518519</v>
      </c>
      <c r="T716" s="10">
        <f>(((I716/60)/60)/24)+DATE(1970,1,1)</f>
        <v>42600.290972222225</v>
      </c>
      <c r="U716" s="5">
        <f>P716/3304</f>
        <v>2.7012042255030105E-2</v>
      </c>
      <c r="V716" s="5">
        <f>L716/26457</f>
        <v>4.2710813773292515E-3</v>
      </c>
    </row>
    <row r="717" spans="1:22" ht="48" x14ac:dyDescent="0.2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5">
        <f>E717/D717</f>
        <v>2.0162</v>
      </c>
      <c r="P717" s="6">
        <f>IF(E717=0,0,E717/L717)</f>
        <v>80.647999999999996</v>
      </c>
      <c r="Q717" t="str">
        <f>LEFT(N717,FIND("/",N717)-1)</f>
        <v>photography</v>
      </c>
      <c r="R717" t="str">
        <f>RIGHT(N717,LEN(N717)-FIND("/",N717))</f>
        <v>photobooks</v>
      </c>
      <c r="S717" s="10">
        <f>(((J717/60)/60)/24)+DATE(1970,1,1)</f>
        <v>42454.836851851855</v>
      </c>
      <c r="T717" s="10">
        <f>(((I717/60)/60)/24)+DATE(1970,1,1)</f>
        <v>42479.836851851855</v>
      </c>
      <c r="U717" s="5">
        <f>P717/3304</f>
        <v>2.4409200968523E-2</v>
      </c>
      <c r="V717" s="5">
        <f>L717/26457</f>
        <v>4.7246475412934192E-3</v>
      </c>
    </row>
    <row r="718" spans="1:22" ht="48" x14ac:dyDescent="0.2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5">
        <f>E718/D718</f>
        <v>1.5493846153846154</v>
      </c>
      <c r="P718" s="6">
        <f>IF(E718=0,0,E718/L718)</f>
        <v>53.005263157894738</v>
      </c>
      <c r="Q718" t="str">
        <f>LEFT(N718,FIND("/",N718)-1)</f>
        <v>music</v>
      </c>
      <c r="R718" t="str">
        <f>RIGHT(N718,LEN(N718)-FIND("/",N718))</f>
        <v>rock</v>
      </c>
      <c r="S718" s="10">
        <f>(((J718/60)/60)/24)+DATE(1970,1,1)</f>
        <v>41786.555162037039</v>
      </c>
      <c r="T718" s="10">
        <f>(((I718/60)/60)/24)+DATE(1970,1,1)</f>
        <v>41815.083333333336</v>
      </c>
      <c r="U718" s="5">
        <f>P718/3304</f>
        <v>1.6042755193067415E-2</v>
      </c>
      <c r="V718" s="5">
        <f>L718/26457</f>
        <v>7.1814642627659976E-3</v>
      </c>
    </row>
    <row r="719" spans="1:22" ht="48" x14ac:dyDescent="0.2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5">
        <f>E719/D719</f>
        <v>3.3558333333333334</v>
      </c>
      <c r="P719" s="6">
        <f>IF(E719=0,0,E719/L719)</f>
        <v>41.773858921161825</v>
      </c>
      <c r="Q719" t="str">
        <f>LEFT(N719,FIND("/",N719)-1)</f>
        <v>theater</v>
      </c>
      <c r="R719" t="str">
        <f>RIGHT(N719,LEN(N719)-FIND("/",N719))</f>
        <v>plays</v>
      </c>
      <c r="S719" s="10">
        <f>(((J719/60)/60)/24)+DATE(1970,1,1)</f>
        <v>40633.154363425929</v>
      </c>
      <c r="T719" s="10">
        <f>(((I719/60)/60)/24)+DATE(1970,1,1)</f>
        <v>40664.207638888889</v>
      </c>
      <c r="U719" s="5">
        <f>P719/3304</f>
        <v>1.2643419770327428E-2</v>
      </c>
      <c r="V719" s="5">
        <f>L719/26457</f>
        <v>9.1091204596137135E-3</v>
      </c>
    </row>
    <row r="720" spans="1:22" ht="48" x14ac:dyDescent="0.2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5">
        <f>E720/D720</f>
        <v>1.0065</v>
      </c>
      <c r="P720" s="6">
        <f>IF(E720=0,0,E720/L720)</f>
        <v>145.86956521739131</v>
      </c>
      <c r="Q720" t="str">
        <f>LEFT(N720,FIND("/",N720)-1)</f>
        <v>theater</v>
      </c>
      <c r="R720" t="str">
        <f>RIGHT(N720,LEN(N720)-FIND("/",N720))</f>
        <v>plays</v>
      </c>
      <c r="S720" s="10">
        <f>(((J720/60)/60)/24)+DATE(1970,1,1)</f>
        <v>42626.7503125</v>
      </c>
      <c r="T720" s="10">
        <f>(((I720/60)/60)/24)+DATE(1970,1,1)</f>
        <v>42656.7503125</v>
      </c>
      <c r="U720" s="5">
        <f>P720/3304</f>
        <v>4.4149384145699549E-2</v>
      </c>
      <c r="V720" s="5">
        <f>L720/26457</f>
        <v>2.6080054427939678E-3</v>
      </c>
    </row>
    <row r="721" spans="1:22" ht="64" x14ac:dyDescent="0.2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5">
        <f>E721/D721</f>
        <v>1.0045999999999999</v>
      </c>
      <c r="P721" s="6">
        <f>IF(E721=0,0,E721/L721)</f>
        <v>93.018518518518519</v>
      </c>
      <c r="Q721" t="str">
        <f>LEFT(N721,FIND("/",N721)-1)</f>
        <v>film &amp; video</v>
      </c>
      <c r="R721" t="str">
        <f>RIGHT(N721,LEN(N721)-FIND("/",N721))</f>
        <v>documentary</v>
      </c>
      <c r="S721" s="10">
        <f>(((J721/60)/60)/24)+DATE(1970,1,1)</f>
        <v>40933.856921296298</v>
      </c>
      <c r="T721" s="10">
        <f>(((I721/60)/60)/24)+DATE(1970,1,1)</f>
        <v>40963.856921296298</v>
      </c>
      <c r="U721" s="5">
        <f>P721/3304</f>
        <v>2.8153304636355483E-2</v>
      </c>
      <c r="V721" s="5">
        <f>L721/26457</f>
        <v>4.0820954756775147E-3</v>
      </c>
    </row>
    <row r="722" spans="1:22" ht="48" x14ac:dyDescent="0.2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5">
        <f>E722/D722</f>
        <v>1.6741666666666666</v>
      </c>
      <c r="P722" s="6">
        <f>IF(E722=0,0,E722/L722)</f>
        <v>99.455445544554451</v>
      </c>
      <c r="Q722" t="str">
        <f>LEFT(N722,FIND("/",N722)-1)</f>
        <v>technology</v>
      </c>
      <c r="R722" t="str">
        <f>RIGHT(N722,LEN(N722)-FIND("/",N722))</f>
        <v>hardware</v>
      </c>
      <c r="S722" s="10">
        <f>(((J722/60)/60)/24)+DATE(1970,1,1)</f>
        <v>41946.674108796295</v>
      </c>
      <c r="T722" s="10">
        <f>(((I722/60)/60)/24)+DATE(1970,1,1)</f>
        <v>41976.166666666672</v>
      </c>
      <c r="U722" s="5">
        <f>P722/3304</f>
        <v>3.0101527101862726E-2</v>
      </c>
      <c r="V722" s="5">
        <f>L722/26457</f>
        <v>3.817515213365083E-3</v>
      </c>
    </row>
    <row r="723" spans="1:22" ht="48" x14ac:dyDescent="0.2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5">
        <f>E723/D723</f>
        <v>0.33473333333333333</v>
      </c>
      <c r="P723" s="6">
        <f>IF(E723=0,0,E723/L723)</f>
        <v>264.26315789473682</v>
      </c>
      <c r="Q723" t="str">
        <f>LEFT(N723,FIND("/",N723)-1)</f>
        <v>music</v>
      </c>
      <c r="R723" t="str">
        <f>RIGHT(N723,LEN(N723)-FIND("/",N723))</f>
        <v>faith</v>
      </c>
      <c r="S723" s="10">
        <f>(((J723/60)/60)/24)+DATE(1970,1,1)</f>
        <v>42795.701481481476</v>
      </c>
      <c r="T723" s="10">
        <f>(((I723/60)/60)/24)+DATE(1970,1,1)</f>
        <v>42828.041666666672</v>
      </c>
      <c r="U723" s="5">
        <f>P723/3304</f>
        <v>7.99827959729833E-2</v>
      </c>
      <c r="V723" s="5">
        <f>L723/26457</f>
        <v>1.4362928525531995E-3</v>
      </c>
    </row>
    <row r="724" spans="1:22" ht="48" x14ac:dyDescent="0.2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5">
        <f>E724/D724</f>
        <v>1.0041</v>
      </c>
      <c r="P724" s="6">
        <f>IF(E724=0,0,E724/L724)</f>
        <v>118.12941176470588</v>
      </c>
      <c r="Q724" t="str">
        <f>LEFT(N724,FIND("/",N724)-1)</f>
        <v>theater</v>
      </c>
      <c r="R724" t="str">
        <f>RIGHT(N724,LEN(N724)-FIND("/",N724))</f>
        <v>plays</v>
      </c>
      <c r="S724" s="10">
        <f>(((J724/60)/60)/24)+DATE(1970,1,1)</f>
        <v>41834.953865740739</v>
      </c>
      <c r="T724" s="10">
        <f>(((I724/60)/60)/24)+DATE(1970,1,1)</f>
        <v>41879.953865740739</v>
      </c>
      <c r="U724" s="5">
        <f>P724/3304</f>
        <v>3.5753453923942455E-2</v>
      </c>
      <c r="V724" s="5">
        <f>L724/26457</f>
        <v>3.2127603280795252E-3</v>
      </c>
    </row>
    <row r="725" spans="1:22" ht="32" x14ac:dyDescent="0.2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5">
        <f>E725/D725</f>
        <v>1.0031000000000001</v>
      </c>
      <c r="P725" s="6">
        <f>IF(E725=0,0,E725/L725)</f>
        <v>110.23076923076923</v>
      </c>
      <c r="Q725" t="str">
        <f>LEFT(N725,FIND("/",N725)-1)</f>
        <v>theater</v>
      </c>
      <c r="R725" t="str">
        <f>RIGHT(N725,LEN(N725)-FIND("/",N725))</f>
        <v>plays</v>
      </c>
      <c r="S725" s="10">
        <f>(((J725/60)/60)/24)+DATE(1970,1,1)</f>
        <v>41791.492777777778</v>
      </c>
      <c r="T725" s="10">
        <f>(((I725/60)/60)/24)+DATE(1970,1,1)</f>
        <v>41836.492777777778</v>
      </c>
      <c r="U725" s="5">
        <f>P725/3304</f>
        <v>3.3362823617060902E-2</v>
      </c>
      <c r="V725" s="5">
        <f>L725/26457</f>
        <v>3.4395434100616094E-3</v>
      </c>
    </row>
    <row r="726" spans="1:22" ht="48" x14ac:dyDescent="0.2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5">
        <f>E726/D726</f>
        <v>1.0026999999999999</v>
      </c>
      <c r="P726" s="6">
        <f>IF(E726=0,0,E726/L726)</f>
        <v>92.842592592592595</v>
      </c>
      <c r="Q726" t="str">
        <f>LEFT(N726,FIND("/",N726)-1)</f>
        <v>theater</v>
      </c>
      <c r="R726" t="str">
        <f>RIGHT(N726,LEN(N726)-FIND("/",N726))</f>
        <v>plays</v>
      </c>
      <c r="S726" s="10">
        <f>(((J726/60)/60)/24)+DATE(1970,1,1)</f>
        <v>42028.496562500004</v>
      </c>
      <c r="T726" s="10">
        <f>(((I726/60)/60)/24)+DATE(1970,1,1)</f>
        <v>42058.496562500004</v>
      </c>
      <c r="U726" s="5">
        <f>P726/3304</f>
        <v>2.8100058290736259E-2</v>
      </c>
      <c r="V726" s="5">
        <f>L726/26457</f>
        <v>4.0820954756775147E-3</v>
      </c>
    </row>
    <row r="727" spans="1:22" ht="48" x14ac:dyDescent="0.2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5">
        <f>E727/D727</f>
        <v>1.0026489999999999</v>
      </c>
      <c r="P727" s="6">
        <f>IF(E727=0,0,E727/L727)</f>
        <v>48.437149758454105</v>
      </c>
      <c r="Q727" t="str">
        <f>LEFT(N727,FIND("/",N727)-1)</f>
        <v>theater</v>
      </c>
      <c r="R727" t="str">
        <f>RIGHT(N727,LEN(N727)-FIND("/",N727))</f>
        <v>plays</v>
      </c>
      <c r="S727" s="10">
        <f>(((J727/60)/60)/24)+DATE(1970,1,1)</f>
        <v>42505.774479166663</v>
      </c>
      <c r="T727" s="10">
        <f>(((I727/60)/60)/24)+DATE(1970,1,1)</f>
        <v>42541.958333333328</v>
      </c>
      <c r="U727" s="5">
        <f>P727/3304</f>
        <v>1.4660154285246399E-2</v>
      </c>
      <c r="V727" s="5">
        <f>L727/26457</f>
        <v>7.8240163283819029E-3</v>
      </c>
    </row>
    <row r="728" spans="1:22" ht="48" x14ac:dyDescent="0.2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5">
        <f>E728/D728</f>
        <v>1.0024999999999999</v>
      </c>
      <c r="P728" s="6">
        <f>IF(E728=0,0,E728/L728)</f>
        <v>169.91525423728814</v>
      </c>
      <c r="Q728" t="str">
        <f>LEFT(N728,FIND("/",N728)-1)</f>
        <v>music</v>
      </c>
      <c r="R728" t="str">
        <f>RIGHT(N728,LEN(N728)-FIND("/",N728))</f>
        <v>classical music</v>
      </c>
      <c r="S728" s="10">
        <f>(((J728/60)/60)/24)+DATE(1970,1,1)</f>
        <v>41977.902222222227</v>
      </c>
      <c r="T728" s="10">
        <f>(((I728/60)/60)/24)+DATE(1970,1,1)</f>
        <v>42037.902222222227</v>
      </c>
      <c r="U728" s="5">
        <f>P728/3304</f>
        <v>5.1427135059711908E-2</v>
      </c>
      <c r="V728" s="5">
        <f>L728/26457</f>
        <v>2.2300336394904942E-3</v>
      </c>
    </row>
    <row r="729" spans="1:22" ht="16" x14ac:dyDescent="0.2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5">
        <f>E729/D729</f>
        <v>2.0034000000000001</v>
      </c>
      <c r="P729" s="6">
        <f>IF(E729=0,0,E729/L729)</f>
        <v>182.12727272727273</v>
      </c>
      <c r="Q729" t="str">
        <f>LEFT(N729,FIND("/",N729)-1)</f>
        <v>music</v>
      </c>
      <c r="R729" t="str">
        <f>RIGHT(N729,LEN(N729)-FIND("/",N729))</f>
        <v>rock</v>
      </c>
      <c r="S729" s="10">
        <f>(((J729/60)/60)/24)+DATE(1970,1,1)</f>
        <v>41305.809363425928</v>
      </c>
      <c r="T729" s="10">
        <f>(((I729/60)/60)/24)+DATE(1970,1,1)</f>
        <v>41322.809363425928</v>
      </c>
      <c r="U729" s="5">
        <f>P729/3304</f>
        <v>5.5123266563944527E-2</v>
      </c>
      <c r="V729" s="5">
        <f>L729/26457</f>
        <v>2.0788449181691044E-3</v>
      </c>
    </row>
    <row r="730" spans="1:22" ht="48" x14ac:dyDescent="0.2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5">
        <f>E730/D730</f>
        <v>1.2210975609756098</v>
      </c>
      <c r="P730" s="6">
        <f>IF(E730=0,0,E730/L730)</f>
        <v>84.142857142857139</v>
      </c>
      <c r="Q730" t="str">
        <f>LEFT(N730,FIND("/",N730)-1)</f>
        <v>publishing</v>
      </c>
      <c r="R730" t="str">
        <f>RIGHT(N730,LEN(N730)-FIND("/",N730))</f>
        <v>nonfiction</v>
      </c>
      <c r="S730" s="10">
        <f>(((J730/60)/60)/24)+DATE(1970,1,1)</f>
        <v>41807.571840277778</v>
      </c>
      <c r="T730" s="10">
        <f>(((I730/60)/60)/24)+DATE(1970,1,1)</f>
        <v>41852.571840277778</v>
      </c>
      <c r="U730" s="5">
        <f>P730/3304</f>
        <v>2.5466966447595985E-2</v>
      </c>
      <c r="V730" s="5">
        <f>L730/26457</f>
        <v>4.4978644593113353E-3</v>
      </c>
    </row>
    <row r="731" spans="1:22" ht="48" x14ac:dyDescent="0.2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5">
        <f>E731/D731</f>
        <v>1</v>
      </c>
      <c r="P731" s="6">
        <f>IF(E731=0,0,E731/L731)</f>
        <v>172.41379310344828</v>
      </c>
      <c r="Q731" t="str">
        <f>LEFT(N731,FIND("/",N731)-1)</f>
        <v>music</v>
      </c>
      <c r="R731" t="str">
        <f>RIGHT(N731,LEN(N731)-FIND("/",N731))</f>
        <v>rock</v>
      </c>
      <c r="S731" s="10">
        <f>(((J731/60)/60)/24)+DATE(1970,1,1)</f>
        <v>40896.883750000001</v>
      </c>
      <c r="T731" s="10">
        <f>(((I731/60)/60)/24)+DATE(1970,1,1)</f>
        <v>40924.208333333336</v>
      </c>
      <c r="U731" s="5">
        <f>P731/3304</f>
        <v>5.2183351423561827E-2</v>
      </c>
      <c r="V731" s="5">
        <f>L731/26457</f>
        <v>2.1922364591601467E-3</v>
      </c>
    </row>
    <row r="732" spans="1:22" ht="48" x14ac:dyDescent="0.2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5">
        <f>E732/D732</f>
        <v>1</v>
      </c>
      <c r="P732" s="6">
        <f>IF(E732=0,0,E732/L732)</f>
        <v>370.37037037037038</v>
      </c>
      <c r="Q732" t="str">
        <f>LEFT(N732,FIND("/",N732)-1)</f>
        <v>theater</v>
      </c>
      <c r="R732" t="str">
        <f>RIGHT(N732,LEN(N732)-FIND("/",N732))</f>
        <v>spaces</v>
      </c>
      <c r="S732" s="10">
        <f>(((J732/60)/60)/24)+DATE(1970,1,1)</f>
        <v>42341.57430555555</v>
      </c>
      <c r="T732" s="10">
        <f>(((I732/60)/60)/24)+DATE(1970,1,1)</f>
        <v>42376.57430555555</v>
      </c>
      <c r="U732" s="5">
        <f>P732/3304</f>
        <v>0.11209756972468837</v>
      </c>
      <c r="V732" s="5">
        <f>L732/26457</f>
        <v>1.0205238689193787E-3</v>
      </c>
    </row>
    <row r="733" spans="1:22" ht="48" x14ac:dyDescent="0.2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5">
        <f>E733/D733</f>
        <v>0.39500000000000002</v>
      </c>
      <c r="P733" s="6">
        <f>IF(E733=0,0,E733/L733)</f>
        <v>253.2051282051282</v>
      </c>
      <c r="Q733" t="str">
        <f>LEFT(N733,FIND("/",N733)-1)</f>
        <v>games</v>
      </c>
      <c r="R733" t="str">
        <f>RIGHT(N733,LEN(N733)-FIND("/",N733))</f>
        <v>mobile games</v>
      </c>
      <c r="S733" s="10">
        <f>(((J733/60)/60)/24)+DATE(1970,1,1)</f>
        <v>42453.819687499999</v>
      </c>
      <c r="T733" s="10">
        <f>(((I733/60)/60)/24)+DATE(1970,1,1)</f>
        <v>42483.819687499999</v>
      </c>
      <c r="U733" s="5">
        <f>P733/3304</f>
        <v>7.6635934686782148E-2</v>
      </c>
      <c r="V733" s="5">
        <f>L733/26457</f>
        <v>1.474090032883547E-3</v>
      </c>
    </row>
    <row r="734" spans="1:22" ht="64" x14ac:dyDescent="0.2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5">
        <f>E734/D734</f>
        <v>1.2290000000000001</v>
      </c>
      <c r="P734" s="6">
        <f>IF(E734=0,0,E734/L734)</f>
        <v>169.51724137931035</v>
      </c>
      <c r="Q734" t="str">
        <f>LEFT(N734,FIND("/",N734)-1)</f>
        <v>technology</v>
      </c>
      <c r="R734" t="str">
        <f>RIGHT(N734,LEN(N734)-FIND("/",N734))</f>
        <v>hardware</v>
      </c>
      <c r="S734" s="10">
        <f>(((J734/60)/60)/24)+DATE(1970,1,1)</f>
        <v>41722.666354166664</v>
      </c>
      <c r="T734" s="10">
        <f>(((I734/60)/60)/24)+DATE(1970,1,1)</f>
        <v>41752.666354166664</v>
      </c>
      <c r="U734" s="5">
        <f>P734/3304</f>
        <v>5.1306671119645993E-2</v>
      </c>
      <c r="V734" s="5">
        <f>L734/26457</f>
        <v>2.1922364591601467E-3</v>
      </c>
    </row>
    <row r="735" spans="1:22" ht="64" x14ac:dyDescent="0.2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5">
        <f>E735/D735</f>
        <v>1.1530588235294117</v>
      </c>
      <c r="P735" s="6">
        <f>IF(E735=0,0,E735/L735)</f>
        <v>58.688622754491021</v>
      </c>
      <c r="Q735" t="str">
        <f>LEFT(N735,FIND("/",N735)-1)</f>
        <v>theater</v>
      </c>
      <c r="R735" t="str">
        <f>RIGHT(N735,LEN(N735)-FIND("/",N735))</f>
        <v>plays</v>
      </c>
      <c r="S735" s="10">
        <f>(((J735/60)/60)/24)+DATE(1970,1,1)</f>
        <v>41893.324884259258</v>
      </c>
      <c r="T735" s="10">
        <f>(((I735/60)/60)/24)+DATE(1970,1,1)</f>
        <v>41926.290972222225</v>
      </c>
      <c r="U735" s="5">
        <f>P735/3304</f>
        <v>1.7762900349422222E-2</v>
      </c>
      <c r="V735" s="5">
        <f>L735/26457</f>
        <v>6.3121291151680085E-3</v>
      </c>
    </row>
    <row r="736" spans="1:22" ht="32" x14ac:dyDescent="0.2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5">
        <f>E736/D736</f>
        <v>1.3033333333333332</v>
      </c>
      <c r="P736" s="6">
        <f>IF(E736=0,0,E736/L736)</f>
        <v>51.719576719576722</v>
      </c>
      <c r="Q736" t="str">
        <f>LEFT(N736,FIND("/",N736)-1)</f>
        <v>film &amp; video</v>
      </c>
      <c r="R736" t="str">
        <f>RIGHT(N736,LEN(N736)-FIND("/",N736))</f>
        <v>documentary</v>
      </c>
      <c r="S736" s="10">
        <f>(((J736/60)/60)/24)+DATE(1970,1,1)</f>
        <v>40948.630196759259</v>
      </c>
      <c r="T736" s="10">
        <f>(((I736/60)/60)/24)+DATE(1970,1,1)</f>
        <v>40978.630196759259</v>
      </c>
      <c r="U736" s="5">
        <f>P736/3304</f>
        <v>1.5653624915126126E-2</v>
      </c>
      <c r="V736" s="5">
        <f>L736/26457</f>
        <v>7.1436670824356506E-3</v>
      </c>
    </row>
    <row r="737" spans="1:22" ht="48" x14ac:dyDescent="0.2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5">
        <f>E737/D737</f>
        <v>1.0236842105263158</v>
      </c>
      <c r="P737" s="6">
        <f>IF(E737=0,0,E737/L737)</f>
        <v>33.191126279863482</v>
      </c>
      <c r="Q737" t="str">
        <f>LEFT(N737,FIND("/",N737)-1)</f>
        <v>publishing</v>
      </c>
      <c r="R737" t="str">
        <f>RIGHT(N737,LEN(N737)-FIND("/",N737))</f>
        <v>radio &amp; podcasts</v>
      </c>
      <c r="S737" s="10">
        <f>(((J737/60)/60)/24)+DATE(1970,1,1)</f>
        <v>40646.014456018522</v>
      </c>
      <c r="T737" s="10">
        <f>(((I737/60)/60)/24)+DATE(1970,1,1)</f>
        <v>40706.014456018522</v>
      </c>
      <c r="U737" s="5">
        <f>P737/3304</f>
        <v>1.004574039947442E-2</v>
      </c>
      <c r="V737" s="5">
        <f>L737/26457</f>
        <v>1.1074573836791776E-2</v>
      </c>
    </row>
    <row r="738" spans="1:22" ht="48" x14ac:dyDescent="0.2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5">
        <f>E738/D738</f>
        <v>1.0777777777777777</v>
      </c>
      <c r="P738" s="6">
        <f>IF(E738=0,0,E738/L738)</f>
        <v>112.79069767441861</v>
      </c>
      <c r="Q738" t="str">
        <f>LEFT(N738,FIND("/",N738)-1)</f>
        <v>photography</v>
      </c>
      <c r="R738" t="str">
        <f>RIGHT(N738,LEN(N738)-FIND("/",N738))</f>
        <v>photobooks</v>
      </c>
      <c r="S738" s="10">
        <f>(((J738/60)/60)/24)+DATE(1970,1,1)</f>
        <v>42529.979108796295</v>
      </c>
      <c r="T738" s="10">
        <f>(((I738/60)/60)/24)+DATE(1970,1,1)</f>
        <v>42550.979108796295</v>
      </c>
      <c r="U738" s="5">
        <f>P738/3304</f>
        <v>3.4137620361506846E-2</v>
      </c>
      <c r="V738" s="5">
        <f>L738/26457</f>
        <v>3.2505575084098726E-3</v>
      </c>
    </row>
    <row r="739" spans="1:22" ht="32" x14ac:dyDescent="0.2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5">
        <f>E739/D739</f>
        <v>1.0047368421052632</v>
      </c>
      <c r="P739" s="6">
        <f>IF(E739=0,0,E739/L739)</f>
        <v>190.9</v>
      </c>
      <c r="Q739" t="str">
        <f>LEFT(N739,FIND("/",N739)-1)</f>
        <v>music</v>
      </c>
      <c r="R739" t="str">
        <f>RIGHT(N739,LEN(N739)-FIND("/",N739))</f>
        <v>rock</v>
      </c>
      <c r="S739" s="10">
        <f>(((J739/60)/60)/24)+DATE(1970,1,1)</f>
        <v>41620.87667824074</v>
      </c>
      <c r="T739" s="10">
        <f>(((I739/60)/60)/24)+DATE(1970,1,1)</f>
        <v>41650.87667824074</v>
      </c>
      <c r="U739" s="5">
        <f>P739/3304</f>
        <v>5.7778450363196128E-2</v>
      </c>
      <c r="V739" s="5">
        <f>L739/26457</f>
        <v>1.8898590165173678E-3</v>
      </c>
    </row>
    <row r="740" spans="1:22" ht="48" x14ac:dyDescent="0.2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5">
        <f>E740/D740</f>
        <v>1.0037894736842106</v>
      </c>
      <c r="P740" s="6">
        <f>IF(E740=0,0,E740/L740)</f>
        <v>98.30927835051547</v>
      </c>
      <c r="Q740" t="str">
        <f>LEFT(N740,FIND("/",N740)-1)</f>
        <v>theater</v>
      </c>
      <c r="R740" t="str">
        <f>RIGHT(N740,LEN(N740)-FIND("/",N740))</f>
        <v>plays</v>
      </c>
      <c r="S740" s="10">
        <f>(((J740/60)/60)/24)+DATE(1970,1,1)</f>
        <v>42254.264687499999</v>
      </c>
      <c r="T740" s="10">
        <f>(((I740/60)/60)/24)+DATE(1970,1,1)</f>
        <v>42279.958333333328</v>
      </c>
      <c r="U740" s="5">
        <f>P740/3304</f>
        <v>2.9754624198097903E-2</v>
      </c>
      <c r="V740" s="5">
        <f>L740/26457</f>
        <v>3.6663264920436937E-3</v>
      </c>
    </row>
    <row r="741" spans="1:22" ht="48" x14ac:dyDescent="0.2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5">
        <f>E741/D741</f>
        <v>1.0026315789473683</v>
      </c>
      <c r="P741" s="6">
        <f>IF(E741=0,0,E741/L741)</f>
        <v>134.1549295774648</v>
      </c>
      <c r="Q741" t="str">
        <f>LEFT(N741,FIND("/",N741)-1)</f>
        <v>theater</v>
      </c>
      <c r="R741" t="str">
        <f>RIGHT(N741,LEN(N741)-FIND("/",N741))</f>
        <v>plays</v>
      </c>
      <c r="S741" s="10">
        <f>(((J741/60)/60)/24)+DATE(1970,1,1)</f>
        <v>41776.063136574077</v>
      </c>
      <c r="T741" s="10">
        <f>(((I741/60)/60)/24)+DATE(1970,1,1)</f>
        <v>41807.125</v>
      </c>
      <c r="U741" s="5">
        <f>P741/3304</f>
        <v>4.0603792244995399E-2</v>
      </c>
      <c r="V741" s="5">
        <f>L741/26457</f>
        <v>2.6835998034546622E-3</v>
      </c>
    </row>
    <row r="742" spans="1:22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5">
        <f>E742/D742</f>
        <v>1.5833333333333333</v>
      </c>
      <c r="P742" s="6">
        <f>IF(E742=0,0,E742/L742)</f>
        <v>68.345323741007192</v>
      </c>
      <c r="Q742" t="str">
        <f>LEFT(N742,FIND("/",N742)-1)</f>
        <v>publishing</v>
      </c>
      <c r="R742" t="str">
        <f>RIGHT(N742,LEN(N742)-FIND("/",N742))</f>
        <v>nonfiction</v>
      </c>
      <c r="S742" s="10">
        <f>(((J742/60)/60)/24)+DATE(1970,1,1)</f>
        <v>41829.502650462964</v>
      </c>
      <c r="T742" s="10">
        <f>(((I742/60)/60)/24)+DATE(1970,1,1)</f>
        <v>41862.502650462964</v>
      </c>
      <c r="U742" s="5">
        <f>P742/3304</f>
        <v>2.0685630672217674E-2</v>
      </c>
      <c r="V742" s="5">
        <f>L742/26457</f>
        <v>5.2538080659182826E-3</v>
      </c>
    </row>
    <row r="743" spans="1:22" ht="16" x14ac:dyDescent="0.2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5">
        <f>E743/D743</f>
        <v>1.2648920000000001</v>
      </c>
      <c r="P743" s="6">
        <f>IF(E743=0,0,E743/L743)</f>
        <v>64.535306122448986</v>
      </c>
      <c r="Q743" t="str">
        <f>LEFT(N743,FIND("/",N743)-1)</f>
        <v>music</v>
      </c>
      <c r="R743" t="str">
        <f>RIGHT(N743,LEN(N743)-FIND("/",N743))</f>
        <v>rock</v>
      </c>
      <c r="S743" s="10">
        <f>(((J743/60)/60)/24)+DATE(1970,1,1)</f>
        <v>41924.996099537035</v>
      </c>
      <c r="T743" s="10">
        <f>(((I743/60)/60)/24)+DATE(1970,1,1)</f>
        <v>41970.037766203706</v>
      </c>
      <c r="U743" s="5">
        <f>P743/3304</f>
        <v>1.9532477639966399E-2</v>
      </c>
      <c r="V743" s="5">
        <f>L743/26457</f>
        <v>5.5561855085610613E-3</v>
      </c>
    </row>
    <row r="744" spans="1:22" ht="48" x14ac:dyDescent="0.2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5">
        <f>E744/D744</f>
        <v>0.236925</v>
      </c>
      <c r="P744" s="6">
        <f>IF(E744=0,0,E744/L744)</f>
        <v>51.227027027027027</v>
      </c>
      <c r="Q744" t="str">
        <f>LEFT(N744,FIND("/",N744)-1)</f>
        <v>photography</v>
      </c>
      <c r="R744" t="str">
        <f>RIGHT(N744,LEN(N744)-FIND("/",N744))</f>
        <v>photobooks</v>
      </c>
      <c r="S744" s="10">
        <f>(((J744/60)/60)/24)+DATE(1970,1,1)</f>
        <v>42115.949976851851</v>
      </c>
      <c r="T744" s="10">
        <f>(((I744/60)/60)/24)+DATE(1970,1,1)</f>
        <v>42145.949976851851</v>
      </c>
      <c r="U744" s="5">
        <f>P744/3304</f>
        <v>1.5504548131666776E-2</v>
      </c>
      <c r="V744" s="5">
        <f>L744/26457</f>
        <v>6.9924783611142608E-3</v>
      </c>
    </row>
    <row r="745" spans="1:22" ht="48" x14ac:dyDescent="0.2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5">
        <f>E745/D745</f>
        <v>0.20449632511889321</v>
      </c>
      <c r="P745" s="6">
        <f>IF(E745=0,0,E745/L745)</f>
        <v>83.716814159292042</v>
      </c>
      <c r="Q745" t="str">
        <f>LEFT(N745,FIND("/",N745)-1)</f>
        <v>photography</v>
      </c>
      <c r="R745" t="str">
        <f>RIGHT(N745,LEN(N745)-FIND("/",N745))</f>
        <v>photobooks</v>
      </c>
      <c r="S745" s="10">
        <f>(((J745/60)/60)/24)+DATE(1970,1,1)</f>
        <v>42623.606134259258</v>
      </c>
      <c r="T745" s="10">
        <f>(((I745/60)/60)/24)+DATE(1970,1,1)</f>
        <v>42653.606134259258</v>
      </c>
      <c r="U745" s="5">
        <f>P745/3304</f>
        <v>2.5338018813345048E-2</v>
      </c>
      <c r="V745" s="5">
        <f>L745/26457</f>
        <v>4.2710813773292515E-3</v>
      </c>
    </row>
    <row r="746" spans="1:22" ht="48" x14ac:dyDescent="0.2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5">
        <f>E746/D746</f>
        <v>1.0495555555555556</v>
      </c>
      <c r="P746" s="6">
        <f>IF(E746=0,0,E746/L746)</f>
        <v>59.408805031446541</v>
      </c>
      <c r="Q746" t="str">
        <f>LEFT(N746,FIND("/",N746)-1)</f>
        <v>photography</v>
      </c>
      <c r="R746" t="str">
        <f>RIGHT(N746,LEN(N746)-FIND("/",N746))</f>
        <v>photobooks</v>
      </c>
      <c r="S746" s="10">
        <f>(((J746/60)/60)/24)+DATE(1970,1,1)</f>
        <v>42292.435532407413</v>
      </c>
      <c r="T746" s="10">
        <f>(((I746/60)/60)/24)+DATE(1970,1,1)</f>
        <v>42321.625</v>
      </c>
      <c r="U746" s="5">
        <f>P746/3304</f>
        <v>1.7980873193537087E-2</v>
      </c>
      <c r="V746" s="5">
        <f>L746/26457</f>
        <v>6.0097516725252298E-3</v>
      </c>
    </row>
    <row r="747" spans="1:22" ht="48" x14ac:dyDescent="0.2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5">
        <f>E747/D747</f>
        <v>1.885046</v>
      </c>
      <c r="P747" s="6">
        <f>IF(E747=0,0,E747/L747)</f>
        <v>31.209370860927152</v>
      </c>
      <c r="Q747" t="str">
        <f>LEFT(N747,FIND("/",N747)-1)</f>
        <v>theater</v>
      </c>
      <c r="R747" t="str">
        <f>RIGHT(N747,LEN(N747)-FIND("/",N747))</f>
        <v>plays</v>
      </c>
      <c r="S747" s="10">
        <f>(((J747/60)/60)/24)+DATE(1970,1,1)</f>
        <v>41233.499131944445</v>
      </c>
      <c r="T747" s="10">
        <f>(((I747/60)/60)/24)+DATE(1970,1,1)</f>
        <v>41263.499131944445</v>
      </c>
      <c r="U747" s="5">
        <f>P747/3304</f>
        <v>9.4459354905953846E-3</v>
      </c>
      <c r="V747" s="5">
        <f>L747/26457</f>
        <v>1.1414748459764902E-2</v>
      </c>
    </row>
    <row r="748" spans="1:22" ht="32" x14ac:dyDescent="0.2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5">
        <f>E748/D748</f>
        <v>0.52327777777777773</v>
      </c>
      <c r="P748" s="6">
        <f>IF(E748=0,0,E748/L748)</f>
        <v>94.19</v>
      </c>
      <c r="Q748" t="str">
        <f>LEFT(N748,FIND("/",N748)-1)</f>
        <v>photography</v>
      </c>
      <c r="R748" t="str">
        <f>RIGHT(N748,LEN(N748)-FIND("/",N748))</f>
        <v>photobooks</v>
      </c>
      <c r="S748" s="10">
        <f>(((J748/60)/60)/24)+DATE(1970,1,1)</f>
        <v>42705.662118055552</v>
      </c>
      <c r="T748" s="10">
        <f>(((I748/60)/60)/24)+DATE(1970,1,1)</f>
        <v>42765.290972222225</v>
      </c>
      <c r="U748" s="5">
        <f>P748/3304</f>
        <v>2.8507869249394673E-2</v>
      </c>
      <c r="V748" s="5">
        <f>L748/26457</f>
        <v>3.7797180330347356E-3</v>
      </c>
    </row>
    <row r="749" spans="1:22" ht="48" x14ac:dyDescent="0.2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5">
        <f>E749/D749</f>
        <v>1.1052941176470588</v>
      </c>
      <c r="P749" s="6">
        <f>IF(E749=0,0,E749/L749)</f>
        <v>104.38888888888889</v>
      </c>
      <c r="Q749" t="str">
        <f>LEFT(N749,FIND("/",N749)-1)</f>
        <v>photography</v>
      </c>
      <c r="R749" t="str">
        <f>RIGHT(N749,LEN(N749)-FIND("/",N749))</f>
        <v>photobooks</v>
      </c>
      <c r="S749" s="10">
        <f>(((J749/60)/60)/24)+DATE(1970,1,1)</f>
        <v>42067.876770833333</v>
      </c>
      <c r="T749" s="10">
        <f>(((I749/60)/60)/24)+DATE(1970,1,1)</f>
        <v>42097.835104166668</v>
      </c>
      <c r="U749" s="5">
        <f>P749/3304</f>
        <v>3.1594700026903413E-2</v>
      </c>
      <c r="V749" s="5">
        <f>L749/26457</f>
        <v>3.401746229731262E-3</v>
      </c>
    </row>
    <row r="750" spans="1:22" ht="48" x14ac:dyDescent="0.2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5">
        <f>E750/D750</f>
        <v>1.2516</v>
      </c>
      <c r="P750" s="6">
        <f>IF(E750=0,0,E750/L750)</f>
        <v>140.1044776119403</v>
      </c>
      <c r="Q750" t="str">
        <f>LEFT(N750,FIND("/",N750)-1)</f>
        <v>film &amp; video</v>
      </c>
      <c r="R750" t="str">
        <f>RIGHT(N750,LEN(N750)-FIND("/",N750))</f>
        <v>documentary</v>
      </c>
      <c r="S750" s="10">
        <f>(((J750/60)/60)/24)+DATE(1970,1,1)</f>
        <v>42078.793124999997</v>
      </c>
      <c r="T750" s="10">
        <f>(((I750/60)/60)/24)+DATE(1970,1,1)</f>
        <v>42123.793124999997</v>
      </c>
      <c r="U750" s="5">
        <f>P750/3304</f>
        <v>4.2404502909182899E-2</v>
      </c>
      <c r="V750" s="5">
        <f>L750/26457</f>
        <v>2.5324110821332729E-3</v>
      </c>
    </row>
    <row r="751" spans="1:22" ht="48" x14ac:dyDescent="0.2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5">
        <f>E751/D751</f>
        <v>1.0411111111111111</v>
      </c>
      <c r="P751" s="6">
        <f>IF(E751=0,0,E751/L751)</f>
        <v>90.09615384615384</v>
      </c>
      <c r="Q751" t="str">
        <f>LEFT(N751,FIND("/",N751)-1)</f>
        <v>music</v>
      </c>
      <c r="R751" t="str">
        <f>RIGHT(N751,LEN(N751)-FIND("/",N751))</f>
        <v>indie rock</v>
      </c>
      <c r="S751" s="10">
        <f>(((J751/60)/60)/24)+DATE(1970,1,1)</f>
        <v>41736.004502314812</v>
      </c>
      <c r="T751" s="10">
        <f>(((I751/60)/60)/24)+DATE(1970,1,1)</f>
        <v>41766.004502314812</v>
      </c>
      <c r="U751" s="5">
        <f>P751/3304</f>
        <v>2.7268811696777796E-2</v>
      </c>
      <c r="V751" s="5">
        <f>L751/26457</f>
        <v>3.9309067543561249E-3</v>
      </c>
    </row>
    <row r="752" spans="1:22" ht="32" x14ac:dyDescent="0.2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5">
        <f>E752/D752</f>
        <v>2.5248648648648651</v>
      </c>
      <c r="P752" s="6">
        <f>IF(E752=0,0,E752/L752)</f>
        <v>55.607142857142854</v>
      </c>
      <c r="Q752" t="str">
        <f>LEFT(N752,FIND("/",N752)-1)</f>
        <v>music</v>
      </c>
      <c r="R752" t="str">
        <f>RIGHT(N752,LEN(N752)-FIND("/",N752))</f>
        <v>rock</v>
      </c>
      <c r="S752" s="10">
        <f>(((J752/60)/60)/24)+DATE(1970,1,1)</f>
        <v>42677.669050925921</v>
      </c>
      <c r="T752" s="10">
        <f>(((I752/60)/60)/24)+DATE(1970,1,1)</f>
        <v>42707.710717592592</v>
      </c>
      <c r="U752" s="5">
        <f>P752/3304</f>
        <v>1.6830249048772051E-2</v>
      </c>
      <c r="V752" s="5">
        <f>L752/26457</f>
        <v>6.3499262954983555E-3</v>
      </c>
    </row>
    <row r="753" spans="1:22" ht="48" x14ac:dyDescent="0.2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5">
        <f>E753/D753</f>
        <v>1.033638888888889</v>
      </c>
      <c r="P753" s="6">
        <f>IF(E753=0,0,E753/L753)</f>
        <v>64.156896551724131</v>
      </c>
      <c r="Q753" t="str">
        <f>LEFT(N753,FIND("/",N753)-1)</f>
        <v>photography</v>
      </c>
      <c r="R753" t="str">
        <f>RIGHT(N753,LEN(N753)-FIND("/",N753))</f>
        <v>photobooks</v>
      </c>
      <c r="S753" s="10">
        <f>(((J753/60)/60)/24)+DATE(1970,1,1)</f>
        <v>41782.741701388892</v>
      </c>
      <c r="T753" s="10">
        <f>(((I753/60)/60)/24)+DATE(1970,1,1)</f>
        <v>41810.915972222225</v>
      </c>
      <c r="U753" s="5">
        <f>P753/3304</f>
        <v>1.9417946898221589E-2</v>
      </c>
      <c r="V753" s="5">
        <f>L753/26457</f>
        <v>5.4805911479003664E-3</v>
      </c>
    </row>
    <row r="754" spans="1:22" ht="48" x14ac:dyDescent="0.2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5">
        <f>E754/D754</f>
        <v>9302.5</v>
      </c>
      <c r="P754" s="6">
        <f>IF(E754=0,0,E754/L754)</f>
        <v>4.5712530712530715</v>
      </c>
      <c r="Q754" t="str">
        <f>LEFT(N754,FIND("/",N754)-1)</f>
        <v>games</v>
      </c>
      <c r="R754" t="str">
        <f>RIGHT(N754,LEN(N754)-FIND("/",N754))</f>
        <v>tabletop games</v>
      </c>
      <c r="S754" s="10">
        <f>(((J754/60)/60)/24)+DATE(1970,1,1)</f>
        <v>42800.751041666663</v>
      </c>
      <c r="T754" s="10">
        <f>(((I754/60)/60)/24)+DATE(1970,1,1)</f>
        <v>42807.125</v>
      </c>
      <c r="U754" s="5">
        <f>P754/3304</f>
        <v>1.3835511716867651E-3</v>
      </c>
      <c r="V754" s="5">
        <f>L754/26457</f>
        <v>7.6917261972256873E-2</v>
      </c>
    </row>
    <row r="755" spans="1:22" ht="48" x14ac:dyDescent="0.2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5">
        <f>E755/D755</f>
        <v>1.8455999999999999</v>
      </c>
      <c r="P755" s="6">
        <f>IF(E755=0,0,E755/L755)</f>
        <v>85.444444444444443</v>
      </c>
      <c r="Q755" t="str">
        <f>LEFT(N755,FIND("/",N755)-1)</f>
        <v>film &amp; video</v>
      </c>
      <c r="R755" t="str">
        <f>RIGHT(N755,LEN(N755)-FIND("/",N755))</f>
        <v>documentary</v>
      </c>
      <c r="S755" s="10">
        <f>(((J755/60)/60)/24)+DATE(1970,1,1)</f>
        <v>40266.662708333337</v>
      </c>
      <c r="T755" s="10">
        <f>(((I755/60)/60)/24)+DATE(1970,1,1)</f>
        <v>40330.165972222225</v>
      </c>
      <c r="U755" s="5">
        <f>P755/3304</f>
        <v>2.5860909335485606E-2</v>
      </c>
      <c r="V755" s="5">
        <f>L755/26457</f>
        <v>4.0820954756775147E-3</v>
      </c>
    </row>
    <row r="756" spans="1:22" ht="48" x14ac:dyDescent="0.2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5">
        <f>E756/D756</f>
        <v>1.0171957671957672</v>
      </c>
      <c r="P756" s="6">
        <f>IF(E756=0,0,E756/L756)</f>
        <v>196.34042553191489</v>
      </c>
      <c r="Q756" t="str">
        <f>LEFT(N756,FIND("/",N756)-1)</f>
        <v>music</v>
      </c>
      <c r="R756" t="str">
        <f>RIGHT(N756,LEN(N756)-FIND("/",N756))</f>
        <v>indie rock</v>
      </c>
      <c r="S756" s="10">
        <f>(((J756/60)/60)/24)+DATE(1970,1,1)</f>
        <v>42267.746782407412</v>
      </c>
      <c r="T756" s="10">
        <f>(((I756/60)/60)/24)+DATE(1970,1,1)</f>
        <v>42297.746782407412</v>
      </c>
      <c r="U756" s="5">
        <f>P756/3304</f>
        <v>5.9425068260264793E-2</v>
      </c>
      <c r="V756" s="5">
        <f>L756/26457</f>
        <v>1.7764674755263257E-3</v>
      </c>
    </row>
    <row r="757" spans="1:22" ht="48" x14ac:dyDescent="0.2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5">
        <f>E757/D757</f>
        <v>1.1504037499999999</v>
      </c>
      <c r="P757" s="6">
        <f>IF(E757=0,0,E757/L757)</f>
        <v>57.520187499999999</v>
      </c>
      <c r="Q757" t="str">
        <f>LEFT(N757,FIND("/",N757)-1)</f>
        <v>music</v>
      </c>
      <c r="R757" t="str">
        <f>RIGHT(N757,LEN(N757)-FIND("/",N757))</f>
        <v>indie rock</v>
      </c>
      <c r="S757" s="10">
        <f>(((J757/60)/60)/24)+DATE(1970,1,1)</f>
        <v>41299.381423611114</v>
      </c>
      <c r="T757" s="10">
        <f>(((I757/60)/60)/24)+DATE(1970,1,1)</f>
        <v>41329.381423611114</v>
      </c>
      <c r="U757" s="5">
        <f>P757/3304</f>
        <v>1.7409257717917674E-2</v>
      </c>
      <c r="V757" s="5">
        <f>L757/26457</f>
        <v>6.0475488528555768E-3</v>
      </c>
    </row>
    <row r="758" spans="1:22" ht="32" x14ac:dyDescent="0.2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5">
        <f>E758/D758</f>
        <v>1.1048192771084338</v>
      </c>
      <c r="P758" s="6">
        <f>IF(E758=0,0,E758/L758)</f>
        <v>96.526315789473685</v>
      </c>
      <c r="Q758" t="str">
        <f>LEFT(N758,FIND("/",N758)-1)</f>
        <v>theater</v>
      </c>
      <c r="R758" t="str">
        <f>RIGHT(N758,LEN(N758)-FIND("/",N758))</f>
        <v>spaces</v>
      </c>
      <c r="S758" s="10">
        <f>(((J758/60)/60)/24)+DATE(1970,1,1)</f>
        <v>42359.868611111116</v>
      </c>
      <c r="T758" s="10">
        <f>(((I758/60)/60)/24)+DATE(1970,1,1)</f>
        <v>42389.868611111116</v>
      </c>
      <c r="U758" s="5">
        <f>P758/3304</f>
        <v>2.9214986619090097E-2</v>
      </c>
      <c r="V758" s="5">
        <f>L758/26457</f>
        <v>3.5907321313829988E-3</v>
      </c>
    </row>
    <row r="759" spans="1:22" ht="48" x14ac:dyDescent="0.2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5">
        <f>E759/D759</f>
        <v>1.0152222222222222</v>
      </c>
      <c r="P759" s="6">
        <f>IF(E759=0,0,E759/L759)</f>
        <v>51.044692737430168</v>
      </c>
      <c r="Q759" t="str">
        <f>LEFT(N759,FIND("/",N759)-1)</f>
        <v>music</v>
      </c>
      <c r="R759" t="str">
        <f>RIGHT(N759,LEN(N759)-FIND("/",N759))</f>
        <v>rock</v>
      </c>
      <c r="S759" s="10">
        <f>(((J759/60)/60)/24)+DATE(1970,1,1)</f>
        <v>41800.959490740745</v>
      </c>
      <c r="T759" s="10">
        <f>(((I759/60)/60)/24)+DATE(1970,1,1)</f>
        <v>41830.959490740745</v>
      </c>
      <c r="U759" s="5">
        <f>P759/3304</f>
        <v>1.5449362208665305E-2</v>
      </c>
      <c r="V759" s="5">
        <f>L759/26457</f>
        <v>6.765695279132177E-3</v>
      </c>
    </row>
    <row r="760" spans="1:22" ht="48" x14ac:dyDescent="0.2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5">
        <f>E760/D760</f>
        <v>1.1412500000000001</v>
      </c>
      <c r="P760" s="6">
        <f>IF(E760=0,0,E760/L760)</f>
        <v>67.132352941176464</v>
      </c>
      <c r="Q760" t="str">
        <f>LEFT(N760,FIND("/",N760)-1)</f>
        <v>music</v>
      </c>
      <c r="R760" t="str">
        <f>RIGHT(N760,LEN(N760)-FIND("/",N760))</f>
        <v>rock</v>
      </c>
      <c r="S760" s="10">
        <f>(((J760/60)/60)/24)+DATE(1970,1,1)</f>
        <v>40845.050879629627</v>
      </c>
      <c r="T760" s="10">
        <f>(((I760/60)/60)/24)+DATE(1970,1,1)</f>
        <v>40890.092546296299</v>
      </c>
      <c r="U760" s="5">
        <f>P760/3304</f>
        <v>2.0318508759435975E-2</v>
      </c>
      <c r="V760" s="5">
        <f>L760/26457</f>
        <v>5.1404165249272406E-3</v>
      </c>
    </row>
    <row r="761" spans="1:22" ht="32" x14ac:dyDescent="0.2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5">
        <f>E761/D761</f>
        <v>1.0137777777777779</v>
      </c>
      <c r="P761" s="6">
        <f>IF(E761=0,0,E761/L761)</f>
        <v>126.72222222222223</v>
      </c>
      <c r="Q761" t="str">
        <f>LEFT(N761,FIND("/",N761)-1)</f>
        <v>theater</v>
      </c>
      <c r="R761" t="str">
        <f>RIGHT(N761,LEN(N761)-FIND("/",N761))</f>
        <v>plays</v>
      </c>
      <c r="S761" s="10">
        <f>(((J761/60)/60)/24)+DATE(1970,1,1)</f>
        <v>42697.082673611112</v>
      </c>
      <c r="T761" s="10">
        <f>(((I761/60)/60)/24)+DATE(1970,1,1)</f>
        <v>42718.665972222225</v>
      </c>
      <c r="U761" s="5">
        <f>P761/3304</f>
        <v>3.835418348130213E-2</v>
      </c>
      <c r="V761" s="5">
        <f>L761/26457</f>
        <v>2.7213969837850097E-3</v>
      </c>
    </row>
    <row r="762" spans="1:22" ht="48" x14ac:dyDescent="0.2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5">
        <f>E762/D762</f>
        <v>2.6059999999999999</v>
      </c>
      <c r="P762" s="6">
        <f>IF(E762=0,0,E762/L762)</f>
        <v>54.616766467065865</v>
      </c>
      <c r="Q762" t="str">
        <f>LEFT(N762,FIND("/",N762)-1)</f>
        <v>photography</v>
      </c>
      <c r="R762" t="str">
        <f>RIGHT(N762,LEN(N762)-FIND("/",N762))</f>
        <v>photobooks</v>
      </c>
      <c r="S762" s="10">
        <f>(((J762/60)/60)/24)+DATE(1970,1,1)</f>
        <v>42333.619050925925</v>
      </c>
      <c r="T762" s="10">
        <f>(((I762/60)/60)/24)+DATE(1970,1,1)</f>
        <v>42369.125</v>
      </c>
      <c r="U762" s="5">
        <f>P762/3304</f>
        <v>1.6530498325383131E-2</v>
      </c>
      <c r="V762" s="5">
        <f>L762/26457</f>
        <v>6.3121291151680085E-3</v>
      </c>
    </row>
    <row r="763" spans="1:22" ht="48" x14ac:dyDescent="0.2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5">
        <f>E763/D763</f>
        <v>1.0412571428571429</v>
      </c>
      <c r="P763" s="6">
        <f>IF(E763=0,0,E763/L763)</f>
        <v>130.15714285714284</v>
      </c>
      <c r="Q763" t="str">
        <f>LEFT(N763,FIND("/",N763)-1)</f>
        <v>photography</v>
      </c>
      <c r="R763" t="str">
        <f>RIGHT(N763,LEN(N763)-FIND("/",N763))</f>
        <v>photobooks</v>
      </c>
      <c r="S763" s="10">
        <f>(((J763/60)/60)/24)+DATE(1970,1,1)</f>
        <v>42109.894942129627</v>
      </c>
      <c r="T763" s="10">
        <f>(((I763/60)/60)/24)+DATE(1970,1,1)</f>
        <v>42141.75</v>
      </c>
      <c r="U763" s="5">
        <f>P763/3304</f>
        <v>3.9393808370805944E-2</v>
      </c>
      <c r="V763" s="5">
        <f>L763/26457</f>
        <v>2.6458026231243148E-3</v>
      </c>
    </row>
    <row r="764" spans="1:22" ht="48" x14ac:dyDescent="0.2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5">
        <f>E764/D764</f>
        <v>1.0122222222222221</v>
      </c>
      <c r="P764" s="6">
        <f>IF(E764=0,0,E764/L764)</f>
        <v>159.82456140350877</v>
      </c>
      <c r="Q764" t="str">
        <f>LEFT(N764,FIND("/",N764)-1)</f>
        <v>film &amp; video</v>
      </c>
      <c r="R764" t="str">
        <f>RIGHT(N764,LEN(N764)-FIND("/",N764))</f>
        <v>television</v>
      </c>
      <c r="S764" s="10">
        <f>(((J764/60)/60)/24)+DATE(1970,1,1)</f>
        <v>42516.047071759262</v>
      </c>
      <c r="T764" s="10">
        <f>(((I764/60)/60)/24)+DATE(1970,1,1)</f>
        <v>42556.047071759262</v>
      </c>
      <c r="U764" s="5">
        <f>P764/3304</f>
        <v>4.8373051272248418E-2</v>
      </c>
      <c r="V764" s="5">
        <f>L764/26457</f>
        <v>2.1544392788297993E-3</v>
      </c>
    </row>
    <row r="765" spans="1:22" ht="48" x14ac:dyDescent="0.2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5">
        <f>E765/D765</f>
        <v>1.0133333333333334</v>
      </c>
      <c r="P765" s="6">
        <f>IF(E765=0,0,E765/L765)</f>
        <v>347.84615384615387</v>
      </c>
      <c r="Q765" t="str">
        <f>LEFT(N765,FIND("/",N765)-1)</f>
        <v>film &amp; video</v>
      </c>
      <c r="R765" t="str">
        <f>RIGHT(N765,LEN(N765)-FIND("/",N765))</f>
        <v>documentary</v>
      </c>
      <c r="S765" s="10">
        <f>(((J765/60)/60)/24)+DATE(1970,1,1)</f>
        <v>40255.744629629626</v>
      </c>
      <c r="T765" s="10">
        <f>(((I765/60)/60)/24)+DATE(1970,1,1)</f>
        <v>40300.806944444441</v>
      </c>
      <c r="U765" s="5">
        <f>P765/3304</f>
        <v>0.10528031290743156</v>
      </c>
      <c r="V765" s="5">
        <f>L765/26457</f>
        <v>9.8272668858903124E-4</v>
      </c>
    </row>
    <row r="766" spans="1:22" ht="32" x14ac:dyDescent="0.2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5">
        <f>E766/D766</f>
        <v>3.6120000000000001</v>
      </c>
      <c r="P766" s="6">
        <f>IF(E766=0,0,E766/L766)</f>
        <v>96.063829787234042</v>
      </c>
      <c r="Q766" t="str">
        <f>LEFT(N766,FIND("/",N766)-1)</f>
        <v>technology</v>
      </c>
      <c r="R766" t="str">
        <f>RIGHT(N766,LEN(N766)-FIND("/",N766))</f>
        <v>hardware</v>
      </c>
      <c r="S766" s="10">
        <f>(((J766/60)/60)/24)+DATE(1970,1,1)</f>
        <v>41848.021770833337</v>
      </c>
      <c r="T766" s="10">
        <f>(((I766/60)/60)/24)+DATE(1970,1,1)</f>
        <v>41878.021770833337</v>
      </c>
      <c r="U766" s="5">
        <f>P766/3304</f>
        <v>2.9075009015506671E-2</v>
      </c>
      <c r="V766" s="5">
        <f>L766/26457</f>
        <v>3.5529349510526513E-3</v>
      </c>
    </row>
    <row r="767" spans="1:22" ht="48" x14ac:dyDescent="0.2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5">
        <f>E767/D767</f>
        <v>1.1268750000000001</v>
      </c>
      <c r="P767" s="6">
        <f>IF(E767=0,0,E767/L767)</f>
        <v>107.32142857142857</v>
      </c>
      <c r="Q767" t="str">
        <f>LEFT(N767,FIND("/",N767)-1)</f>
        <v>games</v>
      </c>
      <c r="R767" t="str">
        <f>RIGHT(N767,LEN(N767)-FIND("/",N767))</f>
        <v>tabletop games</v>
      </c>
      <c r="S767" s="10">
        <f>(((J767/60)/60)/24)+DATE(1970,1,1)</f>
        <v>42296.631331018521</v>
      </c>
      <c r="T767" s="10">
        <f>(((I767/60)/60)/24)+DATE(1970,1,1)</f>
        <v>42326.672997685186</v>
      </c>
      <c r="U767" s="5">
        <f>P767/3304</f>
        <v>3.2482272570044969E-2</v>
      </c>
      <c r="V767" s="5">
        <f>L767/26457</f>
        <v>3.1749631477491777E-3</v>
      </c>
    </row>
    <row r="768" spans="1:22" ht="48" x14ac:dyDescent="0.2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5">
        <f>E768/D768</f>
        <v>1.1187499999999999</v>
      </c>
      <c r="P768" s="6">
        <f>IF(E768=0,0,E768/L768)</f>
        <v>61.301369863013697</v>
      </c>
      <c r="Q768" t="str">
        <f>LEFT(N768,FIND("/",N768)-1)</f>
        <v>film &amp; video</v>
      </c>
      <c r="R768" t="str">
        <f>RIGHT(N768,LEN(N768)-FIND("/",N768))</f>
        <v>documentary</v>
      </c>
      <c r="S768" s="10">
        <f>(((J768/60)/60)/24)+DATE(1970,1,1)</f>
        <v>41348.877685185187</v>
      </c>
      <c r="T768" s="10">
        <f>(((I768/60)/60)/24)+DATE(1970,1,1)</f>
        <v>41378.877685185187</v>
      </c>
      <c r="U768" s="5">
        <f>P768/3304</f>
        <v>1.8553683372582837E-2</v>
      </c>
      <c r="V768" s="5">
        <f>L768/26457</f>
        <v>5.5183883282307142E-3</v>
      </c>
    </row>
    <row r="769" spans="1:22" ht="48" x14ac:dyDescent="0.2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5">
        <f>E769/D769</f>
        <v>0.22092500000000001</v>
      </c>
      <c r="P769" s="6">
        <f>IF(E769=0,0,E769/L769)</f>
        <v>23.948509485094849</v>
      </c>
      <c r="Q769" t="str">
        <f>LEFT(N769,FIND("/",N769)-1)</f>
        <v>technology</v>
      </c>
      <c r="R769" t="str">
        <f>RIGHT(N769,LEN(N769)-FIND("/",N769))</f>
        <v>wearables</v>
      </c>
      <c r="S769" s="10">
        <f>(((J769/60)/60)/24)+DATE(1970,1,1)</f>
        <v>41835.581018518518</v>
      </c>
      <c r="T769" s="10">
        <f>(((I769/60)/60)/24)+DATE(1970,1,1)</f>
        <v>41895.581018518518</v>
      </c>
      <c r="U769" s="5">
        <f>P769/3304</f>
        <v>7.2483382218810075E-3</v>
      </c>
      <c r="V769" s="5">
        <f>L769/26457</f>
        <v>1.3947159541898175E-2</v>
      </c>
    </row>
    <row r="770" spans="1:22" ht="48" x14ac:dyDescent="0.2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5">
        <f>E770/D770</f>
        <v>1.10406125</v>
      </c>
      <c r="P770" s="6">
        <f>IF(E770=0,0,E770/L770)</f>
        <v>65.914104477611943</v>
      </c>
      <c r="Q770" t="str">
        <f>LEFT(N770,FIND("/",N770)-1)</f>
        <v>music</v>
      </c>
      <c r="R770" t="str">
        <f>RIGHT(N770,LEN(N770)-FIND("/",N770))</f>
        <v>rock</v>
      </c>
      <c r="S770" s="10">
        <f>(((J770/60)/60)/24)+DATE(1970,1,1)</f>
        <v>42433.688900462963</v>
      </c>
      <c r="T770" s="10">
        <f>(((I770/60)/60)/24)+DATE(1970,1,1)</f>
        <v>42489.507638888885</v>
      </c>
      <c r="U770" s="5">
        <f>P770/3304</f>
        <v>1.9949789490802648E-2</v>
      </c>
      <c r="V770" s="5">
        <f>L770/26457</f>
        <v>5.0648221642665458E-3</v>
      </c>
    </row>
    <row r="771" spans="1:22" ht="48" x14ac:dyDescent="0.2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5">
        <f>E771/D771</f>
        <v>0.15485964912280703</v>
      </c>
      <c r="P771" s="6">
        <f>IF(E771=0,0,E771/L771)</f>
        <v>93.90425531914893</v>
      </c>
      <c r="Q771" t="str">
        <f>LEFT(N771,FIND("/",N771)-1)</f>
        <v>technology</v>
      </c>
      <c r="R771" t="str">
        <f>RIGHT(N771,LEN(N771)-FIND("/",N771))</f>
        <v>wearables</v>
      </c>
      <c r="S771" s="10">
        <f>(((J771/60)/60)/24)+DATE(1970,1,1)</f>
        <v>42556.695706018523</v>
      </c>
      <c r="T771" s="10">
        <f>(((I771/60)/60)/24)+DATE(1970,1,1)</f>
        <v>42616.695706018523</v>
      </c>
      <c r="U771" s="5">
        <f>P771/3304</f>
        <v>2.8421384781824738E-2</v>
      </c>
      <c r="V771" s="5">
        <f>L771/26457</f>
        <v>3.5529349510526513E-3</v>
      </c>
    </row>
    <row r="772" spans="1:22" ht="32" x14ac:dyDescent="0.2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5">
        <f>E772/D772</f>
        <v>0.17630000000000001</v>
      </c>
      <c r="P772" s="6">
        <f>IF(E772=0,0,E772/L772)</f>
        <v>115.98684210526316</v>
      </c>
      <c r="Q772" t="str">
        <f>LEFT(N772,FIND("/",N772)-1)</f>
        <v>film &amp; video</v>
      </c>
      <c r="R772" t="str">
        <f>RIGHT(N772,LEN(N772)-FIND("/",N772))</f>
        <v>drama</v>
      </c>
      <c r="S772" s="10">
        <f>(((J772/60)/60)/24)+DATE(1970,1,1)</f>
        <v>42429.326678240745</v>
      </c>
      <c r="T772" s="10">
        <f>(((I772/60)/60)/24)+DATE(1970,1,1)</f>
        <v>42461.290972222225</v>
      </c>
      <c r="U772" s="5">
        <f>P772/3304</f>
        <v>3.5104976424111124E-2</v>
      </c>
      <c r="V772" s="5">
        <f>L772/26457</f>
        <v>2.872585705106399E-3</v>
      </c>
    </row>
    <row r="773" spans="1:22" ht="48" x14ac:dyDescent="0.2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5">
        <f>E773/D773</f>
        <v>4.8927777777777779</v>
      </c>
      <c r="P773" s="6">
        <f>IF(E773=0,0,E773/L773)</f>
        <v>31.566308243727597</v>
      </c>
      <c r="Q773" t="str">
        <f>LEFT(N773,FIND("/",N773)-1)</f>
        <v>games</v>
      </c>
      <c r="R773" t="str">
        <f>RIGHT(N773,LEN(N773)-FIND("/",N773))</f>
        <v>tabletop games</v>
      </c>
      <c r="S773" s="10">
        <f>(((J773/60)/60)/24)+DATE(1970,1,1)</f>
        <v>42745.365474537044</v>
      </c>
      <c r="T773" s="10">
        <f>(((I773/60)/60)/24)+DATE(1970,1,1)</f>
        <v>42775.208333333328</v>
      </c>
      <c r="U773" s="5">
        <f>P773/3304</f>
        <v>9.5539673861161009E-3</v>
      </c>
      <c r="V773" s="5">
        <f>L773/26457</f>
        <v>1.0545413312166912E-2</v>
      </c>
    </row>
    <row r="774" spans="1:22" ht="32" x14ac:dyDescent="0.2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5">
        <f>E774/D774</f>
        <v>1.7584040000000001</v>
      </c>
      <c r="P774" s="6">
        <f>IF(E774=0,0,E774/L774)</f>
        <v>56.000127388535034</v>
      </c>
      <c r="Q774" t="str">
        <f>LEFT(N774,FIND("/",N774)-1)</f>
        <v>music</v>
      </c>
      <c r="R774" t="str">
        <f>RIGHT(N774,LEN(N774)-FIND("/",N774))</f>
        <v>indie rock</v>
      </c>
      <c r="S774" s="10">
        <f>(((J774/60)/60)/24)+DATE(1970,1,1)</f>
        <v>41002.958634259259</v>
      </c>
      <c r="T774" s="10">
        <f>(((I774/60)/60)/24)+DATE(1970,1,1)</f>
        <v>41032.958634259259</v>
      </c>
      <c r="U774" s="5">
        <f>P774/3304</f>
        <v>1.6949191098224889E-2</v>
      </c>
      <c r="V774" s="5">
        <f>L774/26457</f>
        <v>5.9341573118645349E-3</v>
      </c>
    </row>
    <row r="775" spans="1:22" ht="48" x14ac:dyDescent="0.2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5">
        <f>E775/D775</f>
        <v>1.0329411764705883</v>
      </c>
      <c r="P775" s="6">
        <f>IF(E775=0,0,E775/L775)</f>
        <v>94.408602150537632</v>
      </c>
      <c r="Q775" t="str">
        <f>LEFT(N775,FIND("/",N775)-1)</f>
        <v>theater</v>
      </c>
      <c r="R775" t="str">
        <f>RIGHT(N775,LEN(N775)-FIND("/",N775))</f>
        <v>spaces</v>
      </c>
      <c r="S775" s="10">
        <f>(((J775/60)/60)/24)+DATE(1970,1,1)</f>
        <v>42740.837152777778</v>
      </c>
      <c r="T775" s="10">
        <f>(((I775/60)/60)/24)+DATE(1970,1,1)</f>
        <v>42762.837152777778</v>
      </c>
      <c r="U775" s="5">
        <f>P775/3304</f>
        <v>2.8574032127886693E-2</v>
      </c>
      <c r="V775" s="5">
        <f>L775/26457</f>
        <v>3.5151377707223043E-3</v>
      </c>
    </row>
    <row r="776" spans="1:22" ht="48" x14ac:dyDescent="0.2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5">
        <f>E776/D776</f>
        <v>1.0416666666666667</v>
      </c>
      <c r="P776" s="6">
        <f>IF(E776=0,0,E776/L776)</f>
        <v>194.44444444444446</v>
      </c>
      <c r="Q776" t="str">
        <f>LEFT(N776,FIND("/",N776)-1)</f>
        <v>film &amp; video</v>
      </c>
      <c r="R776" t="str">
        <f>RIGHT(N776,LEN(N776)-FIND("/",N776))</f>
        <v>television</v>
      </c>
      <c r="S776" s="10">
        <f>(((J776/60)/60)/24)+DATE(1970,1,1)</f>
        <v>42323.964976851858</v>
      </c>
      <c r="T776" s="10">
        <f>(((I776/60)/60)/24)+DATE(1970,1,1)</f>
        <v>42353.964976851858</v>
      </c>
      <c r="U776" s="5">
        <f>P776/3304</f>
        <v>5.8851224105461397E-2</v>
      </c>
      <c r="V776" s="5">
        <f>L776/26457</f>
        <v>1.700873114865631E-3</v>
      </c>
    </row>
    <row r="777" spans="1:22" ht="48" x14ac:dyDescent="0.2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5">
        <f>E777/D777</f>
        <v>1.748</v>
      </c>
      <c r="P777" s="6">
        <f>IF(E777=0,0,E777/L777)</f>
        <v>264.84848484848487</v>
      </c>
      <c r="Q777" t="str">
        <f>LEFT(N777,FIND("/",N777)-1)</f>
        <v>theater</v>
      </c>
      <c r="R777" t="str">
        <f>RIGHT(N777,LEN(N777)-FIND("/",N777))</f>
        <v>plays</v>
      </c>
      <c r="S777" s="10">
        <f>(((J777/60)/60)/24)+DATE(1970,1,1)</f>
        <v>42341.818379629629</v>
      </c>
      <c r="T777" s="10">
        <f>(((I777/60)/60)/24)+DATE(1970,1,1)</f>
        <v>42370.166666666672</v>
      </c>
      <c r="U777" s="5">
        <f>P777/3304</f>
        <v>8.0159953041308976E-2</v>
      </c>
      <c r="V777" s="5">
        <f>L777/26457</f>
        <v>1.2473069509014627E-3</v>
      </c>
    </row>
    <row r="778" spans="1:22" ht="48" x14ac:dyDescent="0.2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5">
        <f>E778/D778</f>
        <v>1.1652013333333333</v>
      </c>
      <c r="P778" s="6">
        <f>IF(E778=0,0,E778/L778)</f>
        <v>60.26903448275862</v>
      </c>
      <c r="Q778" t="str">
        <f>LEFT(N778,FIND("/",N778)-1)</f>
        <v>music</v>
      </c>
      <c r="R778" t="str">
        <f>RIGHT(N778,LEN(N778)-FIND("/",N778))</f>
        <v>indie rock</v>
      </c>
      <c r="S778" s="10">
        <f>(((J778/60)/60)/24)+DATE(1970,1,1)</f>
        <v>40852.889699074076</v>
      </c>
      <c r="T778" s="10">
        <f>(((I778/60)/60)/24)+DATE(1970,1,1)</f>
        <v>40883.249305555553</v>
      </c>
      <c r="U778" s="5">
        <f>P778/3304</f>
        <v>1.8241233196960843E-2</v>
      </c>
      <c r="V778" s="5">
        <f>L778/26457</f>
        <v>5.4805911479003664E-3</v>
      </c>
    </row>
    <row r="779" spans="1:22" ht="48" x14ac:dyDescent="0.2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5">
        <f>E779/D779</f>
        <v>1.0276470588235294</v>
      </c>
      <c r="P779" s="6">
        <f>IF(E779=0,0,E779/L779)</f>
        <v>109.1875</v>
      </c>
      <c r="Q779" t="str">
        <f>LEFT(N779,FIND("/",N779)-1)</f>
        <v>film &amp; video</v>
      </c>
      <c r="R779" t="str">
        <f>RIGHT(N779,LEN(N779)-FIND("/",N779))</f>
        <v>documentary</v>
      </c>
      <c r="S779" s="10">
        <f>(((J779/60)/60)/24)+DATE(1970,1,1)</f>
        <v>42101.737442129626</v>
      </c>
      <c r="T779" s="10">
        <f>(((I779/60)/60)/24)+DATE(1970,1,1)</f>
        <v>42132.916666666672</v>
      </c>
      <c r="U779" s="5">
        <f>P779/3304</f>
        <v>3.3047064164648914E-2</v>
      </c>
      <c r="V779" s="5">
        <f>L779/26457</f>
        <v>3.0237744264277884E-3</v>
      </c>
    </row>
    <row r="780" spans="1:22" ht="32" x14ac:dyDescent="0.2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5">
        <f>E780/D780</f>
        <v>1.0912500000000001</v>
      </c>
      <c r="P780" s="6">
        <f>IF(E780=0,0,E780/L780)</f>
        <v>86.43564356435644</v>
      </c>
      <c r="Q780" t="str">
        <f>LEFT(N780,FIND("/",N780)-1)</f>
        <v>music</v>
      </c>
      <c r="R780" t="str">
        <f>RIGHT(N780,LEN(N780)-FIND("/",N780))</f>
        <v>faith</v>
      </c>
      <c r="S780" s="10">
        <f>(((J780/60)/60)/24)+DATE(1970,1,1)</f>
        <v>42783.815289351856</v>
      </c>
      <c r="T780" s="10">
        <f>(((I780/60)/60)/24)+DATE(1970,1,1)</f>
        <v>42811.773622685185</v>
      </c>
      <c r="U780" s="5">
        <f>P780/3304</f>
        <v>2.6160909069115144E-2</v>
      </c>
      <c r="V780" s="5">
        <f>L780/26457</f>
        <v>3.817515213365083E-3</v>
      </c>
    </row>
    <row r="781" spans="1:22" ht="48" x14ac:dyDescent="0.2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5">
        <f>E781/D781</f>
        <v>0.51023391812865493</v>
      </c>
      <c r="P781" s="6">
        <f>IF(E781=0,0,E781/L781)</f>
        <v>147.88135593220338</v>
      </c>
      <c r="Q781" t="str">
        <f>LEFT(N781,FIND("/",N781)-1)</f>
        <v>theater</v>
      </c>
      <c r="R781" t="str">
        <f>RIGHT(N781,LEN(N781)-FIND("/",N781))</f>
        <v>musical</v>
      </c>
      <c r="S781" s="10">
        <f>(((J781/60)/60)/24)+DATE(1970,1,1)</f>
        <v>41880.753437499996</v>
      </c>
      <c r="T781" s="10">
        <f>(((I781/60)/60)/24)+DATE(1970,1,1)</f>
        <v>41905.165972222225</v>
      </c>
      <c r="U781" s="5">
        <f>P781/3304</f>
        <v>4.4758279640497389E-2</v>
      </c>
      <c r="V781" s="5">
        <f>L781/26457</f>
        <v>2.2300336394904942E-3</v>
      </c>
    </row>
    <row r="782" spans="1:22" ht="48" x14ac:dyDescent="0.2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5">
        <f>E782/D782</f>
        <v>1.0261176470588236</v>
      </c>
      <c r="P782" s="6">
        <f>IF(E782=0,0,E782/L782)</f>
        <v>242.27777777777777</v>
      </c>
      <c r="Q782" t="str">
        <f>LEFT(N782,FIND("/",N782)-1)</f>
        <v>theater</v>
      </c>
      <c r="R782" t="str">
        <f>RIGHT(N782,LEN(N782)-FIND("/",N782))</f>
        <v>spaces</v>
      </c>
      <c r="S782" s="10">
        <f>(((J782/60)/60)/24)+DATE(1970,1,1)</f>
        <v>41778.548055555555</v>
      </c>
      <c r="T782" s="10">
        <f>(((I782/60)/60)/24)+DATE(1970,1,1)</f>
        <v>41838.548055555555</v>
      </c>
      <c r="U782" s="5">
        <f>P782/3304</f>
        <v>7.3328625235404898E-2</v>
      </c>
      <c r="V782" s="5">
        <f>L782/26457</f>
        <v>1.3606984918925048E-3</v>
      </c>
    </row>
    <row r="783" spans="1:22" ht="48" x14ac:dyDescent="0.2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5">
        <f>E783/D783</f>
        <v>1.7423040000000001</v>
      </c>
      <c r="P783" s="6">
        <f>IF(E783=0,0,E783/L783)</f>
        <v>51.854285714285716</v>
      </c>
      <c r="Q783" t="str">
        <f>LEFT(N783,FIND("/",N783)-1)</f>
        <v>music</v>
      </c>
      <c r="R783" t="str">
        <f>RIGHT(N783,LEN(N783)-FIND("/",N783))</f>
        <v>pop</v>
      </c>
      <c r="S783" s="10">
        <f>(((J783/60)/60)/24)+DATE(1970,1,1)</f>
        <v>40626.834444444445</v>
      </c>
      <c r="T783" s="10">
        <f>(((I783/60)/60)/24)+DATE(1970,1,1)</f>
        <v>40657.834444444445</v>
      </c>
      <c r="U783" s="5">
        <f>P783/3304</f>
        <v>1.569439640262885E-2</v>
      </c>
      <c r="V783" s="5">
        <f>L783/26457</f>
        <v>6.3499262954983555E-3</v>
      </c>
    </row>
    <row r="784" spans="1:22" ht="16" x14ac:dyDescent="0.2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5">
        <f>E784/D784</f>
        <v>1.0339285714285715</v>
      </c>
      <c r="P784" s="6">
        <f>IF(E784=0,0,E784/L784)</f>
        <v>173.7</v>
      </c>
      <c r="Q784" t="str">
        <f>LEFT(N784,FIND("/",N784)-1)</f>
        <v>theater</v>
      </c>
      <c r="R784" t="str">
        <f>RIGHT(N784,LEN(N784)-FIND("/",N784))</f>
        <v>plays</v>
      </c>
      <c r="S784" s="10">
        <f>(((J784/60)/60)/24)+DATE(1970,1,1)</f>
        <v>42681.35157407407</v>
      </c>
      <c r="T784" s="10">
        <f>(((I784/60)/60)/24)+DATE(1970,1,1)</f>
        <v>42711.35157407407</v>
      </c>
      <c r="U784" s="5">
        <f>P784/3304</f>
        <v>5.2572639225181593E-2</v>
      </c>
      <c r="V784" s="5">
        <f>L784/26457</f>
        <v>1.8898590165173678E-3</v>
      </c>
    </row>
    <row r="785" spans="1:22" ht="48" x14ac:dyDescent="0.2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5">
        <f>E785/D785</f>
        <v>1.1554666666666666</v>
      </c>
      <c r="P785" s="6">
        <f>IF(E785=0,0,E785/L785)</f>
        <v>144.43333333333334</v>
      </c>
      <c r="Q785" t="str">
        <f>LEFT(N785,FIND("/",N785)-1)</f>
        <v>games</v>
      </c>
      <c r="R785" t="str">
        <f>RIGHT(N785,LEN(N785)-FIND("/",N785))</f>
        <v>tabletop games</v>
      </c>
      <c r="S785" s="10">
        <f>(((J785/60)/60)/24)+DATE(1970,1,1)</f>
        <v>42014.832326388889</v>
      </c>
      <c r="T785" s="10">
        <f>(((I785/60)/60)/24)+DATE(1970,1,1)</f>
        <v>42035.832326388889</v>
      </c>
      <c r="U785" s="5">
        <f>P785/3304</f>
        <v>4.3714689265536726E-2</v>
      </c>
      <c r="V785" s="5">
        <f>L785/26457</f>
        <v>2.2678308198208412E-3</v>
      </c>
    </row>
    <row r="786" spans="1:22" ht="64" x14ac:dyDescent="0.2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5">
        <f>E786/D786</f>
        <v>1.728</v>
      </c>
      <c r="P786" s="6">
        <f>IF(E786=0,0,E786/L786)</f>
        <v>75.130434782608702</v>
      </c>
      <c r="Q786" t="str">
        <f>LEFT(N786,FIND("/",N786)-1)</f>
        <v>food</v>
      </c>
      <c r="R786" t="str">
        <f>RIGHT(N786,LEN(N786)-FIND("/",N786))</f>
        <v>small batch</v>
      </c>
      <c r="S786" s="10">
        <f>(((J786/60)/60)/24)+DATE(1970,1,1)</f>
        <v>42243.190057870372</v>
      </c>
      <c r="T786" s="10">
        <f>(((I786/60)/60)/24)+DATE(1970,1,1)</f>
        <v>42273.190057870372</v>
      </c>
      <c r="U786" s="5">
        <f>P786/3304</f>
        <v>2.2739235709022004E-2</v>
      </c>
      <c r="V786" s="5">
        <f>L786/26457</f>
        <v>4.3466757379899456E-3</v>
      </c>
    </row>
    <row r="787" spans="1:22" ht="48" x14ac:dyDescent="0.2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5">
        <f>E787/D787</f>
        <v>1.016</v>
      </c>
      <c r="P787" s="6">
        <f>IF(E787=0,0,E787/L787)</f>
        <v>105.3170731707317</v>
      </c>
      <c r="Q787" t="str">
        <f>LEFT(N787,FIND("/",N787)-1)</f>
        <v>film &amp; video</v>
      </c>
      <c r="R787" t="str">
        <f>RIGHT(N787,LEN(N787)-FIND("/",N787))</f>
        <v>documentary</v>
      </c>
      <c r="S787" s="10">
        <f>(((J787/60)/60)/24)+DATE(1970,1,1)</f>
        <v>42184.626250000001</v>
      </c>
      <c r="T787" s="10">
        <f>(((I787/60)/60)/24)+DATE(1970,1,1)</f>
        <v>42217.626250000001</v>
      </c>
      <c r="U787" s="5">
        <f>P787/3304</f>
        <v>3.1875627472981748E-2</v>
      </c>
      <c r="V787" s="5">
        <f>L787/26457</f>
        <v>3.0993687870884833E-3</v>
      </c>
    </row>
    <row r="788" spans="1:22" ht="48" x14ac:dyDescent="0.2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5">
        <f>E788/D788</f>
        <v>0.34527999999999998</v>
      </c>
      <c r="P788" s="6">
        <f>IF(E788=0,0,E788/L788)</f>
        <v>95.911111111111111</v>
      </c>
      <c r="Q788" t="str">
        <f>LEFT(N788,FIND("/",N788)-1)</f>
        <v>technology</v>
      </c>
      <c r="R788" t="str">
        <f>RIGHT(N788,LEN(N788)-FIND("/",N788))</f>
        <v>wearables</v>
      </c>
      <c r="S788" s="10">
        <f>(((J788/60)/60)/24)+DATE(1970,1,1)</f>
        <v>42339.833981481483</v>
      </c>
      <c r="T788" s="10">
        <f>(((I788/60)/60)/24)+DATE(1970,1,1)</f>
        <v>42367.833333333328</v>
      </c>
      <c r="U788" s="5">
        <f>P788/3304</f>
        <v>2.90287866559053E-2</v>
      </c>
      <c r="V788" s="5">
        <f>L788/26457</f>
        <v>3.401746229731262E-3</v>
      </c>
    </row>
    <row r="789" spans="1:22" ht="32" x14ac:dyDescent="0.2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5">
        <f>E789/D789</f>
        <v>1.0774999999999999</v>
      </c>
      <c r="P789" s="6">
        <f>IF(E789=0,0,E789/L789)</f>
        <v>88.865979381443296</v>
      </c>
      <c r="Q789" t="str">
        <f>LEFT(N789,FIND("/",N789)-1)</f>
        <v>theater</v>
      </c>
      <c r="R789" t="str">
        <f>RIGHT(N789,LEN(N789)-FIND("/",N789))</f>
        <v>spaces</v>
      </c>
      <c r="S789" s="10">
        <f>(((J789/60)/60)/24)+DATE(1970,1,1)</f>
        <v>41957.756840277783</v>
      </c>
      <c r="T789" s="10">
        <f>(((I789/60)/60)/24)+DATE(1970,1,1)</f>
        <v>41987.756840277783</v>
      </c>
      <c r="U789" s="5">
        <f>P789/3304</f>
        <v>2.689648286363296E-2</v>
      </c>
      <c r="V789" s="5">
        <f>L789/26457</f>
        <v>3.6663264920436937E-3</v>
      </c>
    </row>
    <row r="790" spans="1:22" ht="48" x14ac:dyDescent="0.2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5">
        <f>E790/D790</f>
        <v>0.107325</v>
      </c>
      <c r="P790" s="6">
        <f>IF(E790=0,0,E790/L790)</f>
        <v>72.762711864406782</v>
      </c>
      <c r="Q790" t="str">
        <f>LEFT(N790,FIND("/",N790)-1)</f>
        <v>food</v>
      </c>
      <c r="R790" t="str">
        <f>RIGHT(N790,LEN(N790)-FIND("/",N790))</f>
        <v>food trucks</v>
      </c>
      <c r="S790" s="10">
        <f>(((J790/60)/60)/24)+DATE(1970,1,1)</f>
        <v>42113.105046296296</v>
      </c>
      <c r="T790" s="10">
        <f>(((I790/60)/60)/24)+DATE(1970,1,1)</f>
        <v>42158.105046296296</v>
      </c>
      <c r="U790" s="5">
        <f>P790/3304</f>
        <v>2.2022612549759922E-2</v>
      </c>
      <c r="V790" s="5">
        <f>L790/26457</f>
        <v>4.4600672789809883E-3</v>
      </c>
    </row>
    <row r="791" spans="1:22" ht="32" x14ac:dyDescent="0.2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5">
        <f>E791/D791</f>
        <v>1.0726249999999999</v>
      </c>
      <c r="P791" s="6">
        <f>IF(E791=0,0,E791/L791)</f>
        <v>49.316091954022987</v>
      </c>
      <c r="Q791" t="str">
        <f>LEFT(N791,FIND("/",N791)-1)</f>
        <v>film &amp; video</v>
      </c>
      <c r="R791" t="str">
        <f>RIGHT(N791,LEN(N791)-FIND("/",N791))</f>
        <v>television</v>
      </c>
      <c r="S791" s="10">
        <f>(((J791/60)/60)/24)+DATE(1970,1,1)</f>
        <v>42149.548888888887</v>
      </c>
      <c r="T791" s="10">
        <f>(((I791/60)/60)/24)+DATE(1970,1,1)</f>
        <v>42163.666666666672</v>
      </c>
      <c r="U791" s="5">
        <f>P791/3304</f>
        <v>1.4926177952186134E-2</v>
      </c>
      <c r="V791" s="5">
        <f>L791/26457</f>
        <v>6.5767093774804402E-3</v>
      </c>
    </row>
    <row r="792" spans="1:22" ht="48" x14ac:dyDescent="0.2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5">
        <f>E792/D792</f>
        <v>1.0078823529411765</v>
      </c>
      <c r="P792" s="6">
        <f>IF(E792=0,0,E792/L792)</f>
        <v>125.98529411764706</v>
      </c>
      <c r="Q792" t="str">
        <f>LEFT(N792,FIND("/",N792)-1)</f>
        <v>food</v>
      </c>
      <c r="R792" t="str">
        <f>RIGHT(N792,LEN(N792)-FIND("/",N792))</f>
        <v>small batch</v>
      </c>
      <c r="S792" s="10">
        <f>(((J792/60)/60)/24)+DATE(1970,1,1)</f>
        <v>42704.187118055561</v>
      </c>
      <c r="T792" s="10">
        <f>(((I792/60)/60)/24)+DATE(1970,1,1)</f>
        <v>42738.178472222222</v>
      </c>
      <c r="U792" s="5">
        <f>P792/3304</f>
        <v>3.8131142287423446E-2</v>
      </c>
      <c r="V792" s="5">
        <f>L792/26457</f>
        <v>2.5702082624636203E-3</v>
      </c>
    </row>
    <row r="793" spans="1:22" ht="32" x14ac:dyDescent="0.2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5">
        <f>E793/D793</f>
        <v>1.0673325</v>
      </c>
      <c r="P793" s="6">
        <f>IF(E793=0,0,E793/L793)</f>
        <v>45.418404255319146</v>
      </c>
      <c r="Q793" t="str">
        <f>LEFT(N793,FIND("/",N793)-1)</f>
        <v>film &amp; video</v>
      </c>
      <c r="R793" t="str">
        <f>RIGHT(N793,LEN(N793)-FIND("/",N793))</f>
        <v>documentary</v>
      </c>
      <c r="S793" s="10">
        <f>(((J793/60)/60)/24)+DATE(1970,1,1)</f>
        <v>40588.526412037041</v>
      </c>
      <c r="T793" s="10">
        <f>(((I793/60)/60)/24)+DATE(1970,1,1)</f>
        <v>40618.48474537037</v>
      </c>
      <c r="U793" s="5">
        <f>P793/3304</f>
        <v>1.3746490392045747E-2</v>
      </c>
      <c r="V793" s="5">
        <f>L793/26457</f>
        <v>7.1058699021053027E-3</v>
      </c>
    </row>
    <row r="794" spans="1:22" ht="48" x14ac:dyDescent="0.2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5">
        <f>E794/D794</f>
        <v>8.5370000000000001E-2</v>
      </c>
      <c r="P794" s="6">
        <f>IF(E794=0,0,E794/L794)</f>
        <v>29.236301369863014</v>
      </c>
      <c r="Q794" t="str">
        <f>LEFT(N794,FIND("/",N794)-1)</f>
        <v>journalism</v>
      </c>
      <c r="R794" t="str">
        <f>RIGHT(N794,LEN(N794)-FIND("/",N794))</f>
        <v>audio</v>
      </c>
      <c r="S794" s="10">
        <f>(((J794/60)/60)/24)+DATE(1970,1,1)</f>
        <v>42114.252951388888</v>
      </c>
      <c r="T794" s="10">
        <f>(((I794/60)/60)/24)+DATE(1970,1,1)</f>
        <v>42144.252951388888</v>
      </c>
      <c r="U794" s="5">
        <f>P794/3304</f>
        <v>8.8487594945105968E-3</v>
      </c>
      <c r="V794" s="5">
        <f>L794/26457</f>
        <v>1.1036776656461428E-2</v>
      </c>
    </row>
    <row r="795" spans="1:22" ht="64" x14ac:dyDescent="0.2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5">
        <f>E795/D795</f>
        <v>1.0671250000000001</v>
      </c>
      <c r="P795" s="6">
        <f>IF(E795=0,0,E795/L795)</f>
        <v>90.819148936170208</v>
      </c>
      <c r="Q795" t="str">
        <f>LEFT(N795,FIND("/",N795)-1)</f>
        <v>theater</v>
      </c>
      <c r="R795" t="str">
        <f>RIGHT(N795,LEN(N795)-FIND("/",N795))</f>
        <v>musical</v>
      </c>
      <c r="S795" s="10">
        <f>(((J795/60)/60)/24)+DATE(1970,1,1)</f>
        <v>41814.367800925924</v>
      </c>
      <c r="T795" s="10">
        <f>(((I795/60)/60)/24)+DATE(1970,1,1)</f>
        <v>41852.041666666664</v>
      </c>
      <c r="U795" s="5">
        <f>P795/3304</f>
        <v>2.7487635876564834E-2</v>
      </c>
      <c r="V795" s="5">
        <f>L795/26457</f>
        <v>3.5529349510526513E-3</v>
      </c>
    </row>
    <row r="796" spans="1:22" ht="32" x14ac:dyDescent="0.2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5">
        <f>E796/D796</f>
        <v>1.4215</v>
      </c>
      <c r="P796" s="6">
        <f>IF(E796=0,0,E796/L796)</f>
        <v>193.84090909090909</v>
      </c>
      <c r="Q796" t="str">
        <f>LEFT(N796,FIND("/",N796)-1)</f>
        <v>film &amp; video</v>
      </c>
      <c r="R796" t="str">
        <f>RIGHT(N796,LEN(N796)-FIND("/",N796))</f>
        <v>television</v>
      </c>
      <c r="S796" s="10">
        <f>(((J796/60)/60)/24)+DATE(1970,1,1)</f>
        <v>42068.307002314818</v>
      </c>
      <c r="T796" s="10">
        <f>(((I796/60)/60)/24)+DATE(1970,1,1)</f>
        <v>42098.265335648146</v>
      </c>
      <c r="U796" s="5">
        <f>P796/3304</f>
        <v>5.8668556020250937E-2</v>
      </c>
      <c r="V796" s="5">
        <f>L796/26457</f>
        <v>1.6630759345352838E-3</v>
      </c>
    </row>
    <row r="797" spans="1:22" ht="48" x14ac:dyDescent="0.2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5">
        <f>E797/D797</f>
        <v>1.064875</v>
      </c>
      <c r="P797" s="6">
        <f>IF(E797=0,0,E797/L797)</f>
        <v>146.87931034482759</v>
      </c>
      <c r="Q797" t="str">
        <f>LEFT(N797,FIND("/",N797)-1)</f>
        <v>film &amp; video</v>
      </c>
      <c r="R797" t="str">
        <f>RIGHT(N797,LEN(N797)-FIND("/",N797))</f>
        <v>television</v>
      </c>
      <c r="S797" s="10">
        <f>(((J797/60)/60)/24)+DATE(1970,1,1)</f>
        <v>41794.072337962964</v>
      </c>
      <c r="T797" s="10">
        <f>(((I797/60)/60)/24)+DATE(1970,1,1)</f>
        <v>41804.072337962964</v>
      </c>
      <c r="U797" s="5">
        <f>P797/3304</f>
        <v>4.4454997077732324E-2</v>
      </c>
      <c r="V797" s="5">
        <f>L797/26457</f>
        <v>2.1922364591601467E-3</v>
      </c>
    </row>
    <row r="798" spans="1:22" ht="32" x14ac:dyDescent="0.2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5">
        <f>E798/D798</f>
        <v>0.11294666666666667</v>
      </c>
      <c r="P798" s="6">
        <f>IF(E798=0,0,E798/L798)</f>
        <v>117.65277777777777</v>
      </c>
      <c r="Q798" t="str">
        <f>LEFT(N798,FIND("/",N798)-1)</f>
        <v>theater</v>
      </c>
      <c r="R798" t="str">
        <f>RIGHT(N798,LEN(N798)-FIND("/",N798))</f>
        <v>spaces</v>
      </c>
      <c r="S798" s="10">
        <f>(((J798/60)/60)/24)+DATE(1970,1,1)</f>
        <v>42299.130162037036</v>
      </c>
      <c r="T798" s="10">
        <f>(((I798/60)/60)/24)+DATE(1970,1,1)</f>
        <v>42330.290972222225</v>
      </c>
      <c r="U798" s="5">
        <f>P798/3304</f>
        <v>3.5609194242668819E-2</v>
      </c>
      <c r="V798" s="5">
        <f>L798/26457</f>
        <v>2.7213969837850097E-3</v>
      </c>
    </row>
    <row r="799" spans="1:22" ht="32" x14ac:dyDescent="0.2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5">
        <f>E799/D799</f>
        <v>2.8156666666666665</v>
      </c>
      <c r="P799" s="6">
        <f>IF(E799=0,0,E799/L799)</f>
        <v>52.793750000000003</v>
      </c>
      <c r="Q799" t="str">
        <f>LEFT(N799,FIND("/",N799)-1)</f>
        <v>photography</v>
      </c>
      <c r="R799" t="str">
        <f>RIGHT(N799,LEN(N799)-FIND("/",N799))</f>
        <v>photobooks</v>
      </c>
      <c r="S799" s="10">
        <f>(((J799/60)/60)/24)+DATE(1970,1,1)</f>
        <v>42736.732893518521</v>
      </c>
      <c r="T799" s="10">
        <f>(((I799/60)/60)/24)+DATE(1970,1,1)</f>
        <v>42767</v>
      </c>
      <c r="U799" s="5">
        <f>P799/3304</f>
        <v>1.597873789346247E-2</v>
      </c>
      <c r="V799" s="5">
        <f>L799/26457</f>
        <v>6.0475488528555768E-3</v>
      </c>
    </row>
    <row r="800" spans="1:22" ht="48" x14ac:dyDescent="0.2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5">
        <f>E800/D800</f>
        <v>1.0531250000000001</v>
      </c>
      <c r="P800" s="6">
        <f>IF(E800=0,0,E800/L800)</f>
        <v>158.96226415094338</v>
      </c>
      <c r="Q800" t="str">
        <f>LEFT(N800,FIND("/",N800)-1)</f>
        <v>music</v>
      </c>
      <c r="R800" t="str">
        <f>RIGHT(N800,LEN(N800)-FIND("/",N800))</f>
        <v>rock</v>
      </c>
      <c r="S800" s="10">
        <f>(((J800/60)/60)/24)+DATE(1970,1,1)</f>
        <v>40736.115011574075</v>
      </c>
      <c r="T800" s="10">
        <f>(((I800/60)/60)/24)+DATE(1970,1,1)</f>
        <v>40791.712500000001</v>
      </c>
      <c r="U800" s="5">
        <f>P800/3304</f>
        <v>4.8112065420987705E-2</v>
      </c>
      <c r="V800" s="5">
        <f>L800/26457</f>
        <v>2.0032505575084099E-3</v>
      </c>
    </row>
    <row r="801" spans="1:22" ht="32" x14ac:dyDescent="0.2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5">
        <f>E801/D801</f>
        <v>1.6801999999999999</v>
      </c>
      <c r="P801" s="6">
        <f>IF(E801=0,0,E801/L801)</f>
        <v>84.858585858585855</v>
      </c>
      <c r="Q801" t="str">
        <f>LEFT(N801,FIND("/",N801)-1)</f>
        <v>theater</v>
      </c>
      <c r="R801" t="str">
        <f>RIGHT(N801,LEN(N801)-FIND("/",N801))</f>
        <v>spaces</v>
      </c>
      <c r="S801" s="10">
        <f>(((J801/60)/60)/24)+DATE(1970,1,1)</f>
        <v>42567.264178240745</v>
      </c>
      <c r="T801" s="10">
        <f>(((I801/60)/60)/24)+DATE(1970,1,1)</f>
        <v>42597.264178240745</v>
      </c>
      <c r="U801" s="5">
        <f>P801/3304</f>
        <v>2.5683591361557463E-2</v>
      </c>
      <c r="V801" s="5">
        <f>L801/26457</f>
        <v>3.7419208527043881E-3</v>
      </c>
    </row>
    <row r="802" spans="1:22" ht="48" x14ac:dyDescent="0.2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5">
        <f>E802/D802</f>
        <v>1.6798</v>
      </c>
      <c r="P802" s="6">
        <f>IF(E802=0,0,E802/L802)</f>
        <v>75.666666666666671</v>
      </c>
      <c r="Q802" t="str">
        <f>LEFT(N802,FIND("/",N802)-1)</f>
        <v>food</v>
      </c>
      <c r="R802" t="str">
        <f>RIGHT(N802,LEN(N802)-FIND("/",N802))</f>
        <v>small batch</v>
      </c>
      <c r="S802" s="10">
        <f>(((J802/60)/60)/24)+DATE(1970,1,1)</f>
        <v>42670.602673611109</v>
      </c>
      <c r="T802" s="10">
        <f>(((I802/60)/60)/24)+DATE(1970,1,1)</f>
        <v>42700.64434027778</v>
      </c>
      <c r="U802" s="5">
        <f>P802/3304</f>
        <v>2.2901533494753837E-2</v>
      </c>
      <c r="V802" s="5">
        <f>L802/26457</f>
        <v>4.1954870166685566E-3</v>
      </c>
    </row>
    <row r="803" spans="1:22" ht="16" x14ac:dyDescent="0.2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5">
        <f>E803/D803</f>
        <v>1.0443750000000001</v>
      </c>
      <c r="P803" s="6">
        <f>IF(E803=0,0,E803/L803)</f>
        <v>117.67605633802818</v>
      </c>
      <c r="Q803" t="str">
        <f>LEFT(N803,FIND("/",N803)-1)</f>
        <v>music</v>
      </c>
      <c r="R803" t="str">
        <f>RIGHT(N803,LEN(N803)-FIND("/",N803))</f>
        <v>rock</v>
      </c>
      <c r="S803" s="10">
        <f>(((J803/60)/60)/24)+DATE(1970,1,1)</f>
        <v>40763.691423611112</v>
      </c>
      <c r="T803" s="10">
        <f>(((I803/60)/60)/24)+DATE(1970,1,1)</f>
        <v>40793.691423611112</v>
      </c>
      <c r="U803" s="5">
        <f>P803/3304</f>
        <v>3.5616239811751868E-2</v>
      </c>
      <c r="V803" s="5">
        <f>L803/26457</f>
        <v>2.6835998034546622E-3</v>
      </c>
    </row>
    <row r="804" spans="1:22" ht="48" x14ac:dyDescent="0.2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5">
        <f>E804/D804</f>
        <v>1.043625</v>
      </c>
      <c r="P804" s="6">
        <f>IF(E804=0,0,E804/L804)</f>
        <v>56.412162162162161</v>
      </c>
      <c r="Q804" t="str">
        <f>LEFT(N804,FIND("/",N804)-1)</f>
        <v>music</v>
      </c>
      <c r="R804" t="str">
        <f>RIGHT(N804,LEN(N804)-FIND("/",N804))</f>
        <v>rock</v>
      </c>
      <c r="S804" s="10">
        <f>(((J804/60)/60)/24)+DATE(1970,1,1)</f>
        <v>41370.800185185188</v>
      </c>
      <c r="T804" s="10">
        <f>(((I804/60)/60)/24)+DATE(1970,1,1)</f>
        <v>41400.800185185188</v>
      </c>
      <c r="U804" s="5">
        <f>P804/3304</f>
        <v>1.7073898959492181E-2</v>
      </c>
      <c r="V804" s="5">
        <f>L804/26457</f>
        <v>5.5939826888914083E-3</v>
      </c>
    </row>
    <row r="805" spans="1:22" ht="32" x14ac:dyDescent="0.2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5">
        <f>E805/D805</f>
        <v>1.0435000000000001</v>
      </c>
      <c r="P805" s="6">
        <f>IF(E805=0,0,E805/L805)</f>
        <v>177.61702127659575</v>
      </c>
      <c r="Q805" t="str">
        <f>LEFT(N805,FIND("/",N805)-1)</f>
        <v>theater</v>
      </c>
      <c r="R805" t="str">
        <f>RIGHT(N805,LEN(N805)-FIND("/",N805))</f>
        <v>plays</v>
      </c>
      <c r="S805" s="10">
        <f>(((J805/60)/60)/24)+DATE(1970,1,1)</f>
        <v>42549.665717592594</v>
      </c>
      <c r="T805" s="10">
        <f>(((I805/60)/60)/24)+DATE(1970,1,1)</f>
        <v>42579.665717592594</v>
      </c>
      <c r="U805" s="5">
        <f>P805/3304</f>
        <v>5.3758178352480555E-2</v>
      </c>
      <c r="V805" s="5">
        <f>L805/26457</f>
        <v>1.7764674755263257E-3</v>
      </c>
    </row>
    <row r="806" spans="1:22" ht="48" x14ac:dyDescent="0.2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5">
        <f>E806/D806</f>
        <v>1.6639999999999999</v>
      </c>
      <c r="P806" s="6">
        <f>IF(E806=0,0,E806/L806)</f>
        <v>177.02127659574469</v>
      </c>
      <c r="Q806" t="str">
        <f>LEFT(N806,FIND("/",N806)-1)</f>
        <v>theater</v>
      </c>
      <c r="R806" t="str">
        <f>RIGHT(N806,LEN(N806)-FIND("/",N806))</f>
        <v>spaces</v>
      </c>
      <c r="S806" s="10">
        <f>(((J806/60)/60)/24)+DATE(1970,1,1)</f>
        <v>41975.901180555549</v>
      </c>
      <c r="T806" s="10">
        <f>(((I806/60)/60)/24)+DATE(1970,1,1)</f>
        <v>42004.890277777777</v>
      </c>
      <c r="U806" s="5">
        <f>P806/3304</f>
        <v>5.3577868219051056E-2</v>
      </c>
      <c r="V806" s="5">
        <f>L806/26457</f>
        <v>1.7764674755263257E-3</v>
      </c>
    </row>
    <row r="807" spans="1:22" ht="32" x14ac:dyDescent="0.2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5">
        <f>E807/D807</f>
        <v>0.21906971229845085</v>
      </c>
      <c r="P807" s="6">
        <f>IF(E807=0,0,E807/L807)</f>
        <v>66.520080000000007</v>
      </c>
      <c r="Q807" t="str">
        <f>LEFT(N807,FIND("/",N807)-1)</f>
        <v>film &amp; video</v>
      </c>
      <c r="R807" t="str">
        <f>RIGHT(N807,LEN(N807)-FIND("/",N807))</f>
        <v>animation</v>
      </c>
      <c r="S807" s="10">
        <f>(((J807/60)/60)/24)+DATE(1970,1,1)</f>
        <v>41381.50577546296</v>
      </c>
      <c r="T807" s="10">
        <f>(((I807/60)/60)/24)+DATE(1970,1,1)</f>
        <v>41411.50577546296</v>
      </c>
      <c r="U807" s="5">
        <f>P807/3304</f>
        <v>2.0133196125907991E-2</v>
      </c>
      <c r="V807" s="5">
        <f>L807/26457</f>
        <v>4.7246475412934192E-3</v>
      </c>
    </row>
    <row r="808" spans="1:22" ht="48" x14ac:dyDescent="0.2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5">
        <f>E808/D808</f>
        <v>1.3844033333333334</v>
      </c>
      <c r="P808" s="6">
        <f>IF(E808=0,0,E808/L808)</f>
        <v>87.436000000000007</v>
      </c>
      <c r="Q808" t="str">
        <f>LEFT(N808,FIND("/",N808)-1)</f>
        <v>technology</v>
      </c>
      <c r="R808" t="str">
        <f>RIGHT(N808,LEN(N808)-FIND("/",N808))</f>
        <v>hardware</v>
      </c>
      <c r="S808" s="10">
        <f>(((J808/60)/60)/24)+DATE(1970,1,1)</f>
        <v>40638.828009259261</v>
      </c>
      <c r="T808" s="10">
        <f>(((I808/60)/60)/24)+DATE(1970,1,1)</f>
        <v>40728.828009259261</v>
      </c>
      <c r="U808" s="5">
        <f>P808/3304</f>
        <v>2.6463680387409202E-2</v>
      </c>
      <c r="V808" s="5">
        <f>L808/26457</f>
        <v>3.5907321313829988E-3</v>
      </c>
    </row>
    <row r="809" spans="1:22" ht="48" x14ac:dyDescent="0.2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5">
        <f>E809/D809</f>
        <v>3.3203999999999998</v>
      </c>
      <c r="P809" s="6">
        <f>IF(E809=0,0,E809/L809)</f>
        <v>21.230179028132991</v>
      </c>
      <c r="Q809" t="str">
        <f>LEFT(N809,FIND("/",N809)-1)</f>
        <v>games</v>
      </c>
      <c r="R809" t="str">
        <f>RIGHT(N809,LEN(N809)-FIND("/",N809))</f>
        <v>tabletop games</v>
      </c>
      <c r="S809" s="10">
        <f>(((J809/60)/60)/24)+DATE(1970,1,1)</f>
        <v>42331.378923611104</v>
      </c>
      <c r="T809" s="10">
        <f>(((I809/60)/60)/24)+DATE(1970,1,1)</f>
        <v>42352</v>
      </c>
      <c r="U809" s="5">
        <f>P809/3304</f>
        <v>6.4255989794591373E-3</v>
      </c>
      <c r="V809" s="5">
        <f>L809/26457</f>
        <v>1.4778697509165816E-2</v>
      </c>
    </row>
    <row r="810" spans="1:22" ht="48" x14ac:dyDescent="0.2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5">
        <f>E810/D810</f>
        <v>1.1066666666666667</v>
      </c>
      <c r="P810" s="6">
        <f>IF(E810=0,0,E810/L810)</f>
        <v>61.029411764705884</v>
      </c>
      <c r="Q810" t="str">
        <f>LEFT(N810,FIND("/",N810)-1)</f>
        <v>music</v>
      </c>
      <c r="R810" t="str">
        <f>RIGHT(N810,LEN(N810)-FIND("/",N810))</f>
        <v>classical music</v>
      </c>
      <c r="S810" s="10">
        <f>(((J810/60)/60)/24)+DATE(1970,1,1)</f>
        <v>41304.751284722224</v>
      </c>
      <c r="T810" s="10">
        <f>(((I810/60)/60)/24)+DATE(1970,1,1)</f>
        <v>41334.750787037039</v>
      </c>
      <c r="U810" s="5">
        <f>P810/3304</f>
        <v>1.8471371599487252E-2</v>
      </c>
      <c r="V810" s="5">
        <f>L810/26457</f>
        <v>5.1404165249272406E-3</v>
      </c>
    </row>
    <row r="811" spans="1:22" ht="48" x14ac:dyDescent="0.2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5">
        <f>E811/D811</f>
        <v>1.6544000000000001</v>
      </c>
      <c r="P811" s="6">
        <f>IF(E811=0,0,E811/L811)</f>
        <v>81.098039215686271</v>
      </c>
      <c r="Q811" t="str">
        <f>LEFT(N811,FIND("/",N811)-1)</f>
        <v>photography</v>
      </c>
      <c r="R811" t="str">
        <f>RIGHT(N811,LEN(N811)-FIND("/",N811))</f>
        <v>photobooks</v>
      </c>
      <c r="S811" s="10">
        <f>(((J811/60)/60)/24)+DATE(1970,1,1)</f>
        <v>42405.67260416667</v>
      </c>
      <c r="T811" s="10">
        <f>(((I811/60)/60)/24)+DATE(1970,1,1)</f>
        <v>42425.67260416667</v>
      </c>
      <c r="U811" s="5">
        <f>P811/3304</f>
        <v>2.454541138489294E-2</v>
      </c>
      <c r="V811" s="5">
        <f>L811/26457</f>
        <v>3.8553123936954305E-3</v>
      </c>
    </row>
    <row r="812" spans="1:22" ht="48" x14ac:dyDescent="0.2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5">
        <f>E812/D812</f>
        <v>0.23588571428571428</v>
      </c>
      <c r="P812" s="6">
        <f>IF(E812=0,0,E812/L812)</f>
        <v>305.77777777777777</v>
      </c>
      <c r="Q812" t="str">
        <f>LEFT(N812,FIND("/",N812)-1)</f>
        <v>food</v>
      </c>
      <c r="R812" t="str">
        <f>RIGHT(N812,LEN(N812)-FIND("/",N812))</f>
        <v>food trucks</v>
      </c>
      <c r="S812" s="10">
        <f>(((J812/60)/60)/24)+DATE(1970,1,1)</f>
        <v>41828.664456018516</v>
      </c>
      <c r="T812" s="10">
        <f>(((I812/60)/60)/24)+DATE(1970,1,1)</f>
        <v>41858.664456018516</v>
      </c>
      <c r="U812" s="5">
        <f>P812/3304</f>
        <v>9.2547753564702712E-2</v>
      </c>
      <c r="V812" s="5">
        <f>L812/26457</f>
        <v>1.0205238689193787E-3</v>
      </c>
    </row>
    <row r="813" spans="1:22" ht="32" x14ac:dyDescent="0.2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5">
        <f>E813/D813</f>
        <v>1.030125</v>
      </c>
      <c r="P813" s="6">
        <f>IF(E813=0,0,E813/L813)</f>
        <v>100.5</v>
      </c>
      <c r="Q813" t="str">
        <f>LEFT(N813,FIND("/",N813)-1)</f>
        <v>theater</v>
      </c>
      <c r="R813" t="str">
        <f>RIGHT(N813,LEN(N813)-FIND("/",N813))</f>
        <v>plays</v>
      </c>
      <c r="S813" s="10">
        <f>(((J813/60)/60)/24)+DATE(1970,1,1)</f>
        <v>41591.737974537034</v>
      </c>
      <c r="T813" s="10">
        <f>(((I813/60)/60)/24)+DATE(1970,1,1)</f>
        <v>41621.207638888889</v>
      </c>
      <c r="U813" s="5">
        <f>P813/3304</f>
        <v>3.0417675544794191E-2</v>
      </c>
      <c r="V813" s="5">
        <f>L813/26457</f>
        <v>3.0993687870884833E-3</v>
      </c>
    </row>
    <row r="814" spans="1:22" ht="48" x14ac:dyDescent="0.2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5">
        <f>E814/D814</f>
        <v>1.0287500000000001</v>
      </c>
      <c r="P814" s="6">
        <f>IF(E814=0,0,E814/L814)</f>
        <v>329.2</v>
      </c>
      <c r="Q814" t="str">
        <f>LEFT(N814,FIND("/",N814)-1)</f>
        <v>theater</v>
      </c>
      <c r="R814" t="str">
        <f>RIGHT(N814,LEN(N814)-FIND("/",N814))</f>
        <v>musical</v>
      </c>
      <c r="S814" s="10">
        <f>(((J814/60)/60)/24)+DATE(1970,1,1)</f>
        <v>41845.809166666666</v>
      </c>
      <c r="T814" s="10">
        <f>(((I814/60)/60)/24)+DATE(1970,1,1)</f>
        <v>41879.041666666664</v>
      </c>
      <c r="U814" s="5">
        <f>P814/3304</f>
        <v>9.9636803874092003E-2</v>
      </c>
      <c r="V814" s="5">
        <f>L814/26457</f>
        <v>9.449295082586839E-4</v>
      </c>
    </row>
    <row r="815" spans="1:22" ht="48" x14ac:dyDescent="0.2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5">
        <f>E815/D815</f>
        <v>1.028375</v>
      </c>
      <c r="P815" s="6">
        <f>IF(E815=0,0,E815/L815)</f>
        <v>115.87323943661971</v>
      </c>
      <c r="Q815" t="str">
        <f>LEFT(N815,FIND("/",N815)-1)</f>
        <v>theater</v>
      </c>
      <c r="R815" t="str">
        <f>RIGHT(N815,LEN(N815)-FIND("/",N815))</f>
        <v>plays</v>
      </c>
      <c r="S815" s="10">
        <f>(((J815/60)/60)/24)+DATE(1970,1,1)</f>
        <v>42262.096782407403</v>
      </c>
      <c r="T815" s="10">
        <f>(((I815/60)/60)/24)+DATE(1970,1,1)</f>
        <v>42286</v>
      </c>
      <c r="U815" s="5">
        <f>P815/3304</f>
        <v>3.5070593049824371E-2</v>
      </c>
      <c r="V815" s="5">
        <f>L815/26457</f>
        <v>2.6835998034546622E-3</v>
      </c>
    </row>
    <row r="816" spans="1:22" ht="48" x14ac:dyDescent="0.2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5">
        <f>E816/D816</f>
        <v>1.02645125</v>
      </c>
      <c r="P816" s="6">
        <f>IF(E816=0,0,E816/L816)</f>
        <v>87.357553191489373</v>
      </c>
      <c r="Q816" t="str">
        <f>LEFT(N816,FIND("/",N816)-1)</f>
        <v>theater</v>
      </c>
      <c r="R816" t="str">
        <f>RIGHT(N816,LEN(N816)-FIND("/",N816))</f>
        <v>plays</v>
      </c>
      <c r="S816" s="10">
        <f>(((J816/60)/60)/24)+DATE(1970,1,1)</f>
        <v>41798.94027777778</v>
      </c>
      <c r="T816" s="10">
        <f>(((I816/60)/60)/24)+DATE(1970,1,1)</f>
        <v>41828.94027777778</v>
      </c>
      <c r="U816" s="5">
        <f>P816/3304</f>
        <v>2.6439937406625112E-2</v>
      </c>
      <c r="V816" s="5">
        <f>L816/26457</f>
        <v>3.5529349510526513E-3</v>
      </c>
    </row>
    <row r="817" spans="1:22" ht="48" x14ac:dyDescent="0.2">
      <c r="A817">
        <v>1668</v>
      </c>
      <c r="B817" s="3" t="s">
        <v>1669</v>
      </c>
      <c r="C817" s="3" t="s">
        <v>5778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8292</v>
      </c>
      <c r="O817" s="5">
        <f>E817/D817</f>
        <v>1.026375</v>
      </c>
      <c r="P817" s="6">
        <f>IF(E817=0,0,E817/L817)</f>
        <v>70.784482758620683</v>
      </c>
      <c r="Q817" t="str">
        <f>LEFT(N817,FIND("/",N817)-1)</f>
        <v>music</v>
      </c>
      <c r="R817" t="str">
        <f>RIGHT(N817,LEN(N817)-FIND("/",N817))</f>
        <v>pop</v>
      </c>
      <c r="S817" s="10">
        <f>(((J817/60)/60)/24)+DATE(1970,1,1)</f>
        <v>40845.14975694444</v>
      </c>
      <c r="T817" s="10">
        <f>(((I817/60)/60)/24)+DATE(1970,1,1)</f>
        <v>40875.191423611112</v>
      </c>
      <c r="U817" s="5">
        <f>P817/3304</f>
        <v>2.1423874926943306E-2</v>
      </c>
      <c r="V817" s="5">
        <f>L817/26457</f>
        <v>4.3844729183202934E-3</v>
      </c>
    </row>
    <row r="818" spans="1:22" ht="48" x14ac:dyDescent="0.2">
      <c r="A818">
        <v>1662</v>
      </c>
      <c r="B818" s="3" t="s">
        <v>1663</v>
      </c>
      <c r="C818" s="3" t="s">
        <v>5772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8292</v>
      </c>
      <c r="O818" s="5">
        <f>E818/D818</f>
        <v>1.026375</v>
      </c>
      <c r="P818" s="6">
        <f>IF(E818=0,0,E818/L818)</f>
        <v>132.43548387096774</v>
      </c>
      <c r="Q818" t="str">
        <f>LEFT(N818,FIND("/",N818)-1)</f>
        <v>music</v>
      </c>
      <c r="R818" t="str">
        <f>RIGHT(N818,LEN(N818)-FIND("/",N818))</f>
        <v>pop</v>
      </c>
      <c r="S818" s="10">
        <f>(((J818/60)/60)/24)+DATE(1970,1,1)</f>
        <v>40848.198333333334</v>
      </c>
      <c r="T818" s="10">
        <f>(((I818/60)/60)/24)+DATE(1970,1,1)</f>
        <v>40908.239999999998</v>
      </c>
      <c r="U818" s="5">
        <f>P818/3304</f>
        <v>4.0083378895571349E-2</v>
      </c>
      <c r="V818" s="5">
        <f>L818/26457</f>
        <v>2.3434251804815361E-3</v>
      </c>
    </row>
    <row r="819" spans="1:22" ht="16" x14ac:dyDescent="0.2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5">
        <f>E819/D819</f>
        <v>1.0942666666666667</v>
      </c>
      <c r="P819" s="6">
        <f>IF(E819=0,0,E819/L819)</f>
        <v>151.9814814814815</v>
      </c>
      <c r="Q819" t="str">
        <f>LEFT(N819,FIND("/",N819)-1)</f>
        <v>theater</v>
      </c>
      <c r="R819" t="str">
        <f>RIGHT(N819,LEN(N819)-FIND("/",N819))</f>
        <v>plays</v>
      </c>
      <c r="S819" s="10">
        <f>(((J819/60)/60)/24)+DATE(1970,1,1)</f>
        <v>42576.697569444441</v>
      </c>
      <c r="T819" s="10">
        <f>(((I819/60)/60)/24)+DATE(1970,1,1)</f>
        <v>42636.697569444441</v>
      </c>
      <c r="U819" s="5">
        <f>P819/3304</f>
        <v>4.5999237736525873E-2</v>
      </c>
      <c r="V819" s="5">
        <f>L819/26457</f>
        <v>2.0410477378387574E-3</v>
      </c>
    </row>
    <row r="820" spans="1:22" ht="48" x14ac:dyDescent="0.2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5">
        <f>E820/D820</f>
        <v>0.36404444444444445</v>
      </c>
      <c r="P820" s="6">
        <f>IF(E820=0,0,E820/L820)</f>
        <v>67.139344262295083</v>
      </c>
      <c r="Q820" t="str">
        <f>LEFT(N820,FIND("/",N820)-1)</f>
        <v>photography</v>
      </c>
      <c r="R820" t="str">
        <f>RIGHT(N820,LEN(N820)-FIND("/",N820))</f>
        <v>photobooks</v>
      </c>
      <c r="S820" s="10">
        <f>(((J820/60)/60)/24)+DATE(1970,1,1)</f>
        <v>42247.803912037038</v>
      </c>
      <c r="T820" s="10">
        <f>(((I820/60)/60)/24)+DATE(1970,1,1)</f>
        <v>42279.75</v>
      </c>
      <c r="U820" s="5">
        <f>P820/3304</f>
        <v>2.0320624776723695E-2</v>
      </c>
      <c r="V820" s="5">
        <f>L820/26457</f>
        <v>4.6112560003023773E-3</v>
      </c>
    </row>
    <row r="821" spans="1:22" ht="48" x14ac:dyDescent="0.2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5">
        <f>E821/D821</f>
        <v>9.987804878048781E-2</v>
      </c>
      <c r="P821" s="6">
        <f>IF(E821=0,0,E821/L821)</f>
        <v>744.5454545454545</v>
      </c>
      <c r="Q821" t="str">
        <f>LEFT(N821,FIND("/",N821)-1)</f>
        <v>publishing</v>
      </c>
      <c r="R821" t="str">
        <f>RIGHT(N821,LEN(N821)-FIND("/",N821))</f>
        <v>translations</v>
      </c>
      <c r="S821" s="10">
        <f>(((J821/60)/60)/24)+DATE(1970,1,1)</f>
        <v>42142.767106481479</v>
      </c>
      <c r="T821" s="10">
        <f>(((I821/60)/60)/24)+DATE(1970,1,1)</f>
        <v>42163.625</v>
      </c>
      <c r="U821" s="5">
        <f>P821/3304</f>
        <v>0.22534668721109397</v>
      </c>
      <c r="V821" s="5">
        <f>L821/26457</f>
        <v>4.1576898363382094E-4</v>
      </c>
    </row>
    <row r="822" spans="1:22" ht="48" x14ac:dyDescent="0.2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5">
        <f>E822/D822</f>
        <v>3.2692000000000001</v>
      </c>
      <c r="P822" s="6">
        <f>IF(E822=0,0,E822/L822)</f>
        <v>97.297619047619051</v>
      </c>
      <c r="Q822" t="str">
        <f>LEFT(N822,FIND("/",N822)-1)</f>
        <v>games</v>
      </c>
      <c r="R822" t="str">
        <f>RIGHT(N822,LEN(N822)-FIND("/",N822))</f>
        <v>tabletop games</v>
      </c>
      <c r="S822" s="10">
        <f>(((J822/60)/60)/24)+DATE(1970,1,1)</f>
        <v>41695.016782407409</v>
      </c>
      <c r="T822" s="10">
        <f>(((I822/60)/60)/24)+DATE(1970,1,1)</f>
        <v>41724.975115740745</v>
      </c>
      <c r="U822" s="5">
        <f>P822/3304</f>
        <v>2.9448431915138937E-2</v>
      </c>
      <c r="V822" s="5">
        <f>L822/26457</f>
        <v>3.1749631477491777E-3</v>
      </c>
    </row>
    <row r="823" spans="1:22" ht="48" x14ac:dyDescent="0.2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5">
        <f>E823/D823</f>
        <v>1.02069375</v>
      </c>
      <c r="P823" s="6">
        <f>IF(E823=0,0,E823/L823)</f>
        <v>255.17343750000001</v>
      </c>
      <c r="Q823" t="str">
        <f>LEFT(N823,FIND("/",N823)-1)</f>
        <v>theater</v>
      </c>
      <c r="R823" t="str">
        <f>RIGHT(N823,LEN(N823)-FIND("/",N823))</f>
        <v>musical</v>
      </c>
      <c r="S823" s="10">
        <f>(((J823/60)/60)/24)+DATE(1970,1,1)</f>
        <v>41754.564328703702</v>
      </c>
      <c r="T823" s="10">
        <f>(((I823/60)/60)/24)+DATE(1970,1,1)</f>
        <v>41784.564328703702</v>
      </c>
      <c r="U823" s="5">
        <f>P823/3304</f>
        <v>7.7231669945520581E-2</v>
      </c>
      <c r="V823" s="5">
        <f>L823/26457</f>
        <v>1.2095097705711155E-3</v>
      </c>
    </row>
    <row r="824" spans="1:22" ht="16" x14ac:dyDescent="0.2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5">
        <f>E824/D824</f>
        <v>1.6319999999999999</v>
      </c>
      <c r="P824" s="6">
        <f>IF(E824=0,0,E824/L824)</f>
        <v>34.871794871794869</v>
      </c>
      <c r="Q824" t="str">
        <f>LEFT(N824,FIND("/",N824)-1)</f>
        <v>publishing</v>
      </c>
      <c r="R824" t="str">
        <f>RIGHT(N824,LEN(N824)-FIND("/",N824))</f>
        <v>radio &amp; podcasts</v>
      </c>
      <c r="S824" s="10">
        <f>(((J824/60)/60)/24)+DATE(1970,1,1)</f>
        <v>41291.661550925928</v>
      </c>
      <c r="T824" s="10">
        <f>(((I824/60)/60)/24)+DATE(1970,1,1)</f>
        <v>41321.661550925928</v>
      </c>
      <c r="U824" s="5">
        <f>P824/3304</f>
        <v>1.055441733407835E-2</v>
      </c>
      <c r="V824" s="5">
        <f>L824/26457</f>
        <v>8.8445401973012809E-3</v>
      </c>
    </row>
    <row r="825" spans="1:22" ht="48" x14ac:dyDescent="0.2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5">
        <f>E825/D825</f>
        <v>1.2541538461538462</v>
      </c>
      <c r="P825" s="6">
        <f>IF(E825=0,0,E825/L825)</f>
        <v>77.638095238095232</v>
      </c>
      <c r="Q825" t="str">
        <f>LEFT(N825,FIND("/",N825)-1)</f>
        <v>music</v>
      </c>
      <c r="R825" t="str">
        <f>RIGHT(N825,LEN(N825)-FIND("/",N825))</f>
        <v>rock</v>
      </c>
      <c r="S825" s="10">
        <f>(((J825/60)/60)/24)+DATE(1970,1,1)</f>
        <v>41656.762638888889</v>
      </c>
      <c r="T825" s="10">
        <f>(((I825/60)/60)/24)+DATE(1970,1,1)</f>
        <v>41686.762638888889</v>
      </c>
      <c r="U825" s="5">
        <f>P825/3304</f>
        <v>2.3498212844459816E-2</v>
      </c>
      <c r="V825" s="5">
        <f>L825/26457</f>
        <v>3.968703934686472E-3</v>
      </c>
    </row>
    <row r="826" spans="1:22" ht="48" x14ac:dyDescent="0.2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5">
        <f>E826/D826</f>
        <v>1.1300013888888889</v>
      </c>
      <c r="P826" s="6">
        <f>IF(E826=0,0,E826/L826)</f>
        <v>50.222283950617282</v>
      </c>
      <c r="Q826" t="str">
        <f>LEFT(N826,FIND("/",N826)-1)</f>
        <v>technology</v>
      </c>
      <c r="R826" t="str">
        <f>RIGHT(N826,LEN(N826)-FIND("/",N826))</f>
        <v>hardware</v>
      </c>
      <c r="S826" s="10">
        <f>(((J826/60)/60)/24)+DATE(1970,1,1)</f>
        <v>40765.876886574071</v>
      </c>
      <c r="T826" s="10">
        <f>(((I826/60)/60)/24)+DATE(1970,1,1)</f>
        <v>40795.876886574071</v>
      </c>
      <c r="U826" s="5">
        <f>P826/3304</f>
        <v>1.520044913759603E-2</v>
      </c>
      <c r="V826" s="5">
        <f>L826/26457</f>
        <v>6.1231432135162717E-3</v>
      </c>
    </row>
    <row r="827" spans="1:22" ht="48" x14ac:dyDescent="0.2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5">
        <f>E827/D827</f>
        <v>1.0149999999999999</v>
      </c>
      <c r="P827" s="6">
        <f>IF(E827=0,0,E827/L827)</f>
        <v>116</v>
      </c>
      <c r="Q827" t="str">
        <f>LEFT(N827,FIND("/",N827)-1)</f>
        <v>theater</v>
      </c>
      <c r="R827" t="str">
        <f>RIGHT(N827,LEN(N827)-FIND("/",N827))</f>
        <v>plays</v>
      </c>
      <c r="S827" s="10">
        <f>(((J827/60)/60)/24)+DATE(1970,1,1)</f>
        <v>42137.395798611105</v>
      </c>
      <c r="T827" s="10">
        <f>(((I827/60)/60)/24)+DATE(1970,1,1)</f>
        <v>42171.458333333328</v>
      </c>
      <c r="U827" s="5">
        <f>P827/3304</f>
        <v>3.5108958837772396E-2</v>
      </c>
      <c r="V827" s="5">
        <f>L827/26457</f>
        <v>2.6458026231243148E-3</v>
      </c>
    </row>
    <row r="828" spans="1:22" ht="48" x14ac:dyDescent="0.2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5">
        <f>E828/D828</f>
        <v>1.0142500000000001</v>
      </c>
      <c r="P828" s="6">
        <f>IF(E828=0,0,E828/L828)</f>
        <v>202.85</v>
      </c>
      <c r="Q828" t="str">
        <f>LEFT(N828,FIND("/",N828)-1)</f>
        <v>theater</v>
      </c>
      <c r="R828" t="str">
        <f>RIGHT(N828,LEN(N828)-FIND("/",N828))</f>
        <v>plays</v>
      </c>
      <c r="S828" s="10">
        <f>(((J828/60)/60)/24)+DATE(1970,1,1)</f>
        <v>42064.220069444447</v>
      </c>
      <c r="T828" s="10">
        <f>(((I828/60)/60)/24)+DATE(1970,1,1)</f>
        <v>42094.178402777776</v>
      </c>
      <c r="U828" s="5">
        <f>P828/3304</f>
        <v>6.1395278450363196E-2</v>
      </c>
      <c r="V828" s="5">
        <f>L828/26457</f>
        <v>1.5118872132138942E-3</v>
      </c>
    </row>
    <row r="829" spans="1:22" ht="48" x14ac:dyDescent="0.2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5">
        <f>E829/D829</f>
        <v>1.0137499999999999</v>
      </c>
      <c r="P829" s="6">
        <f>IF(E829=0,0,E829/L829)</f>
        <v>142.28070175438597</v>
      </c>
      <c r="Q829" t="str">
        <f>LEFT(N829,FIND("/",N829)-1)</f>
        <v>theater</v>
      </c>
      <c r="R829" t="str">
        <f>RIGHT(N829,LEN(N829)-FIND("/",N829))</f>
        <v>plays</v>
      </c>
      <c r="S829" s="10">
        <f>(((J829/60)/60)/24)+DATE(1970,1,1)</f>
        <v>42041.714178240742</v>
      </c>
      <c r="T829" s="10">
        <f>(((I829/60)/60)/24)+DATE(1970,1,1)</f>
        <v>42071.67251157407</v>
      </c>
      <c r="U829" s="5">
        <f>P829/3304</f>
        <v>4.3063166390552653E-2</v>
      </c>
      <c r="V829" s="5">
        <f>L829/26457</f>
        <v>2.1544392788297993E-3</v>
      </c>
    </row>
    <row r="830" spans="1:22" ht="48" x14ac:dyDescent="0.2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5">
        <f>E830/D830</f>
        <v>1.0811999999999999</v>
      </c>
      <c r="P830" s="6">
        <f>IF(E830=0,0,E830/L830)</f>
        <v>37.197247706422019</v>
      </c>
      <c r="Q830" t="str">
        <f>LEFT(N830,FIND("/",N830)-1)</f>
        <v>games</v>
      </c>
      <c r="R830" t="str">
        <f>RIGHT(N830,LEN(N830)-FIND("/",N830))</f>
        <v>tabletop games</v>
      </c>
      <c r="S830" s="10">
        <f>(((J830/60)/60)/24)+DATE(1970,1,1)</f>
        <v>42452.666770833333</v>
      </c>
      <c r="T830" s="10">
        <f>(((I830/60)/60)/24)+DATE(1970,1,1)</f>
        <v>42483</v>
      </c>
      <c r="U830" s="5">
        <f>P830/3304</f>
        <v>1.1258246884510296E-2</v>
      </c>
      <c r="V830" s="5">
        <f>L830/26457</f>
        <v>8.2397853120157235E-3</v>
      </c>
    </row>
    <row r="831" spans="1:22" ht="48" x14ac:dyDescent="0.2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5">
        <f>E831/D831</f>
        <v>2.0262500000000001</v>
      </c>
      <c r="P831" s="6">
        <f>IF(E831=0,0,E831/L831)</f>
        <v>47.676470588235297</v>
      </c>
      <c r="Q831" t="str">
        <f>LEFT(N831,FIND("/",N831)-1)</f>
        <v>music</v>
      </c>
      <c r="R831" t="str">
        <f>RIGHT(N831,LEN(N831)-FIND("/",N831))</f>
        <v>indie rock</v>
      </c>
      <c r="S831" s="10">
        <f>(((J831/60)/60)/24)+DATE(1970,1,1)</f>
        <v>41226.648576388885</v>
      </c>
      <c r="T831" s="10">
        <f>(((I831/60)/60)/24)+DATE(1970,1,1)</f>
        <v>41274.75</v>
      </c>
      <c r="U831" s="5">
        <f>P831/3304</f>
        <v>1.4429924512177754E-2</v>
      </c>
      <c r="V831" s="5">
        <f>L831/26457</f>
        <v>6.4255206561590504E-3</v>
      </c>
    </row>
    <row r="832" spans="1:22" ht="64" x14ac:dyDescent="0.2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5">
        <f>E832/D832</f>
        <v>1.0250632911392406</v>
      </c>
      <c r="P832" s="6">
        <f>IF(E832=0,0,E832/L832)</f>
        <v>80.178217821782184</v>
      </c>
      <c r="Q832" t="str">
        <f>LEFT(N832,FIND("/",N832)-1)</f>
        <v>music</v>
      </c>
      <c r="R832" t="str">
        <f>RIGHT(N832,LEN(N832)-FIND("/",N832))</f>
        <v>pop</v>
      </c>
      <c r="S832" s="10">
        <f>(((J832/60)/60)/24)+DATE(1970,1,1)</f>
        <v>42343.998043981483</v>
      </c>
      <c r="T832" s="10">
        <f>(((I832/60)/60)/24)+DATE(1970,1,1)</f>
        <v>42386.875</v>
      </c>
      <c r="U832" s="5">
        <f>P832/3304</f>
        <v>2.4267015079231895E-2</v>
      </c>
      <c r="V832" s="5">
        <f>L832/26457</f>
        <v>3.817515213365083E-3</v>
      </c>
    </row>
    <row r="833" spans="1:22" ht="48" x14ac:dyDescent="0.2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5">
        <f>E833/D833</f>
        <v>1.0118750000000001</v>
      </c>
      <c r="P833" s="6">
        <f>IF(E833=0,0,E833/L833)</f>
        <v>74.953703703703709</v>
      </c>
      <c r="Q833" t="str">
        <f>LEFT(N833,FIND("/",N833)-1)</f>
        <v>music</v>
      </c>
      <c r="R833" t="str">
        <f>RIGHT(N833,LEN(N833)-FIND("/",N833))</f>
        <v>rock</v>
      </c>
      <c r="S833" s="10">
        <f>(((J833/60)/60)/24)+DATE(1970,1,1)</f>
        <v>41579.847997685189</v>
      </c>
      <c r="T833" s="10">
        <f>(((I833/60)/60)/24)+DATE(1970,1,1)</f>
        <v>41609.889664351853</v>
      </c>
      <c r="U833" s="5">
        <f>P833/3304</f>
        <v>2.2685745673033809E-2</v>
      </c>
      <c r="V833" s="5">
        <f>L833/26457</f>
        <v>4.0820954756775147E-3</v>
      </c>
    </row>
    <row r="834" spans="1:22" ht="32" x14ac:dyDescent="0.2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5">
        <f>E834/D834</f>
        <v>1.0788</v>
      </c>
      <c r="P834" s="6">
        <f>IF(E834=0,0,E834/L834)</f>
        <v>74.22935779816514</v>
      </c>
      <c r="Q834" t="str">
        <f>LEFT(N834,FIND("/",N834)-1)</f>
        <v>food</v>
      </c>
      <c r="R834" t="str">
        <f>RIGHT(N834,LEN(N834)-FIND("/",N834))</f>
        <v>small batch</v>
      </c>
      <c r="S834" s="10">
        <f>(((J834/60)/60)/24)+DATE(1970,1,1)</f>
        <v>42187.125625000001</v>
      </c>
      <c r="T834" s="10">
        <f>(((I834/60)/60)/24)+DATE(1970,1,1)</f>
        <v>42208.207638888889</v>
      </c>
      <c r="U834" s="5">
        <f>P834/3304</f>
        <v>2.2466512650776375E-2</v>
      </c>
      <c r="V834" s="5">
        <f>L834/26457</f>
        <v>4.1198926560078617E-3</v>
      </c>
    </row>
    <row r="835" spans="1:22" ht="48" x14ac:dyDescent="0.2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5">
        <f>E835/D835</f>
        <v>1.0105</v>
      </c>
      <c r="P835" s="6">
        <f>IF(E835=0,0,E835/L835)</f>
        <v>104.98701298701299</v>
      </c>
      <c r="Q835" t="str">
        <f>LEFT(N835,FIND("/",N835)-1)</f>
        <v>theater</v>
      </c>
      <c r="R835" t="str">
        <f>RIGHT(N835,LEN(N835)-FIND("/",N835))</f>
        <v>plays</v>
      </c>
      <c r="S835" s="10">
        <f>(((J835/60)/60)/24)+DATE(1970,1,1)</f>
        <v>42053.732627314821</v>
      </c>
      <c r="T835" s="10">
        <f>(((I835/60)/60)/24)+DATE(1970,1,1)</f>
        <v>42083.705555555556</v>
      </c>
      <c r="U835" s="5">
        <f>P835/3304</f>
        <v>3.1775730322945818E-2</v>
      </c>
      <c r="V835" s="5">
        <f>L835/26457</f>
        <v>2.9103828854367465E-3</v>
      </c>
    </row>
    <row r="836" spans="1:22" ht="48" x14ac:dyDescent="0.2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5">
        <f>E836/D836</f>
        <v>1.01004125</v>
      </c>
      <c r="P836" s="6">
        <f>IF(E836=0,0,E836/L836)</f>
        <v>87.829673913043479</v>
      </c>
      <c r="Q836" t="str">
        <f>LEFT(N836,FIND("/",N836)-1)</f>
        <v>music</v>
      </c>
      <c r="R836" t="str">
        <f>RIGHT(N836,LEN(N836)-FIND("/",N836))</f>
        <v>rock</v>
      </c>
      <c r="S836" s="10">
        <f>(((J836/60)/60)/24)+DATE(1970,1,1)</f>
        <v>40536.111550925925</v>
      </c>
      <c r="T836" s="10">
        <f>(((I836/60)/60)/24)+DATE(1970,1,1)</f>
        <v>40626.069884259261</v>
      </c>
      <c r="U836" s="5">
        <f>P836/3304</f>
        <v>2.6582831087482894E-2</v>
      </c>
      <c r="V836" s="5">
        <f>L836/26457</f>
        <v>3.4773405903919569E-3</v>
      </c>
    </row>
    <row r="837" spans="1:22" ht="48" x14ac:dyDescent="0.2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5">
        <f>E837/D837</f>
        <v>8.9744444444444446E-2</v>
      </c>
      <c r="P837" s="6">
        <f>IF(E837=0,0,E837/L837)</f>
        <v>65.666666666666671</v>
      </c>
      <c r="Q837" t="str">
        <f>LEFT(N837,FIND("/",N837)-1)</f>
        <v>games</v>
      </c>
      <c r="R837" t="str">
        <f>RIGHT(N837,LEN(N837)-FIND("/",N837))</f>
        <v>video games</v>
      </c>
      <c r="S837" s="10">
        <f>(((J837/60)/60)/24)+DATE(1970,1,1)</f>
        <v>41417.228043981479</v>
      </c>
      <c r="T837" s="10">
        <f>(((I837/60)/60)/24)+DATE(1970,1,1)</f>
        <v>41462.228043981479</v>
      </c>
      <c r="U837" s="5">
        <f>P837/3304</f>
        <v>1.987489911218725E-2</v>
      </c>
      <c r="V837" s="5">
        <f>L837/26457</f>
        <v>4.6490531806327251E-3</v>
      </c>
    </row>
    <row r="838" spans="1:22" ht="16" x14ac:dyDescent="0.2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5">
        <f>E838/D838</f>
        <v>0.28842857142857142</v>
      </c>
      <c r="P838" s="6">
        <f>IF(E838=0,0,E838/L838)</f>
        <v>34.220338983050844</v>
      </c>
      <c r="Q838" t="str">
        <f>LEFT(N838,FIND("/",N838)-1)</f>
        <v>games</v>
      </c>
      <c r="R838" t="str">
        <f>RIGHT(N838,LEN(N838)-FIND("/",N838))</f>
        <v>video games</v>
      </c>
      <c r="S838" s="10">
        <f>(((J838/60)/60)/24)+DATE(1970,1,1)</f>
        <v>42045.50535879629</v>
      </c>
      <c r="T838" s="10">
        <f>(((I838/60)/60)/24)+DATE(1970,1,1)</f>
        <v>42075.463692129633</v>
      </c>
      <c r="U838" s="5">
        <f>P838/3304</f>
        <v>1.0357245454918536E-2</v>
      </c>
      <c r="V838" s="5">
        <f>L838/26457</f>
        <v>8.9201345579619767E-3</v>
      </c>
    </row>
    <row r="839" spans="1:22" ht="48" x14ac:dyDescent="0.2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5">
        <f>E839/D839</f>
        <v>1.00880375</v>
      </c>
      <c r="P839" s="6">
        <f>IF(E839=0,0,E839/L839)</f>
        <v>116.96275362318841</v>
      </c>
      <c r="Q839" t="str">
        <f>LEFT(N839,FIND("/",N839)-1)</f>
        <v>music</v>
      </c>
      <c r="R839" t="str">
        <f>RIGHT(N839,LEN(N839)-FIND("/",N839))</f>
        <v>indie rock</v>
      </c>
      <c r="S839" s="10">
        <f>(((J839/60)/60)/24)+DATE(1970,1,1)</f>
        <v>41591.964537037034</v>
      </c>
      <c r="T839" s="10">
        <f>(((I839/60)/60)/24)+DATE(1970,1,1)</f>
        <v>41640.964537037034</v>
      </c>
      <c r="U839" s="5">
        <f>P839/3304</f>
        <v>3.5400349159560654E-2</v>
      </c>
      <c r="V839" s="5">
        <f>L839/26457</f>
        <v>2.6080054427939678E-3</v>
      </c>
    </row>
    <row r="840" spans="1:22" ht="48" x14ac:dyDescent="0.2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5">
        <f>E840/D840</f>
        <v>8.0640000000000001</v>
      </c>
      <c r="P840" s="6">
        <f>IF(E840=0,0,E840/L840)</f>
        <v>49.472392638036808</v>
      </c>
      <c r="Q840" t="str">
        <f>LEFT(N840,FIND("/",N840)-1)</f>
        <v>games</v>
      </c>
      <c r="R840" t="str">
        <f>RIGHT(N840,LEN(N840)-FIND("/",N840))</f>
        <v>tabletop games</v>
      </c>
      <c r="S840" s="10">
        <f>(((J840/60)/60)/24)+DATE(1970,1,1)</f>
        <v>42766.827546296292</v>
      </c>
      <c r="T840" s="10">
        <f>(((I840/60)/60)/24)+DATE(1970,1,1)</f>
        <v>42796.827546296292</v>
      </c>
      <c r="U840" s="5">
        <f>P840/3304</f>
        <v>1.4973484454611625E-2</v>
      </c>
      <c r="V840" s="5">
        <f>L840/26457</f>
        <v>6.1609403938466187E-3</v>
      </c>
    </row>
    <row r="841" spans="1:22" ht="32" x14ac:dyDescent="0.2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5">
        <f>E841/D841</f>
        <v>1.1512214285714286</v>
      </c>
      <c r="P841" s="6">
        <f>IF(E841=0,0,E841/L841)</f>
        <v>39.31</v>
      </c>
      <c r="Q841" t="str">
        <f>LEFT(N841,FIND("/",N841)-1)</f>
        <v>music</v>
      </c>
      <c r="R841" t="str">
        <f>RIGHT(N841,LEN(N841)-FIND("/",N841))</f>
        <v>rock</v>
      </c>
      <c r="S841" s="10">
        <f>(((J841/60)/60)/24)+DATE(1970,1,1)</f>
        <v>41341.870868055557</v>
      </c>
      <c r="T841" s="10">
        <f>(((I841/60)/60)/24)+DATE(1970,1,1)</f>
        <v>41373.270833333336</v>
      </c>
      <c r="U841" s="5">
        <f>P841/3304</f>
        <v>1.1897699757869249E-2</v>
      </c>
      <c r="V841" s="5">
        <f>L841/26457</f>
        <v>7.748421967721208E-3</v>
      </c>
    </row>
    <row r="842" spans="1:22" ht="48" x14ac:dyDescent="0.2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5">
        <f>E842/D842</f>
        <v>1.0066250000000001</v>
      </c>
      <c r="P842" s="6">
        <f>IF(E842=0,0,E842/L842)</f>
        <v>83.885416666666671</v>
      </c>
      <c r="Q842" t="str">
        <f>LEFT(N842,FIND("/",N842)-1)</f>
        <v>music</v>
      </c>
      <c r="R842" t="str">
        <f>RIGHT(N842,LEN(N842)-FIND("/",N842))</f>
        <v>rock</v>
      </c>
      <c r="S842" s="10">
        <f>(((J842/60)/60)/24)+DATE(1970,1,1)</f>
        <v>40555.325937499998</v>
      </c>
      <c r="T842" s="10">
        <f>(((I842/60)/60)/24)+DATE(1970,1,1)</f>
        <v>40605.325937499998</v>
      </c>
      <c r="U842" s="5">
        <f>P842/3304</f>
        <v>2.5389048627925747E-2</v>
      </c>
      <c r="V842" s="5">
        <f>L842/26457</f>
        <v>3.6285293117133462E-3</v>
      </c>
    </row>
    <row r="843" spans="1:22" ht="48" x14ac:dyDescent="0.2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5">
        <f>E843/D843</f>
        <v>1.004375</v>
      </c>
      <c r="P843" s="6">
        <f>IF(E843=0,0,E843/L843)</f>
        <v>110.06849315068493</v>
      </c>
      <c r="Q843" t="str">
        <f>LEFT(N843,FIND("/",N843)-1)</f>
        <v>film &amp; video</v>
      </c>
      <c r="R843" t="str">
        <f>RIGHT(N843,LEN(N843)-FIND("/",N843))</f>
        <v>documentary</v>
      </c>
      <c r="S843" s="10">
        <f>(((J843/60)/60)/24)+DATE(1970,1,1)</f>
        <v>41394.842442129629</v>
      </c>
      <c r="T843" s="10">
        <f>(((I843/60)/60)/24)+DATE(1970,1,1)</f>
        <v>41454.842442129629</v>
      </c>
      <c r="U843" s="5">
        <f>P843/3304</f>
        <v>3.3313708580715778E-2</v>
      </c>
      <c r="V843" s="5">
        <f>L843/26457</f>
        <v>2.7591941641153571E-3</v>
      </c>
    </row>
    <row r="844" spans="1:22" ht="48" x14ac:dyDescent="0.2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5">
        <f>E844/D844</f>
        <v>1.00325</v>
      </c>
      <c r="P844" s="6">
        <f>IF(E844=0,0,E844/L844)</f>
        <v>100.325</v>
      </c>
      <c r="Q844" t="str">
        <f>LEFT(N844,FIND("/",N844)-1)</f>
        <v>music</v>
      </c>
      <c r="R844" t="str">
        <f>RIGHT(N844,LEN(N844)-FIND("/",N844))</f>
        <v>classical music</v>
      </c>
      <c r="S844" s="10">
        <f>(((J844/60)/60)/24)+DATE(1970,1,1)</f>
        <v>41058.844571759262</v>
      </c>
      <c r="T844" s="10">
        <f>(((I844/60)/60)/24)+DATE(1970,1,1)</f>
        <v>41088.844571759262</v>
      </c>
      <c r="U844" s="5">
        <f>P844/3304</f>
        <v>3.0364709443099276E-2</v>
      </c>
      <c r="V844" s="5">
        <f>L844/26457</f>
        <v>3.0237744264277884E-3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IF(E845=0,0,E845/L845)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0">
        <f>(((J845/60)/60)/24)+DATE(1970,1,1)</f>
        <v>42695.257870370369</v>
      </c>
      <c r="T845" s="10">
        <f>(((I845/60)/60)/24)+DATE(1970,1,1)</f>
        <v>42712.333333333328</v>
      </c>
      <c r="U845" s="5">
        <f>P845/3304</f>
        <v>1.9098777906998914E-2</v>
      </c>
      <c r="V845" s="5">
        <f>L845/26457</f>
        <v>4.8002419019541141E-3</v>
      </c>
    </row>
    <row r="846" spans="1:22" ht="48" x14ac:dyDescent="0.2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5">
        <f>E846/D846</f>
        <v>1.00125</v>
      </c>
      <c r="P846" s="6">
        <f>IF(E846=0,0,E846/L846)</f>
        <v>70.884955752212392</v>
      </c>
      <c r="Q846" t="str">
        <f>LEFT(N846,FIND("/",N846)-1)</f>
        <v>theater</v>
      </c>
      <c r="R846" t="str">
        <f>RIGHT(N846,LEN(N846)-FIND("/",N846))</f>
        <v>plays</v>
      </c>
      <c r="S846" s="10">
        <f>(((J846/60)/60)/24)+DATE(1970,1,1)</f>
        <v>41941.683865740742</v>
      </c>
      <c r="T846" s="10">
        <f>(((I846/60)/60)/24)+DATE(1970,1,1)</f>
        <v>41970.125</v>
      </c>
      <c r="U846" s="5">
        <f>P846/3304</f>
        <v>2.1454284428635711E-2</v>
      </c>
      <c r="V846" s="5">
        <f>L846/26457</f>
        <v>4.2710813773292515E-3</v>
      </c>
    </row>
    <row r="847" spans="1:22" ht="48" x14ac:dyDescent="0.2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5">
        <f>E847/D847</f>
        <v>1.0673333333333332</v>
      </c>
      <c r="P847" s="6">
        <f>IF(E847=0,0,E847/L847)</f>
        <v>65.081300813008127</v>
      </c>
      <c r="Q847" t="str">
        <f>LEFT(N847,FIND("/",N847)-1)</f>
        <v>photography</v>
      </c>
      <c r="R847" t="str">
        <f>RIGHT(N847,LEN(N847)-FIND("/",N847))</f>
        <v>photobooks</v>
      </c>
      <c r="S847" s="10">
        <f>(((J847/60)/60)/24)+DATE(1970,1,1)</f>
        <v>42123.86336805555</v>
      </c>
      <c r="T847" s="10">
        <f>(((I847/60)/60)/24)+DATE(1970,1,1)</f>
        <v>42156.945833333331</v>
      </c>
      <c r="U847" s="5">
        <f>P847/3304</f>
        <v>1.9697730270280909E-2</v>
      </c>
      <c r="V847" s="5">
        <f>L847/26457</f>
        <v>4.6490531806327251E-3</v>
      </c>
    </row>
    <row r="848" spans="1:22" ht="48" x14ac:dyDescent="0.2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5">
        <f>E848/D848</f>
        <v>1.0001249999999999</v>
      </c>
      <c r="P848" s="6">
        <f>IF(E848=0,0,E848/L848)</f>
        <v>421.10526315789474</v>
      </c>
      <c r="Q848" t="str">
        <f>LEFT(N848,FIND("/",N848)-1)</f>
        <v>theater</v>
      </c>
      <c r="R848" t="str">
        <f>RIGHT(N848,LEN(N848)-FIND("/",N848))</f>
        <v>plays</v>
      </c>
      <c r="S848" s="10">
        <f>(((J848/60)/60)/24)+DATE(1970,1,1)</f>
        <v>42059.701319444444</v>
      </c>
      <c r="T848" s="10">
        <f>(((I848/60)/60)/24)+DATE(1970,1,1)</f>
        <v>42119.659652777773</v>
      </c>
      <c r="U848" s="5">
        <f>P848/3304</f>
        <v>0.12745316681534344</v>
      </c>
      <c r="V848" s="5">
        <f>L848/26457</f>
        <v>7.1814642627659976E-4</v>
      </c>
    </row>
    <row r="849" spans="1:22" ht="48" x14ac:dyDescent="0.2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5">
        <f>E849/D849</f>
        <v>1.0666666666666667</v>
      </c>
      <c r="P849" s="6">
        <f>IF(E849=0,0,E849/L849)</f>
        <v>89.887640449438209</v>
      </c>
      <c r="Q849" t="str">
        <f>LEFT(N849,FIND("/",N849)-1)</f>
        <v>film &amp; video</v>
      </c>
      <c r="R849" t="str">
        <f>RIGHT(N849,LEN(N849)-FIND("/",N849))</f>
        <v>documentary</v>
      </c>
      <c r="S849" s="10">
        <f>(((J849/60)/60)/24)+DATE(1970,1,1)</f>
        <v>41078.91201388889</v>
      </c>
      <c r="T849" s="10">
        <f>(((I849/60)/60)/24)+DATE(1970,1,1)</f>
        <v>41108.91201388889</v>
      </c>
      <c r="U849" s="5">
        <f>P849/3304</f>
        <v>2.720570231520527E-2</v>
      </c>
      <c r="V849" s="5">
        <f>L849/26457</f>
        <v>3.3639490494009145E-3</v>
      </c>
    </row>
    <row r="850" spans="1:22" ht="48" x14ac:dyDescent="0.2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5">
        <f>E850/D850</f>
        <v>1.1401428571428571</v>
      </c>
      <c r="P850" s="6">
        <f>IF(E850=0,0,E850/L850)</f>
        <v>89.674157303370791</v>
      </c>
      <c r="Q850" t="str">
        <f>LEFT(N850,FIND("/",N850)-1)</f>
        <v>photography</v>
      </c>
      <c r="R850" t="str">
        <f>RIGHT(N850,LEN(N850)-FIND("/",N850))</f>
        <v>photobooks</v>
      </c>
      <c r="S850" s="10">
        <f>(((J850/60)/60)/24)+DATE(1970,1,1)</f>
        <v>42690.259699074071</v>
      </c>
      <c r="T850" s="10">
        <f>(((I850/60)/60)/24)+DATE(1970,1,1)</f>
        <v>42726.083333333328</v>
      </c>
      <c r="U850" s="5">
        <f>P850/3304</f>
        <v>2.7141088772206657E-2</v>
      </c>
      <c r="V850" s="5">
        <f>L850/26457</f>
        <v>3.3639490494009145E-3</v>
      </c>
    </row>
    <row r="851" spans="1:22" ht="48" x14ac:dyDescent="0.2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5">
        <f>E851/D851</f>
        <v>1.1345714285714286</v>
      </c>
      <c r="P851" s="6">
        <f>IF(E851=0,0,E851/L851)</f>
        <v>74.224299065420567</v>
      </c>
      <c r="Q851" t="str">
        <f>LEFT(N851,FIND("/",N851)-1)</f>
        <v>theater</v>
      </c>
      <c r="R851" t="str">
        <f>RIGHT(N851,LEN(N851)-FIND("/",N851))</f>
        <v>musical</v>
      </c>
      <c r="S851" s="10">
        <f>(((J851/60)/60)/24)+DATE(1970,1,1)</f>
        <v>41820.776412037041</v>
      </c>
      <c r="T851" s="10">
        <f>(((I851/60)/60)/24)+DATE(1970,1,1)</f>
        <v>41850.776412037041</v>
      </c>
      <c r="U851" s="5">
        <f>P851/3304</f>
        <v>2.246498155733068E-2</v>
      </c>
      <c r="V851" s="5">
        <f>L851/26457</f>
        <v>4.0442982953471669E-3</v>
      </c>
    </row>
    <row r="852" spans="1:22" ht="48" x14ac:dyDescent="0.2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5">
        <f>E852/D852</f>
        <v>1.3223333333333334</v>
      </c>
      <c r="P852" s="6">
        <f>IF(E852=0,0,E852/L852)</f>
        <v>74.149532710280369</v>
      </c>
      <c r="Q852" t="str">
        <f>LEFT(N852,FIND("/",N852)-1)</f>
        <v>music</v>
      </c>
      <c r="R852" t="str">
        <f>RIGHT(N852,LEN(N852)-FIND("/",N852))</f>
        <v>pop</v>
      </c>
      <c r="S852" s="10">
        <f>(((J852/60)/60)/24)+DATE(1970,1,1)</f>
        <v>41223.22184027778</v>
      </c>
      <c r="T852" s="10">
        <f>(((I852/60)/60)/24)+DATE(1970,1,1)</f>
        <v>41261.597222222219</v>
      </c>
      <c r="U852" s="5">
        <f>P852/3304</f>
        <v>2.244235251521803E-2</v>
      </c>
      <c r="V852" s="5">
        <f>L852/26457</f>
        <v>4.0442982953471669E-3</v>
      </c>
    </row>
    <row r="853" spans="1:22" ht="48" x14ac:dyDescent="0.2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5">
        <f>E853/D853</f>
        <v>1.05566</v>
      </c>
      <c r="P853" s="6">
        <f>IF(E853=0,0,E853/L853)</f>
        <v>60.903461538461535</v>
      </c>
      <c r="Q853" t="str">
        <f>LEFT(N853,FIND("/",N853)-1)</f>
        <v>publishing</v>
      </c>
      <c r="R853" t="str">
        <f>RIGHT(N853,LEN(N853)-FIND("/",N853))</f>
        <v>nonfiction</v>
      </c>
      <c r="S853" s="10">
        <f>(((J853/60)/60)/24)+DATE(1970,1,1)</f>
        <v>40731.837465277778</v>
      </c>
      <c r="T853" s="10">
        <f>(((I853/60)/60)/24)+DATE(1970,1,1)</f>
        <v>40776.837465277778</v>
      </c>
      <c r="U853" s="5">
        <f>P853/3304</f>
        <v>1.8433251070962935E-2</v>
      </c>
      <c r="V853" s="5">
        <f>L853/26457</f>
        <v>4.913633442945156E-3</v>
      </c>
    </row>
    <row r="854" spans="1:22" ht="48" x14ac:dyDescent="0.2">
      <c r="A854">
        <v>3154</v>
      </c>
      <c r="B854" s="3" t="s">
        <v>3154</v>
      </c>
      <c r="C854" s="3" t="s">
        <v>7264</v>
      </c>
      <c r="D854">
        <v>7000</v>
      </c>
      <c r="E854">
        <v>7905</v>
      </c>
      <c r="F854" t="s">
        <v>8219</v>
      </c>
      <c r="G854" t="s">
        <v>8224</v>
      </c>
      <c r="H854" t="s">
        <v>8246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8271</v>
      </c>
      <c r="O854" s="5">
        <f>E854/D854</f>
        <v>1.1292857142857142</v>
      </c>
      <c r="P854" s="6">
        <f>IF(E854=0,0,E854/L854)</f>
        <v>64.268292682926827</v>
      </c>
      <c r="Q854" t="str">
        <f>LEFT(N854,FIND("/",N854)-1)</f>
        <v>theater</v>
      </c>
      <c r="R854" t="str">
        <f>RIGHT(N854,LEN(N854)-FIND("/",N854))</f>
        <v>plays</v>
      </c>
      <c r="S854" s="10">
        <f>(((J854/60)/60)/24)+DATE(1970,1,1)</f>
        <v>40970.875671296293</v>
      </c>
      <c r="T854" s="10">
        <f>(((I854/60)/60)/24)+DATE(1970,1,1)</f>
        <v>41000.834004629629</v>
      </c>
      <c r="U854" s="5">
        <f>P854/3304</f>
        <v>1.9451662434299886E-2</v>
      </c>
      <c r="V854" s="5">
        <f>L854/26457</f>
        <v>4.6490531806327251E-3</v>
      </c>
    </row>
    <row r="855" spans="1:22" ht="48" x14ac:dyDescent="0.2">
      <c r="A855">
        <v>3107</v>
      </c>
      <c r="B855" s="3" t="s">
        <v>3107</v>
      </c>
      <c r="C855" s="3" t="s">
        <v>7217</v>
      </c>
      <c r="D855">
        <v>40000</v>
      </c>
      <c r="E855">
        <v>7905</v>
      </c>
      <c r="F855" t="s">
        <v>8221</v>
      </c>
      <c r="G855" t="s">
        <v>8224</v>
      </c>
      <c r="H855" t="s">
        <v>8246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8303</v>
      </c>
      <c r="O855" s="5">
        <f>E855/D855</f>
        <v>0.197625</v>
      </c>
      <c r="P855" s="6">
        <f>IF(E855=0,0,E855/L855)</f>
        <v>272.58620689655174</v>
      </c>
      <c r="Q855" t="str">
        <f>LEFT(N855,FIND("/",N855)-1)</f>
        <v>theater</v>
      </c>
      <c r="R855" t="str">
        <f>RIGHT(N855,LEN(N855)-FIND("/",N855))</f>
        <v>spaces</v>
      </c>
      <c r="S855" s="10">
        <f>(((J855/60)/60)/24)+DATE(1970,1,1)</f>
        <v>42128.814247685179</v>
      </c>
      <c r="T855" s="10">
        <f>(((I855/60)/60)/24)+DATE(1970,1,1)</f>
        <v>42135.814247685179</v>
      </c>
      <c r="U855" s="5">
        <f>P855/3304</f>
        <v>8.2501878600651252E-2</v>
      </c>
      <c r="V855" s="5">
        <f>L855/26457</f>
        <v>1.0961182295800734E-3</v>
      </c>
    </row>
    <row r="856" spans="1:22" ht="48" x14ac:dyDescent="0.2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5">
        <f>E856/D856</f>
        <v>1.3128333333333333</v>
      </c>
      <c r="P856" s="6">
        <f>IF(E856=0,0,E856/L856)</f>
        <v>48.325153374233132</v>
      </c>
      <c r="Q856" t="str">
        <f>LEFT(N856,FIND("/",N856)-1)</f>
        <v>theater</v>
      </c>
      <c r="R856" t="str">
        <f>RIGHT(N856,LEN(N856)-FIND("/",N856))</f>
        <v>plays</v>
      </c>
      <c r="S856" s="10">
        <f>(((J856/60)/60)/24)+DATE(1970,1,1)</f>
        <v>42136.536134259266</v>
      </c>
      <c r="T856" s="10">
        <f>(((I856/60)/60)/24)+DATE(1970,1,1)</f>
        <v>42167.875</v>
      </c>
      <c r="U856" s="5">
        <f>P856/3304</f>
        <v>1.4626257074525766E-2</v>
      </c>
      <c r="V856" s="5">
        <f>L856/26457</f>
        <v>6.1609403938466187E-3</v>
      </c>
    </row>
    <row r="857" spans="1:22" ht="32" x14ac:dyDescent="0.2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5">
        <f>E857/D857</f>
        <v>2.3164705882352941</v>
      </c>
      <c r="P857" s="6">
        <f>IF(E857=0,0,E857/L857)</f>
        <v>106.43243243243244</v>
      </c>
      <c r="Q857" t="str">
        <f>LEFT(N857,FIND("/",N857)-1)</f>
        <v>film &amp; video</v>
      </c>
      <c r="R857" t="str">
        <f>RIGHT(N857,LEN(N857)-FIND("/",N857))</f>
        <v>documentary</v>
      </c>
      <c r="S857" s="10">
        <f>(((J857/60)/60)/24)+DATE(1970,1,1)</f>
        <v>41114.094872685186</v>
      </c>
      <c r="T857" s="10">
        <f>(((I857/60)/60)/24)+DATE(1970,1,1)</f>
        <v>41153.083333333336</v>
      </c>
      <c r="U857" s="5">
        <f>P857/3304</f>
        <v>3.2213205942019499E-2</v>
      </c>
      <c r="V857" s="5">
        <f>L857/26457</f>
        <v>2.7969913444457041E-3</v>
      </c>
    </row>
    <row r="858" spans="1:22" ht="48" x14ac:dyDescent="0.2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5">
        <f>E858/D858</f>
        <v>0.22494285714285714</v>
      </c>
      <c r="P858" s="6">
        <f>IF(E858=0,0,E858/L858)</f>
        <v>157.46</v>
      </c>
      <c r="Q858" t="str">
        <f>LEFT(N858,FIND("/",N858)-1)</f>
        <v>technology</v>
      </c>
      <c r="R858" t="str">
        <f>RIGHT(N858,LEN(N858)-FIND("/",N858))</f>
        <v>wearables</v>
      </c>
      <c r="S858" s="10">
        <f>(((J858/60)/60)/24)+DATE(1970,1,1)</f>
        <v>42522.276724537034</v>
      </c>
      <c r="T858" s="10">
        <f>(((I858/60)/60)/24)+DATE(1970,1,1)</f>
        <v>42553.166666666672</v>
      </c>
      <c r="U858" s="5">
        <f>P858/3304</f>
        <v>4.7657384987893465E-2</v>
      </c>
      <c r="V858" s="5">
        <f>L858/26457</f>
        <v>1.8898590165173678E-3</v>
      </c>
    </row>
    <row r="859" spans="1:22" ht="48" x14ac:dyDescent="0.2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5">
        <f>E859/D859</f>
        <v>1.0141935483870967</v>
      </c>
      <c r="P859" s="6">
        <f>IF(E859=0,0,E859/L859)</f>
        <v>302.30769230769232</v>
      </c>
      <c r="Q859" t="str">
        <f>LEFT(N859,FIND("/",N859)-1)</f>
        <v>theater</v>
      </c>
      <c r="R859" t="str">
        <f>RIGHT(N859,LEN(N859)-FIND("/",N859))</f>
        <v>plays</v>
      </c>
      <c r="S859" s="10">
        <f>(((J859/60)/60)/24)+DATE(1970,1,1)</f>
        <v>41851.771354166667</v>
      </c>
      <c r="T859" s="10">
        <f>(((I859/60)/60)/24)+DATE(1970,1,1)</f>
        <v>41870.666666666664</v>
      </c>
      <c r="U859" s="5">
        <f>P859/3304</f>
        <v>9.1497485565282186E-2</v>
      </c>
      <c r="V859" s="5">
        <f>L859/26457</f>
        <v>9.8272668858903124E-4</v>
      </c>
    </row>
    <row r="860" spans="1:22" ht="48" x14ac:dyDescent="0.2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5">
        <f>E860/D860</f>
        <v>1.3065</v>
      </c>
      <c r="P860" s="6">
        <f>IF(E860=0,0,E860/L860)</f>
        <v>45.051724137931032</v>
      </c>
      <c r="Q860" t="str">
        <f>LEFT(N860,FIND("/",N860)-1)</f>
        <v>film &amp; video</v>
      </c>
      <c r="R860" t="str">
        <f>RIGHT(N860,LEN(N860)-FIND("/",N860))</f>
        <v>documentary</v>
      </c>
      <c r="S860" s="10">
        <f>(((J860/60)/60)/24)+DATE(1970,1,1)</f>
        <v>40757.889247685183</v>
      </c>
      <c r="T860" s="10">
        <f>(((I860/60)/60)/24)+DATE(1970,1,1)</f>
        <v>40802.889247685183</v>
      </c>
      <c r="U860" s="5">
        <f>P860/3304</f>
        <v>1.3635509726976705E-2</v>
      </c>
      <c r="V860" s="5">
        <f>L860/26457</f>
        <v>6.5767093774804402E-3</v>
      </c>
    </row>
    <row r="861" spans="1:22" ht="48" x14ac:dyDescent="0.2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5">
        <f>E861/D861</f>
        <v>0.39169999999999999</v>
      </c>
      <c r="P861" s="6">
        <f>IF(E861=0,0,E861/L861)</f>
        <v>147.81132075471697</v>
      </c>
      <c r="Q861" t="str">
        <f>LEFT(N861,FIND("/",N861)-1)</f>
        <v>music</v>
      </c>
      <c r="R861" t="str">
        <f>RIGHT(N861,LEN(N861)-FIND("/",N861))</f>
        <v>indie rock</v>
      </c>
      <c r="S861" s="10">
        <f>(((J861/60)/60)/24)+DATE(1970,1,1)</f>
        <v>42496.981597222228</v>
      </c>
      <c r="T861" s="10">
        <f>(((I861/60)/60)/24)+DATE(1970,1,1)</f>
        <v>42526.981597222228</v>
      </c>
      <c r="U861" s="5">
        <f>P861/3304</f>
        <v>4.473708255288044E-2</v>
      </c>
      <c r="V861" s="5">
        <f>L861/26457</f>
        <v>2.0032505575084099E-3</v>
      </c>
    </row>
    <row r="862" spans="1:22" ht="32" x14ac:dyDescent="0.2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5">
        <f>E862/D862</f>
        <v>1.0444</v>
      </c>
      <c r="P862" s="6">
        <f>IF(E862=0,0,E862/L862)</f>
        <v>340.56521739130437</v>
      </c>
      <c r="Q862" t="str">
        <f>LEFT(N862,FIND("/",N862)-1)</f>
        <v>technology</v>
      </c>
      <c r="R862" t="str">
        <f>RIGHT(N862,LEN(N862)-FIND("/",N862))</f>
        <v>hardware</v>
      </c>
      <c r="S862" s="10">
        <f>(((J862/60)/60)/24)+DATE(1970,1,1)</f>
        <v>42095.240706018521</v>
      </c>
      <c r="T862" s="10">
        <f>(((I862/60)/60)/24)+DATE(1970,1,1)</f>
        <v>42125.240706018521</v>
      </c>
      <c r="U862" s="5">
        <f>P862/3304</f>
        <v>0.10307663964627857</v>
      </c>
      <c r="V862" s="5">
        <f>L862/26457</f>
        <v>8.6933514759798922E-4</v>
      </c>
    </row>
    <row r="863" spans="1:22" ht="32" x14ac:dyDescent="0.2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5">
        <f>E863/D863</f>
        <v>1.5620000000000001</v>
      </c>
      <c r="P863" s="6">
        <f>IF(E863=0,0,E863/L863)</f>
        <v>38.284313725490193</v>
      </c>
      <c r="Q863" t="str">
        <f>LEFT(N863,FIND("/",N863)-1)</f>
        <v>theater</v>
      </c>
      <c r="R863" t="str">
        <f>RIGHT(N863,LEN(N863)-FIND("/",N863))</f>
        <v>plays</v>
      </c>
      <c r="S863" s="10">
        <f>(((J863/60)/60)/24)+DATE(1970,1,1)</f>
        <v>42243.6252662037</v>
      </c>
      <c r="T863" s="10">
        <f>(((I863/60)/60)/24)+DATE(1970,1,1)</f>
        <v>42278.6252662037</v>
      </c>
      <c r="U863" s="5">
        <f>P863/3304</f>
        <v>1.1587262023453448E-2</v>
      </c>
      <c r="V863" s="5">
        <f>L863/26457</f>
        <v>7.710624787390861E-3</v>
      </c>
    </row>
    <row r="864" spans="1:22" ht="48" x14ac:dyDescent="0.2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5">
        <f>E864/D864</f>
        <v>7.7949999999999999</v>
      </c>
      <c r="P864" s="6">
        <f>IF(E864=0,0,E864/L864)</f>
        <v>37.11904761904762</v>
      </c>
      <c r="Q864" t="str">
        <f>LEFT(N864,FIND("/",N864)-1)</f>
        <v>games</v>
      </c>
      <c r="R864" t="str">
        <f>RIGHT(N864,LEN(N864)-FIND("/",N864))</f>
        <v>tabletop games</v>
      </c>
      <c r="S864" s="10">
        <f>(((J864/60)/60)/24)+DATE(1970,1,1)</f>
        <v>42759.724768518514</v>
      </c>
      <c r="T864" s="10">
        <f>(((I864/60)/60)/24)+DATE(1970,1,1)</f>
        <v>42780.724768518514</v>
      </c>
      <c r="U864" s="5">
        <f>P864/3304</f>
        <v>1.123457857719359E-2</v>
      </c>
      <c r="V864" s="5">
        <f>L864/26457</f>
        <v>7.9374078693729439E-3</v>
      </c>
    </row>
    <row r="865" spans="1:22" ht="48" x14ac:dyDescent="0.2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5">
        <f>E865/D865</f>
        <v>0.25976666666666665</v>
      </c>
      <c r="P865" s="6">
        <f>IF(E865=0,0,E865/L865)</f>
        <v>90.616279069767444</v>
      </c>
      <c r="Q865" t="str">
        <f>LEFT(N865,FIND("/",N865)-1)</f>
        <v>technology</v>
      </c>
      <c r="R865" t="str">
        <f>RIGHT(N865,LEN(N865)-FIND("/",N865))</f>
        <v>wearables</v>
      </c>
      <c r="S865" s="10">
        <f>(((J865/60)/60)/24)+DATE(1970,1,1)</f>
        <v>42543.665601851855</v>
      </c>
      <c r="T865" s="10">
        <f>(((I865/60)/60)/24)+DATE(1970,1,1)</f>
        <v>42572.729166666672</v>
      </c>
      <c r="U865" s="5">
        <f>P865/3304</f>
        <v>2.7426234585280703E-2</v>
      </c>
      <c r="V865" s="5">
        <f>L865/26457</f>
        <v>3.2505575084098726E-3</v>
      </c>
    </row>
    <row r="866" spans="1:22" ht="48" x14ac:dyDescent="0.2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5">
        <f>E866/D866</f>
        <v>1.0386666666666666</v>
      </c>
      <c r="P866" s="6">
        <f>IF(E866=0,0,E866/L866)</f>
        <v>60.859375</v>
      </c>
      <c r="Q866" t="str">
        <f>LEFT(N866,FIND("/",N866)-1)</f>
        <v>music</v>
      </c>
      <c r="R866" t="str">
        <f>RIGHT(N866,LEN(N866)-FIND("/",N866))</f>
        <v>rock</v>
      </c>
      <c r="S866" s="10">
        <f>(((J866/60)/60)/24)+DATE(1970,1,1)</f>
        <v>41557.780624999999</v>
      </c>
      <c r="T866" s="10">
        <f>(((I866/60)/60)/24)+DATE(1970,1,1)</f>
        <v>41591.249305555553</v>
      </c>
      <c r="U866" s="5">
        <f>P866/3304</f>
        <v>1.8419907687651331E-2</v>
      </c>
      <c r="V866" s="5">
        <f>L866/26457</f>
        <v>4.8380390822844619E-3</v>
      </c>
    </row>
    <row r="867" spans="1:22" ht="48" x14ac:dyDescent="0.2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5">
        <f>E867/D867</f>
        <v>1.038</v>
      </c>
      <c r="P867" s="6">
        <f>IF(E867=0,0,E867/L867)</f>
        <v>90.523255813953483</v>
      </c>
      <c r="Q867" t="str">
        <f>LEFT(N867,FIND("/",N867)-1)</f>
        <v>music</v>
      </c>
      <c r="R867" t="str">
        <f>RIGHT(N867,LEN(N867)-FIND("/",N867))</f>
        <v>indie rock</v>
      </c>
      <c r="S867" s="10">
        <f>(((J867/60)/60)/24)+DATE(1970,1,1)</f>
        <v>40784.012696759259</v>
      </c>
      <c r="T867" s="10">
        <f>(((I867/60)/60)/24)+DATE(1970,1,1)</f>
        <v>40817.125</v>
      </c>
      <c r="U867" s="5">
        <f>P867/3304</f>
        <v>2.739807984683822E-2</v>
      </c>
      <c r="V867" s="5">
        <f>L867/26457</f>
        <v>3.2505575084098726E-3</v>
      </c>
    </row>
    <row r="868" spans="1:22" ht="48" x14ac:dyDescent="0.2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5">
        <f>E868/D868</f>
        <v>0.19409999999999999</v>
      </c>
      <c r="P868" s="6">
        <f>IF(E868=0,0,E868/L868)</f>
        <v>55.457142857142856</v>
      </c>
      <c r="Q868" t="str">
        <f>LEFT(N868,FIND("/",N868)-1)</f>
        <v>film &amp; video</v>
      </c>
      <c r="R868" t="str">
        <f>RIGHT(N868,LEN(N868)-FIND("/",N868))</f>
        <v>animation</v>
      </c>
      <c r="S868" s="10">
        <f>(((J868/60)/60)/24)+DATE(1970,1,1)</f>
        <v>41465.500173611108</v>
      </c>
      <c r="T868" s="10">
        <f>(((I868/60)/60)/24)+DATE(1970,1,1)</f>
        <v>41495.500173611108</v>
      </c>
      <c r="U868" s="5">
        <f>P868/3304</f>
        <v>1.6784849533033552E-2</v>
      </c>
      <c r="V868" s="5">
        <f>L868/26457</f>
        <v>5.2916052462486296E-3</v>
      </c>
    </row>
    <row r="869" spans="1:22" ht="48" x14ac:dyDescent="0.2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5">
        <f>E869/D869</f>
        <v>1.1071428571428572</v>
      </c>
      <c r="P869" s="6">
        <f>IF(E869=0,0,E869/L869)</f>
        <v>104.72972972972973</v>
      </c>
      <c r="Q869" t="str">
        <f>LEFT(N869,FIND("/",N869)-1)</f>
        <v>music</v>
      </c>
      <c r="R869" t="str">
        <f>RIGHT(N869,LEN(N869)-FIND("/",N869))</f>
        <v>rock</v>
      </c>
      <c r="S869" s="10">
        <f>(((J869/60)/60)/24)+DATE(1970,1,1)</f>
        <v>41463.743472222224</v>
      </c>
      <c r="T869" s="10">
        <f>(((I869/60)/60)/24)+DATE(1970,1,1)</f>
        <v>41483.743472222224</v>
      </c>
      <c r="U869" s="5">
        <f>P869/3304</f>
        <v>3.1697860087690592E-2</v>
      </c>
      <c r="V869" s="5">
        <f>L869/26457</f>
        <v>2.7969913444457041E-3</v>
      </c>
    </row>
    <row r="870" spans="1:22" ht="48" x14ac:dyDescent="0.2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5">
        <f>E870/D870</f>
        <v>1.0309292094387414</v>
      </c>
      <c r="P870" s="6">
        <f>IF(E870=0,0,E870/L870)</f>
        <v>69.666666666666671</v>
      </c>
      <c r="Q870" t="str">
        <f>LEFT(N870,FIND("/",N870)-1)</f>
        <v>music</v>
      </c>
      <c r="R870" t="str">
        <f>RIGHT(N870,LEN(N870)-FIND("/",N870))</f>
        <v>electronic music</v>
      </c>
      <c r="S870" s="10">
        <f>(((J870/60)/60)/24)+DATE(1970,1,1)</f>
        <v>41905.034108796295</v>
      </c>
      <c r="T870" s="10">
        <f>(((I870/60)/60)/24)+DATE(1970,1,1)</f>
        <v>41935.034108796295</v>
      </c>
      <c r="U870" s="5">
        <f>P870/3304</f>
        <v>2.1085552865213884E-2</v>
      </c>
      <c r="V870" s="5">
        <f>L870/26457</f>
        <v>4.1954870166685566E-3</v>
      </c>
    </row>
    <row r="871" spans="1:22" ht="48" x14ac:dyDescent="0.2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5">
        <f>E871/D871</f>
        <v>1.1016142857142857</v>
      </c>
      <c r="P871" s="6">
        <f>IF(E871=0,0,E871/L871)</f>
        <v>68.24159292035398</v>
      </c>
      <c r="Q871" t="str">
        <f>LEFT(N871,FIND("/",N871)-1)</f>
        <v>film &amp; video</v>
      </c>
      <c r="R871" t="str">
        <f>RIGHT(N871,LEN(N871)-FIND("/",N871))</f>
        <v>documentary</v>
      </c>
      <c r="S871" s="10">
        <f>(((J871/60)/60)/24)+DATE(1970,1,1)</f>
        <v>41780.859629629631</v>
      </c>
      <c r="T871" s="10">
        <f>(((I871/60)/60)/24)+DATE(1970,1,1)</f>
        <v>41811.165972222225</v>
      </c>
      <c r="U871" s="5">
        <f>P871/3304</f>
        <v>2.0654235145385589E-2</v>
      </c>
      <c r="V871" s="5">
        <f>L871/26457</f>
        <v>4.2710813773292515E-3</v>
      </c>
    </row>
    <row r="872" spans="1:22" ht="32" x14ac:dyDescent="0.2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5">
        <f>E872/D872</f>
        <v>1.0269239999999999</v>
      </c>
      <c r="P872" s="6">
        <f>IF(E872=0,0,E872/L872)</f>
        <v>79.401340206185566</v>
      </c>
      <c r="Q872" t="str">
        <f>LEFT(N872,FIND("/",N872)-1)</f>
        <v>film &amp; video</v>
      </c>
      <c r="R872" t="str">
        <f>RIGHT(N872,LEN(N872)-FIND("/",N872))</f>
        <v>documentary</v>
      </c>
      <c r="S872" s="10">
        <f>(((J872/60)/60)/24)+DATE(1970,1,1)</f>
        <v>42415.803159722222</v>
      </c>
      <c r="T872" s="10">
        <f>(((I872/60)/60)/24)+DATE(1970,1,1)</f>
        <v>42445.761493055557</v>
      </c>
      <c r="U872" s="5">
        <f>P872/3304</f>
        <v>2.4031882628990787E-2</v>
      </c>
      <c r="V872" s="5">
        <f>L872/26457</f>
        <v>3.6663264920436937E-3</v>
      </c>
    </row>
    <row r="873" spans="1:22" ht="48" x14ac:dyDescent="0.2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5">
        <f>E873/D873</f>
        <v>1.0246666666666666</v>
      </c>
      <c r="P873" s="6">
        <f>IF(E873=0,0,E873/L873)</f>
        <v>111.37681159420291</v>
      </c>
      <c r="Q873" t="str">
        <f>LEFT(N873,FIND("/",N873)-1)</f>
        <v>film &amp; video</v>
      </c>
      <c r="R873" t="str">
        <f>RIGHT(N873,LEN(N873)-FIND("/",N873))</f>
        <v>shorts</v>
      </c>
      <c r="S873" s="10">
        <f>(((J873/60)/60)/24)+DATE(1970,1,1)</f>
        <v>40635.982488425929</v>
      </c>
      <c r="T873" s="10">
        <f>(((I873/60)/60)/24)+DATE(1970,1,1)</f>
        <v>40657.982488425929</v>
      </c>
      <c r="U873" s="5">
        <f>P873/3304</f>
        <v>3.3709688739165529E-2</v>
      </c>
      <c r="V873" s="5">
        <f>L873/26457</f>
        <v>2.6080054427939678E-3</v>
      </c>
    </row>
    <row r="874" spans="1:22" ht="48" x14ac:dyDescent="0.2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5">
        <f>E874/D874</f>
        <v>1.7044444444444444</v>
      </c>
      <c r="P874" s="6">
        <f>IF(E874=0,0,E874/L874)</f>
        <v>84.285714285714292</v>
      </c>
      <c r="Q874" t="str">
        <f>LEFT(N874,FIND("/",N874)-1)</f>
        <v>theater</v>
      </c>
      <c r="R874" t="str">
        <f>RIGHT(N874,LEN(N874)-FIND("/",N874))</f>
        <v>plays</v>
      </c>
      <c r="S874" s="10">
        <f>(((J874/60)/60)/24)+DATE(1970,1,1)</f>
        <v>42768.425370370373</v>
      </c>
      <c r="T874" s="10">
        <f>(((I874/60)/60)/24)+DATE(1970,1,1)</f>
        <v>42798.425370370373</v>
      </c>
      <c r="U874" s="5">
        <f>P874/3304</f>
        <v>2.5510204081632654E-2</v>
      </c>
      <c r="V874" s="5">
        <f>L874/26457</f>
        <v>3.4395434100616094E-3</v>
      </c>
    </row>
    <row r="875" spans="1:22" ht="48" x14ac:dyDescent="0.2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5">
        <f>E875/D875</f>
        <v>1.2775000000000001</v>
      </c>
      <c r="P875" s="6">
        <f>IF(E875=0,0,E875/L875)</f>
        <v>117.92307692307692</v>
      </c>
      <c r="Q875" t="str">
        <f>LEFT(N875,FIND("/",N875)-1)</f>
        <v>film &amp; video</v>
      </c>
      <c r="R875" t="str">
        <f>RIGHT(N875,LEN(N875)-FIND("/",N875))</f>
        <v>shorts</v>
      </c>
      <c r="S875" s="10">
        <f>(((J875/60)/60)/24)+DATE(1970,1,1)</f>
        <v>40505.131168981483</v>
      </c>
      <c r="T875" s="10">
        <f>(((I875/60)/60)/24)+DATE(1970,1,1)</f>
        <v>40535.131168981483</v>
      </c>
      <c r="U875" s="5">
        <f>P875/3304</f>
        <v>3.5691003911342896E-2</v>
      </c>
      <c r="V875" s="5">
        <f>L875/26457</f>
        <v>2.456816721472578E-3</v>
      </c>
    </row>
    <row r="876" spans="1:22" ht="48" x14ac:dyDescent="0.2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5">
        <f>E876/D876</f>
        <v>9.5687499999999995E-2</v>
      </c>
      <c r="P876" s="6">
        <f>IF(E876=0,0,E876/L876)</f>
        <v>94.506172839506178</v>
      </c>
      <c r="Q876" t="str">
        <f>LEFT(N876,FIND("/",N876)-1)</f>
        <v>film &amp; video</v>
      </c>
      <c r="R876" t="str">
        <f>RIGHT(N876,LEN(N876)-FIND("/",N876))</f>
        <v>science fiction</v>
      </c>
      <c r="S876" s="10">
        <f>(((J876/60)/60)/24)+DATE(1970,1,1)</f>
        <v>41905.812581018516</v>
      </c>
      <c r="T876" s="10">
        <f>(((I876/60)/60)/24)+DATE(1970,1,1)</f>
        <v>41950.854247685187</v>
      </c>
      <c r="U876" s="5">
        <f>P876/3304</f>
        <v>2.8603563208082983E-2</v>
      </c>
      <c r="V876" s="5">
        <f>L876/26457</f>
        <v>3.0615716067581358E-3</v>
      </c>
    </row>
    <row r="877" spans="1:22" ht="48" x14ac:dyDescent="0.2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5">
        <f>E877/D877</f>
        <v>1.018</v>
      </c>
      <c r="P877" s="6">
        <f>IF(E877=0,0,E877/L877)</f>
        <v>246.29032258064515</v>
      </c>
      <c r="Q877" t="str">
        <f>LEFT(N877,FIND("/",N877)-1)</f>
        <v>music</v>
      </c>
      <c r="R877" t="str">
        <f>RIGHT(N877,LEN(N877)-FIND("/",N877))</f>
        <v>rock</v>
      </c>
      <c r="S877" s="10">
        <f>(((J877/60)/60)/24)+DATE(1970,1,1)</f>
        <v>41561.683553240742</v>
      </c>
      <c r="T877" s="10">
        <f>(((I877/60)/60)/24)+DATE(1970,1,1)</f>
        <v>41591.725219907406</v>
      </c>
      <c r="U877" s="5">
        <f>P877/3304</f>
        <v>7.4543075841599624E-2</v>
      </c>
      <c r="V877" s="5">
        <f>L877/26457</f>
        <v>1.171712590240768E-3</v>
      </c>
    </row>
    <row r="878" spans="1:22" ht="32" x14ac:dyDescent="0.2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5">
        <f>E878/D878</f>
        <v>1.016</v>
      </c>
      <c r="P878" s="6">
        <f>IF(E878=0,0,E878/L878)</f>
        <v>177.2093023255814</v>
      </c>
      <c r="Q878" t="str">
        <f>LEFT(N878,FIND("/",N878)-1)</f>
        <v>music</v>
      </c>
      <c r="R878" t="str">
        <f>RIGHT(N878,LEN(N878)-FIND("/",N878))</f>
        <v>classical music</v>
      </c>
      <c r="S878" s="10">
        <f>(((J878/60)/60)/24)+DATE(1970,1,1)</f>
        <v>41961.807372685187</v>
      </c>
      <c r="T878" s="10">
        <f>(((I878/60)/60)/24)+DATE(1970,1,1)</f>
        <v>41994.1875</v>
      </c>
      <c r="U878" s="5">
        <f>P878/3304</f>
        <v>5.3634776732924154E-2</v>
      </c>
      <c r="V878" s="5">
        <f>L878/26457</f>
        <v>1.6252787542049363E-3</v>
      </c>
    </row>
    <row r="879" spans="1:22" ht="48" x14ac:dyDescent="0.2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5">
        <f>E879/D879</f>
        <v>1.0881428571428571</v>
      </c>
      <c r="P879" s="6">
        <f>IF(E879=0,0,E879/L879)</f>
        <v>65.102564102564102</v>
      </c>
      <c r="Q879" t="str">
        <f>LEFT(N879,FIND("/",N879)-1)</f>
        <v>theater</v>
      </c>
      <c r="R879" t="str">
        <f>RIGHT(N879,LEN(N879)-FIND("/",N879))</f>
        <v>plays</v>
      </c>
      <c r="S879" s="10">
        <f>(((J879/60)/60)/24)+DATE(1970,1,1)</f>
        <v>42466.608310185184</v>
      </c>
      <c r="T879" s="10">
        <f>(((I879/60)/60)/24)+DATE(1970,1,1)</f>
        <v>42496.608310185184</v>
      </c>
      <c r="U879" s="5">
        <f>P879/3304</f>
        <v>1.9704165890606567E-2</v>
      </c>
      <c r="V879" s="5">
        <f>L879/26457</f>
        <v>4.4222700986506405E-3</v>
      </c>
    </row>
    <row r="880" spans="1:22" ht="32" x14ac:dyDescent="0.2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5">
        <f>E880/D880</f>
        <v>1.0850614285714286</v>
      </c>
      <c r="P880" s="6">
        <f>IF(E880=0,0,E880/L880)</f>
        <v>73.032980769230775</v>
      </c>
      <c r="Q880" t="str">
        <f>LEFT(N880,FIND("/",N880)-1)</f>
        <v>theater</v>
      </c>
      <c r="R880" t="str">
        <f>RIGHT(N880,LEN(N880)-FIND("/",N880))</f>
        <v>spaces</v>
      </c>
      <c r="S880" s="10">
        <f>(((J880/60)/60)/24)+DATE(1970,1,1)</f>
        <v>41239.83625</v>
      </c>
      <c r="T880" s="10">
        <f>(((I880/60)/60)/24)+DATE(1970,1,1)</f>
        <v>41269.83625</v>
      </c>
      <c r="U880" s="5">
        <f>P880/3304</f>
        <v>2.2104413065747813E-2</v>
      </c>
      <c r="V880" s="5">
        <f>L880/26457</f>
        <v>3.9309067543561249E-3</v>
      </c>
    </row>
    <row r="881" spans="1:22" ht="48" x14ac:dyDescent="0.2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5">
        <f>E881/D881</f>
        <v>1.0101333333333333</v>
      </c>
      <c r="P881" s="6">
        <f>IF(E881=0,0,E881/L881)</f>
        <v>270.57142857142856</v>
      </c>
      <c r="Q881" t="str">
        <f>LEFT(N881,FIND("/",N881)-1)</f>
        <v>technology</v>
      </c>
      <c r="R881" t="str">
        <f>RIGHT(N881,LEN(N881)-FIND("/",N881))</f>
        <v>space exploration</v>
      </c>
      <c r="S881" s="10">
        <f>(((J881/60)/60)/24)+DATE(1970,1,1)</f>
        <v>41143.81821759259</v>
      </c>
      <c r="T881" s="10">
        <f>(((I881/60)/60)/24)+DATE(1970,1,1)</f>
        <v>41173.81821759259</v>
      </c>
      <c r="U881" s="5">
        <f>P881/3304</f>
        <v>8.1892078865444473E-2</v>
      </c>
      <c r="V881" s="5">
        <f>L881/26457</f>
        <v>1.0583210492497259E-3</v>
      </c>
    </row>
    <row r="882" spans="1:22" ht="48" x14ac:dyDescent="0.2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5">
        <f>E882/D882</f>
        <v>1.2598333333333334</v>
      </c>
      <c r="P882" s="6">
        <f>IF(E882=0,0,E882/L882)</f>
        <v>28.632575757575758</v>
      </c>
      <c r="Q882" t="str">
        <f>LEFT(N882,FIND("/",N882)-1)</f>
        <v>publishing</v>
      </c>
      <c r="R882" t="str">
        <f>RIGHT(N882,LEN(N882)-FIND("/",N882))</f>
        <v>nonfiction</v>
      </c>
      <c r="S882" s="10">
        <f>(((J882/60)/60)/24)+DATE(1970,1,1)</f>
        <v>41781.717268518521</v>
      </c>
      <c r="T882" s="10">
        <f>(((I882/60)/60)/24)+DATE(1970,1,1)</f>
        <v>41811.717268518521</v>
      </c>
      <c r="U882" s="5">
        <f>P882/3304</f>
        <v>8.6660338249321296E-3</v>
      </c>
      <c r="V882" s="5">
        <f>L882/26457</f>
        <v>9.9784556072117017E-3</v>
      </c>
    </row>
    <row r="883" spans="1:22" ht="48" x14ac:dyDescent="0.2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5">
        <f>E883/D883</f>
        <v>3.0219999999999998</v>
      </c>
      <c r="P883" s="6">
        <f>IF(E883=0,0,E883/L883)</f>
        <v>52.103448275862071</v>
      </c>
      <c r="Q883" t="str">
        <f>LEFT(N883,FIND("/",N883)-1)</f>
        <v>theater</v>
      </c>
      <c r="R883" t="str">
        <f>RIGHT(N883,LEN(N883)-FIND("/",N883))</f>
        <v>spaces</v>
      </c>
      <c r="S883" s="10">
        <f>(((J883/60)/60)/24)+DATE(1970,1,1)</f>
        <v>41761.509409722225</v>
      </c>
      <c r="T883" s="10">
        <f>(((I883/60)/60)/24)+DATE(1970,1,1)</f>
        <v>41789.666666666664</v>
      </c>
      <c r="U883" s="5">
        <f>P883/3304</f>
        <v>1.5769808800200385E-2</v>
      </c>
      <c r="V883" s="5">
        <f>L883/26457</f>
        <v>5.4805911479003664E-3</v>
      </c>
    </row>
    <row r="884" spans="1:22" ht="64" x14ac:dyDescent="0.2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5">
        <f>E884/D884</f>
        <v>0.754</v>
      </c>
      <c r="P884" s="6">
        <f>IF(E884=0,0,E884/L884)</f>
        <v>251.33333333333334</v>
      </c>
      <c r="Q884" t="str">
        <f>LEFT(N884,FIND("/",N884)-1)</f>
        <v>theater</v>
      </c>
      <c r="R884" t="str">
        <f>RIGHT(N884,LEN(N884)-FIND("/",N884))</f>
        <v>plays</v>
      </c>
      <c r="S884" s="10">
        <f>(((J884/60)/60)/24)+DATE(1970,1,1)</f>
        <v>42796.538275462968</v>
      </c>
      <c r="T884" s="10">
        <f>(((I884/60)/60)/24)+DATE(1970,1,1)</f>
        <v>42813.25</v>
      </c>
      <c r="U884" s="5">
        <f>P884/3304</f>
        <v>7.606941081517353E-2</v>
      </c>
      <c r="V884" s="5">
        <f>L884/26457</f>
        <v>1.1339154099104206E-3</v>
      </c>
    </row>
    <row r="885" spans="1:22" ht="48" x14ac:dyDescent="0.2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5">
        <f>E885/D885</f>
        <v>0.502</v>
      </c>
      <c r="P885" s="6">
        <f>IF(E885=0,0,E885/L885)</f>
        <v>51.224489795918366</v>
      </c>
      <c r="Q885" t="str">
        <f>LEFT(N885,FIND("/",N885)-1)</f>
        <v>film &amp; video</v>
      </c>
      <c r="R885" t="str">
        <f>RIGHT(N885,LEN(N885)-FIND("/",N885))</f>
        <v>animation</v>
      </c>
      <c r="S885" s="10">
        <f>(((J885/60)/60)/24)+DATE(1970,1,1)</f>
        <v>41243.197592592594</v>
      </c>
      <c r="T885" s="10">
        <f>(((I885/60)/60)/24)+DATE(1970,1,1)</f>
        <v>41303.197592592594</v>
      </c>
      <c r="U885" s="5">
        <f>P885/3304</f>
        <v>1.5503780204575776E-2</v>
      </c>
      <c r="V885" s="5">
        <f>L885/26457</f>
        <v>5.5561855085610613E-3</v>
      </c>
    </row>
    <row r="886" spans="1:22" ht="32" x14ac:dyDescent="0.2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5">
        <f>E886/D886</f>
        <v>1.0752857142857142</v>
      </c>
      <c r="P886" s="6">
        <f>IF(E886=0,0,E886/L886)</f>
        <v>132.05263157894737</v>
      </c>
      <c r="Q886" t="str">
        <f>LEFT(N886,FIND("/",N886)-1)</f>
        <v>film &amp; video</v>
      </c>
      <c r="R886" t="str">
        <f>RIGHT(N886,LEN(N886)-FIND("/",N886))</f>
        <v>shorts</v>
      </c>
      <c r="S886" s="10">
        <f>(((J886/60)/60)/24)+DATE(1970,1,1)</f>
        <v>41835.821226851855</v>
      </c>
      <c r="T886" s="10">
        <f>(((I886/60)/60)/24)+DATE(1970,1,1)</f>
        <v>41862.249305555553</v>
      </c>
      <c r="U886" s="5">
        <f>P886/3304</f>
        <v>3.9967503504524021E-2</v>
      </c>
      <c r="V886" s="5">
        <f>L886/26457</f>
        <v>2.1544392788297993E-3</v>
      </c>
    </row>
    <row r="887" spans="1:22" ht="64" x14ac:dyDescent="0.2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5">
        <f>E887/D887</f>
        <v>1.0033493333333334</v>
      </c>
      <c r="P887" s="6">
        <f>IF(E887=0,0,E887/L887)</f>
        <v>156.77333333333334</v>
      </c>
      <c r="Q887" t="str">
        <f>LEFT(N887,FIND("/",N887)-1)</f>
        <v>music</v>
      </c>
      <c r="R887" t="str">
        <f>RIGHT(N887,LEN(N887)-FIND("/",N887))</f>
        <v>pop</v>
      </c>
      <c r="S887" s="10">
        <f>(((J887/60)/60)/24)+DATE(1970,1,1)</f>
        <v>41226.928842592592</v>
      </c>
      <c r="T887" s="10">
        <f>(((I887/60)/60)/24)+DATE(1970,1,1)</f>
        <v>41256.928842592592</v>
      </c>
      <c r="U887" s="5">
        <f>P887/3304</f>
        <v>4.744955609362389E-2</v>
      </c>
      <c r="V887" s="5">
        <f>L887/26457</f>
        <v>1.8142646558566731E-3</v>
      </c>
    </row>
    <row r="888" spans="1:22" ht="48" x14ac:dyDescent="0.2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5">
        <f>E888/D888</f>
        <v>1.0026666666666666</v>
      </c>
      <c r="P888" s="6">
        <f>IF(E888=0,0,E888/L888)</f>
        <v>81.739130434782609</v>
      </c>
      <c r="Q888" t="str">
        <f>LEFT(N888,FIND("/",N888)-1)</f>
        <v>music</v>
      </c>
      <c r="R888" t="str">
        <f>RIGHT(N888,LEN(N888)-FIND("/",N888))</f>
        <v>rock</v>
      </c>
      <c r="S888" s="10">
        <f>(((J888/60)/60)/24)+DATE(1970,1,1)</f>
        <v>42049.733240740738</v>
      </c>
      <c r="T888" s="10">
        <f>(((I888/60)/60)/24)+DATE(1970,1,1)</f>
        <v>42079.691574074073</v>
      </c>
      <c r="U888" s="5">
        <f>P888/3304</f>
        <v>2.473944625750079E-2</v>
      </c>
      <c r="V888" s="5">
        <f>L888/26457</f>
        <v>3.4773405903919569E-3</v>
      </c>
    </row>
    <row r="889" spans="1:22" ht="48" x14ac:dyDescent="0.2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5">
        <f>E889/D889</f>
        <v>1.0721428571428571</v>
      </c>
      <c r="P889" s="6">
        <f>IF(E889=0,0,E889/L889)</f>
        <v>58.6328125</v>
      </c>
      <c r="Q889" t="str">
        <f>LEFT(N889,FIND("/",N889)-1)</f>
        <v>games</v>
      </c>
      <c r="R889" t="str">
        <f>RIGHT(N889,LEN(N889)-FIND("/",N889))</f>
        <v>tabletop games</v>
      </c>
      <c r="S889" s="10">
        <f>(((J889/60)/60)/24)+DATE(1970,1,1)</f>
        <v>42688.875902777778</v>
      </c>
      <c r="T889" s="10">
        <f>(((I889/60)/60)/24)+DATE(1970,1,1)</f>
        <v>42718.875902777778</v>
      </c>
      <c r="U889" s="5">
        <f>P889/3304</f>
        <v>1.7746008625907989E-2</v>
      </c>
      <c r="V889" s="5">
        <f>L889/26457</f>
        <v>4.8380390822844619E-3</v>
      </c>
    </row>
    <row r="890" spans="1:22" ht="64" x14ac:dyDescent="0.2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5">
        <f>E890/D890</f>
        <v>0.19736842105263158</v>
      </c>
      <c r="P890" s="6">
        <f>IF(E890=0,0,E890/L890)</f>
        <v>500</v>
      </c>
      <c r="Q890" t="str">
        <f>LEFT(N890,FIND("/",N890)-1)</f>
        <v>theater</v>
      </c>
      <c r="R890" t="str">
        <f>RIGHT(N890,LEN(N890)-FIND("/",N890))</f>
        <v>plays</v>
      </c>
      <c r="S890" s="10">
        <f>(((J890/60)/60)/24)+DATE(1970,1,1)</f>
        <v>42726.920081018514</v>
      </c>
      <c r="T890" s="10">
        <f>(((I890/60)/60)/24)+DATE(1970,1,1)</f>
        <v>42786.75</v>
      </c>
      <c r="U890" s="5">
        <f>P890/3304</f>
        <v>0.1513317191283293</v>
      </c>
      <c r="V890" s="5">
        <f>L890/26457</f>
        <v>5.669577049552103E-4</v>
      </c>
    </row>
    <row r="891" spans="1:22" ht="48" x14ac:dyDescent="0.2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5">
        <f>E891/D891</f>
        <v>1.0708672667523933</v>
      </c>
      <c r="P891" s="6">
        <f>IF(E891=0,0,E891/L891)</f>
        <v>107.07142857142857</v>
      </c>
      <c r="Q891" t="str">
        <f>LEFT(N891,FIND("/",N891)-1)</f>
        <v>music</v>
      </c>
      <c r="R891" t="str">
        <f>RIGHT(N891,LEN(N891)-FIND("/",N891))</f>
        <v>rock</v>
      </c>
      <c r="S891" s="10">
        <f>(((J891/60)/60)/24)+DATE(1970,1,1)</f>
        <v>42101.758587962962</v>
      </c>
      <c r="T891" s="10">
        <f>(((I891/60)/60)/24)+DATE(1970,1,1)</f>
        <v>42131.758587962962</v>
      </c>
      <c r="U891" s="5">
        <f>P891/3304</f>
        <v>3.2406606710480804E-2</v>
      </c>
      <c r="V891" s="5">
        <f>L891/26457</f>
        <v>2.6458026231243148E-3</v>
      </c>
    </row>
    <row r="892" spans="1:22" ht="32" x14ac:dyDescent="0.2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5">
        <f>E892/D892</f>
        <v>2.4817133333333334</v>
      </c>
      <c r="P892" s="6">
        <f>IF(E892=0,0,E892/L892)</f>
        <v>27.472841328413285</v>
      </c>
      <c r="Q892" t="str">
        <f>LEFT(N892,FIND("/",N892)-1)</f>
        <v>technology</v>
      </c>
      <c r="R892" t="str">
        <f>RIGHT(N892,LEN(N892)-FIND("/",N892))</f>
        <v>hardware</v>
      </c>
      <c r="S892" s="10">
        <f>(((J892/60)/60)/24)+DATE(1970,1,1)</f>
        <v>41578.927118055559</v>
      </c>
      <c r="T892" s="10">
        <f>(((I892/60)/60)/24)+DATE(1970,1,1)</f>
        <v>41593.968784722223</v>
      </c>
      <c r="U892" s="5">
        <f>P892/3304</f>
        <v>8.3150246151371919E-3</v>
      </c>
      <c r="V892" s="5">
        <f>L892/26457</f>
        <v>1.0243035869524134E-2</v>
      </c>
    </row>
    <row r="893" spans="1:22" ht="48" x14ac:dyDescent="0.2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5">
        <f>E893/D893</f>
        <v>0.59467839999999994</v>
      </c>
      <c r="P893" s="6">
        <f>IF(E893=0,0,E893/L893)</f>
        <v>72.16970873786407</v>
      </c>
      <c r="Q893" t="str">
        <f>LEFT(N893,FIND("/",N893)-1)</f>
        <v>photography</v>
      </c>
      <c r="R893" t="str">
        <f>RIGHT(N893,LEN(N893)-FIND("/",N893))</f>
        <v>photobooks</v>
      </c>
      <c r="S893" s="10">
        <f>(((J893/60)/60)/24)+DATE(1970,1,1)</f>
        <v>41834.980462962965</v>
      </c>
      <c r="T893" s="10">
        <f>(((I893/60)/60)/24)+DATE(1970,1,1)</f>
        <v>41864.980462962965</v>
      </c>
      <c r="U893" s="5">
        <f>P893/3304</f>
        <v>2.1843132184583558E-2</v>
      </c>
      <c r="V893" s="5">
        <f>L893/26457</f>
        <v>3.8931095740257775E-3</v>
      </c>
    </row>
    <row r="894" spans="1:22" ht="48" x14ac:dyDescent="0.2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5">
        <f>E894/D894</f>
        <v>1.4830000000000001</v>
      </c>
      <c r="P894" s="6">
        <f>IF(E894=0,0,E894/L894)</f>
        <v>322.39130434782606</v>
      </c>
      <c r="Q894" t="str">
        <f>LEFT(N894,FIND("/",N894)-1)</f>
        <v>film &amp; video</v>
      </c>
      <c r="R894" t="str">
        <f>RIGHT(N894,LEN(N894)-FIND("/",N894))</f>
        <v>shorts</v>
      </c>
      <c r="S894" s="10">
        <f>(((J894/60)/60)/24)+DATE(1970,1,1)</f>
        <v>41409.814317129632</v>
      </c>
      <c r="T894" s="10">
        <f>(((I894/60)/60)/24)+DATE(1970,1,1)</f>
        <v>41431.814317129632</v>
      </c>
      <c r="U894" s="5">
        <f>P894/3304</f>
        <v>9.7576060637961884E-2</v>
      </c>
      <c r="V894" s="5">
        <f>L894/26457</f>
        <v>8.6933514759798922E-4</v>
      </c>
    </row>
    <row r="895" spans="1:22" ht="48" x14ac:dyDescent="0.2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5">
        <f>E895/D895</f>
        <v>1.2353333333333334</v>
      </c>
      <c r="P895" s="6">
        <f>IF(E895=0,0,E895/L895)</f>
        <v>89.301204819277103</v>
      </c>
      <c r="Q895" t="str">
        <f>LEFT(N895,FIND("/",N895)-1)</f>
        <v>music</v>
      </c>
      <c r="R895" t="str">
        <f>RIGHT(N895,LEN(N895)-FIND("/",N895))</f>
        <v>indie rock</v>
      </c>
      <c r="S895" s="10">
        <f>(((J895/60)/60)/24)+DATE(1970,1,1)</f>
        <v>41075.835497685184</v>
      </c>
      <c r="T895" s="10">
        <f>(((I895/60)/60)/24)+DATE(1970,1,1)</f>
        <v>41105.835497685184</v>
      </c>
      <c r="U895" s="5">
        <f>P895/3304</f>
        <v>2.7028209691064498E-2</v>
      </c>
      <c r="V895" s="5">
        <f>L895/26457</f>
        <v>3.1371659674188307E-3</v>
      </c>
    </row>
    <row r="896" spans="1:22" ht="48" x14ac:dyDescent="0.2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5">
        <f>E896/D896</f>
        <v>1.4794</v>
      </c>
      <c r="P896" s="6">
        <f>IF(E896=0,0,E896/L896)</f>
        <v>493.13333333333333</v>
      </c>
      <c r="Q896" t="str">
        <f>LEFT(N896,FIND("/",N896)-1)</f>
        <v>technology</v>
      </c>
      <c r="R896" t="str">
        <f>RIGHT(N896,LEN(N896)-FIND("/",N896))</f>
        <v>hardware</v>
      </c>
      <c r="S896" s="10">
        <f>(((J896/60)/60)/24)+DATE(1970,1,1)</f>
        <v>42620.143564814818</v>
      </c>
      <c r="T896" s="10">
        <f>(((I896/60)/60)/24)+DATE(1970,1,1)</f>
        <v>42680.143564814818</v>
      </c>
      <c r="U896" s="5">
        <f>P896/3304</f>
        <v>0.14925343018563358</v>
      </c>
      <c r="V896" s="5">
        <f>L896/26457</f>
        <v>5.669577049552103E-4</v>
      </c>
    </row>
    <row r="897" spans="1:22" ht="48" x14ac:dyDescent="0.2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5">
        <f>E897/D897</f>
        <v>1.0547157142857144</v>
      </c>
      <c r="P897" s="6">
        <f>IF(E897=0,0,E897/L897)</f>
        <v>51.62944055944056</v>
      </c>
      <c r="Q897" t="str">
        <f>LEFT(N897,FIND("/",N897)-1)</f>
        <v>publishing</v>
      </c>
      <c r="R897" t="str">
        <f>RIGHT(N897,LEN(N897)-FIND("/",N897))</f>
        <v>nonfiction</v>
      </c>
      <c r="S897" s="10">
        <f>(((J897/60)/60)/24)+DATE(1970,1,1)</f>
        <v>40694.638460648144</v>
      </c>
      <c r="T897" s="10">
        <f>(((I897/60)/60)/24)+DATE(1970,1,1)</f>
        <v>40724.638460648144</v>
      </c>
      <c r="U897" s="5">
        <f>P897/3304</f>
        <v>1.5626343994988062E-2</v>
      </c>
      <c r="V897" s="5">
        <f>L897/26457</f>
        <v>5.4049967872396723E-3</v>
      </c>
    </row>
    <row r="898" spans="1:22" ht="32" x14ac:dyDescent="0.2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5">
        <f>E898/D898</f>
        <v>1.052142857142857</v>
      </c>
      <c r="P898" s="6">
        <f>IF(E898=0,0,E898/L898)</f>
        <v>98.2</v>
      </c>
      <c r="Q898" t="str">
        <f>LEFT(N898,FIND("/",N898)-1)</f>
        <v>theater</v>
      </c>
      <c r="R898" t="str">
        <f>RIGHT(N898,LEN(N898)-FIND("/",N898))</f>
        <v>plays</v>
      </c>
      <c r="S898" s="10">
        <f>(((J898/60)/60)/24)+DATE(1970,1,1)</f>
        <v>41982.887280092589</v>
      </c>
      <c r="T898" s="10">
        <f>(((I898/60)/60)/24)+DATE(1970,1,1)</f>
        <v>42012.887280092589</v>
      </c>
      <c r="U898" s="5">
        <f>P898/3304</f>
        <v>2.9721549636803873E-2</v>
      </c>
      <c r="V898" s="5">
        <f>L898/26457</f>
        <v>2.8347885247760516E-3</v>
      </c>
    </row>
    <row r="899" spans="1:22" ht="48" x14ac:dyDescent="0.2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5">
        <f>E899/D899</f>
        <v>0.29376000000000002</v>
      </c>
      <c r="P899" s="6">
        <f>IF(E899=0,0,E899/L899)</f>
        <v>43.976047904191617</v>
      </c>
      <c r="Q899" t="str">
        <f>LEFT(N899,FIND("/",N899)-1)</f>
        <v>games</v>
      </c>
      <c r="R899" t="str">
        <f>RIGHT(N899,LEN(N899)-FIND("/",N899))</f>
        <v>video games</v>
      </c>
      <c r="S899" s="10">
        <f>(((J899/60)/60)/24)+DATE(1970,1,1)</f>
        <v>42353.16679398148</v>
      </c>
      <c r="T899" s="10">
        <f>(((I899/60)/60)/24)+DATE(1970,1,1)</f>
        <v>42383.16679398148</v>
      </c>
      <c r="U899" s="5">
        <f>P899/3304</f>
        <v>1.330994185962216E-2</v>
      </c>
      <c r="V899" s="5">
        <f>L899/26457</f>
        <v>6.3121291151680085E-3</v>
      </c>
    </row>
    <row r="900" spans="1:22" ht="32" x14ac:dyDescent="0.2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5">
        <f>E900/D900</f>
        <v>1.0485714285714285</v>
      </c>
      <c r="P900" s="6">
        <f>IF(E900=0,0,E900/L900)</f>
        <v>68.598130841121488</v>
      </c>
      <c r="Q900" t="str">
        <f>LEFT(N900,FIND("/",N900)-1)</f>
        <v>music</v>
      </c>
      <c r="R900" t="str">
        <f>RIGHT(N900,LEN(N900)-FIND("/",N900))</f>
        <v>indie rock</v>
      </c>
      <c r="S900" s="10">
        <f>(((J900/60)/60)/24)+DATE(1970,1,1)</f>
        <v>41870.86546296296</v>
      </c>
      <c r="T900" s="10">
        <f>(((I900/60)/60)/24)+DATE(1970,1,1)</f>
        <v>41905.86546296296</v>
      </c>
      <c r="U900" s="5">
        <f>P900/3304</f>
        <v>2.0762146138353962E-2</v>
      </c>
      <c r="V900" s="5">
        <f>L900/26457</f>
        <v>4.0442982953471669E-3</v>
      </c>
    </row>
    <row r="901" spans="1:22" ht="48" x14ac:dyDescent="0.2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5">
        <f>E901/D901</f>
        <v>9.7813466666666677</v>
      </c>
      <c r="P901" s="6">
        <f>IF(E901=0,0,E901/L901)</f>
        <v>21.640147492625371</v>
      </c>
      <c r="Q901" t="str">
        <f>LEFT(N901,FIND("/",N901)-1)</f>
        <v>technology</v>
      </c>
      <c r="R901" t="str">
        <f>RIGHT(N901,LEN(N901)-FIND("/",N901))</f>
        <v>hardware</v>
      </c>
      <c r="S901" s="10">
        <f>(((J901/60)/60)/24)+DATE(1970,1,1)</f>
        <v>41316.120949074073</v>
      </c>
      <c r="T901" s="10">
        <f>(((I901/60)/60)/24)+DATE(1970,1,1)</f>
        <v>41346.833333333336</v>
      </c>
      <c r="U901" s="5">
        <f>P901/3304</f>
        <v>6.5496814444992038E-3</v>
      </c>
      <c r="V901" s="5">
        <f>L901/26457</f>
        <v>1.2813244131987754E-2</v>
      </c>
    </row>
    <row r="902" spans="1:22" ht="48" x14ac:dyDescent="0.2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5">
        <f>E902/D902</f>
        <v>2.9687520259319289</v>
      </c>
      <c r="P902" s="6">
        <f>IF(E902=0,0,E902/L902)</f>
        <v>7.1902649656526005</v>
      </c>
      <c r="Q902" t="str">
        <f>LEFT(N902,FIND("/",N902)-1)</f>
        <v>technology</v>
      </c>
      <c r="R902" t="str">
        <f>RIGHT(N902,LEN(N902)-FIND("/",N902))</f>
        <v>hardware</v>
      </c>
      <c r="S902" s="10">
        <f>(((J902/60)/60)/24)+DATE(1970,1,1)</f>
        <v>42199.32707175926</v>
      </c>
      <c r="T902" s="10">
        <f>(((I902/60)/60)/24)+DATE(1970,1,1)</f>
        <v>42231.32707175926</v>
      </c>
      <c r="U902" s="5">
        <f>P902/3304</f>
        <v>2.1762303164808111E-3</v>
      </c>
      <c r="V902" s="5">
        <f>L902/26457</f>
        <v>3.8515326756623953E-2</v>
      </c>
    </row>
    <row r="903" spans="1:22" ht="48" x14ac:dyDescent="0.2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5">
        <f>E903/D903</f>
        <v>1.4608079999999999</v>
      </c>
      <c r="P903" s="6">
        <f>IF(E903=0,0,E903/L903)</f>
        <v>65.214642857142863</v>
      </c>
      <c r="Q903" t="str">
        <f>LEFT(N903,FIND("/",N903)-1)</f>
        <v>music</v>
      </c>
      <c r="R903" t="str">
        <f>RIGHT(N903,LEN(N903)-FIND("/",N903))</f>
        <v>rock</v>
      </c>
      <c r="S903" s="10">
        <f>(((J903/60)/60)/24)+DATE(1970,1,1)</f>
        <v>41264.72314814815</v>
      </c>
      <c r="T903" s="10">
        <f>(((I903/60)/60)/24)+DATE(1970,1,1)</f>
        <v>41294.72314814815</v>
      </c>
      <c r="U903" s="5">
        <f>P903/3304</f>
        <v>1.9738088031822899E-2</v>
      </c>
      <c r="V903" s="5">
        <f>L903/26457</f>
        <v>4.2332841969989037E-3</v>
      </c>
    </row>
    <row r="904" spans="1:22" ht="48" x14ac:dyDescent="0.2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5">
        <f>E904/D904</f>
        <v>1.3138181818181818</v>
      </c>
      <c r="P904" s="6">
        <f>IF(E904=0,0,E904/L904)</f>
        <v>50.531468531468533</v>
      </c>
      <c r="Q904" t="str">
        <f>LEFT(N904,FIND("/",N904)-1)</f>
        <v>theater</v>
      </c>
      <c r="R904" t="str">
        <f>RIGHT(N904,LEN(N904)-FIND("/",N904))</f>
        <v>spaces</v>
      </c>
      <c r="S904" s="10">
        <f>(((J904/60)/60)/24)+DATE(1970,1,1)</f>
        <v>41432.062037037038</v>
      </c>
      <c r="T904" s="10">
        <f>(((I904/60)/60)/24)+DATE(1970,1,1)</f>
        <v>41468.75</v>
      </c>
      <c r="U904" s="5">
        <f>P904/3304</f>
        <v>1.5294028005892413E-2</v>
      </c>
      <c r="V904" s="5">
        <f>L904/26457</f>
        <v>5.4049967872396723E-3</v>
      </c>
    </row>
    <row r="905" spans="1:22" ht="48" x14ac:dyDescent="0.2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5">
        <f>E905/D905</f>
        <v>1.444</v>
      </c>
      <c r="P905" s="6">
        <f>IF(E905=0,0,E905/L905)</f>
        <v>126.66666666666667</v>
      </c>
      <c r="Q905" t="str">
        <f>LEFT(N905,FIND("/",N905)-1)</f>
        <v>theater</v>
      </c>
      <c r="R905" t="str">
        <f>RIGHT(N905,LEN(N905)-FIND("/",N905))</f>
        <v>plays</v>
      </c>
      <c r="S905" s="10">
        <f>(((J905/60)/60)/24)+DATE(1970,1,1)</f>
        <v>41789.726979166669</v>
      </c>
      <c r="T905" s="10">
        <f>(((I905/60)/60)/24)+DATE(1970,1,1)</f>
        <v>41799.726979166669</v>
      </c>
      <c r="U905" s="5">
        <f>P905/3304</f>
        <v>3.8337368845843427E-2</v>
      </c>
      <c r="V905" s="5">
        <f>L905/26457</f>
        <v>2.1544392788297993E-3</v>
      </c>
    </row>
    <row r="906" spans="1:22" ht="48" x14ac:dyDescent="0.2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5">
        <f>E906/D906</f>
        <v>1.473265306122449</v>
      </c>
      <c r="P906" s="6">
        <f>IF(E906=0,0,E906/L906)</f>
        <v>48.449664429530202</v>
      </c>
      <c r="Q906" t="str">
        <f>LEFT(N906,FIND("/",N906)-1)</f>
        <v>publishing</v>
      </c>
      <c r="R906" t="str">
        <f>RIGHT(N906,LEN(N906)-FIND("/",N906))</f>
        <v>nonfiction</v>
      </c>
      <c r="S906" s="10">
        <f>(((J906/60)/60)/24)+DATE(1970,1,1)</f>
        <v>41422.075821759259</v>
      </c>
      <c r="T906" s="10">
        <f>(((I906/60)/60)/24)+DATE(1970,1,1)</f>
        <v>41452.075821759259</v>
      </c>
      <c r="U906" s="5">
        <f>P906/3304</f>
        <v>1.4663942018622943E-2</v>
      </c>
      <c r="V906" s="5">
        <f>L906/26457</f>
        <v>5.6317798692217562E-3</v>
      </c>
    </row>
    <row r="907" spans="1:22" ht="48" x14ac:dyDescent="0.2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5">
        <f>E907/D907</f>
        <v>1.3101818181818181</v>
      </c>
      <c r="P907" s="6">
        <f>IF(E907=0,0,E907/L907)</f>
        <v>96.08</v>
      </c>
      <c r="Q907" t="str">
        <f>LEFT(N907,FIND("/",N907)-1)</f>
        <v>music</v>
      </c>
      <c r="R907" t="str">
        <f>RIGHT(N907,LEN(N907)-FIND("/",N907))</f>
        <v>rock</v>
      </c>
      <c r="S907" s="10">
        <f>(((J907/60)/60)/24)+DATE(1970,1,1)</f>
        <v>41422.822824074072</v>
      </c>
      <c r="T907" s="10">
        <f>(((I907/60)/60)/24)+DATE(1970,1,1)</f>
        <v>41456.165972222225</v>
      </c>
      <c r="U907" s="5">
        <f>P907/3304</f>
        <v>2.9079903147699756E-2</v>
      </c>
      <c r="V907" s="5">
        <f>L907/26457</f>
        <v>2.8347885247760516E-3</v>
      </c>
    </row>
    <row r="908" spans="1:22" ht="48" x14ac:dyDescent="0.2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5">
        <f>E908/D908</f>
        <v>1.0262857142857142</v>
      </c>
      <c r="P908" s="6">
        <f>IF(E908=0,0,E908/L908)</f>
        <v>156.17391304347825</v>
      </c>
      <c r="Q908" t="str">
        <f>LEFT(N908,FIND("/",N908)-1)</f>
        <v>photography</v>
      </c>
      <c r="R908" t="str">
        <f>RIGHT(N908,LEN(N908)-FIND("/",N908))</f>
        <v>photobooks</v>
      </c>
      <c r="S908" s="10">
        <f>(((J908/60)/60)/24)+DATE(1970,1,1)</f>
        <v>41981.782060185185</v>
      </c>
      <c r="T908" s="10">
        <f>(((I908/60)/60)/24)+DATE(1970,1,1)</f>
        <v>42026.782060185185</v>
      </c>
      <c r="U908" s="5">
        <f>P908/3304</f>
        <v>4.726813348773555E-2</v>
      </c>
      <c r="V908" s="5">
        <f>L908/26457</f>
        <v>1.7386702951959784E-3</v>
      </c>
    </row>
    <row r="909" spans="1:22" ht="48" x14ac:dyDescent="0.2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5">
        <f>E909/D909</f>
        <v>0.59775</v>
      </c>
      <c r="P909" s="6">
        <f>IF(E909=0,0,E909/L909)</f>
        <v>61.307692307692307</v>
      </c>
      <c r="Q909" t="str">
        <f>LEFT(N909,FIND("/",N909)-1)</f>
        <v>theater</v>
      </c>
      <c r="R909" t="str">
        <f>RIGHT(N909,LEN(N909)-FIND("/",N909))</f>
        <v>spaces</v>
      </c>
      <c r="S909" s="10">
        <f>(((J909/60)/60)/24)+DATE(1970,1,1)</f>
        <v>42097.732418981483</v>
      </c>
      <c r="T909" s="10">
        <f>(((I909/60)/60)/24)+DATE(1970,1,1)</f>
        <v>42115.249305555553</v>
      </c>
      <c r="U909" s="5">
        <f>P909/3304</f>
        <v>1.8555596945427452E-2</v>
      </c>
      <c r="V909" s="5">
        <f>L909/26457</f>
        <v>4.4222700986506405E-3</v>
      </c>
    </row>
    <row r="910" spans="1:22" ht="16" x14ac:dyDescent="0.2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5">
        <f>E910/D910</f>
        <v>1.0234285714285714</v>
      </c>
      <c r="P910" s="6">
        <f>IF(E910=0,0,E910/L910)</f>
        <v>193.62162162162161</v>
      </c>
      <c r="Q910" t="str">
        <f>LEFT(N910,FIND("/",N910)-1)</f>
        <v>theater</v>
      </c>
      <c r="R910" t="str">
        <f>RIGHT(N910,LEN(N910)-FIND("/",N910))</f>
        <v>plays</v>
      </c>
      <c r="S910" s="10">
        <f>(((J910/60)/60)/24)+DATE(1970,1,1)</f>
        <v>42323.70930555556</v>
      </c>
      <c r="T910" s="10">
        <f>(((I910/60)/60)/24)+DATE(1970,1,1)</f>
        <v>42355.207638888889</v>
      </c>
      <c r="U910" s="5">
        <f>P910/3304</f>
        <v>5.8602185720829786E-2</v>
      </c>
      <c r="V910" s="5">
        <f>L910/26457</f>
        <v>1.3984956722228521E-3</v>
      </c>
    </row>
    <row r="911" spans="1:22" ht="48" x14ac:dyDescent="0.2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5">
        <f>E911/D911</f>
        <v>1.1015569230769231</v>
      </c>
      <c r="P911" s="6">
        <f>IF(E911=0,0,E911/L911)</f>
        <v>42.874970059880241</v>
      </c>
      <c r="Q911" t="str">
        <f>LEFT(N911,FIND("/",N911)-1)</f>
        <v>film &amp; video</v>
      </c>
      <c r="R911" t="str">
        <f>RIGHT(N911,LEN(N911)-FIND("/",N911))</f>
        <v>documentary</v>
      </c>
      <c r="S911" s="10">
        <f>(((J911/60)/60)/24)+DATE(1970,1,1)</f>
        <v>40893.551724537036</v>
      </c>
      <c r="T911" s="10">
        <f>(((I911/60)/60)/24)+DATE(1970,1,1)</f>
        <v>40923.551724537036</v>
      </c>
      <c r="U911" s="5">
        <f>P911/3304</f>
        <v>1.2976685853474649E-2</v>
      </c>
      <c r="V911" s="5">
        <f>L911/26457</f>
        <v>6.3121291151680085E-3</v>
      </c>
    </row>
    <row r="912" spans="1:22" ht="48" x14ac:dyDescent="0.2">
      <c r="A912">
        <v>2784</v>
      </c>
      <c r="B912" s="3" t="s">
        <v>2784</v>
      </c>
      <c r="C912" s="3" t="s">
        <v>6894</v>
      </c>
      <c r="D912">
        <v>6000</v>
      </c>
      <c r="E912">
        <v>7140</v>
      </c>
      <c r="F912" t="s">
        <v>8219</v>
      </c>
      <c r="G912" t="s">
        <v>8224</v>
      </c>
      <c r="H912" t="s">
        <v>8246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8271</v>
      </c>
      <c r="O912" s="5">
        <f>E912/D912</f>
        <v>1.19</v>
      </c>
      <c r="P912" s="6">
        <f>IF(E912=0,0,E912/L912)</f>
        <v>66.111111111111114</v>
      </c>
      <c r="Q912" t="str">
        <f>LEFT(N912,FIND("/",N912)-1)</f>
        <v>theater</v>
      </c>
      <c r="R912" t="str">
        <f>RIGHT(N912,LEN(N912)-FIND("/",N912))</f>
        <v>plays</v>
      </c>
      <c r="S912" s="10">
        <f>(((J912/60)/60)/24)+DATE(1970,1,1)</f>
        <v>41920.787534722222</v>
      </c>
      <c r="T912" s="10">
        <f>(((I912/60)/60)/24)+DATE(1970,1,1)</f>
        <v>41941.787534722222</v>
      </c>
      <c r="U912" s="5">
        <f>P912/3304</f>
        <v>2.0009416195856874E-2</v>
      </c>
      <c r="V912" s="5">
        <f>L912/26457</f>
        <v>4.0820954756775147E-3</v>
      </c>
    </row>
    <row r="913" spans="1:22" ht="48" x14ac:dyDescent="0.2">
      <c r="A913">
        <v>786</v>
      </c>
      <c r="B913" s="3" t="s">
        <v>787</v>
      </c>
      <c r="C913" s="3" t="s">
        <v>4896</v>
      </c>
      <c r="D913">
        <v>5000</v>
      </c>
      <c r="E913">
        <v>7140</v>
      </c>
      <c r="F913" t="s">
        <v>8219</v>
      </c>
      <c r="G913" t="s">
        <v>8224</v>
      </c>
      <c r="H913" t="s">
        <v>8246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8276</v>
      </c>
      <c r="O913" s="5">
        <f>E913/D913</f>
        <v>1.4279999999999999</v>
      </c>
      <c r="P913" s="6">
        <f>IF(E913=0,0,E913/L913)</f>
        <v>162.27272727272728</v>
      </c>
      <c r="Q913" t="str">
        <f>LEFT(N913,FIND("/",N913)-1)</f>
        <v>music</v>
      </c>
      <c r="R913" t="str">
        <f>RIGHT(N913,LEN(N913)-FIND("/",N913))</f>
        <v>rock</v>
      </c>
      <c r="S913" s="10">
        <f>(((J913/60)/60)/24)+DATE(1970,1,1)</f>
        <v>40983.055949074071</v>
      </c>
      <c r="T913" s="10">
        <f>(((I913/60)/60)/24)+DATE(1970,1,1)</f>
        <v>41040.657638888886</v>
      </c>
      <c r="U913" s="5">
        <f>P913/3304</f>
        <v>4.9114021571648694E-2</v>
      </c>
      <c r="V913" s="5">
        <f>L913/26457</f>
        <v>1.6630759345352838E-3</v>
      </c>
    </row>
    <row r="914" spans="1:22" ht="64" x14ac:dyDescent="0.2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5">
        <f>E914/D914</f>
        <v>1.0088571428571429</v>
      </c>
      <c r="P914" s="6">
        <f>IF(E914=0,0,E914/L914)</f>
        <v>46.768211920529801</v>
      </c>
      <c r="Q914" t="str">
        <f>LEFT(N914,FIND("/",N914)-1)</f>
        <v>theater</v>
      </c>
      <c r="R914" t="str">
        <f>RIGHT(N914,LEN(N914)-FIND("/",N914))</f>
        <v>plays</v>
      </c>
      <c r="S914" s="10">
        <f>(((J914/60)/60)/24)+DATE(1970,1,1)</f>
        <v>40883.949317129627</v>
      </c>
      <c r="T914" s="10">
        <f>(((I914/60)/60)/24)+DATE(1970,1,1)</f>
        <v>40939.708333333336</v>
      </c>
      <c r="U914" s="5">
        <f>P914/3304</f>
        <v>1.4155027820983596E-2</v>
      </c>
      <c r="V914" s="5">
        <f>L914/26457</f>
        <v>5.707374229882451E-3</v>
      </c>
    </row>
    <row r="915" spans="1:22" ht="48" x14ac:dyDescent="0.2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5">
        <f>E915/D915</f>
        <v>1.0935829457364341</v>
      </c>
      <c r="P915" s="6">
        <f>IF(E915=0,0,E915/L915)</f>
        <v>68.481650485436887</v>
      </c>
      <c r="Q915" t="str">
        <f>LEFT(N915,FIND("/",N915)-1)</f>
        <v>music</v>
      </c>
      <c r="R915" t="str">
        <f>RIGHT(N915,LEN(N915)-FIND("/",N915))</f>
        <v>indie rock</v>
      </c>
      <c r="S915" s="10">
        <f>(((J915/60)/60)/24)+DATE(1970,1,1)</f>
        <v>40850.111064814817</v>
      </c>
      <c r="T915" s="10">
        <f>(((I915/60)/60)/24)+DATE(1970,1,1)</f>
        <v>40890.152731481481</v>
      </c>
      <c r="U915" s="5">
        <f>P915/3304</f>
        <v>2.07268917934131E-2</v>
      </c>
      <c r="V915" s="5">
        <f>L915/26457</f>
        <v>3.8931095740257775E-3</v>
      </c>
    </row>
    <row r="916" spans="1:22" ht="32" x14ac:dyDescent="0.2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5">
        <f>E916/D916</f>
        <v>1.41</v>
      </c>
      <c r="P916" s="6">
        <f>IF(E916=0,0,E916/L916)</f>
        <v>90.384615384615387</v>
      </c>
      <c r="Q916" t="str">
        <f>LEFT(N916,FIND("/",N916)-1)</f>
        <v>film &amp; video</v>
      </c>
      <c r="R916" t="str">
        <f>RIGHT(N916,LEN(N916)-FIND("/",N916))</f>
        <v>shorts</v>
      </c>
      <c r="S916" s="10">
        <f>(((J916/60)/60)/24)+DATE(1970,1,1)</f>
        <v>40753.758425925924</v>
      </c>
      <c r="T916" s="10">
        <f>(((I916/60)/60)/24)+DATE(1970,1,1)</f>
        <v>40761.625</v>
      </c>
      <c r="U916" s="5">
        <f>P916/3304</f>
        <v>2.7356118457813373E-2</v>
      </c>
      <c r="V916" s="5">
        <f>L916/26457</f>
        <v>2.9481800657670939E-3</v>
      </c>
    </row>
    <row r="917" spans="1:22" ht="48" x14ac:dyDescent="0.2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5">
        <f>E917/D917</f>
        <v>1.0057142857142858</v>
      </c>
      <c r="P917" s="6">
        <f>IF(E917=0,0,E917/L917)</f>
        <v>234.66666666666666</v>
      </c>
      <c r="Q917" t="str">
        <f>LEFT(N917,FIND("/",N917)-1)</f>
        <v>theater</v>
      </c>
      <c r="R917" t="str">
        <f>RIGHT(N917,LEN(N917)-FIND("/",N917))</f>
        <v>spaces</v>
      </c>
      <c r="S917" s="10">
        <f>(((J917/60)/60)/24)+DATE(1970,1,1)</f>
        <v>42170.846446759257</v>
      </c>
      <c r="T917" s="10">
        <f>(((I917/60)/60)/24)+DATE(1970,1,1)</f>
        <v>42230.846446759257</v>
      </c>
      <c r="U917" s="5">
        <f>P917/3304</f>
        <v>7.1025020177562542E-2</v>
      </c>
      <c r="V917" s="5">
        <f>L917/26457</f>
        <v>1.1339154099104206E-3</v>
      </c>
    </row>
    <row r="918" spans="1:22" ht="48" x14ac:dyDescent="0.2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5">
        <f>E918/D918</f>
        <v>1.0172463768115942</v>
      </c>
      <c r="P918" s="6">
        <f>IF(E918=0,0,E918/L918)</f>
        <v>107.98461538461538</v>
      </c>
      <c r="Q918" t="str">
        <f>LEFT(N918,FIND("/",N918)-1)</f>
        <v>music</v>
      </c>
      <c r="R918" t="str">
        <f>RIGHT(N918,LEN(N918)-FIND("/",N918))</f>
        <v>rock</v>
      </c>
      <c r="S918" s="10">
        <f>(((J918/60)/60)/24)+DATE(1970,1,1)</f>
        <v>41950.29483796296</v>
      </c>
      <c r="T918" s="10">
        <f>(((I918/60)/60)/24)+DATE(1970,1,1)</f>
        <v>41990.332638888889</v>
      </c>
      <c r="U918" s="5">
        <f>P918/3304</f>
        <v>3.2682994971130565E-2</v>
      </c>
      <c r="V918" s="5">
        <f>L918/26457</f>
        <v>2.456816721472578E-3</v>
      </c>
    </row>
    <row r="919" spans="1:22" ht="48" x14ac:dyDescent="0.2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5">
        <f>E919/D919</f>
        <v>1.1691666666666667</v>
      </c>
      <c r="P919" s="6">
        <f>IF(E919=0,0,E919/L919)</f>
        <v>81.569767441860463</v>
      </c>
      <c r="Q919" t="str">
        <f>LEFT(N919,FIND("/",N919)-1)</f>
        <v>theater</v>
      </c>
      <c r="R919" t="str">
        <f>RIGHT(N919,LEN(N919)-FIND("/",N919))</f>
        <v>plays</v>
      </c>
      <c r="S919" s="10">
        <f>(((J919/60)/60)/24)+DATE(1970,1,1)</f>
        <v>42167.023206018523</v>
      </c>
      <c r="T919" s="10">
        <f>(((I919/60)/60)/24)+DATE(1970,1,1)</f>
        <v>42196.165972222225</v>
      </c>
      <c r="U919" s="5">
        <f>P919/3304</f>
        <v>2.4688186271749533E-2</v>
      </c>
      <c r="V919" s="5">
        <f>L919/26457</f>
        <v>3.2505575084098726E-3</v>
      </c>
    </row>
    <row r="920" spans="1:22" ht="48" x14ac:dyDescent="0.2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5">
        <f>E920/D920</f>
        <v>5.0620938628158845</v>
      </c>
      <c r="P920" s="6">
        <f>IF(E920=0,0,E920/L920)</f>
        <v>36.326424870466319</v>
      </c>
      <c r="Q920" t="str">
        <f>LEFT(N920,FIND("/",N920)-1)</f>
        <v>technology</v>
      </c>
      <c r="R920" t="str">
        <f>RIGHT(N920,LEN(N920)-FIND("/",N920))</f>
        <v>hardware</v>
      </c>
      <c r="S920" s="10">
        <f>(((J920/60)/60)/24)+DATE(1970,1,1)</f>
        <v>42661.176817129628</v>
      </c>
      <c r="T920" s="10">
        <f>(((I920/60)/60)/24)+DATE(1970,1,1)</f>
        <v>42715.207638888889</v>
      </c>
      <c r="U920" s="5">
        <f>P920/3304</f>
        <v>1.099468065086753E-2</v>
      </c>
      <c r="V920" s="5">
        <f>L920/26457</f>
        <v>7.2948558037570395E-3</v>
      </c>
    </row>
    <row r="921" spans="1:22" ht="48" x14ac:dyDescent="0.2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5">
        <f>E921/D921</f>
        <v>1.0004285714285714</v>
      </c>
      <c r="P921" s="6">
        <f>IF(E921=0,0,E921/L921)</f>
        <v>127.32727272727273</v>
      </c>
      <c r="Q921" t="str">
        <f>LEFT(N921,FIND("/",N921)-1)</f>
        <v>publishing</v>
      </c>
      <c r="R921" t="str">
        <f>RIGHT(N921,LEN(N921)-FIND("/",N921))</f>
        <v>nonfiction</v>
      </c>
      <c r="S921" s="10">
        <f>(((J921/60)/60)/24)+DATE(1970,1,1)</f>
        <v>41988.548831018517</v>
      </c>
      <c r="T921" s="10">
        <f>(((I921/60)/60)/24)+DATE(1970,1,1)</f>
        <v>42019.454166666663</v>
      </c>
      <c r="U921" s="5">
        <f>P921/3304</f>
        <v>3.8537310147479638E-2</v>
      </c>
      <c r="V921" s="5">
        <f>L921/26457</f>
        <v>2.0788449181691044E-3</v>
      </c>
    </row>
    <row r="922" spans="1:22" ht="48" x14ac:dyDescent="0.2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5">
        <f>E922/D922</f>
        <v>1.0000828571428571</v>
      </c>
      <c r="P922" s="6">
        <f>IF(E922=0,0,E922/L922)</f>
        <v>57.381803278688523</v>
      </c>
      <c r="Q922" t="str">
        <f>LEFT(N922,FIND("/",N922)-1)</f>
        <v>music</v>
      </c>
      <c r="R922" t="str">
        <f>RIGHT(N922,LEN(N922)-FIND("/",N922))</f>
        <v>electronic music</v>
      </c>
      <c r="S922" s="10">
        <f>(((J922/60)/60)/24)+DATE(1970,1,1)</f>
        <v>42426.407592592594</v>
      </c>
      <c r="T922" s="10">
        <f>(((I922/60)/60)/24)+DATE(1970,1,1)</f>
        <v>42460.365925925929</v>
      </c>
      <c r="U922" s="5">
        <f>P922/3304</f>
        <v>1.7367373873695073E-2</v>
      </c>
      <c r="V922" s="5">
        <f>L922/26457</f>
        <v>4.6112560003023773E-3</v>
      </c>
    </row>
    <row r="923" spans="1:22" ht="32" x14ac:dyDescent="0.2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5">
        <f>E923/D923</f>
        <v>0.13924</v>
      </c>
      <c r="P923" s="6">
        <f>IF(E923=0,0,E923/L923)</f>
        <v>102.38235294117646</v>
      </c>
      <c r="Q923" t="str">
        <f>LEFT(N923,FIND("/",N923)-1)</f>
        <v>film &amp; video</v>
      </c>
      <c r="R923" t="str">
        <f>RIGHT(N923,LEN(N923)-FIND("/",N923))</f>
        <v>animation</v>
      </c>
      <c r="S923" s="10">
        <f>(((J923/60)/60)/24)+DATE(1970,1,1)</f>
        <v>42552.653993055559</v>
      </c>
      <c r="T923" s="10">
        <f>(((I923/60)/60)/24)+DATE(1970,1,1)</f>
        <v>42597.291666666672</v>
      </c>
      <c r="U923" s="5">
        <f>P923/3304</f>
        <v>3.0987394957983191E-2</v>
      </c>
      <c r="V923" s="5">
        <f>L923/26457</f>
        <v>2.5702082624636203E-3</v>
      </c>
    </row>
    <row r="924" spans="1:22" ht="48" x14ac:dyDescent="0.2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5">
        <f>E924/D924</f>
        <v>0.34625</v>
      </c>
      <c r="P924" s="6">
        <f>IF(E924=0,0,E924/L924)</f>
        <v>153.88888888888889</v>
      </c>
      <c r="Q924" t="str">
        <f>LEFT(N924,FIND("/",N924)-1)</f>
        <v>technology</v>
      </c>
      <c r="R924" t="str">
        <f>RIGHT(N924,LEN(N924)-FIND("/",N924))</f>
        <v>wearables</v>
      </c>
      <c r="S924" s="10">
        <f>(((J924/60)/60)/24)+DATE(1970,1,1)</f>
        <v>41856.865717592591</v>
      </c>
      <c r="T924" s="10">
        <f>(((I924/60)/60)/24)+DATE(1970,1,1)</f>
        <v>41886.290972222225</v>
      </c>
      <c r="U924" s="5">
        <f>P924/3304</f>
        <v>4.6576540220608018E-2</v>
      </c>
      <c r="V924" s="5">
        <f>L924/26457</f>
        <v>1.700873114865631E-3</v>
      </c>
    </row>
    <row r="925" spans="1:22" ht="48" x14ac:dyDescent="0.2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5">
        <f>E925/D925</f>
        <v>1.1506666666666667</v>
      </c>
      <c r="P925" s="6">
        <f>IF(E925=0,0,E925/L925)</f>
        <v>123.28571428571429</v>
      </c>
      <c r="Q925" t="str">
        <f>LEFT(N925,FIND("/",N925)-1)</f>
        <v>film &amp; video</v>
      </c>
      <c r="R925" t="str">
        <f>RIGHT(N925,LEN(N925)-FIND("/",N925))</f>
        <v>shorts</v>
      </c>
      <c r="S925" s="10">
        <f>(((J925/60)/60)/24)+DATE(1970,1,1)</f>
        <v>41402.752222222225</v>
      </c>
      <c r="T925" s="10">
        <f>(((I925/60)/60)/24)+DATE(1970,1,1)</f>
        <v>41427.752222222225</v>
      </c>
      <c r="U925" s="5">
        <f>P925/3304</f>
        <v>3.7314078173642337E-2</v>
      </c>
      <c r="V925" s="5">
        <f>L925/26457</f>
        <v>2.1166420984994518E-3</v>
      </c>
    </row>
    <row r="926" spans="1:22" ht="48" x14ac:dyDescent="0.2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5">
        <f>E926/D926</f>
        <v>1.1438333333333333</v>
      </c>
      <c r="P926" s="6">
        <f>IF(E926=0,0,E926/L926)</f>
        <v>55.796747967479675</v>
      </c>
      <c r="Q926" t="str">
        <f>LEFT(N926,FIND("/",N926)-1)</f>
        <v>music</v>
      </c>
      <c r="R926" t="str">
        <f>RIGHT(N926,LEN(N926)-FIND("/",N926))</f>
        <v>electronic music</v>
      </c>
      <c r="S926" s="10">
        <f>(((J926/60)/60)/24)+DATE(1970,1,1)</f>
        <v>41548.747418981482</v>
      </c>
      <c r="T926" s="10">
        <f>(((I926/60)/60)/24)+DATE(1970,1,1)</f>
        <v>41582.041666666664</v>
      </c>
      <c r="U926" s="5">
        <f>P926/3304</f>
        <v>1.6887635583377626E-2</v>
      </c>
      <c r="V926" s="5">
        <f>L926/26457</f>
        <v>4.6490531806327251E-3</v>
      </c>
    </row>
    <row r="927" spans="1:22" ht="48" x14ac:dyDescent="0.2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5">
        <f>E927/D927</f>
        <v>1.7132499999999999</v>
      </c>
      <c r="P927" s="6">
        <f>IF(E927=0,0,E927/L927)</f>
        <v>62.871559633027523</v>
      </c>
      <c r="Q927" t="str">
        <f>LEFT(N927,FIND("/",N927)-1)</f>
        <v>music</v>
      </c>
      <c r="R927" t="str">
        <f>RIGHT(N927,LEN(N927)-FIND("/",N927))</f>
        <v>rock</v>
      </c>
      <c r="S927" s="10">
        <f>(((J927/60)/60)/24)+DATE(1970,1,1)</f>
        <v>42720.066192129627</v>
      </c>
      <c r="T927" s="10">
        <f>(((I927/60)/60)/24)+DATE(1970,1,1)</f>
        <v>42750.066192129627</v>
      </c>
      <c r="U927" s="5">
        <f>P927/3304</f>
        <v>1.9028922407090653E-2</v>
      </c>
      <c r="V927" s="5">
        <f>L927/26457</f>
        <v>4.1198926560078617E-3</v>
      </c>
    </row>
    <row r="928" spans="1:22" ht="32" x14ac:dyDescent="0.2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5">
        <f>E928/D928</f>
        <v>3.4209999999999998</v>
      </c>
      <c r="P928" s="6">
        <f>IF(E928=0,0,E928/L928)</f>
        <v>43.031446540880502</v>
      </c>
      <c r="Q928" t="str">
        <f>LEFT(N928,FIND("/",N928)-1)</f>
        <v>music</v>
      </c>
      <c r="R928" t="str">
        <f>RIGHT(N928,LEN(N928)-FIND("/",N928))</f>
        <v>electronic music</v>
      </c>
      <c r="S928" s="10">
        <f>(((J928/60)/60)/24)+DATE(1970,1,1)</f>
        <v>42611.483206018514</v>
      </c>
      <c r="T928" s="10">
        <f>(((I928/60)/60)/24)+DATE(1970,1,1)</f>
        <v>42625.483206018514</v>
      </c>
      <c r="U928" s="5">
        <f>P928/3304</f>
        <v>1.3024045563220491E-2</v>
      </c>
      <c r="V928" s="5">
        <f>L928/26457</f>
        <v>6.0097516725252298E-3</v>
      </c>
    </row>
    <row r="929" spans="1:22" ht="48" x14ac:dyDescent="0.2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5">
        <f>E929/D929</f>
        <v>0.12327272727272727</v>
      </c>
      <c r="P929" s="6">
        <f>IF(E929=0,0,E929/L929)</f>
        <v>356.84210526315792</v>
      </c>
      <c r="Q929" t="str">
        <f>LEFT(N929,FIND("/",N929)-1)</f>
        <v>theater</v>
      </c>
      <c r="R929" t="str">
        <f>RIGHT(N929,LEN(N929)-FIND("/",N929))</f>
        <v>musical</v>
      </c>
      <c r="S929" s="10">
        <f>(((J929/60)/60)/24)+DATE(1970,1,1)</f>
        <v>42118.346435185187</v>
      </c>
      <c r="T929" s="10">
        <f>(((I929/60)/60)/24)+DATE(1970,1,1)</f>
        <v>42148.346435185187</v>
      </c>
      <c r="U929" s="5">
        <f>P929/3304</f>
        <v>0.10800305849369186</v>
      </c>
      <c r="V929" s="5">
        <f>L929/26457</f>
        <v>7.1814642627659976E-4</v>
      </c>
    </row>
    <row r="930" spans="1:22" ht="48" x14ac:dyDescent="0.2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5">
        <f>E930/D930</f>
        <v>0.67549999999999999</v>
      </c>
      <c r="P930" s="6">
        <f>IF(E930=0,0,E930/L930)</f>
        <v>48.25</v>
      </c>
      <c r="Q930" t="str">
        <f>LEFT(N930,FIND("/",N930)-1)</f>
        <v>photography</v>
      </c>
      <c r="R930" t="str">
        <f>RIGHT(N930,LEN(N930)-FIND("/",N930))</f>
        <v>photobooks</v>
      </c>
      <c r="S930" s="10">
        <f>(((J930/60)/60)/24)+DATE(1970,1,1)</f>
        <v>42689.56931712963</v>
      </c>
      <c r="T930" s="10">
        <f>(((I930/60)/60)/24)+DATE(1970,1,1)</f>
        <v>42719.56931712963</v>
      </c>
      <c r="U930" s="5">
        <f>P930/3304</f>
        <v>1.4603510895883777E-2</v>
      </c>
      <c r="V930" s="5">
        <f>L930/26457</f>
        <v>5.2916052462486296E-3</v>
      </c>
    </row>
    <row r="931" spans="1:22" ht="48" x14ac:dyDescent="0.2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5">
        <f>E931/D931</f>
        <v>1.348074</v>
      </c>
      <c r="P931" s="6">
        <f>IF(E931=0,0,E931/L931)</f>
        <v>60.181874999999998</v>
      </c>
      <c r="Q931" t="str">
        <f>LEFT(N931,FIND("/",N931)-1)</f>
        <v>music</v>
      </c>
      <c r="R931" t="str">
        <f>RIGHT(N931,LEN(N931)-FIND("/",N931))</f>
        <v>rock</v>
      </c>
      <c r="S931" s="10">
        <f>(((J931/60)/60)/24)+DATE(1970,1,1)</f>
        <v>42634.614780092597</v>
      </c>
      <c r="T931" s="10">
        <f>(((I931/60)/60)/24)+DATE(1970,1,1)</f>
        <v>42660.676388888889</v>
      </c>
      <c r="U931" s="5">
        <f>P931/3304</f>
        <v>1.8214853208232445E-2</v>
      </c>
      <c r="V931" s="5">
        <f>L931/26457</f>
        <v>4.2332841969989037E-3</v>
      </c>
    </row>
    <row r="932" spans="1:22" ht="64" x14ac:dyDescent="0.2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5">
        <f>E932/D932</f>
        <v>1.341</v>
      </c>
      <c r="P932" s="6">
        <f>IF(E932=0,0,E932/L932)</f>
        <v>108.14516129032258</v>
      </c>
      <c r="Q932" t="str">
        <f>LEFT(N932,FIND("/",N932)-1)</f>
        <v>film &amp; video</v>
      </c>
      <c r="R932" t="str">
        <f>RIGHT(N932,LEN(N932)-FIND("/",N932))</f>
        <v>documentary</v>
      </c>
      <c r="S932" s="10">
        <f>(((J932/60)/60)/24)+DATE(1970,1,1)</f>
        <v>40430.604328703703</v>
      </c>
      <c r="T932" s="10">
        <f>(((I932/60)/60)/24)+DATE(1970,1,1)</f>
        <v>40467.152083333334</v>
      </c>
      <c r="U932" s="5">
        <f>P932/3304</f>
        <v>3.2731586346949934E-2</v>
      </c>
      <c r="V932" s="5">
        <f>L932/26457</f>
        <v>2.3434251804815361E-3</v>
      </c>
    </row>
    <row r="933" spans="1:22" ht="48" x14ac:dyDescent="0.2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5">
        <f>E933/D933</f>
        <v>1.1166666666666667</v>
      </c>
      <c r="P933" s="6">
        <f>IF(E933=0,0,E933/L933)</f>
        <v>159.52380952380952</v>
      </c>
      <c r="Q933" t="str">
        <f>LEFT(N933,FIND("/",N933)-1)</f>
        <v>music</v>
      </c>
      <c r="R933" t="str">
        <f>RIGHT(N933,LEN(N933)-FIND("/",N933))</f>
        <v>pop</v>
      </c>
      <c r="S933" s="10">
        <f>(((J933/60)/60)/24)+DATE(1970,1,1)</f>
        <v>42416.407129629632</v>
      </c>
      <c r="T933" s="10">
        <f>(((I933/60)/60)/24)+DATE(1970,1,1)</f>
        <v>42476.249305555553</v>
      </c>
      <c r="U933" s="5">
        <f>P933/3304</f>
        <v>4.8282024674276489E-2</v>
      </c>
      <c r="V933" s="5">
        <f>L933/26457</f>
        <v>1.5874815738745889E-3</v>
      </c>
    </row>
    <row r="934" spans="1:22" ht="16" x14ac:dyDescent="0.2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5">
        <f>E934/D934</f>
        <v>0.39358823529411763</v>
      </c>
      <c r="P934" s="6">
        <f>IF(E934=0,0,E934/L934)</f>
        <v>393.58823529411762</v>
      </c>
      <c r="Q934" t="str">
        <f>LEFT(N934,FIND("/",N934)-1)</f>
        <v>film &amp; video</v>
      </c>
      <c r="R934" t="str">
        <f>RIGHT(N934,LEN(N934)-FIND("/",N934))</f>
        <v>animation</v>
      </c>
      <c r="S934" s="10">
        <f>(((J934/60)/60)/24)+DATE(1970,1,1)</f>
        <v>42024.888692129629</v>
      </c>
      <c r="T934" s="10">
        <f>(((I934/60)/60)/24)+DATE(1970,1,1)</f>
        <v>42054.888692129629</v>
      </c>
      <c r="U934" s="5">
        <f>P934/3304</f>
        <v>0.11912476855148839</v>
      </c>
      <c r="V934" s="5">
        <f>L934/26457</f>
        <v>6.4255206561590508E-4</v>
      </c>
    </row>
    <row r="935" spans="1:22" ht="48" x14ac:dyDescent="0.2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5">
        <f>E935/D935</f>
        <v>0.66839999999999999</v>
      </c>
      <c r="P935" s="6">
        <f>IF(E935=0,0,E935/L935)</f>
        <v>99.761194029850742</v>
      </c>
      <c r="Q935" t="str">
        <f>LEFT(N935,FIND("/",N935)-1)</f>
        <v>theater</v>
      </c>
      <c r="R935" t="str">
        <f>RIGHT(N935,LEN(N935)-FIND("/",N935))</f>
        <v>spaces</v>
      </c>
      <c r="S935" s="10">
        <f>(((J935/60)/60)/24)+DATE(1970,1,1)</f>
        <v>42248.535787037035</v>
      </c>
      <c r="T935" s="10">
        <f>(((I935/60)/60)/24)+DATE(1970,1,1)</f>
        <v>42277.75</v>
      </c>
      <c r="U935" s="5">
        <f>P935/3304</f>
        <v>3.019406598966427E-2</v>
      </c>
      <c r="V935" s="5">
        <f>L935/26457</f>
        <v>2.5324110821332729E-3</v>
      </c>
    </row>
    <row r="936" spans="1:22" ht="32" x14ac:dyDescent="0.2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5">
        <f>E936/D936</f>
        <v>1.336044</v>
      </c>
      <c r="P936" s="6">
        <f>IF(E936=0,0,E936/L936)</f>
        <v>31.659810426540286</v>
      </c>
      <c r="Q936" t="str">
        <f>LEFT(N936,FIND("/",N936)-1)</f>
        <v>music</v>
      </c>
      <c r="R936" t="str">
        <f>RIGHT(N936,LEN(N936)-FIND("/",N936))</f>
        <v>indie rock</v>
      </c>
      <c r="S936" s="10">
        <f>(((J936/60)/60)/24)+DATE(1970,1,1)</f>
        <v>41416.146944444445</v>
      </c>
      <c r="T936" s="10">
        <f>(((I936/60)/60)/24)+DATE(1970,1,1)</f>
        <v>41446.146944444445</v>
      </c>
      <c r="U936" s="5">
        <f>P936/3304</f>
        <v>9.5822670782506926E-3</v>
      </c>
      <c r="V936" s="5">
        <f>L936/26457</f>
        <v>7.9752050497032927E-3</v>
      </c>
    </row>
    <row r="937" spans="1:22" ht="48" x14ac:dyDescent="0.2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5">
        <f>E937/D937</f>
        <v>0.13325999999999999</v>
      </c>
      <c r="P937" s="6">
        <f>IF(E937=0,0,E937/L937)</f>
        <v>69.40625</v>
      </c>
      <c r="Q937" t="str">
        <f>LEFT(N937,FIND("/",N937)-1)</f>
        <v>technology</v>
      </c>
      <c r="R937" t="str">
        <f>RIGHT(N937,LEN(N937)-FIND("/",N937))</f>
        <v>wearables</v>
      </c>
      <c r="S937" s="10">
        <f>(((J937/60)/60)/24)+DATE(1970,1,1)</f>
        <v>42444.583912037036</v>
      </c>
      <c r="T937" s="10">
        <f>(((I937/60)/60)/24)+DATE(1970,1,1)</f>
        <v>42478.583333333328</v>
      </c>
      <c r="U937" s="5">
        <f>P937/3304</f>
        <v>2.1006734261501212E-2</v>
      </c>
      <c r="V937" s="5">
        <f>L937/26457</f>
        <v>3.6285293117133462E-3</v>
      </c>
    </row>
    <row r="938" spans="1:22" ht="48" x14ac:dyDescent="0.2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5">
        <f>E938/D938</f>
        <v>1.1096666666666666</v>
      </c>
      <c r="P938" s="6">
        <f>IF(E938=0,0,E938/L938)</f>
        <v>93.774647887323937</v>
      </c>
      <c r="Q938" t="str">
        <f>LEFT(N938,FIND("/",N938)-1)</f>
        <v>theater</v>
      </c>
      <c r="R938" t="str">
        <f>RIGHT(N938,LEN(N938)-FIND("/",N938))</f>
        <v>musical</v>
      </c>
      <c r="S938" s="10">
        <f>(((J938/60)/60)/24)+DATE(1970,1,1)</f>
        <v>42487.037905092591</v>
      </c>
      <c r="T938" s="10">
        <f>(((I938/60)/60)/24)+DATE(1970,1,1)</f>
        <v>42517.037905092591</v>
      </c>
      <c r="U938" s="5">
        <f>P938/3304</f>
        <v>2.8382157350884969E-2</v>
      </c>
      <c r="V938" s="5">
        <f>L938/26457</f>
        <v>2.6835998034546622E-3</v>
      </c>
    </row>
    <row r="939" spans="1:22" ht="48" x14ac:dyDescent="0.2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5">
        <f>E939/D939</f>
        <v>1.2307407407407407</v>
      </c>
      <c r="P939" s="6">
        <f>IF(E939=0,0,E939/L939)</f>
        <v>114.58620689655173</v>
      </c>
      <c r="Q939" t="str">
        <f>LEFT(N939,FIND("/",N939)-1)</f>
        <v>film &amp; video</v>
      </c>
      <c r="R939" t="str">
        <f>RIGHT(N939,LEN(N939)-FIND("/",N939))</f>
        <v>documentary</v>
      </c>
      <c r="S939" s="10">
        <f>(((J939/60)/60)/24)+DATE(1970,1,1)</f>
        <v>42697.32136574074</v>
      </c>
      <c r="T939" s="10">
        <f>(((I939/60)/60)/24)+DATE(1970,1,1)</f>
        <v>42725.332638888889</v>
      </c>
      <c r="U939" s="5">
        <f>P939/3304</f>
        <v>3.4681055356099194E-2</v>
      </c>
      <c r="V939" s="5">
        <f>L939/26457</f>
        <v>2.1922364591601467E-3</v>
      </c>
    </row>
    <row r="940" spans="1:22" ht="48" x14ac:dyDescent="0.2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5">
        <f>E940/D940</f>
        <v>1.0223076923076924</v>
      </c>
      <c r="P940" s="6">
        <f>IF(E940=0,0,E940/L940)</f>
        <v>61.527777777777779</v>
      </c>
      <c r="Q940" t="str">
        <f>LEFT(N940,FIND("/",N940)-1)</f>
        <v>photography</v>
      </c>
      <c r="R940" t="str">
        <f>RIGHT(N940,LEN(N940)-FIND("/",N940))</f>
        <v>photobooks</v>
      </c>
      <c r="S940" s="10">
        <f>(((J940/60)/60)/24)+DATE(1970,1,1)</f>
        <v>42731.755787037036</v>
      </c>
      <c r="T940" s="10">
        <f>(((I940/60)/60)/24)+DATE(1970,1,1)</f>
        <v>42766.755787037036</v>
      </c>
      <c r="U940" s="5">
        <f>P940/3304</f>
        <v>1.8622208770513855E-2</v>
      </c>
      <c r="V940" s="5">
        <f>L940/26457</f>
        <v>4.0820954756775147E-3</v>
      </c>
    </row>
    <row r="941" spans="1:22" ht="48" x14ac:dyDescent="0.2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5">
        <f>E941/D941</f>
        <v>0.25030188679245285</v>
      </c>
      <c r="P941" s="6">
        <f>IF(E941=0,0,E941/L941)</f>
        <v>58.184210526315788</v>
      </c>
      <c r="Q941" t="str">
        <f>LEFT(N941,FIND("/",N941)-1)</f>
        <v>theater</v>
      </c>
      <c r="R941" t="str">
        <f>RIGHT(N941,LEN(N941)-FIND("/",N941))</f>
        <v>spaces</v>
      </c>
      <c r="S941" s="10">
        <f>(((J941/60)/60)/24)+DATE(1970,1,1)</f>
        <v>41844.125115740739</v>
      </c>
      <c r="T941" s="10">
        <f>(((I941/60)/60)/24)+DATE(1970,1,1)</f>
        <v>41879.125115740739</v>
      </c>
      <c r="U941" s="5">
        <f>P941/3304</f>
        <v>1.7610233210144002E-2</v>
      </c>
      <c r="V941" s="5">
        <f>L941/26457</f>
        <v>4.3088785576595985E-3</v>
      </c>
    </row>
    <row r="942" spans="1:22" ht="48" x14ac:dyDescent="0.2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5">
        <f>E942/D942</f>
        <v>1.2058763636363636</v>
      </c>
      <c r="P942" s="6">
        <f>IF(E942=0,0,E942/L942)</f>
        <v>83.953417721518989</v>
      </c>
      <c r="Q942" t="str">
        <f>LEFT(N942,FIND("/",N942)-1)</f>
        <v>film &amp; video</v>
      </c>
      <c r="R942" t="str">
        <f>RIGHT(N942,LEN(N942)-FIND("/",N942))</f>
        <v>documentary</v>
      </c>
      <c r="S942" s="10">
        <f>(((J942/60)/60)/24)+DATE(1970,1,1)</f>
        <v>39950.163344907407</v>
      </c>
      <c r="T942" s="10">
        <f>(((I942/60)/60)/24)+DATE(1970,1,1)</f>
        <v>40035.80972222222</v>
      </c>
      <c r="U942" s="5">
        <f>P942/3304</f>
        <v>2.5409630060992429E-2</v>
      </c>
      <c r="V942" s="5">
        <f>L942/26457</f>
        <v>2.9859772460974409E-3</v>
      </c>
    </row>
    <row r="943" spans="1:22" ht="48" x14ac:dyDescent="0.2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5">
        <f>E943/D943</f>
        <v>1.1427586206896552</v>
      </c>
      <c r="P943" s="6">
        <f>IF(E943=0,0,E943/L943)</f>
        <v>105.2063492063492</v>
      </c>
      <c r="Q943" t="str">
        <f>LEFT(N943,FIND("/",N943)-1)</f>
        <v>theater</v>
      </c>
      <c r="R943" t="str">
        <f>RIGHT(N943,LEN(N943)-FIND("/",N943))</f>
        <v>plays</v>
      </c>
      <c r="S943" s="10">
        <f>(((J943/60)/60)/24)+DATE(1970,1,1)</f>
        <v>42431.102534722217</v>
      </c>
      <c r="T943" s="10">
        <f>(((I943/60)/60)/24)+DATE(1970,1,1)</f>
        <v>42461.06086805556</v>
      </c>
      <c r="U943" s="5">
        <f>P943/3304</f>
        <v>3.1842115377224332E-2</v>
      </c>
      <c r="V943" s="5">
        <f>L943/26457</f>
        <v>2.3812223608118835E-3</v>
      </c>
    </row>
    <row r="944" spans="1:22" ht="48" x14ac:dyDescent="0.2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5">
        <f>E944/D944</f>
        <v>0.13220000000000001</v>
      </c>
      <c r="P944" s="6">
        <f>IF(E944=0,0,E944/L944)</f>
        <v>161.21951219512195</v>
      </c>
      <c r="Q944" t="str">
        <f>LEFT(N944,FIND("/",N944)-1)</f>
        <v>technology</v>
      </c>
      <c r="R944" t="str">
        <f>RIGHT(N944,LEN(N944)-FIND("/",N944))</f>
        <v>wearables</v>
      </c>
      <c r="S944" s="10">
        <f>(((J944/60)/60)/24)+DATE(1970,1,1)</f>
        <v>41773.294560185182</v>
      </c>
      <c r="T944" s="10">
        <f>(((I944/60)/60)/24)+DATE(1970,1,1)</f>
        <v>41813.294560185182</v>
      </c>
      <c r="U944" s="5">
        <f>P944/3304</f>
        <v>4.8795251875036909E-2</v>
      </c>
      <c r="V944" s="5">
        <f>L944/26457</f>
        <v>1.5496843935442416E-3</v>
      </c>
    </row>
    <row r="945" spans="1:22" ht="48" x14ac:dyDescent="0.2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5">
        <f>E945/D945</f>
        <v>1.1985454545454546</v>
      </c>
      <c r="P945" s="6">
        <f>IF(E945=0,0,E945/L945)</f>
        <v>49.194029850746269</v>
      </c>
      <c r="Q945" t="str">
        <f>LEFT(N945,FIND("/",N945)-1)</f>
        <v>music</v>
      </c>
      <c r="R945" t="str">
        <f>RIGHT(N945,LEN(N945)-FIND("/",N945))</f>
        <v>classical music</v>
      </c>
      <c r="S945" s="10">
        <f>(((J945/60)/60)/24)+DATE(1970,1,1)</f>
        <v>40973.773182870369</v>
      </c>
      <c r="T945" s="10">
        <f>(((I945/60)/60)/24)+DATE(1970,1,1)</f>
        <v>41003.731516203705</v>
      </c>
      <c r="U945" s="5">
        <f>P945/3304</f>
        <v>1.4889234216327563E-2</v>
      </c>
      <c r="V945" s="5">
        <f>L945/26457</f>
        <v>5.0648221642665458E-3</v>
      </c>
    </row>
    <row r="946" spans="1:22" ht="48" x14ac:dyDescent="0.2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5">
        <f>E946/D946</f>
        <v>0.1313</v>
      </c>
      <c r="P946" s="6">
        <f>IF(E946=0,0,E946/L946)</f>
        <v>65</v>
      </c>
      <c r="Q946" t="str">
        <f>LEFT(N946,FIND("/",N946)-1)</f>
        <v>technology</v>
      </c>
      <c r="R946" t="str">
        <f>RIGHT(N946,LEN(N946)-FIND("/",N946))</f>
        <v>wearables</v>
      </c>
      <c r="S946" s="10">
        <f>(((J946/60)/60)/24)+DATE(1970,1,1)</f>
        <v>42510.604699074072</v>
      </c>
      <c r="T946" s="10">
        <f>(((I946/60)/60)/24)+DATE(1970,1,1)</f>
        <v>42540.604699074072</v>
      </c>
      <c r="U946" s="5">
        <f>P946/3304</f>
        <v>1.9673123486682809E-2</v>
      </c>
      <c r="V946" s="5">
        <f>L946/26457</f>
        <v>3.817515213365083E-3</v>
      </c>
    </row>
    <row r="947" spans="1:22" ht="48" x14ac:dyDescent="0.2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5">
        <f>E947/D947</f>
        <v>1.0084615384615385</v>
      </c>
      <c r="P947" s="6">
        <f>IF(E947=0,0,E947/L947)</f>
        <v>43.7</v>
      </c>
      <c r="Q947" t="str">
        <f>LEFT(N947,FIND("/",N947)-1)</f>
        <v>music</v>
      </c>
      <c r="R947" t="str">
        <f>RIGHT(N947,LEN(N947)-FIND("/",N947))</f>
        <v>classical music</v>
      </c>
      <c r="S947" s="10">
        <f>(((J947/60)/60)/24)+DATE(1970,1,1)</f>
        <v>42228.634328703702</v>
      </c>
      <c r="T947" s="10">
        <f>(((I947/60)/60)/24)+DATE(1970,1,1)</f>
        <v>42285.165972222225</v>
      </c>
      <c r="U947" s="5">
        <f>P947/3304</f>
        <v>1.3226392251815981E-2</v>
      </c>
      <c r="V947" s="5">
        <f>L947/26457</f>
        <v>5.6695770495521032E-3</v>
      </c>
    </row>
    <row r="948" spans="1:22" ht="64" x14ac:dyDescent="0.2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5">
        <f>E948/D948</f>
        <v>0.11892727272727273</v>
      </c>
      <c r="P948" s="6">
        <f>IF(E948=0,0,E948/L948)</f>
        <v>38.476470588235294</v>
      </c>
      <c r="Q948" t="str">
        <f>LEFT(N948,FIND("/",N948)-1)</f>
        <v>film &amp; video</v>
      </c>
      <c r="R948" t="str">
        <f>RIGHT(N948,LEN(N948)-FIND("/",N948))</f>
        <v>animation</v>
      </c>
      <c r="S948" s="10">
        <f>(((J948/60)/60)/24)+DATE(1970,1,1)</f>
        <v>41703.721979166665</v>
      </c>
      <c r="T948" s="10">
        <f>(((I948/60)/60)/24)+DATE(1970,1,1)</f>
        <v>41748.680312500001</v>
      </c>
      <c r="U948" s="5">
        <f>P948/3304</f>
        <v>1.1645420880216494E-2</v>
      </c>
      <c r="V948" s="5">
        <f>L948/26457</f>
        <v>6.4255206561590504E-3</v>
      </c>
    </row>
    <row r="949" spans="1:22" ht="48" x14ac:dyDescent="0.2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5">
        <f>E949/D949</f>
        <v>1.0883333333333334</v>
      </c>
      <c r="P949" s="6">
        <f>IF(E949=0,0,E949/L949)</f>
        <v>94.637681159420296</v>
      </c>
      <c r="Q949" t="str">
        <f>LEFT(N949,FIND("/",N949)-1)</f>
        <v>theater</v>
      </c>
      <c r="R949" t="str">
        <f>RIGHT(N949,LEN(N949)-FIND("/",N949))</f>
        <v>spaces</v>
      </c>
      <c r="S949" s="10">
        <f>(((J949/60)/60)/24)+DATE(1970,1,1)</f>
        <v>42418.031180555554</v>
      </c>
      <c r="T949" s="10">
        <f>(((I949/60)/60)/24)+DATE(1970,1,1)</f>
        <v>42477.989513888882</v>
      </c>
      <c r="U949" s="5">
        <f>P949/3304</f>
        <v>2.8643365968347548E-2</v>
      </c>
      <c r="V949" s="5">
        <f>L949/26457</f>
        <v>2.6080054427939678E-3</v>
      </c>
    </row>
    <row r="950" spans="1:22" ht="48" x14ac:dyDescent="0.2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5">
        <f>E950/D950</f>
        <v>1.1845454545454546</v>
      </c>
      <c r="P950" s="6">
        <f>IF(E950=0,0,E950/L950)</f>
        <v>93.071428571428569</v>
      </c>
      <c r="Q950" t="str">
        <f>LEFT(N950,FIND("/",N950)-1)</f>
        <v>photography</v>
      </c>
      <c r="R950" t="str">
        <f>RIGHT(N950,LEN(N950)-FIND("/",N950))</f>
        <v>photobooks</v>
      </c>
      <c r="S950" s="10">
        <f>(((J950/60)/60)/24)+DATE(1970,1,1)</f>
        <v>42026.605057870373</v>
      </c>
      <c r="T950" s="10">
        <f>(((I950/60)/60)/24)+DATE(1970,1,1)</f>
        <v>42071.563391203701</v>
      </c>
      <c r="U950" s="5">
        <f>P950/3304</f>
        <v>2.8169318574887581E-2</v>
      </c>
      <c r="V950" s="5">
        <f>L950/26457</f>
        <v>2.6458026231243148E-3</v>
      </c>
    </row>
    <row r="951" spans="1:22" ht="48" x14ac:dyDescent="0.2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5">
        <f>E951/D951</f>
        <v>0.43406666666666666</v>
      </c>
      <c r="P951" s="6">
        <f>IF(E951=0,0,E951/L951)</f>
        <v>89.191780821917803</v>
      </c>
      <c r="Q951" t="str">
        <f>LEFT(N951,FIND("/",N951)-1)</f>
        <v>technology</v>
      </c>
      <c r="R951" t="str">
        <f>RIGHT(N951,LEN(N951)-FIND("/",N951))</f>
        <v>wearables</v>
      </c>
      <c r="S951" s="10">
        <f>(((J951/60)/60)/24)+DATE(1970,1,1)</f>
        <v>42194.833784722221</v>
      </c>
      <c r="T951" s="10">
        <f>(((I951/60)/60)/24)+DATE(1970,1,1)</f>
        <v>42236.833784722221</v>
      </c>
      <c r="U951" s="5">
        <f>P951/3304</f>
        <v>2.6995091047795947E-2</v>
      </c>
      <c r="V951" s="5">
        <f>L951/26457</f>
        <v>2.7591941641153571E-3</v>
      </c>
    </row>
    <row r="952" spans="1:22" ht="48" x14ac:dyDescent="0.2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5">
        <f>E952/D952</f>
        <v>1.0245669291338582</v>
      </c>
      <c r="P952" s="6">
        <f>IF(E952=0,0,E952/L952)</f>
        <v>35.551912568306008</v>
      </c>
      <c r="Q952" t="str">
        <f>LEFT(N952,FIND("/",N952)-1)</f>
        <v>music</v>
      </c>
      <c r="R952" t="str">
        <f>RIGHT(N952,LEN(N952)-FIND("/",N952))</f>
        <v>indie rock</v>
      </c>
      <c r="S952" s="10">
        <f>(((J952/60)/60)/24)+DATE(1970,1,1)</f>
        <v>41680.583402777782</v>
      </c>
      <c r="T952" s="10">
        <f>(((I952/60)/60)/24)+DATE(1970,1,1)</f>
        <v>41702.875</v>
      </c>
      <c r="U952" s="5">
        <f>P952/3304</f>
        <v>1.076026409452361E-2</v>
      </c>
      <c r="V952" s="5">
        <f>L952/26457</f>
        <v>6.9168840004535659E-3</v>
      </c>
    </row>
    <row r="953" spans="1:22" ht="32" x14ac:dyDescent="0.2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5">
        <f>E953/D953</f>
        <v>1.0007692307692309</v>
      </c>
      <c r="P953" s="6">
        <f>IF(E953=0,0,E953/L953)</f>
        <v>209.83870967741936</v>
      </c>
      <c r="Q953" t="str">
        <f>LEFT(N953,FIND("/",N953)-1)</f>
        <v>theater</v>
      </c>
      <c r="R953" t="str">
        <f>RIGHT(N953,LEN(N953)-FIND("/",N953))</f>
        <v>plays</v>
      </c>
      <c r="S953" s="10">
        <f>(((J953/60)/60)/24)+DATE(1970,1,1)</f>
        <v>42253.928530092591</v>
      </c>
      <c r="T953" s="10">
        <f>(((I953/60)/60)/24)+DATE(1970,1,1)</f>
        <v>42283.928530092591</v>
      </c>
      <c r="U953" s="5">
        <f>P953/3304</f>
        <v>6.3510505350308527E-2</v>
      </c>
      <c r="V953" s="5">
        <f>L953/26457</f>
        <v>1.171712590240768E-3</v>
      </c>
    </row>
    <row r="954" spans="1:22" ht="48" x14ac:dyDescent="0.2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5">
        <f>E954/D954</f>
        <v>1.3000180000000001</v>
      </c>
      <c r="P954" s="6">
        <f>IF(E954=0,0,E954/L954)</f>
        <v>39.157168674698795</v>
      </c>
      <c r="Q954" t="str">
        <f>LEFT(N954,FIND("/",N954)-1)</f>
        <v>music</v>
      </c>
      <c r="R954" t="str">
        <f>RIGHT(N954,LEN(N954)-FIND("/",N954))</f>
        <v>electronic music</v>
      </c>
      <c r="S954" s="10">
        <f>(((J954/60)/60)/24)+DATE(1970,1,1)</f>
        <v>42555.166712962964</v>
      </c>
      <c r="T954" s="10">
        <f>(((I954/60)/60)/24)+DATE(1970,1,1)</f>
        <v>42587.165972222225</v>
      </c>
      <c r="U954" s="5">
        <f>P954/3304</f>
        <v>1.1851443303480265E-2</v>
      </c>
      <c r="V954" s="5">
        <f>L954/26457</f>
        <v>6.2743319348376615E-3</v>
      </c>
    </row>
    <row r="955" spans="1:22" ht="48" x14ac:dyDescent="0.2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5">
        <f>E955/D955</f>
        <v>1</v>
      </c>
      <c r="P955" s="6">
        <f>IF(E955=0,0,E955/L955)</f>
        <v>135.41666666666666</v>
      </c>
      <c r="Q955" t="str">
        <f>LEFT(N955,FIND("/",N955)-1)</f>
        <v>music</v>
      </c>
      <c r="R955" t="str">
        <f>RIGHT(N955,LEN(N955)-FIND("/",N955))</f>
        <v>classical music</v>
      </c>
      <c r="S955" s="10">
        <f>(((J955/60)/60)/24)+DATE(1970,1,1)</f>
        <v>42081.864641203705</v>
      </c>
      <c r="T955" s="10">
        <f>(((I955/60)/60)/24)+DATE(1970,1,1)</f>
        <v>42114.201388888891</v>
      </c>
      <c r="U955" s="5">
        <f>P955/3304</f>
        <v>4.0985673930589182E-2</v>
      </c>
      <c r="V955" s="5">
        <f>L955/26457</f>
        <v>1.8142646558566731E-3</v>
      </c>
    </row>
    <row r="956" spans="1:22" ht="48" x14ac:dyDescent="0.2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5">
        <f>E956/D956</f>
        <v>1.0808333333333333</v>
      </c>
      <c r="P956" s="6">
        <f>IF(E956=0,0,E956/L956)</f>
        <v>72.865168539325836</v>
      </c>
      <c r="Q956" t="str">
        <f>LEFT(N956,FIND("/",N956)-1)</f>
        <v>film &amp; video</v>
      </c>
      <c r="R956" t="str">
        <f>RIGHT(N956,LEN(N956)-FIND("/",N956))</f>
        <v>documentary</v>
      </c>
      <c r="S956" s="10">
        <f>(((J956/60)/60)/24)+DATE(1970,1,1)</f>
        <v>42093.760046296295</v>
      </c>
      <c r="T956" s="10">
        <f>(((I956/60)/60)/24)+DATE(1970,1,1)</f>
        <v>42123.760046296295</v>
      </c>
      <c r="U956" s="5">
        <f>P956/3304</f>
        <v>2.2053622439263267E-2</v>
      </c>
      <c r="V956" s="5">
        <f>L956/26457</f>
        <v>3.3639490494009145E-3</v>
      </c>
    </row>
    <row r="957" spans="1:22" ht="48" x14ac:dyDescent="0.2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5">
        <f>E957/D957</f>
        <v>1.073</v>
      </c>
      <c r="P957" s="6">
        <f>IF(E957=0,0,E957/L957)</f>
        <v>88.191780821917803</v>
      </c>
      <c r="Q957" t="str">
        <f>LEFT(N957,FIND("/",N957)-1)</f>
        <v>music</v>
      </c>
      <c r="R957" t="str">
        <f>RIGHT(N957,LEN(N957)-FIND("/",N957))</f>
        <v>rock</v>
      </c>
      <c r="S957" s="10">
        <f>(((J957/60)/60)/24)+DATE(1970,1,1)</f>
        <v>42018.99863425926</v>
      </c>
      <c r="T957" s="10">
        <f>(((I957/60)/60)/24)+DATE(1970,1,1)</f>
        <v>42048.99863425926</v>
      </c>
      <c r="U957" s="5">
        <f>P957/3304</f>
        <v>2.6692427609539285E-2</v>
      </c>
      <c r="V957" s="5">
        <f>L957/26457</f>
        <v>2.7591941641153571E-3</v>
      </c>
    </row>
    <row r="958" spans="1:22" ht="48" x14ac:dyDescent="0.2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5">
        <f>E958/D958</f>
        <v>1.0667450000000001</v>
      </c>
      <c r="P958" s="6">
        <f>IF(E958=0,0,E958/L958)</f>
        <v>59.817476635514019</v>
      </c>
      <c r="Q958" t="str">
        <f>LEFT(N958,FIND("/",N958)-1)</f>
        <v>music</v>
      </c>
      <c r="R958" t="str">
        <f>RIGHT(N958,LEN(N958)-FIND("/",N958))</f>
        <v>indie rock</v>
      </c>
      <c r="S958" s="10">
        <f>(((J958/60)/60)/24)+DATE(1970,1,1)</f>
        <v>41307.987696759257</v>
      </c>
      <c r="T958" s="10">
        <f>(((I958/60)/60)/24)+DATE(1970,1,1)</f>
        <v>41342.987696759257</v>
      </c>
      <c r="U958" s="5">
        <f>P958/3304</f>
        <v>1.8104563146342015E-2</v>
      </c>
      <c r="V958" s="5">
        <f>L958/26457</f>
        <v>4.0442982953471669E-3</v>
      </c>
    </row>
    <row r="959" spans="1:22" ht="48" x14ac:dyDescent="0.2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5">
        <f>E959/D959</f>
        <v>1.0646666666666667</v>
      </c>
      <c r="P959" s="6">
        <f>IF(E959=0,0,E959/L959)</f>
        <v>375.76470588235293</v>
      </c>
      <c r="Q959" t="str">
        <f>LEFT(N959,FIND("/",N959)-1)</f>
        <v>film &amp; video</v>
      </c>
      <c r="R959" t="str">
        <f>RIGHT(N959,LEN(N959)-FIND("/",N959))</f>
        <v>shorts</v>
      </c>
      <c r="S959" s="10">
        <f>(((J959/60)/60)/24)+DATE(1970,1,1)</f>
        <v>42291.556076388893</v>
      </c>
      <c r="T959" s="10">
        <f>(((I959/60)/60)/24)+DATE(1970,1,1)</f>
        <v>42365.59774305555</v>
      </c>
      <c r="U959" s="5">
        <f>P959/3304</f>
        <v>0.11373023785785501</v>
      </c>
      <c r="V959" s="5">
        <f>L959/26457</f>
        <v>6.4255206561590508E-4</v>
      </c>
    </row>
    <row r="960" spans="1:22" ht="32" x14ac:dyDescent="0.2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5">
        <f>E960/D960</f>
        <v>1.2774000000000001</v>
      </c>
      <c r="P960" s="6">
        <f>IF(E960=0,0,E960/L960)</f>
        <v>63.87</v>
      </c>
      <c r="Q960" t="str">
        <f>LEFT(N960,FIND("/",N960)-1)</f>
        <v>technology</v>
      </c>
      <c r="R960" t="str">
        <f>RIGHT(N960,LEN(N960)-FIND("/",N960))</f>
        <v>space exploration</v>
      </c>
      <c r="S960" s="10">
        <f>(((J960/60)/60)/24)+DATE(1970,1,1)</f>
        <v>42108.538449074069</v>
      </c>
      <c r="T960" s="10">
        <f>(((I960/60)/60)/24)+DATE(1970,1,1)</f>
        <v>42138.538449074069</v>
      </c>
      <c r="U960" s="5">
        <f>P960/3304</f>
        <v>1.9331113801452783E-2</v>
      </c>
      <c r="V960" s="5">
        <f>L960/26457</f>
        <v>3.7797180330347356E-3</v>
      </c>
    </row>
    <row r="961" spans="1:22" ht="32" x14ac:dyDescent="0.2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5">
        <f>E961/D961</f>
        <v>0.14182977777777778</v>
      </c>
      <c r="P961" s="6">
        <f>IF(E961=0,0,E961/L961)</f>
        <v>43.41727891156463</v>
      </c>
      <c r="Q961" t="str">
        <f>LEFT(N961,FIND("/",N961)-1)</f>
        <v>games</v>
      </c>
      <c r="R961" t="str">
        <f>RIGHT(N961,LEN(N961)-FIND("/",N961))</f>
        <v>video games</v>
      </c>
      <c r="S961" s="10">
        <f>(((J961/60)/60)/24)+DATE(1970,1,1)</f>
        <v>41723.799386574072</v>
      </c>
      <c r="T961" s="10">
        <f>(((I961/60)/60)/24)+DATE(1970,1,1)</f>
        <v>41753.799386574072</v>
      </c>
      <c r="U961" s="5">
        <f>P961/3304</f>
        <v>1.3140822915122467E-2</v>
      </c>
      <c r="V961" s="5">
        <f>L961/26457</f>
        <v>5.5561855085610613E-3</v>
      </c>
    </row>
    <row r="962" spans="1:22" ht="48" x14ac:dyDescent="0.2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5">
        <f>E962/D962</f>
        <v>0.21249999999999999</v>
      </c>
      <c r="P962" s="6">
        <f>IF(E962=0,0,E962/L962)</f>
        <v>108.05084745762711</v>
      </c>
      <c r="Q962" t="str">
        <f>LEFT(N962,FIND("/",N962)-1)</f>
        <v>publishing</v>
      </c>
      <c r="R962" t="str">
        <f>RIGHT(N962,LEN(N962)-FIND("/",N962))</f>
        <v>art books</v>
      </c>
      <c r="S962" s="10">
        <f>(((J962/60)/60)/24)+DATE(1970,1,1)</f>
        <v>42549.916712962964</v>
      </c>
      <c r="T962" s="10">
        <f>(((I962/60)/60)/24)+DATE(1970,1,1)</f>
        <v>42578.916666666672</v>
      </c>
      <c r="U962" s="5">
        <f>P962/3304</f>
        <v>3.2703040998071163E-2</v>
      </c>
      <c r="V962" s="5">
        <f>L962/26457</f>
        <v>2.2300336394904942E-3</v>
      </c>
    </row>
    <row r="963" spans="1:22" ht="32" x14ac:dyDescent="0.2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5">
        <f>E963/D963</f>
        <v>1.0622116666666668</v>
      </c>
      <c r="P963" s="6">
        <f>IF(E963=0,0,E963/L963)</f>
        <v>108.02152542372882</v>
      </c>
      <c r="Q963" t="str">
        <f>LEFT(N963,FIND("/",N963)-1)</f>
        <v>music</v>
      </c>
      <c r="R963" t="str">
        <f>RIGHT(N963,LEN(N963)-FIND("/",N963))</f>
        <v>rock</v>
      </c>
      <c r="S963" s="10">
        <f>(((J963/60)/60)/24)+DATE(1970,1,1)</f>
        <v>40585.796817129631</v>
      </c>
      <c r="T963" s="10">
        <f>(((I963/60)/60)/24)+DATE(1970,1,1)</f>
        <v>40614.166666666664</v>
      </c>
      <c r="U963" s="5">
        <f>P963/3304</f>
        <v>3.2694166290474821E-2</v>
      </c>
      <c r="V963" s="5">
        <f>L963/26457</f>
        <v>2.2300336394904942E-3</v>
      </c>
    </row>
    <row r="964" spans="1:22" ht="48" x14ac:dyDescent="0.2">
      <c r="A964">
        <v>2970</v>
      </c>
      <c r="B964" s="3" t="s">
        <v>2970</v>
      </c>
      <c r="C964" s="3" t="s">
        <v>7080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8271</v>
      </c>
      <c r="O964" s="5">
        <f>E964/D964</f>
        <v>1.06</v>
      </c>
      <c r="P964" s="6">
        <f>IF(E964=0,0,E964/L964)</f>
        <v>69.890109890109883</v>
      </c>
      <c r="Q964" t="str">
        <f>LEFT(N964,FIND("/",N964)-1)</f>
        <v>theater</v>
      </c>
      <c r="R964" t="str">
        <f>RIGHT(N964,LEN(N964)-FIND("/",N964))</f>
        <v>plays</v>
      </c>
      <c r="S964" s="10">
        <f>(((J964/60)/60)/24)+DATE(1970,1,1)</f>
        <v>41808.669571759259</v>
      </c>
      <c r="T964" s="10">
        <f>(((I964/60)/60)/24)+DATE(1970,1,1)</f>
        <v>41838.669571759259</v>
      </c>
      <c r="U964" s="5">
        <f>P964/3304</f>
        <v>2.1153180959476357E-2</v>
      </c>
      <c r="V964" s="5">
        <f>L964/26457</f>
        <v>3.4395434100616094E-3</v>
      </c>
    </row>
    <row r="965" spans="1:22" ht="48" x14ac:dyDescent="0.2">
      <c r="A965">
        <v>1209</v>
      </c>
      <c r="B965" s="3" t="s">
        <v>1210</v>
      </c>
      <c r="C965" s="3" t="s">
        <v>5319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8285</v>
      </c>
      <c r="O965" s="5">
        <f>E965/D965</f>
        <v>1.06</v>
      </c>
      <c r="P965" s="6">
        <f>IF(E965=0,0,E965/L965)</f>
        <v>138.2608695652174</v>
      </c>
      <c r="Q965" t="str">
        <f>LEFT(N965,FIND("/",N965)-1)</f>
        <v>photography</v>
      </c>
      <c r="R965" t="str">
        <f>RIGHT(N965,LEN(N965)-FIND("/",N965))</f>
        <v>photobooks</v>
      </c>
      <c r="S965" s="10">
        <f>(((J965/60)/60)/24)+DATE(1970,1,1)</f>
        <v>42761.846122685187</v>
      </c>
      <c r="T965" s="10">
        <f>(((I965/60)/60)/24)+DATE(1970,1,1)</f>
        <v>42791.846122685187</v>
      </c>
      <c r="U965" s="5">
        <f>P965/3304</f>
        <v>4.1846510158964102E-2</v>
      </c>
      <c r="V965" s="5">
        <f>L965/26457</f>
        <v>1.7386702951959784E-3</v>
      </c>
    </row>
    <row r="966" spans="1:22" ht="48" x14ac:dyDescent="0.2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5">
        <f>E966/D966</f>
        <v>1.2616000000000001</v>
      </c>
      <c r="P966" s="6">
        <f>IF(E966=0,0,E966/L966)</f>
        <v>88.845070422535215</v>
      </c>
      <c r="Q966" t="str">
        <f>LEFT(N966,FIND("/",N966)-1)</f>
        <v>film &amp; video</v>
      </c>
      <c r="R966" t="str">
        <f>RIGHT(N966,LEN(N966)-FIND("/",N966))</f>
        <v>documentary</v>
      </c>
      <c r="S966" s="10">
        <f>(((J966/60)/60)/24)+DATE(1970,1,1)</f>
        <v>42549.076157407413</v>
      </c>
      <c r="T966" s="10">
        <f>(((I966/60)/60)/24)+DATE(1970,1,1)</f>
        <v>42579.076157407413</v>
      </c>
      <c r="U966" s="5">
        <f>P966/3304</f>
        <v>2.6890154486239472E-2</v>
      </c>
      <c r="V966" s="5">
        <f>L966/26457</f>
        <v>2.6835998034546622E-3</v>
      </c>
    </row>
    <row r="967" spans="1:22" ht="48" x14ac:dyDescent="0.2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5">
        <f>E967/D967</f>
        <v>0.42011733333333334</v>
      </c>
      <c r="P967" s="6">
        <f>IF(E967=0,0,E967/L967)</f>
        <v>105.02933333333334</v>
      </c>
      <c r="Q967" t="str">
        <f>LEFT(N967,FIND("/",N967)-1)</f>
        <v>theater</v>
      </c>
      <c r="R967" t="str">
        <f>RIGHT(N967,LEN(N967)-FIND("/",N967))</f>
        <v>plays</v>
      </c>
      <c r="S967" s="10">
        <f>(((J967/60)/60)/24)+DATE(1970,1,1)</f>
        <v>42618.827013888891</v>
      </c>
      <c r="T967" s="10">
        <f>(((I967/60)/60)/24)+DATE(1970,1,1)</f>
        <v>42648.827013888891</v>
      </c>
      <c r="U967" s="5">
        <f>P967/3304</f>
        <v>3.1788539144471349E-2</v>
      </c>
      <c r="V967" s="5">
        <f>L967/26457</f>
        <v>2.2678308198208412E-3</v>
      </c>
    </row>
    <row r="968" spans="1:22" ht="48" x14ac:dyDescent="0.2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5">
        <f>E968/D968</f>
        <v>1.2602</v>
      </c>
      <c r="P968" s="6">
        <f>IF(E968=0,0,E968/L968)</f>
        <v>88.74647887323944</v>
      </c>
      <c r="Q968" t="str">
        <f>LEFT(N968,FIND("/",N968)-1)</f>
        <v>music</v>
      </c>
      <c r="R968" t="str">
        <f>RIGHT(N968,LEN(N968)-FIND("/",N968))</f>
        <v>rock</v>
      </c>
      <c r="S968" s="10">
        <f>(((J968/60)/60)/24)+DATE(1970,1,1)</f>
        <v>42096.633206018523</v>
      </c>
      <c r="T968" s="10">
        <f>(((I968/60)/60)/24)+DATE(1970,1,1)</f>
        <v>42126.633206018523</v>
      </c>
      <c r="U968" s="5">
        <f>P968/3304</f>
        <v>2.6860314428946562E-2</v>
      </c>
      <c r="V968" s="5">
        <f>L968/26457</f>
        <v>2.6835998034546622E-3</v>
      </c>
    </row>
    <row r="969" spans="1:22" ht="16" x14ac:dyDescent="0.2">
      <c r="A969">
        <v>2807</v>
      </c>
      <c r="B969" s="3" t="s">
        <v>2807</v>
      </c>
      <c r="C969" s="3" t="s">
        <v>6917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8271</v>
      </c>
      <c r="O969" s="5">
        <f>E969/D969</f>
        <v>1.26</v>
      </c>
      <c r="P969" s="6">
        <f>IF(E969=0,0,E969/L969)</f>
        <v>67.741935483870961</v>
      </c>
      <c r="Q969" t="str">
        <f>LEFT(N969,FIND("/",N969)-1)</f>
        <v>theater</v>
      </c>
      <c r="R969" t="str">
        <f>RIGHT(N969,LEN(N969)-FIND("/",N969))</f>
        <v>plays</v>
      </c>
      <c r="S969" s="10">
        <f>(((J969/60)/60)/24)+DATE(1970,1,1)</f>
        <v>42154.873124999998</v>
      </c>
      <c r="T969" s="10">
        <f>(((I969/60)/60)/24)+DATE(1970,1,1)</f>
        <v>42184.873124999998</v>
      </c>
      <c r="U969" s="5">
        <f>P969/3304</f>
        <v>2.050300710770913E-2</v>
      </c>
      <c r="V969" s="5">
        <f>L969/26457</f>
        <v>3.5151377707223043E-3</v>
      </c>
    </row>
    <row r="970" spans="1:22" ht="48" x14ac:dyDescent="0.2">
      <c r="A970">
        <v>731</v>
      </c>
      <c r="B970" s="3" t="s">
        <v>732</v>
      </c>
      <c r="C970" s="3" t="s">
        <v>4841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8274</v>
      </c>
      <c r="O970" s="5">
        <f>E970/D970</f>
        <v>1.26</v>
      </c>
      <c r="P970" s="6">
        <f>IF(E970=0,0,E970/L970)</f>
        <v>88.732394366197184</v>
      </c>
      <c r="Q970" t="str">
        <f>LEFT(N970,FIND("/",N970)-1)</f>
        <v>publishing</v>
      </c>
      <c r="R970" t="str">
        <f>RIGHT(N970,LEN(N970)-FIND("/",N970))</f>
        <v>nonfiction</v>
      </c>
      <c r="S970" s="10">
        <f>(((J970/60)/60)/24)+DATE(1970,1,1)</f>
        <v>40879.795682870368</v>
      </c>
      <c r="T970" s="10">
        <f>(((I970/60)/60)/24)+DATE(1970,1,1)</f>
        <v>40930.25</v>
      </c>
      <c r="U970" s="5">
        <f>P970/3304</f>
        <v>2.6856051563619001E-2</v>
      </c>
      <c r="V970" s="5">
        <f>L970/26457</f>
        <v>2.6835998034546622E-3</v>
      </c>
    </row>
    <row r="971" spans="1:22" ht="48" x14ac:dyDescent="0.2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5">
        <f>E971/D971</f>
        <v>0.391125</v>
      </c>
      <c r="P971" s="6">
        <f>IF(E971=0,0,E971/L971)</f>
        <v>69.533333333333331</v>
      </c>
      <c r="Q971" t="str">
        <f>LEFT(N971,FIND("/",N971)-1)</f>
        <v>theater</v>
      </c>
      <c r="R971" t="str">
        <f>RIGHT(N971,LEN(N971)-FIND("/",N971))</f>
        <v>spaces</v>
      </c>
      <c r="S971" s="10">
        <f>(((J971/60)/60)/24)+DATE(1970,1,1)</f>
        <v>42555.340486111112</v>
      </c>
      <c r="T971" s="10">
        <f>(((I971/60)/60)/24)+DATE(1970,1,1)</f>
        <v>42605.340486111112</v>
      </c>
      <c r="U971" s="5">
        <f>P971/3304</f>
        <v>2.1045197740112993E-2</v>
      </c>
      <c r="V971" s="5">
        <f>L971/26457</f>
        <v>3.401746229731262E-3</v>
      </c>
    </row>
    <row r="972" spans="1:22" ht="32" x14ac:dyDescent="0.2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5">
        <f>E972/D972</f>
        <v>1.0428333333333333</v>
      </c>
      <c r="P972" s="6">
        <f>IF(E972=0,0,E972/L972)</f>
        <v>82.328947368421055</v>
      </c>
      <c r="Q972" t="str">
        <f>LEFT(N972,FIND("/",N972)-1)</f>
        <v>music</v>
      </c>
      <c r="R972" t="str">
        <f>RIGHT(N972,LEN(N972)-FIND("/",N972))</f>
        <v>classical music</v>
      </c>
      <c r="S972" s="10">
        <f>(((J972/60)/60)/24)+DATE(1970,1,1)</f>
        <v>40948.080729166664</v>
      </c>
      <c r="T972" s="10">
        <f>(((I972/60)/60)/24)+DATE(1970,1,1)</f>
        <v>40993.0390625</v>
      </c>
      <c r="U972" s="5">
        <f>P972/3304</f>
        <v>2.4917962278577802E-2</v>
      </c>
      <c r="V972" s="5">
        <f>L972/26457</f>
        <v>2.872585705106399E-3</v>
      </c>
    </row>
    <row r="973" spans="1:22" ht="48" x14ac:dyDescent="0.2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5">
        <f>E973/D973</f>
        <v>1.56</v>
      </c>
      <c r="P973" s="6">
        <f>IF(E973=0,0,E973/L973)</f>
        <v>55.221238938053098</v>
      </c>
      <c r="Q973" t="str">
        <f>LEFT(N973,FIND("/",N973)-1)</f>
        <v>film &amp; video</v>
      </c>
      <c r="R973" t="str">
        <f>RIGHT(N973,LEN(N973)-FIND("/",N973))</f>
        <v>documentary</v>
      </c>
      <c r="S973" s="10">
        <f>(((J973/60)/60)/24)+DATE(1970,1,1)</f>
        <v>40969.912372685183</v>
      </c>
      <c r="T973" s="10">
        <f>(((I973/60)/60)/24)+DATE(1970,1,1)</f>
        <v>41004.290972222225</v>
      </c>
      <c r="U973" s="5">
        <f>P973/3304</f>
        <v>1.6713450041783626E-2</v>
      </c>
      <c r="V973" s="5">
        <f>L973/26457</f>
        <v>4.2710813773292515E-3</v>
      </c>
    </row>
    <row r="974" spans="1:22" ht="32" x14ac:dyDescent="0.2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5">
        <f>E974/D974</f>
        <v>1.2470000000000001</v>
      </c>
      <c r="P974" s="6">
        <f>IF(E974=0,0,E974/L974)</f>
        <v>168.51351351351352</v>
      </c>
      <c r="Q974" t="str">
        <f>LEFT(N974,FIND("/",N974)-1)</f>
        <v>music</v>
      </c>
      <c r="R974" t="str">
        <f>RIGHT(N974,LEN(N974)-FIND("/",N974))</f>
        <v>pop</v>
      </c>
      <c r="S974" s="10">
        <f>(((J974/60)/60)/24)+DATE(1970,1,1)</f>
        <v>41146.824212962965</v>
      </c>
      <c r="T974" s="10">
        <f>(((I974/60)/60)/24)+DATE(1970,1,1)</f>
        <v>41176.824212962965</v>
      </c>
      <c r="U974" s="5">
        <f>P974/3304</f>
        <v>5.10028793927099E-2</v>
      </c>
      <c r="V974" s="5">
        <f>L974/26457</f>
        <v>1.3984956722228521E-3</v>
      </c>
    </row>
    <row r="975" spans="1:22" ht="32" x14ac:dyDescent="0.2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5">
        <f>E975/D975</f>
        <v>1.0366666666666666</v>
      </c>
      <c r="P975" s="6">
        <f>IF(E975=0,0,E975/L975)</f>
        <v>75.853658536585371</v>
      </c>
      <c r="Q975" t="str">
        <f>LEFT(N975,FIND("/",N975)-1)</f>
        <v>music</v>
      </c>
      <c r="R975" t="str">
        <f>RIGHT(N975,LEN(N975)-FIND("/",N975))</f>
        <v>rock</v>
      </c>
      <c r="S975" s="10">
        <f>(((J975/60)/60)/24)+DATE(1970,1,1)</f>
        <v>41645.867280092592</v>
      </c>
      <c r="T975" s="10">
        <f>(((I975/60)/60)/24)+DATE(1970,1,1)</f>
        <v>41690.867280092592</v>
      </c>
      <c r="U975" s="5">
        <f>P975/3304</f>
        <v>2.2958129097029472E-2</v>
      </c>
      <c r="V975" s="5">
        <f>L975/26457</f>
        <v>3.0993687870884833E-3</v>
      </c>
    </row>
    <row r="976" spans="1:22" ht="48" x14ac:dyDescent="0.2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5">
        <f>E976/D976</f>
        <v>1.8281058823529412</v>
      </c>
      <c r="P976" s="6">
        <f>IF(E976=0,0,E976/L976)</f>
        <v>71.443218390804603</v>
      </c>
      <c r="Q976" t="str">
        <f>LEFT(N976,FIND("/",N976)-1)</f>
        <v>publishing</v>
      </c>
      <c r="R976" t="str">
        <f>RIGHT(N976,LEN(N976)-FIND("/",N976))</f>
        <v>nonfiction</v>
      </c>
      <c r="S976" s="10">
        <f>(((J976/60)/60)/24)+DATE(1970,1,1)</f>
        <v>41430.038888888892</v>
      </c>
      <c r="T976" s="10">
        <f>(((I976/60)/60)/24)+DATE(1970,1,1)</f>
        <v>41460.038888888892</v>
      </c>
      <c r="U976" s="5">
        <f>P976/3304</f>
        <v>2.1623250118282266E-2</v>
      </c>
      <c r="V976" s="5">
        <f>L976/26457</f>
        <v>3.2883546887402201E-3</v>
      </c>
    </row>
    <row r="977" spans="1:22" ht="48" x14ac:dyDescent="0.2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5">
        <f>E977/D977</f>
        <v>1.0358333333333334</v>
      </c>
      <c r="P977" s="6">
        <f>IF(E977=0,0,E977/L977)</f>
        <v>81.776315789473685</v>
      </c>
      <c r="Q977" t="str">
        <f>LEFT(N977,FIND("/",N977)-1)</f>
        <v>theater</v>
      </c>
      <c r="R977" t="str">
        <f>RIGHT(N977,LEN(N977)-FIND("/",N977))</f>
        <v>plays</v>
      </c>
      <c r="S977" s="10">
        <f>(((J977/60)/60)/24)+DATE(1970,1,1)</f>
        <v>42018.676898148144</v>
      </c>
      <c r="T977" s="10">
        <f>(((I977/60)/60)/24)+DATE(1970,1,1)</f>
        <v>42040.290972222225</v>
      </c>
      <c r="U977" s="5">
        <f>P977/3304</f>
        <v>2.4750700904804385E-2</v>
      </c>
      <c r="V977" s="5">
        <f>L977/26457</f>
        <v>2.872585705106399E-3</v>
      </c>
    </row>
    <row r="978" spans="1:22" ht="48" x14ac:dyDescent="0.2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5">
        <f>E978/D978</f>
        <v>2.0699999999999998</v>
      </c>
      <c r="P978" s="6">
        <f>IF(E978=0,0,E978/L978)</f>
        <v>221.78571428571428</v>
      </c>
      <c r="Q978" t="str">
        <f>LEFT(N978,FIND("/",N978)-1)</f>
        <v>photography</v>
      </c>
      <c r="R978" t="str">
        <f>RIGHT(N978,LEN(N978)-FIND("/",N978))</f>
        <v>photobooks</v>
      </c>
      <c r="S978" s="10">
        <f>(((J978/60)/60)/24)+DATE(1970,1,1)</f>
        <v>42756.501041666663</v>
      </c>
      <c r="T978" s="10">
        <f>(((I978/60)/60)/24)+DATE(1970,1,1)</f>
        <v>42786.501041666663</v>
      </c>
      <c r="U978" s="5">
        <f>P978/3304</f>
        <v>6.7126426841923201E-2</v>
      </c>
      <c r="V978" s="5">
        <f>L978/26457</f>
        <v>1.0583210492497259E-3</v>
      </c>
    </row>
    <row r="979" spans="1:22" ht="48" x14ac:dyDescent="0.2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5">
        <f>E979/D979</f>
        <v>1.0591914022517912</v>
      </c>
      <c r="P979" s="6">
        <f>IF(E979=0,0,E979/L979)</f>
        <v>59.701730769230764</v>
      </c>
      <c r="Q979" t="str">
        <f>LEFT(N979,FIND("/",N979)-1)</f>
        <v>theater</v>
      </c>
      <c r="R979" t="str">
        <f>RIGHT(N979,LEN(N979)-FIND("/",N979))</f>
        <v>plays</v>
      </c>
      <c r="S979" s="10">
        <f>(((J979/60)/60)/24)+DATE(1970,1,1)</f>
        <v>42278.089039351849</v>
      </c>
      <c r="T979" s="10">
        <f>(((I979/60)/60)/24)+DATE(1970,1,1)</f>
        <v>42302.999305555553</v>
      </c>
      <c r="U979" s="5">
        <f>P979/3304</f>
        <v>1.806953110448873E-2</v>
      </c>
      <c r="V979" s="5">
        <f>L979/26457</f>
        <v>3.9309067543561249E-3</v>
      </c>
    </row>
    <row r="980" spans="1:22" ht="48" x14ac:dyDescent="0.2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5">
        <f>E980/D980</f>
        <v>1.55175</v>
      </c>
      <c r="P980" s="6">
        <f>IF(E980=0,0,E980/L980)</f>
        <v>46.669172932330824</v>
      </c>
      <c r="Q980" t="str">
        <f>LEFT(N980,FIND("/",N980)-1)</f>
        <v>music</v>
      </c>
      <c r="R980" t="str">
        <f>RIGHT(N980,LEN(N980)-FIND("/",N980))</f>
        <v>metal</v>
      </c>
      <c r="S980" s="10">
        <f>(((J980/60)/60)/24)+DATE(1970,1,1)</f>
        <v>42452.827743055561</v>
      </c>
      <c r="T980" s="10">
        <f>(((I980/60)/60)/24)+DATE(1970,1,1)</f>
        <v>42485.207638888889</v>
      </c>
      <c r="U980" s="5">
        <f>P980/3304</f>
        <v>1.4125052340293832E-2</v>
      </c>
      <c r="V980" s="5">
        <f>L980/26457</f>
        <v>5.0270249839361987E-3</v>
      </c>
    </row>
    <row r="981" spans="1:22" ht="48" x14ac:dyDescent="0.2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5">
        <f>E981/D981</f>
        <v>1.2362</v>
      </c>
      <c r="P981" s="6">
        <f>IF(E981=0,0,E981/L981)</f>
        <v>80.272727272727266</v>
      </c>
      <c r="Q981" t="str">
        <f>LEFT(N981,FIND("/",N981)-1)</f>
        <v>music</v>
      </c>
      <c r="R981" t="str">
        <f>RIGHT(N981,LEN(N981)-FIND("/",N981))</f>
        <v>indie rock</v>
      </c>
      <c r="S981" s="10">
        <f>(((J981/60)/60)/24)+DATE(1970,1,1)</f>
        <v>40865.867141203707</v>
      </c>
      <c r="T981" s="10">
        <f>(((I981/60)/60)/24)+DATE(1970,1,1)</f>
        <v>40902.208333333336</v>
      </c>
      <c r="U981" s="5">
        <f>P981/3304</f>
        <v>2.4295619634602684E-2</v>
      </c>
      <c r="V981" s="5">
        <f>L981/26457</f>
        <v>2.9103828854367465E-3</v>
      </c>
    </row>
    <row r="982" spans="1:22" ht="48" x14ac:dyDescent="0.2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5">
        <f>E982/D982</f>
        <v>1.0612068965517241</v>
      </c>
      <c r="P982" s="6">
        <f>IF(E982=0,0,E982/L982)</f>
        <v>136.77777777777777</v>
      </c>
      <c r="Q982" t="str">
        <f>LEFT(N982,FIND("/",N982)-1)</f>
        <v>theater</v>
      </c>
      <c r="R982" t="str">
        <f>RIGHT(N982,LEN(N982)-FIND("/",N982))</f>
        <v>plays</v>
      </c>
      <c r="S982" s="10">
        <f>(((J982/60)/60)/24)+DATE(1970,1,1)</f>
        <v>41926.942685185182</v>
      </c>
      <c r="T982" s="10">
        <f>(((I982/60)/60)/24)+DATE(1970,1,1)</f>
        <v>41956.984351851846</v>
      </c>
      <c r="U982" s="5">
        <f>P982/3304</f>
        <v>4.1397632499327409E-2</v>
      </c>
      <c r="V982" s="5">
        <f>L982/26457</f>
        <v>1.700873114865631E-3</v>
      </c>
    </row>
    <row r="983" spans="1:22" ht="48" x14ac:dyDescent="0.2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5">
        <f>E983/D983</f>
        <v>1.0243783333333334</v>
      </c>
      <c r="P983" s="6">
        <f>IF(E983=0,0,E983/L983)</f>
        <v>55.371801801801809</v>
      </c>
      <c r="Q983" t="str">
        <f>LEFT(N983,FIND("/",N983)-1)</f>
        <v>photography</v>
      </c>
      <c r="R983" t="str">
        <f>RIGHT(N983,LEN(N983)-FIND("/",N983))</f>
        <v>photobooks</v>
      </c>
      <c r="S983" s="10">
        <f>(((J983/60)/60)/24)+DATE(1970,1,1)</f>
        <v>42536.60701388889</v>
      </c>
      <c r="T983" s="10">
        <f>(((I983/60)/60)/24)+DATE(1970,1,1)</f>
        <v>42566.60701388889</v>
      </c>
      <c r="U983" s="5">
        <f>P983/3304</f>
        <v>1.6759019915799579E-2</v>
      </c>
      <c r="V983" s="5">
        <f>L983/26457</f>
        <v>4.1954870166685566E-3</v>
      </c>
    </row>
    <row r="984" spans="1:22" ht="48" x14ac:dyDescent="0.2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5">
        <f>E984/D984</f>
        <v>0.25698702928870293</v>
      </c>
      <c r="P984" s="6">
        <f>IF(E984=0,0,E984/L984)</f>
        <v>65.340319148936175</v>
      </c>
      <c r="Q984" t="str">
        <f>LEFT(N984,FIND("/",N984)-1)</f>
        <v>theater</v>
      </c>
      <c r="R984" t="str">
        <f>RIGHT(N984,LEN(N984)-FIND("/",N984))</f>
        <v>plays</v>
      </c>
      <c r="S984" s="10">
        <f>(((J984/60)/60)/24)+DATE(1970,1,1)</f>
        <v>42614.268796296295</v>
      </c>
      <c r="T984" s="10">
        <f>(((I984/60)/60)/24)+DATE(1970,1,1)</f>
        <v>42645.375</v>
      </c>
      <c r="U984" s="5">
        <f>P984/3304</f>
        <v>1.9776125650404409E-2</v>
      </c>
      <c r="V984" s="5">
        <f>L984/26457</f>
        <v>3.5529349510526513E-3</v>
      </c>
    </row>
    <row r="985" spans="1:22" ht="48" x14ac:dyDescent="0.2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5">
        <f>E985/D985</f>
        <v>0.15325</v>
      </c>
      <c r="P985" s="6">
        <f>IF(E985=0,0,E985/L985)</f>
        <v>45.407407407407405</v>
      </c>
      <c r="Q985" t="str">
        <f>LEFT(N985,FIND("/",N985)-1)</f>
        <v>technology</v>
      </c>
      <c r="R985" t="str">
        <f>RIGHT(N985,LEN(N985)-FIND("/",N985))</f>
        <v>wearables</v>
      </c>
      <c r="S985" s="10">
        <f>(((J985/60)/60)/24)+DATE(1970,1,1)</f>
        <v>41985.043657407412</v>
      </c>
      <c r="T985" s="10">
        <f>(((I985/60)/60)/24)+DATE(1970,1,1)</f>
        <v>42015.043657407412</v>
      </c>
      <c r="U985" s="5">
        <f>P985/3304</f>
        <v>1.3743162048246793E-2</v>
      </c>
      <c r="V985" s="5">
        <f>L985/26457</f>
        <v>5.1026193445968928E-3</v>
      </c>
    </row>
    <row r="986" spans="1:22" ht="48" x14ac:dyDescent="0.2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5">
        <f>E986/D986</f>
        <v>1.224</v>
      </c>
      <c r="P986" s="6">
        <f>IF(E986=0,0,E986/L986)</f>
        <v>56.666666666666664</v>
      </c>
      <c r="Q986" t="str">
        <f>LEFT(N986,FIND("/",N986)-1)</f>
        <v>publishing</v>
      </c>
      <c r="R986" t="str">
        <f>RIGHT(N986,LEN(N986)-FIND("/",N986))</f>
        <v>nonfiction</v>
      </c>
      <c r="S986" s="10">
        <f>(((J986/60)/60)/24)+DATE(1970,1,1)</f>
        <v>41667.275312500002</v>
      </c>
      <c r="T986" s="10">
        <f>(((I986/60)/60)/24)+DATE(1970,1,1)</f>
        <v>41684.833333333336</v>
      </c>
      <c r="U986" s="5">
        <f>P986/3304</f>
        <v>1.7150928167877319E-2</v>
      </c>
      <c r="V986" s="5">
        <f>L986/26457</f>
        <v>4.0820954756775147E-3</v>
      </c>
    </row>
    <row r="987" spans="1:22" ht="48" x14ac:dyDescent="0.2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5">
        <f>E987/D987</f>
        <v>0.26600000000000001</v>
      </c>
      <c r="P987" s="6">
        <f>IF(E987=0,0,E987/L987)</f>
        <v>291.33333333333331</v>
      </c>
      <c r="Q987" t="str">
        <f>LEFT(N987,FIND("/",N987)-1)</f>
        <v>technology</v>
      </c>
      <c r="R987" t="str">
        <f>RIGHT(N987,LEN(N987)-FIND("/",N987))</f>
        <v>wearables</v>
      </c>
      <c r="S987" s="10">
        <f>(((J987/60)/60)/24)+DATE(1970,1,1)</f>
        <v>41813.662962962961</v>
      </c>
      <c r="T987" s="10">
        <f>(((I987/60)/60)/24)+DATE(1970,1,1)</f>
        <v>41843.662962962961</v>
      </c>
      <c r="U987" s="5">
        <f>P987/3304</f>
        <v>8.8175948345439861E-2</v>
      </c>
      <c r="V987" s="5">
        <f>L987/26457</f>
        <v>7.9374078693729444E-4</v>
      </c>
    </row>
    <row r="988" spans="1:22" ht="48" x14ac:dyDescent="0.2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5">
        <f>E988/D988</f>
        <v>1.0185</v>
      </c>
      <c r="P988" s="6">
        <f>IF(E988=0,0,E988/L988)</f>
        <v>165.16216216216216</v>
      </c>
      <c r="Q988" t="str">
        <f>LEFT(N988,FIND("/",N988)-1)</f>
        <v>music</v>
      </c>
      <c r="R988" t="str">
        <f>RIGHT(N988,LEN(N988)-FIND("/",N988))</f>
        <v>classical music</v>
      </c>
      <c r="S988" s="10">
        <f>(((J988/60)/60)/24)+DATE(1970,1,1)</f>
        <v>42618.625428240746</v>
      </c>
      <c r="T988" s="10">
        <f>(((I988/60)/60)/24)+DATE(1970,1,1)</f>
        <v>42643.185416666667</v>
      </c>
      <c r="U988" s="5">
        <f>P988/3304</f>
        <v>4.9988547869903803E-2</v>
      </c>
      <c r="V988" s="5">
        <f>L988/26457</f>
        <v>1.3984956722228521E-3</v>
      </c>
    </row>
    <row r="989" spans="1:22" ht="32" x14ac:dyDescent="0.2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5">
        <f>E989/D989</f>
        <v>1.018</v>
      </c>
      <c r="P989" s="6">
        <f>IF(E989=0,0,E989/L989)</f>
        <v>82.540540540540547</v>
      </c>
      <c r="Q989" t="str">
        <f>LEFT(N989,FIND("/",N989)-1)</f>
        <v>music</v>
      </c>
      <c r="R989" t="str">
        <f>RIGHT(N989,LEN(N989)-FIND("/",N989))</f>
        <v>rock</v>
      </c>
      <c r="S989" s="10">
        <f>(((J989/60)/60)/24)+DATE(1970,1,1)</f>
        <v>40751.814432870371</v>
      </c>
      <c r="T989" s="10">
        <f>(((I989/60)/60)/24)+DATE(1970,1,1)</f>
        <v>40811.814432870371</v>
      </c>
      <c r="U989" s="5">
        <f>P989/3304</f>
        <v>2.4982003795563118E-2</v>
      </c>
      <c r="V989" s="5">
        <f>L989/26457</f>
        <v>2.7969913444457041E-3</v>
      </c>
    </row>
    <row r="990" spans="1:22" ht="32" x14ac:dyDescent="0.2">
      <c r="A990">
        <v>3342</v>
      </c>
      <c r="B990" s="3" t="s">
        <v>3342</v>
      </c>
      <c r="C990" s="3" t="s">
        <v>7452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8271</v>
      </c>
      <c r="O990" s="5">
        <f>E990/D990</f>
        <v>1.0166666666666666</v>
      </c>
      <c r="P990" s="6">
        <f>IF(E990=0,0,E990/L990)</f>
        <v>78.205128205128204</v>
      </c>
      <c r="Q990" t="str">
        <f>LEFT(N990,FIND("/",N990)-1)</f>
        <v>theater</v>
      </c>
      <c r="R990" t="str">
        <f>RIGHT(N990,LEN(N990)-FIND("/",N990))</f>
        <v>plays</v>
      </c>
      <c r="S990" s="10">
        <f>(((J990/60)/60)/24)+DATE(1970,1,1)</f>
        <v>42062.296412037031</v>
      </c>
      <c r="T990" s="10">
        <f>(((I990/60)/60)/24)+DATE(1970,1,1)</f>
        <v>42095.207638888889</v>
      </c>
      <c r="U990" s="5">
        <f>P990/3304</f>
        <v>2.3669832991866889E-2</v>
      </c>
      <c r="V990" s="5">
        <f>L990/26457</f>
        <v>2.9481800657670939E-3</v>
      </c>
    </row>
    <row r="991" spans="1:22" ht="16" x14ac:dyDescent="0.2">
      <c r="A991">
        <v>833</v>
      </c>
      <c r="B991" s="3" t="s">
        <v>834</v>
      </c>
      <c r="C991" s="3" t="s">
        <v>4943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8276</v>
      </c>
      <c r="O991" s="5">
        <f>E991/D991</f>
        <v>1.0166666666666666</v>
      </c>
      <c r="P991" s="6">
        <f>IF(E991=0,0,E991/L991)</f>
        <v>148.78048780487805</v>
      </c>
      <c r="Q991" t="str">
        <f>LEFT(N991,FIND("/",N991)-1)</f>
        <v>music</v>
      </c>
      <c r="R991" t="str">
        <f>RIGHT(N991,LEN(N991)-FIND("/",N991))</f>
        <v>rock</v>
      </c>
      <c r="S991" s="10">
        <f>(((J991/60)/60)/24)+DATE(1970,1,1)</f>
        <v>41718.878182870372</v>
      </c>
      <c r="T991" s="10">
        <f>(((I991/60)/60)/24)+DATE(1970,1,1)</f>
        <v>41748.878182870372</v>
      </c>
      <c r="U991" s="5">
        <f>P991/3304</f>
        <v>4.5030413984527257E-2</v>
      </c>
      <c r="V991" s="5">
        <f>L991/26457</f>
        <v>1.5496843935442416E-3</v>
      </c>
    </row>
    <row r="992" spans="1:22" ht="48" x14ac:dyDescent="0.2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5">
        <f>E992/D992</f>
        <v>1.0143766666666667</v>
      </c>
      <c r="P992" s="6">
        <f>IF(E992=0,0,E992/L992)</f>
        <v>160.16473684210527</v>
      </c>
      <c r="Q992" t="str">
        <f>LEFT(N992,FIND("/",N992)-1)</f>
        <v>film &amp; video</v>
      </c>
      <c r="R992" t="str">
        <f>RIGHT(N992,LEN(N992)-FIND("/",N992))</f>
        <v>documentary</v>
      </c>
      <c r="S992" s="10">
        <f>(((J992/60)/60)/24)+DATE(1970,1,1)</f>
        <v>41543.735995370371</v>
      </c>
      <c r="T992" s="10">
        <f>(((I992/60)/60)/24)+DATE(1970,1,1)</f>
        <v>41583.777662037035</v>
      </c>
      <c r="U992" s="5">
        <f>P992/3304</f>
        <v>4.8476009940104502E-2</v>
      </c>
      <c r="V992" s="5">
        <f>L992/26457</f>
        <v>1.4362928525531995E-3</v>
      </c>
    </row>
    <row r="993" spans="1:22" ht="48" x14ac:dyDescent="0.2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5">
        <f>E993/D993</f>
        <v>1.0133333333333334</v>
      </c>
      <c r="P993" s="6">
        <f>IF(E993=0,0,E993/L993)</f>
        <v>81.066666666666663</v>
      </c>
      <c r="Q993" t="str">
        <f>LEFT(N993,FIND("/",N993)-1)</f>
        <v>music</v>
      </c>
      <c r="R993" t="str">
        <f>RIGHT(N993,LEN(N993)-FIND("/",N993))</f>
        <v>rock</v>
      </c>
      <c r="S993" s="10">
        <f>(((J993/60)/60)/24)+DATE(1970,1,1)</f>
        <v>41123.022268518522</v>
      </c>
      <c r="T993" s="10">
        <f>(((I993/60)/60)/24)+DATE(1970,1,1)</f>
        <v>41169.170138888891</v>
      </c>
      <c r="U993" s="5">
        <f>P993/3304</f>
        <v>2.4535916061339789E-2</v>
      </c>
      <c r="V993" s="5">
        <f>L993/26457</f>
        <v>2.8347885247760516E-3</v>
      </c>
    </row>
    <row r="994" spans="1:22" ht="32" x14ac:dyDescent="0.2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5">
        <f>E994/D994</f>
        <v>1.216</v>
      </c>
      <c r="P994" s="6">
        <f>IF(E994=0,0,E994/L994)</f>
        <v>129.36170212765958</v>
      </c>
      <c r="Q994" t="str">
        <f>LEFT(N994,FIND("/",N994)-1)</f>
        <v>theater</v>
      </c>
      <c r="R994" t="str">
        <f>RIGHT(N994,LEN(N994)-FIND("/",N994))</f>
        <v>plays</v>
      </c>
      <c r="S994" s="10">
        <f>(((J994/60)/60)/24)+DATE(1970,1,1)</f>
        <v>42219.019733796296</v>
      </c>
      <c r="T994" s="10">
        <f>(((I994/60)/60)/24)+DATE(1970,1,1)</f>
        <v>42249.019733796296</v>
      </c>
      <c r="U994" s="5">
        <f>P994/3304</f>
        <v>3.9153057544691158E-2</v>
      </c>
      <c r="V994" s="5">
        <f>L994/26457</f>
        <v>1.7764674755263257E-3</v>
      </c>
    </row>
    <row r="995" spans="1:22" ht="48" x14ac:dyDescent="0.2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5">
        <f>E995/D995</f>
        <v>1.0128333333333333</v>
      </c>
      <c r="P995" s="6">
        <f>IF(E995=0,0,E995/L995)</f>
        <v>110.49090909090908</v>
      </c>
      <c r="Q995" t="str">
        <f>LEFT(N995,FIND("/",N995)-1)</f>
        <v>music</v>
      </c>
      <c r="R995" t="str">
        <f>RIGHT(N995,LEN(N995)-FIND("/",N995))</f>
        <v>indie rock</v>
      </c>
      <c r="S995" s="10">
        <f>(((J995/60)/60)/24)+DATE(1970,1,1)</f>
        <v>40763.707546296297</v>
      </c>
      <c r="T995" s="10">
        <f>(((I995/60)/60)/24)+DATE(1970,1,1)</f>
        <v>40823.707546296297</v>
      </c>
      <c r="U995" s="5">
        <f>P995/3304</f>
        <v>3.3441558441558439E-2</v>
      </c>
      <c r="V995" s="5">
        <f>L995/26457</f>
        <v>2.0788449181691044E-3</v>
      </c>
    </row>
    <row r="996" spans="1:22" ht="48" x14ac:dyDescent="0.2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5">
        <f>E996/D996</f>
        <v>2.0236666666666667</v>
      </c>
      <c r="P996" s="6">
        <f>IF(E996=0,0,E996/L996)</f>
        <v>55.697247706422019</v>
      </c>
      <c r="Q996" t="str">
        <f>LEFT(N996,FIND("/",N996)-1)</f>
        <v>music</v>
      </c>
      <c r="R996" t="str">
        <f>RIGHT(N996,LEN(N996)-FIND("/",N996))</f>
        <v>rock</v>
      </c>
      <c r="S996" s="10">
        <f>(((J996/60)/60)/24)+DATE(1970,1,1)</f>
        <v>41579.845509259263</v>
      </c>
      <c r="T996" s="10">
        <f>(((I996/60)/60)/24)+DATE(1970,1,1)</f>
        <v>41609.887175925927</v>
      </c>
      <c r="U996" s="5">
        <f>P996/3304</f>
        <v>1.6857520492258481E-2</v>
      </c>
      <c r="V996" s="5">
        <f>L996/26457</f>
        <v>4.1198926560078617E-3</v>
      </c>
    </row>
    <row r="997" spans="1:22" ht="48" x14ac:dyDescent="0.2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5">
        <f>E997/D997</f>
        <v>0.26352173913043481</v>
      </c>
      <c r="P997" s="6">
        <f>IF(E997=0,0,E997/L997)</f>
        <v>116.55769230769231</v>
      </c>
      <c r="Q997" t="str">
        <f>LEFT(N997,FIND("/",N997)-1)</f>
        <v>food</v>
      </c>
      <c r="R997" t="str">
        <f>RIGHT(N997,LEN(N997)-FIND("/",N997))</f>
        <v>food trucks</v>
      </c>
      <c r="S997" s="10">
        <f>(((J997/60)/60)/24)+DATE(1970,1,1)</f>
        <v>42187.940081018518</v>
      </c>
      <c r="T997" s="10">
        <f>(((I997/60)/60)/24)+DATE(1970,1,1)</f>
        <v>42218.916666666672</v>
      </c>
      <c r="U997" s="5">
        <f>P997/3304</f>
        <v>3.5277751909107841E-2</v>
      </c>
      <c r="V997" s="5">
        <f>L997/26457</f>
        <v>1.9654533771780625E-3</v>
      </c>
    </row>
    <row r="998" spans="1:22" ht="48" x14ac:dyDescent="0.2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5">
        <f>E998/D998</f>
        <v>1.212</v>
      </c>
      <c r="P998" s="6">
        <f>IF(E998=0,0,E998/L998)</f>
        <v>163.78378378378378</v>
      </c>
      <c r="Q998" t="str">
        <f>LEFT(N998,FIND("/",N998)-1)</f>
        <v>music</v>
      </c>
      <c r="R998" t="str">
        <f>RIGHT(N998,LEN(N998)-FIND("/",N998))</f>
        <v>rock</v>
      </c>
      <c r="S998" s="10">
        <f>(((J998/60)/60)/24)+DATE(1970,1,1)</f>
        <v>41003.60665509259</v>
      </c>
      <c r="T998" s="10">
        <f>(((I998/60)/60)/24)+DATE(1970,1,1)</f>
        <v>41057.165972222225</v>
      </c>
      <c r="U998" s="5">
        <f>P998/3304</f>
        <v>4.9571363130685164E-2</v>
      </c>
      <c r="V998" s="5">
        <f>L998/26457</f>
        <v>1.3984956722228521E-3</v>
      </c>
    </row>
    <row r="999" spans="1:22" ht="32" x14ac:dyDescent="0.2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5">
        <f>E999/D999</f>
        <v>1.0093333333333334</v>
      </c>
      <c r="P999" s="6">
        <f>IF(E999=0,0,E999/L999)</f>
        <v>147.70731707317074</v>
      </c>
      <c r="Q999" t="str">
        <f>LEFT(N999,FIND("/",N999)-1)</f>
        <v>film &amp; video</v>
      </c>
      <c r="R999" t="str">
        <f>RIGHT(N999,LEN(N999)-FIND("/",N999))</f>
        <v>television</v>
      </c>
      <c r="S999" s="10">
        <f>(((J999/60)/60)/24)+DATE(1970,1,1)</f>
        <v>41808.02648148148</v>
      </c>
      <c r="T999" s="10">
        <f>(((I999/60)/60)/24)+DATE(1970,1,1)</f>
        <v>41833.582638888889</v>
      </c>
      <c r="U999" s="5">
        <f>P999/3304</f>
        <v>4.4705604441032304E-2</v>
      </c>
      <c r="V999" s="5">
        <f>L999/26457</f>
        <v>1.5496843935442416E-3</v>
      </c>
    </row>
    <row r="1000" spans="1:22" ht="64" x14ac:dyDescent="0.2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5">
        <f>E1000/D1000</f>
        <v>1.2105999999999999</v>
      </c>
      <c r="P1000" s="6">
        <f>IF(E1000=0,0,E1000/L1000)</f>
        <v>37.134969325153371</v>
      </c>
      <c r="Q1000" t="str">
        <f>LEFT(N1000,FIND("/",N1000)-1)</f>
        <v>music</v>
      </c>
      <c r="R1000" t="str">
        <f>RIGHT(N1000,LEN(N1000)-FIND("/",N1000))</f>
        <v>indie rock</v>
      </c>
      <c r="S1000" s="10">
        <f>(((J1000/60)/60)/24)+DATE(1970,1,1)</f>
        <v>40050.643680555557</v>
      </c>
      <c r="T1000" s="10">
        <f>(((I1000/60)/60)/24)+DATE(1970,1,1)</f>
        <v>40082.165972222225</v>
      </c>
      <c r="U1000" s="5">
        <f>P1000/3304</f>
        <v>1.1239397495506467E-2</v>
      </c>
      <c r="V1000" s="5">
        <f>L1000/26457</f>
        <v>6.1609403938466187E-3</v>
      </c>
    </row>
    <row r="1001" spans="1:22" ht="48" x14ac:dyDescent="0.2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5">
        <f>E1001/D1001</f>
        <v>1.0070033333333335</v>
      </c>
      <c r="P1001" s="6">
        <f>IF(E1001=0,0,E1001/L1001)</f>
        <v>53.469203539823013</v>
      </c>
      <c r="Q1001" t="str">
        <f>LEFT(N1001,FIND("/",N1001)-1)</f>
        <v>music</v>
      </c>
      <c r="R1001" t="str">
        <f>RIGHT(N1001,LEN(N1001)-FIND("/",N1001))</f>
        <v>indie rock</v>
      </c>
      <c r="S1001" s="10">
        <f>(((J1001/60)/60)/24)+DATE(1970,1,1)</f>
        <v>40502.815868055557</v>
      </c>
      <c r="T1001" s="10">
        <f>(((I1001/60)/60)/24)+DATE(1970,1,1)</f>
        <v>40544.207638888889</v>
      </c>
      <c r="U1001" s="5">
        <f>P1001/3304</f>
        <v>1.6183172984207933E-2</v>
      </c>
      <c r="V1001" s="5">
        <f>L1001/26457</f>
        <v>4.2710813773292515E-3</v>
      </c>
    </row>
    <row r="1002" spans="1:22" ht="48" x14ac:dyDescent="0.2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5">
        <f>E1002/D1002</f>
        <v>1.0069333333333335</v>
      </c>
      <c r="P1002" s="6">
        <f>IF(E1002=0,0,E1002/L1002)</f>
        <v>137.30909090909091</v>
      </c>
      <c r="Q1002" t="str">
        <f>LEFT(N1002,FIND("/",N1002)-1)</f>
        <v>music</v>
      </c>
      <c r="R1002" t="str">
        <f>RIGHT(N1002,LEN(N1002)-FIND("/",N1002))</f>
        <v>rock</v>
      </c>
      <c r="S1002" s="10">
        <f>(((J1002/60)/60)/24)+DATE(1970,1,1)</f>
        <v>40747.012881944444</v>
      </c>
      <c r="T1002" s="10">
        <f>(((I1002/60)/60)/24)+DATE(1970,1,1)</f>
        <v>40756.291666666664</v>
      </c>
      <c r="U1002" s="5">
        <f>P1002/3304</f>
        <v>4.1558441558441558E-2</v>
      </c>
      <c r="V1002" s="5">
        <f>L1002/26457</f>
        <v>1.6630759345352838E-3</v>
      </c>
    </row>
    <row r="1003" spans="1:22" ht="48" x14ac:dyDescent="0.2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5">
        <f>E1003/D1003</f>
        <v>1.0874800874800874</v>
      </c>
      <c r="P1003" s="6">
        <f>IF(E1003=0,0,E1003/L1003)</f>
        <v>40.547315436241611</v>
      </c>
      <c r="Q1003" t="str">
        <f>LEFT(N1003,FIND("/",N1003)-1)</f>
        <v>music</v>
      </c>
      <c r="R1003" t="str">
        <f>RIGHT(N1003,LEN(N1003)-FIND("/",N1003))</f>
        <v>rock</v>
      </c>
      <c r="S1003" s="10">
        <f>(((J1003/60)/60)/24)+DATE(1970,1,1)</f>
        <v>40833.200474537036</v>
      </c>
      <c r="T1003" s="10">
        <f>(((I1003/60)/60)/24)+DATE(1970,1,1)</f>
        <v>40893.242141203707</v>
      </c>
      <c r="U1003" s="5">
        <f>P1003/3304</f>
        <v>1.2272189902010172E-2</v>
      </c>
      <c r="V1003" s="5">
        <f>L1003/26457</f>
        <v>5.6317798692217562E-3</v>
      </c>
    </row>
    <row r="1004" spans="1:22" ht="48" x14ac:dyDescent="0.2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5">
        <f>E1004/D1004</f>
        <v>5.0324999999999998</v>
      </c>
      <c r="P1004" s="6">
        <f>IF(E1004=0,0,E1004/L1004)</f>
        <v>68.625</v>
      </c>
      <c r="Q1004" t="str">
        <f>LEFT(N1004,FIND("/",N1004)-1)</f>
        <v>games</v>
      </c>
      <c r="R1004" t="str">
        <f>RIGHT(N1004,LEN(N1004)-FIND("/",N1004))</f>
        <v>tabletop games</v>
      </c>
      <c r="S1004" s="10">
        <f>(((J1004/60)/60)/24)+DATE(1970,1,1)</f>
        <v>42467.788194444445</v>
      </c>
      <c r="T1004" s="10">
        <f>(((I1004/60)/60)/24)+DATE(1970,1,1)</f>
        <v>42481.916666666672</v>
      </c>
      <c r="U1004" s="5">
        <f>P1004/3304</f>
        <v>2.0770278450363198E-2</v>
      </c>
      <c r="V1004" s="5">
        <f>L1004/26457</f>
        <v>3.3261518690705675E-3</v>
      </c>
    </row>
    <row r="1005" spans="1:22" ht="48" x14ac:dyDescent="0.2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5">
        <f>E1005/D1005</f>
        <v>1.206</v>
      </c>
      <c r="P1005" s="6">
        <f>IF(E1005=0,0,E1005/L1005)</f>
        <v>71.785714285714292</v>
      </c>
      <c r="Q1005" t="str">
        <f>LEFT(N1005,FIND("/",N1005)-1)</f>
        <v>theater</v>
      </c>
      <c r="R1005" t="str">
        <f>RIGHT(N1005,LEN(N1005)-FIND("/",N1005))</f>
        <v>plays</v>
      </c>
      <c r="S1005" s="10">
        <f>(((J1005/60)/60)/24)+DATE(1970,1,1)</f>
        <v>42238.13282407407</v>
      </c>
      <c r="T1005" s="10">
        <f>(((I1005/60)/60)/24)+DATE(1970,1,1)</f>
        <v>42268.13282407407</v>
      </c>
      <c r="U1005" s="5">
        <f>P1005/3304</f>
        <v>2.1726911103424423E-2</v>
      </c>
      <c r="V1005" s="5">
        <f>L1005/26457</f>
        <v>3.1749631477491777E-3</v>
      </c>
    </row>
    <row r="1006" spans="1:22" ht="48" x14ac:dyDescent="0.2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5">
        <f>E1006/D1006</f>
        <v>1.2560416666666667</v>
      </c>
      <c r="P1006" s="6">
        <f>IF(E1006=0,0,E1006/L1006)</f>
        <v>58.533980582524272</v>
      </c>
      <c r="Q1006" t="str">
        <f>LEFT(N1006,FIND("/",N1006)-1)</f>
        <v>photography</v>
      </c>
      <c r="R1006" t="str">
        <f>RIGHT(N1006,LEN(N1006)-FIND("/",N1006))</f>
        <v>photobooks</v>
      </c>
      <c r="S1006" s="10">
        <f>(((J1006/60)/60)/24)+DATE(1970,1,1)</f>
        <v>42089.477500000001</v>
      </c>
      <c r="T1006" s="10">
        <f>(((I1006/60)/60)/24)+DATE(1970,1,1)</f>
        <v>42110.477500000001</v>
      </c>
      <c r="U1006" s="5">
        <f>P1006/3304</f>
        <v>1.7716095817955288E-2</v>
      </c>
      <c r="V1006" s="5">
        <f>L1006/26457</f>
        <v>3.8931095740257775E-3</v>
      </c>
    </row>
    <row r="1007" spans="1:22" ht="96" x14ac:dyDescent="0.2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5">
        <f>E1007/D1007</f>
        <v>1.0044999999999999</v>
      </c>
      <c r="P1007" s="6">
        <f>IF(E1007=0,0,E1007/L1007)</f>
        <v>215.25</v>
      </c>
      <c r="Q1007" t="str">
        <f>LEFT(N1007,FIND("/",N1007)-1)</f>
        <v>theater</v>
      </c>
      <c r="R1007" t="str">
        <f>RIGHT(N1007,LEN(N1007)-FIND("/",N1007))</f>
        <v>musical</v>
      </c>
      <c r="S1007" s="10">
        <f>(((J1007/60)/60)/24)+DATE(1970,1,1)</f>
        <v>42016.981574074074</v>
      </c>
      <c r="T1007" s="10">
        <f>(((I1007/60)/60)/24)+DATE(1970,1,1)</f>
        <v>42045.332638888889</v>
      </c>
      <c r="U1007" s="5">
        <f>P1007/3304</f>
        <v>6.514830508474577E-2</v>
      </c>
      <c r="V1007" s="5">
        <f>L1007/26457</f>
        <v>1.0583210492497259E-3</v>
      </c>
    </row>
    <row r="1008" spans="1:22" ht="48" x14ac:dyDescent="0.2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5">
        <f>E1008/D1008</f>
        <v>1.2050000000000001</v>
      </c>
      <c r="P1008" s="6">
        <f>IF(E1008=0,0,E1008/L1008)</f>
        <v>80.333333333333329</v>
      </c>
      <c r="Q1008" t="str">
        <f>LEFT(N1008,FIND("/",N1008)-1)</f>
        <v>film &amp; video</v>
      </c>
      <c r="R1008" t="str">
        <f>RIGHT(N1008,LEN(N1008)-FIND("/",N1008))</f>
        <v>television</v>
      </c>
      <c r="S1008" s="10">
        <f>(((J1008/60)/60)/24)+DATE(1970,1,1)</f>
        <v>42572.778495370367</v>
      </c>
      <c r="T1008" s="10">
        <f>(((I1008/60)/60)/24)+DATE(1970,1,1)</f>
        <v>42604.125</v>
      </c>
      <c r="U1008" s="5">
        <f>P1008/3304</f>
        <v>2.4313962873284904E-2</v>
      </c>
      <c r="V1008" s="5">
        <f>L1008/26457</f>
        <v>2.8347885247760516E-3</v>
      </c>
    </row>
    <row r="1009" spans="1:22" ht="48" x14ac:dyDescent="0.2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5">
        <f>E1009/D1009</f>
        <v>1.0041666666666667</v>
      </c>
      <c r="P1009" s="6">
        <f>IF(E1009=0,0,E1009/L1009)</f>
        <v>89.925373134328353</v>
      </c>
      <c r="Q1009" t="str">
        <f>LEFT(N1009,FIND("/",N1009)-1)</f>
        <v>photography</v>
      </c>
      <c r="R1009" t="str">
        <f>RIGHT(N1009,LEN(N1009)-FIND("/",N1009))</f>
        <v>photobooks</v>
      </c>
      <c r="S1009" s="10">
        <f>(((J1009/60)/60)/24)+DATE(1970,1,1)</f>
        <v>42586.925636574073</v>
      </c>
      <c r="T1009" s="10">
        <f>(((I1009/60)/60)/24)+DATE(1970,1,1)</f>
        <v>42609.165972222225</v>
      </c>
      <c r="U1009" s="5">
        <f>P1009/3304</f>
        <v>2.7217122619348773E-2</v>
      </c>
      <c r="V1009" s="5">
        <f>L1009/26457</f>
        <v>2.5324110821332729E-3</v>
      </c>
    </row>
    <row r="1010" spans="1:22" ht="48" x14ac:dyDescent="0.2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5">
        <f>E1010/D1010</f>
        <v>1.0033333333333334</v>
      </c>
      <c r="P1010" s="6">
        <f>IF(E1010=0,0,E1010/L1010)</f>
        <v>188.125</v>
      </c>
      <c r="Q1010" t="str">
        <f>LEFT(N1010,FIND("/",N1010)-1)</f>
        <v>music</v>
      </c>
      <c r="R1010" t="str">
        <f>RIGHT(N1010,LEN(N1010)-FIND("/",N1010))</f>
        <v>indie rock</v>
      </c>
      <c r="S1010" s="10">
        <f>(((J1010/60)/60)/24)+DATE(1970,1,1)</f>
        <v>40946.11383101852</v>
      </c>
      <c r="T1010" s="10">
        <f>(((I1010/60)/60)/24)+DATE(1970,1,1)</f>
        <v>40976.11383101852</v>
      </c>
      <c r="U1010" s="5">
        <f>P1010/3304</f>
        <v>5.6938559322033899E-2</v>
      </c>
      <c r="V1010" s="5">
        <f>L1010/26457</f>
        <v>1.2095097705711155E-3</v>
      </c>
    </row>
    <row r="1011" spans="1:22" ht="48" x14ac:dyDescent="0.2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5">
        <f>E1011/D1011</f>
        <v>1.203802</v>
      </c>
      <c r="P1011" s="6">
        <f>IF(E1011=0,0,E1011/L1011)</f>
        <v>34.005706214689269</v>
      </c>
      <c r="Q1011" t="str">
        <f>LEFT(N1011,FIND("/",N1011)-1)</f>
        <v>music</v>
      </c>
      <c r="R1011" t="str">
        <f>RIGHT(N1011,LEN(N1011)-FIND("/",N1011))</f>
        <v>metal</v>
      </c>
      <c r="S1011" s="10">
        <f>(((J1011/60)/60)/24)+DATE(1970,1,1)</f>
        <v>42578.205972222218</v>
      </c>
      <c r="T1011" s="10">
        <f>(((I1011/60)/60)/24)+DATE(1970,1,1)</f>
        <v>42618.165972222225</v>
      </c>
      <c r="U1011" s="5">
        <f>P1011/3304</f>
        <v>1.0292283963283678E-2</v>
      </c>
      <c r="V1011" s="5">
        <f>L1011/26457</f>
        <v>6.6901009184714821E-3</v>
      </c>
    </row>
    <row r="1012" spans="1:22" ht="48" x14ac:dyDescent="0.2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5">
        <f>E1012/D1012</f>
        <v>1.3028138528138528E-2</v>
      </c>
      <c r="P1012" s="6">
        <f>IF(E1012=0,0,E1012/L1012)</f>
        <v>859.85714285714289</v>
      </c>
      <c r="Q1012" t="str">
        <f>LEFT(N1012,FIND("/",N1012)-1)</f>
        <v>technology</v>
      </c>
      <c r="R1012" t="str">
        <f>RIGHT(N1012,LEN(N1012)-FIND("/",N1012))</f>
        <v>wearables</v>
      </c>
      <c r="S1012" s="10">
        <f>(((J1012/60)/60)/24)+DATE(1970,1,1)</f>
        <v>42697.74927083333</v>
      </c>
      <c r="T1012" s="10">
        <f>(((I1012/60)/60)/24)+DATE(1970,1,1)</f>
        <v>42727.74927083333</v>
      </c>
      <c r="U1012" s="5">
        <f>P1012/3304</f>
        <v>0.26024731926668976</v>
      </c>
      <c r="V1012" s="5">
        <f>L1012/26457</f>
        <v>2.6458026231243148E-4</v>
      </c>
    </row>
    <row r="1013" spans="1:22" ht="48" x14ac:dyDescent="0.2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5">
        <f>E1013/D1013</f>
        <v>1.0011666666666668</v>
      </c>
      <c r="P1013" s="6">
        <f>IF(E1013=0,0,E1013/L1013)</f>
        <v>127.80851063829788</v>
      </c>
      <c r="Q1013" t="str">
        <f>LEFT(N1013,FIND("/",N1013)-1)</f>
        <v>theater</v>
      </c>
      <c r="R1013" t="str">
        <f>RIGHT(N1013,LEN(N1013)-FIND("/",N1013))</f>
        <v>plays</v>
      </c>
      <c r="S1013" s="10">
        <f>(((J1013/60)/60)/24)+DATE(1970,1,1)</f>
        <v>42171.763414351852</v>
      </c>
      <c r="T1013" s="10">
        <f>(((I1013/60)/60)/24)+DATE(1970,1,1)</f>
        <v>42211.763414351852</v>
      </c>
      <c r="U1013" s="5">
        <f>P1013/3304</f>
        <v>3.8682963268249965E-2</v>
      </c>
      <c r="V1013" s="5">
        <f>L1013/26457</f>
        <v>1.7764674755263257E-3</v>
      </c>
    </row>
    <row r="1014" spans="1:22" ht="48" x14ac:dyDescent="0.2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5">
        <f>E1014/D1014</f>
        <v>1.2001999999999999</v>
      </c>
      <c r="P1014" s="6">
        <f>IF(E1014=0,0,E1014/L1014)</f>
        <v>46.8828125</v>
      </c>
      <c r="Q1014" t="str">
        <f>LEFT(N1014,FIND("/",N1014)-1)</f>
        <v>film &amp; video</v>
      </c>
      <c r="R1014" t="str">
        <f>RIGHT(N1014,LEN(N1014)-FIND("/",N1014))</f>
        <v>documentary</v>
      </c>
      <c r="S1014" s="10">
        <f>(((J1014/60)/60)/24)+DATE(1970,1,1)</f>
        <v>41376.769050925926</v>
      </c>
      <c r="T1014" s="10">
        <f>(((I1014/60)/60)/24)+DATE(1970,1,1)</f>
        <v>41395.000694444447</v>
      </c>
      <c r="U1014" s="5">
        <f>P1014/3304</f>
        <v>1.4189713226392252E-2</v>
      </c>
      <c r="V1014" s="5">
        <f>L1014/26457</f>
        <v>4.8380390822844619E-3</v>
      </c>
    </row>
    <row r="1015" spans="1:22" ht="48" x14ac:dyDescent="0.2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5">
        <f>E1015/D1015</f>
        <v>1.0001100000000001</v>
      </c>
      <c r="P1015" s="6">
        <f>IF(E1015=0,0,E1015/L1015)</f>
        <v>93.760312499999998</v>
      </c>
      <c r="Q1015" t="str">
        <f>LEFT(N1015,FIND("/",N1015)-1)</f>
        <v>theater</v>
      </c>
      <c r="R1015" t="str">
        <f>RIGHT(N1015,LEN(N1015)-FIND("/",N1015))</f>
        <v>plays</v>
      </c>
      <c r="S1015" s="10">
        <f>(((J1015/60)/60)/24)+DATE(1970,1,1)</f>
        <v>42292.087592592594</v>
      </c>
      <c r="T1015" s="10">
        <f>(((I1015/60)/60)/24)+DATE(1970,1,1)</f>
        <v>42329.125</v>
      </c>
      <c r="U1015" s="5">
        <f>P1015/3304</f>
        <v>2.8377818553268763E-2</v>
      </c>
      <c r="V1015" s="5">
        <f>L1015/26457</f>
        <v>2.419019541142231E-3</v>
      </c>
    </row>
    <row r="1016" spans="1:22" ht="32" x14ac:dyDescent="0.2">
      <c r="A1016">
        <v>262</v>
      </c>
      <c r="B1016" s="3" t="s">
        <v>263</v>
      </c>
      <c r="C1016" s="3" t="s">
        <v>4372</v>
      </c>
      <c r="D1016">
        <v>2500</v>
      </c>
      <c r="E1016">
        <v>6000</v>
      </c>
      <c r="F1016" t="s">
        <v>8219</v>
      </c>
      <c r="G1016" t="s">
        <v>8224</v>
      </c>
      <c r="H1016" t="s">
        <v>8246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8269</v>
      </c>
      <c r="O1016" s="5">
        <f>E1016/D1016</f>
        <v>2.4</v>
      </c>
      <c r="P1016" s="6">
        <f>IF(E1016=0,0,E1016/L1016)</f>
        <v>41.379310344827587</v>
      </c>
      <c r="Q1016" t="str">
        <f>LEFT(N1016,FIND("/",N1016)-1)</f>
        <v>film &amp; video</v>
      </c>
      <c r="R1016" t="str">
        <f>RIGHT(N1016,LEN(N1016)-FIND("/",N1016))</f>
        <v>documentary</v>
      </c>
      <c r="S1016" s="10">
        <f>(((J1016/60)/60)/24)+DATE(1970,1,1)</f>
        <v>40555.24800925926</v>
      </c>
      <c r="T1016" s="10">
        <f>(((I1016/60)/60)/24)+DATE(1970,1,1)</f>
        <v>40600.24800925926</v>
      </c>
      <c r="U1016" s="5">
        <f>P1016/3304</f>
        <v>1.2524004341654838E-2</v>
      </c>
      <c r="V1016" s="5">
        <f>L1016/26457</f>
        <v>5.4805911479003664E-3</v>
      </c>
    </row>
    <row r="1017" spans="1:22" ht="48" x14ac:dyDescent="0.2">
      <c r="A1017">
        <v>2822</v>
      </c>
      <c r="B1017" s="3" t="s">
        <v>2822</v>
      </c>
      <c r="C1017" s="3" t="s">
        <v>6932</v>
      </c>
      <c r="D1017">
        <v>6000</v>
      </c>
      <c r="E1017">
        <v>6000</v>
      </c>
      <c r="F1017" t="s">
        <v>8219</v>
      </c>
      <c r="G1017" t="s">
        <v>8224</v>
      </c>
      <c r="H1017" t="s">
        <v>8246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8271</v>
      </c>
      <c r="O1017" s="5">
        <f>E1017/D1017</f>
        <v>1</v>
      </c>
      <c r="P1017" s="6">
        <f>IF(E1017=0,0,E1017/L1017)</f>
        <v>63.829787234042556</v>
      </c>
      <c r="Q1017" t="str">
        <f>LEFT(N1017,FIND("/",N1017)-1)</f>
        <v>theater</v>
      </c>
      <c r="R1017" t="str">
        <f>RIGHT(N1017,LEN(N1017)-FIND("/",N1017))</f>
        <v>plays</v>
      </c>
      <c r="S1017" s="10">
        <f>(((J1017/60)/60)/24)+DATE(1970,1,1)</f>
        <v>42060.683935185181</v>
      </c>
      <c r="T1017" s="10">
        <f>(((I1017/60)/60)/24)+DATE(1970,1,1)</f>
        <v>42090.642268518524</v>
      </c>
      <c r="U1017" s="5">
        <f>P1017/3304</f>
        <v>1.9318942867446294E-2</v>
      </c>
      <c r="V1017" s="5">
        <f>L1017/26457</f>
        <v>3.5529349510526513E-3</v>
      </c>
    </row>
    <row r="1018" spans="1:22" ht="48" x14ac:dyDescent="0.2">
      <c r="A1018">
        <v>3332</v>
      </c>
      <c r="B1018" s="3" t="s">
        <v>3332</v>
      </c>
      <c r="C1018" s="3" t="s">
        <v>7442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8271</v>
      </c>
      <c r="O1018" s="5">
        <f>E1018/D1018</f>
        <v>1</v>
      </c>
      <c r="P1018" s="6">
        <f>IF(E1018=0,0,E1018/L1018)</f>
        <v>72.289156626506028</v>
      </c>
      <c r="Q1018" t="str">
        <f>LEFT(N1018,FIND("/",N1018)-1)</f>
        <v>theater</v>
      </c>
      <c r="R1018" t="str">
        <f>RIGHT(N1018,LEN(N1018)-FIND("/",N1018))</f>
        <v>plays</v>
      </c>
      <c r="S1018" s="10">
        <f>(((J1018/60)/60)/24)+DATE(1970,1,1)</f>
        <v>41809.860300925924</v>
      </c>
      <c r="T1018" s="10">
        <f>(((I1018/60)/60)/24)+DATE(1970,1,1)</f>
        <v>41839.860300925924</v>
      </c>
      <c r="U1018" s="5">
        <f>P1018/3304</f>
        <v>2.187928469325243E-2</v>
      </c>
      <c r="V1018" s="5">
        <f>L1018/26457</f>
        <v>3.1371659674188307E-3</v>
      </c>
    </row>
    <row r="1019" spans="1:22" ht="48" x14ac:dyDescent="0.2">
      <c r="A1019">
        <v>45</v>
      </c>
      <c r="B1019" s="3" t="s">
        <v>47</v>
      </c>
      <c r="C1019" s="3" t="s">
        <v>4156</v>
      </c>
      <c r="D1019">
        <v>5000</v>
      </c>
      <c r="E1019">
        <v>6000</v>
      </c>
      <c r="F1019" t="s">
        <v>8219</v>
      </c>
      <c r="G1019" t="s">
        <v>8224</v>
      </c>
      <c r="H1019" t="s">
        <v>8246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8265</v>
      </c>
      <c r="O1019" s="5">
        <f>E1019/D1019</f>
        <v>1.2</v>
      </c>
      <c r="P1019" s="6">
        <f>IF(E1019=0,0,E1019/L1019)</f>
        <v>98.360655737704917</v>
      </c>
      <c r="Q1019" t="str">
        <f>LEFT(N1019,FIND("/",N1019)-1)</f>
        <v>film &amp; video</v>
      </c>
      <c r="R1019" t="str">
        <f>RIGHT(N1019,LEN(N1019)-FIND("/",N1019))</f>
        <v>television</v>
      </c>
      <c r="S1019" s="10">
        <f>(((J1019/60)/60)/24)+DATE(1970,1,1)</f>
        <v>42457.623923611114</v>
      </c>
      <c r="T1019" s="10">
        <f>(((I1019/60)/60)/24)+DATE(1970,1,1)</f>
        <v>42487.623923611114</v>
      </c>
      <c r="U1019" s="5">
        <f>P1019/3304</f>
        <v>2.9770174254753305E-2</v>
      </c>
      <c r="V1019" s="5">
        <f>L1019/26457</f>
        <v>2.3056280001511886E-3</v>
      </c>
    </row>
    <row r="1020" spans="1:22" ht="32" x14ac:dyDescent="0.2">
      <c r="A1020">
        <v>2496</v>
      </c>
      <c r="B1020" s="3" t="s">
        <v>2496</v>
      </c>
      <c r="C1020" s="3" t="s">
        <v>6606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1364597692</v>
      </c>
      <c r="J1020">
        <v>1361577292</v>
      </c>
      <c r="K1020" t="b">
        <v>0</v>
      </c>
      <c r="L1020">
        <v>10</v>
      </c>
      <c r="M1020" t="b">
        <v>1</v>
      </c>
      <c r="N1020" t="s">
        <v>8279</v>
      </c>
      <c r="O1020" s="5">
        <f>E1020/D1020</f>
        <v>1</v>
      </c>
      <c r="P1020" s="6">
        <f>IF(E1020=0,0,E1020/L1020)</f>
        <v>600</v>
      </c>
      <c r="Q1020" t="str">
        <f>LEFT(N1020,FIND("/",N1020)-1)</f>
        <v>music</v>
      </c>
      <c r="R1020" t="str">
        <f>RIGHT(N1020,LEN(N1020)-FIND("/",N1020))</f>
        <v>indie rock</v>
      </c>
      <c r="S1020" s="10">
        <f>(((J1020/60)/60)/24)+DATE(1970,1,1)</f>
        <v>41327.996435185189</v>
      </c>
      <c r="T1020" s="10">
        <f>(((I1020/60)/60)/24)+DATE(1970,1,1)</f>
        <v>41362.954768518517</v>
      </c>
      <c r="U1020" s="5">
        <f>P1020/3304</f>
        <v>0.18159806295399517</v>
      </c>
      <c r="V1020" s="5">
        <f>L1020/26457</f>
        <v>3.7797180330347355E-4</v>
      </c>
    </row>
    <row r="1021" spans="1:22" ht="48" x14ac:dyDescent="0.2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5">
        <f>E1021/D1021</f>
        <v>1.018723404255319</v>
      </c>
      <c r="P1021" s="6">
        <f>IF(E1021=0,0,E1021/L1021)</f>
        <v>230.19230769230768</v>
      </c>
      <c r="Q1021" t="str">
        <f>LEFT(N1021,FIND("/",N1021)-1)</f>
        <v>publishing</v>
      </c>
      <c r="R1021" t="str">
        <f>RIGHT(N1021,LEN(N1021)-FIND("/",N1021))</f>
        <v>nonfiction</v>
      </c>
      <c r="S1021" s="10">
        <f>(((J1021/60)/60)/24)+DATE(1970,1,1)</f>
        <v>41963.506168981476</v>
      </c>
      <c r="T1021" s="10">
        <f>(((I1021/60)/60)/24)+DATE(1970,1,1)</f>
        <v>41991.506168981476</v>
      </c>
      <c r="U1021" s="5">
        <f>P1021/3304</f>
        <v>6.9670795306388519E-2</v>
      </c>
      <c r="V1021" s="5">
        <f>L1021/26457</f>
        <v>9.8272668858903124E-4</v>
      </c>
    </row>
    <row r="1022" spans="1:22" ht="48" x14ac:dyDescent="0.2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5">
        <f>E1022/D1022</f>
        <v>1.1879999999999999</v>
      </c>
      <c r="P1022" s="6">
        <f>IF(E1022=0,0,E1022/L1022)</f>
        <v>97.377049180327873</v>
      </c>
      <c r="Q1022" t="str">
        <f>LEFT(N1022,FIND("/",N1022)-1)</f>
        <v>theater</v>
      </c>
      <c r="R1022" t="str">
        <f>RIGHT(N1022,LEN(N1022)-FIND("/",N1022))</f>
        <v>plays</v>
      </c>
      <c r="S1022" s="10">
        <f>(((J1022/60)/60)/24)+DATE(1970,1,1)</f>
        <v>42766.805034722223</v>
      </c>
      <c r="T1022" s="10">
        <f>(((I1022/60)/60)/24)+DATE(1970,1,1)</f>
        <v>42796.805034722223</v>
      </c>
      <c r="U1022" s="5">
        <f>P1022/3304</f>
        <v>2.9472472512205774E-2</v>
      </c>
      <c r="V1022" s="5">
        <f>L1022/26457</f>
        <v>2.3056280001511886E-3</v>
      </c>
    </row>
    <row r="1023" spans="1:22" ht="32" x14ac:dyDescent="0.2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5">
        <f>E1023/D1023</f>
        <v>1.4804999999999999</v>
      </c>
      <c r="P1023" s="6">
        <f>IF(E1023=0,0,E1023/L1023)</f>
        <v>120.85714285714286</v>
      </c>
      <c r="Q1023" t="str">
        <f>LEFT(N1023,FIND("/",N1023)-1)</f>
        <v>technology</v>
      </c>
      <c r="R1023" t="str">
        <f>RIGHT(N1023,LEN(N1023)-FIND("/",N1023))</f>
        <v>hardware</v>
      </c>
      <c r="S1023" s="10">
        <f>(((J1023/60)/60)/24)+DATE(1970,1,1)</f>
        <v>42472.73265046296</v>
      </c>
      <c r="T1023" s="10">
        <f>(((I1023/60)/60)/24)+DATE(1970,1,1)</f>
        <v>42505.73265046296</v>
      </c>
      <c r="U1023" s="5">
        <f>P1023/3304</f>
        <v>3.6579038395019026E-2</v>
      </c>
      <c r="V1023" s="5">
        <f>L1023/26457</f>
        <v>1.8520618361870203E-3</v>
      </c>
    </row>
    <row r="1024" spans="1:22" ht="64" x14ac:dyDescent="0.2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5">
        <f>E1024/D1024</f>
        <v>1.1819999999999999</v>
      </c>
      <c r="P1024" s="6">
        <f>IF(E1024=0,0,E1024/L1024)</f>
        <v>64.945054945054949</v>
      </c>
      <c r="Q1024" t="str">
        <f>LEFT(N1024,FIND("/",N1024)-1)</f>
        <v>film &amp; video</v>
      </c>
      <c r="R1024" t="str">
        <f>RIGHT(N1024,LEN(N1024)-FIND("/",N1024))</f>
        <v>documentary</v>
      </c>
      <c r="S1024" s="10">
        <f>(((J1024/60)/60)/24)+DATE(1970,1,1)</f>
        <v>41010.620312500003</v>
      </c>
      <c r="T1024" s="10">
        <f>(((I1024/60)/60)/24)+DATE(1970,1,1)</f>
        <v>41040.620312500003</v>
      </c>
      <c r="U1024" s="5">
        <f>P1024/3304</f>
        <v>1.9656493627437939E-2</v>
      </c>
      <c r="V1024" s="5">
        <f>L1024/26457</f>
        <v>3.4395434100616094E-3</v>
      </c>
    </row>
    <row r="1025" spans="1:22" ht="48" x14ac:dyDescent="0.2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5">
        <f>E1025/D1025</f>
        <v>1.6877142857142857</v>
      </c>
      <c r="P1025" s="6">
        <f>IF(E1025=0,0,E1025/L1025)</f>
        <v>32.81666666666667</v>
      </c>
      <c r="Q1025" t="str">
        <f>LEFT(N1025,FIND("/",N1025)-1)</f>
        <v>games</v>
      </c>
      <c r="R1025" t="str">
        <f>RIGHT(N1025,LEN(N1025)-FIND("/",N1025))</f>
        <v>tabletop games</v>
      </c>
      <c r="S1025" s="10">
        <f>(((J1025/60)/60)/24)+DATE(1970,1,1)</f>
        <v>41336.703298611108</v>
      </c>
      <c r="T1025" s="10">
        <f>(((I1025/60)/60)/24)+DATE(1970,1,1)</f>
        <v>41366.661631944444</v>
      </c>
      <c r="U1025" s="5">
        <f>P1025/3304</f>
        <v>9.9324051654560135E-3</v>
      </c>
      <c r="V1025" s="5">
        <f>L1025/26457</f>
        <v>6.803492459462524E-3</v>
      </c>
    </row>
    <row r="1026" spans="1:22" ht="48" x14ac:dyDescent="0.2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5">
        <f>E1026/D1026</f>
        <v>1.476</v>
      </c>
      <c r="P1026" s="6">
        <f>IF(E1026=0,0,E1026/L1026)</f>
        <v>95.225806451612897</v>
      </c>
      <c r="Q1026" t="str">
        <f>LEFT(N1026,FIND("/",N1026)-1)</f>
        <v>film &amp; video</v>
      </c>
      <c r="R1026" t="str">
        <f>RIGHT(N1026,LEN(N1026)-FIND("/",N1026))</f>
        <v>documentary</v>
      </c>
      <c r="S1026" s="10">
        <f>(((J1026/60)/60)/24)+DATE(1970,1,1)</f>
        <v>40967.081874999996</v>
      </c>
      <c r="T1026" s="10">
        <f>(((I1026/60)/60)/24)+DATE(1970,1,1)</f>
        <v>41027.040208333332</v>
      </c>
      <c r="U1026" s="5">
        <f>P1026/3304</f>
        <v>2.8821369991408261E-2</v>
      </c>
      <c r="V1026" s="5">
        <f>L1026/26457</f>
        <v>2.3434251804815361E-3</v>
      </c>
    </row>
    <row r="1027" spans="1:22" ht="48" x14ac:dyDescent="0.2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5">
        <f>E1027/D1027</f>
        <v>0.49183333333333334</v>
      </c>
      <c r="P1027" s="6">
        <f>IF(E1027=0,0,E1027/L1027)</f>
        <v>42.157142857142858</v>
      </c>
      <c r="Q1027" t="str">
        <f>LEFT(N1027,FIND("/",N1027)-1)</f>
        <v>photography</v>
      </c>
      <c r="R1027" t="str">
        <f>RIGHT(N1027,LEN(N1027)-FIND("/",N1027))</f>
        <v>photobooks</v>
      </c>
      <c r="S1027" s="10">
        <f>(((J1027/60)/60)/24)+DATE(1970,1,1)</f>
        <v>42033.314074074078</v>
      </c>
      <c r="T1027" s="10">
        <f>(((I1027/60)/60)/24)+DATE(1970,1,1)</f>
        <v>42063.314074074078</v>
      </c>
      <c r="U1027" s="5">
        <f>P1027/3304</f>
        <v>1.2759425804219994E-2</v>
      </c>
      <c r="V1027" s="5">
        <f>L1027/26457</f>
        <v>5.2916052462486296E-3</v>
      </c>
    </row>
    <row r="1028" spans="1:22" ht="48" x14ac:dyDescent="0.2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5">
        <f>E1028/D1028</f>
        <v>0.1152156862745098</v>
      </c>
      <c r="P1028" s="6">
        <f>IF(E1028=0,0,E1028/L1028)</f>
        <v>83.942857142857136</v>
      </c>
      <c r="Q1028" t="str">
        <f>LEFT(N1028,FIND("/",N1028)-1)</f>
        <v>technology</v>
      </c>
      <c r="R1028" t="str">
        <f>RIGHT(N1028,LEN(N1028)-FIND("/",N1028))</f>
        <v>space exploration</v>
      </c>
      <c r="S1028" s="10">
        <f>(((J1028/60)/60)/24)+DATE(1970,1,1)</f>
        <v>41771.651932870373</v>
      </c>
      <c r="T1028" s="10">
        <f>(((I1028/60)/60)/24)+DATE(1970,1,1)</f>
        <v>41803.166666666664</v>
      </c>
      <c r="U1028" s="5">
        <f>P1028/3304</f>
        <v>2.5406433759944655E-2</v>
      </c>
      <c r="V1028" s="5">
        <f>L1028/26457</f>
        <v>2.6458026231243148E-3</v>
      </c>
    </row>
    <row r="1029" spans="1:22" ht="32" x14ac:dyDescent="0.2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5">
        <f>E1029/D1029</f>
        <v>0.11749999999999999</v>
      </c>
      <c r="P1029" s="6">
        <f>IF(E1029=0,0,E1029/L1029)</f>
        <v>69.117647058823536</v>
      </c>
      <c r="Q1029" t="str">
        <f>LEFT(N1029,FIND("/",N1029)-1)</f>
        <v>food</v>
      </c>
      <c r="R1029" t="str">
        <f>RIGHT(N1029,LEN(N1029)-FIND("/",N1029))</f>
        <v>food trucks</v>
      </c>
      <c r="S1029" s="10">
        <f>(((J1029/60)/60)/24)+DATE(1970,1,1)</f>
        <v>41781.806875000002</v>
      </c>
      <c r="T1029" s="10">
        <f>(((I1029/60)/60)/24)+DATE(1970,1,1)</f>
        <v>41818.806875000002</v>
      </c>
      <c r="U1029" s="5">
        <f>P1029/3304</f>
        <v>2.0919384703033759E-2</v>
      </c>
      <c r="V1029" s="5">
        <f>L1029/26457</f>
        <v>3.2127603280795252E-3</v>
      </c>
    </row>
    <row r="1030" spans="1:22" ht="16" x14ac:dyDescent="0.2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5">
        <f>E1030/D1030</f>
        <v>1.0849703703703704</v>
      </c>
      <c r="P1030" s="6">
        <f>IF(E1030=0,0,E1030/L1030)</f>
        <v>61.029583333333335</v>
      </c>
      <c r="Q1030" t="str">
        <f>LEFT(N1030,FIND("/",N1030)-1)</f>
        <v>music</v>
      </c>
      <c r="R1030" t="str">
        <f>RIGHT(N1030,LEN(N1030)-FIND("/",N1030))</f>
        <v>electronic music</v>
      </c>
      <c r="S1030" s="10">
        <f>(((J1030/60)/60)/24)+DATE(1970,1,1)</f>
        <v>42514.666956018518</v>
      </c>
      <c r="T1030" s="10">
        <f>(((I1030/60)/60)/24)+DATE(1970,1,1)</f>
        <v>42544.666956018518</v>
      </c>
      <c r="U1030" s="5">
        <f>P1030/3304</f>
        <v>1.8471423527037935E-2</v>
      </c>
      <c r="V1030" s="5">
        <f>L1030/26457</f>
        <v>3.6285293117133462E-3</v>
      </c>
    </row>
    <row r="1031" spans="1:22" ht="32" x14ac:dyDescent="0.2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5">
        <f>E1031/D1031</f>
        <v>0.23416000000000001</v>
      </c>
      <c r="P1031" s="6">
        <f>IF(E1031=0,0,E1031/L1031)</f>
        <v>130.0888888888889</v>
      </c>
      <c r="Q1031" t="str">
        <f>LEFT(N1031,FIND("/",N1031)-1)</f>
        <v>theater</v>
      </c>
      <c r="R1031" t="str">
        <f>RIGHT(N1031,LEN(N1031)-FIND("/",N1031))</f>
        <v>spaces</v>
      </c>
      <c r="S1031" s="10">
        <f>(((J1031/60)/60)/24)+DATE(1970,1,1)</f>
        <v>42528.542627314819</v>
      </c>
      <c r="T1031" s="10">
        <f>(((I1031/60)/60)/24)+DATE(1970,1,1)</f>
        <v>42560.082638888889</v>
      </c>
      <c r="U1031" s="5">
        <f>P1031/3304</f>
        <v>3.9373150390099546E-2</v>
      </c>
      <c r="V1031" s="5">
        <f>L1031/26457</f>
        <v>1.700873114865631E-3</v>
      </c>
    </row>
    <row r="1032" spans="1:22" ht="48" x14ac:dyDescent="0.2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5">
        <f>E1032/D1032</f>
        <v>1.0627272727272727</v>
      </c>
      <c r="P1032" s="6">
        <f>IF(E1032=0,0,E1032/L1032)</f>
        <v>56.20192307692308</v>
      </c>
      <c r="Q1032" t="str">
        <f>LEFT(N1032,FIND("/",N1032)-1)</f>
        <v>theater</v>
      </c>
      <c r="R1032" t="str">
        <f>RIGHT(N1032,LEN(N1032)-FIND("/",N1032))</f>
        <v>plays</v>
      </c>
      <c r="S1032" s="10">
        <f>(((J1032/60)/60)/24)+DATE(1970,1,1)</f>
        <v>42196.028703703705</v>
      </c>
      <c r="T1032" s="10">
        <f>(((I1032/60)/60)/24)+DATE(1970,1,1)</f>
        <v>42228</v>
      </c>
      <c r="U1032" s="5">
        <f>P1032/3304</f>
        <v>1.7010267275097784E-2</v>
      </c>
      <c r="V1032" s="5">
        <f>L1032/26457</f>
        <v>3.9309067543561249E-3</v>
      </c>
    </row>
    <row r="1033" spans="1:22" ht="48" x14ac:dyDescent="0.2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5">
        <f>E1033/D1033</f>
        <v>1.1663479999999999</v>
      </c>
      <c r="P1033" s="6">
        <f>IF(E1033=0,0,E1033/L1033)</f>
        <v>44.859538461538463</v>
      </c>
      <c r="Q1033" t="str">
        <f>LEFT(N1033,FIND("/",N1033)-1)</f>
        <v>theater</v>
      </c>
      <c r="R1033" t="str">
        <f>RIGHT(N1033,LEN(N1033)-FIND("/",N1033))</f>
        <v>plays</v>
      </c>
      <c r="S1033" s="10">
        <f>(((J1033/60)/60)/24)+DATE(1970,1,1)</f>
        <v>42507.264699074076</v>
      </c>
      <c r="T1033" s="10">
        <f>(((I1033/60)/60)/24)+DATE(1970,1,1)</f>
        <v>42538.666666666672</v>
      </c>
      <c r="U1033" s="5">
        <f>P1033/3304</f>
        <v>1.3577342149376049E-2</v>
      </c>
      <c r="V1033" s="5">
        <f>L1033/26457</f>
        <v>4.913633442945156E-3</v>
      </c>
    </row>
    <row r="1034" spans="1:22" ht="48" x14ac:dyDescent="0.2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5">
        <f>E1034/D1034</f>
        <v>1.166166</v>
      </c>
      <c r="P1034" s="6">
        <f>IF(E1034=0,0,E1034/L1034)</f>
        <v>60.737812499999997</v>
      </c>
      <c r="Q1034" t="str">
        <f>LEFT(N1034,FIND("/",N1034)-1)</f>
        <v>music</v>
      </c>
      <c r="R1034" t="str">
        <f>RIGHT(N1034,LEN(N1034)-FIND("/",N1034))</f>
        <v>rock</v>
      </c>
      <c r="S1034" s="10">
        <f>(((J1034/60)/60)/24)+DATE(1970,1,1)</f>
        <v>41144.763379629629</v>
      </c>
      <c r="T1034" s="10">
        <f>(((I1034/60)/60)/24)+DATE(1970,1,1)</f>
        <v>41174.763379629629</v>
      </c>
      <c r="U1034" s="5">
        <f>P1034/3304</f>
        <v>1.8383115163438254E-2</v>
      </c>
      <c r="V1034" s="5">
        <f>L1034/26457</f>
        <v>3.6285293117133462E-3</v>
      </c>
    </row>
    <row r="1035" spans="1:22" ht="48" x14ac:dyDescent="0.2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5">
        <f>E1035/D1035</f>
        <v>1.9413333333333334</v>
      </c>
      <c r="P1035" s="6">
        <f>IF(E1035=0,0,E1035/L1035)</f>
        <v>36.628930817610062</v>
      </c>
      <c r="Q1035" t="str">
        <f>LEFT(N1035,FIND("/",N1035)-1)</f>
        <v>music</v>
      </c>
      <c r="R1035" t="str">
        <f>RIGHT(N1035,LEN(N1035)-FIND("/",N1035))</f>
        <v>metal</v>
      </c>
      <c r="S1035" s="10">
        <f>(((J1035/60)/60)/24)+DATE(1970,1,1)</f>
        <v>41905.684629629628</v>
      </c>
      <c r="T1035" s="10">
        <f>(((I1035/60)/60)/24)+DATE(1970,1,1)</f>
        <v>41944.207638888889</v>
      </c>
      <c r="U1035" s="5">
        <f>P1035/3304</f>
        <v>1.1086238140923143E-2</v>
      </c>
      <c r="V1035" s="5">
        <f>L1035/26457</f>
        <v>6.0097516725252298E-3</v>
      </c>
    </row>
    <row r="1036" spans="1:22" ht="48" x14ac:dyDescent="0.2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5">
        <f>E1036/D1036</f>
        <v>1.1626000000000001</v>
      </c>
      <c r="P1036" s="6">
        <f>IF(E1036=0,0,E1036/L1036)</f>
        <v>73.582278481012665</v>
      </c>
      <c r="Q1036" t="str">
        <f>LEFT(N1036,FIND("/",N1036)-1)</f>
        <v>theater</v>
      </c>
      <c r="R1036" t="str">
        <f>RIGHT(N1036,LEN(N1036)-FIND("/",N1036))</f>
        <v>plays</v>
      </c>
      <c r="S1036" s="10">
        <f>(((J1036/60)/60)/24)+DATE(1970,1,1)</f>
        <v>42173.803217592591</v>
      </c>
      <c r="T1036" s="10">
        <f>(((I1036/60)/60)/24)+DATE(1970,1,1)</f>
        <v>42203.290972222225</v>
      </c>
      <c r="U1036" s="5">
        <f>P1036/3304</f>
        <v>2.2270665399822236E-2</v>
      </c>
      <c r="V1036" s="5">
        <f>L1036/26457</f>
        <v>2.9859772460974409E-3</v>
      </c>
    </row>
    <row r="1037" spans="1:22" ht="32" x14ac:dyDescent="0.2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5">
        <f>E1037/D1037</f>
        <v>1.1599999999999999</v>
      </c>
      <c r="P1037" s="6">
        <f>IF(E1037=0,0,E1037/L1037)</f>
        <v>414.28571428571428</v>
      </c>
      <c r="Q1037" t="str">
        <f>LEFT(N1037,FIND("/",N1037)-1)</f>
        <v>photography</v>
      </c>
      <c r="R1037" t="str">
        <f>RIGHT(N1037,LEN(N1037)-FIND("/",N1037))</f>
        <v>photobooks</v>
      </c>
      <c r="S1037" s="10">
        <f>(((J1037/60)/60)/24)+DATE(1970,1,1)</f>
        <v>42733.827349537038</v>
      </c>
      <c r="T1037" s="10">
        <f>(((I1037/60)/60)/24)+DATE(1970,1,1)</f>
        <v>42763.811805555553</v>
      </c>
      <c r="U1037" s="5">
        <f>P1037/3304</f>
        <v>0.12538913870632998</v>
      </c>
      <c r="V1037" s="5">
        <f>L1037/26457</f>
        <v>5.2916052462486296E-4</v>
      </c>
    </row>
    <row r="1038" spans="1:22" ht="48" x14ac:dyDescent="0.2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5">
        <f>E1038/D1038</f>
        <v>1.0492727272727274</v>
      </c>
      <c r="P1038" s="6">
        <f>IF(E1038=0,0,E1038/L1038)</f>
        <v>65.579545454545453</v>
      </c>
      <c r="Q1038" t="str">
        <f>LEFT(N1038,FIND("/",N1038)-1)</f>
        <v>theater</v>
      </c>
      <c r="R1038" t="str">
        <f>RIGHT(N1038,LEN(N1038)-FIND("/",N1038))</f>
        <v>plays</v>
      </c>
      <c r="S1038" s="10">
        <f>(((J1038/60)/60)/24)+DATE(1970,1,1)</f>
        <v>42145.746689814812</v>
      </c>
      <c r="T1038" s="10">
        <f>(((I1038/60)/60)/24)+DATE(1970,1,1)</f>
        <v>42175.746689814812</v>
      </c>
      <c r="U1038" s="5">
        <f>P1038/3304</f>
        <v>1.9848530706581553E-2</v>
      </c>
      <c r="V1038" s="5">
        <f>L1038/26457</f>
        <v>3.3261518690705675E-3</v>
      </c>
    </row>
    <row r="1039" spans="1:22" ht="32" x14ac:dyDescent="0.2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5">
        <f>E1039/D1039</f>
        <v>0.11514000000000001</v>
      </c>
      <c r="P1039" s="6">
        <f>IF(E1039=0,0,E1039/L1039)</f>
        <v>127.93333333333334</v>
      </c>
      <c r="Q1039" t="str">
        <f>LEFT(N1039,FIND("/",N1039)-1)</f>
        <v>technology</v>
      </c>
      <c r="R1039" t="str">
        <f>RIGHT(N1039,LEN(N1039)-FIND("/",N1039))</f>
        <v>wearables</v>
      </c>
      <c r="S1039" s="10">
        <f>(((J1039/60)/60)/24)+DATE(1970,1,1)</f>
        <v>42387.503229166665</v>
      </c>
      <c r="T1039" s="10">
        <f>(((I1039/60)/60)/24)+DATE(1970,1,1)</f>
        <v>42417.503229166665</v>
      </c>
      <c r="U1039" s="5">
        <f>P1039/3304</f>
        <v>3.8720742534301855E-2</v>
      </c>
      <c r="V1039" s="5">
        <f>L1039/26457</f>
        <v>1.700873114865631E-3</v>
      </c>
    </row>
    <row r="1040" spans="1:22" ht="48" x14ac:dyDescent="0.2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5">
        <f>E1040/D1040</f>
        <v>1.913</v>
      </c>
      <c r="P1040" s="6">
        <f>IF(E1040=0,0,E1040/L1040)</f>
        <v>358.6875</v>
      </c>
      <c r="Q1040" t="str">
        <f>LEFT(N1040,FIND("/",N1040)-1)</f>
        <v>theater</v>
      </c>
      <c r="R1040" t="str">
        <f>RIGHT(N1040,LEN(N1040)-FIND("/",N1040))</f>
        <v>plays</v>
      </c>
      <c r="S1040" s="10">
        <f>(((J1040/60)/60)/24)+DATE(1970,1,1)</f>
        <v>41821.205636574072</v>
      </c>
      <c r="T1040" s="10">
        <f>(((I1040/60)/60)/24)+DATE(1970,1,1)</f>
        <v>41852.290972222225</v>
      </c>
      <c r="U1040" s="5">
        <f>P1040/3304</f>
        <v>0.10856159200968522</v>
      </c>
      <c r="V1040" s="5">
        <f>L1040/26457</f>
        <v>6.0475488528555774E-4</v>
      </c>
    </row>
    <row r="1041" spans="1:22" ht="48" x14ac:dyDescent="0.2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5">
        <f>E1041/D1041</f>
        <v>1.1426000000000001</v>
      </c>
      <c r="P1041" s="6">
        <f>IF(E1041=0,0,E1041/L1041)</f>
        <v>63.477777777777774</v>
      </c>
      <c r="Q1041" t="str">
        <f>LEFT(N1041,FIND("/",N1041)-1)</f>
        <v>music</v>
      </c>
      <c r="R1041" t="str">
        <f>RIGHT(N1041,LEN(N1041)-FIND("/",N1041))</f>
        <v>rock</v>
      </c>
      <c r="S1041" s="10">
        <f>(((J1041/60)/60)/24)+DATE(1970,1,1)</f>
        <v>42292.002893518518</v>
      </c>
      <c r="T1041" s="10">
        <f>(((I1041/60)/60)/24)+DATE(1970,1,1)</f>
        <v>42322.044560185182</v>
      </c>
      <c r="U1041" s="5">
        <f>P1041/3304</f>
        <v>1.921240247511434E-2</v>
      </c>
      <c r="V1041" s="5">
        <f>L1041/26457</f>
        <v>3.401746229731262E-3</v>
      </c>
    </row>
    <row r="1042" spans="1:22" ht="32" x14ac:dyDescent="0.2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5">
        <f>E1042/D1042</f>
        <v>1.1399999999999999</v>
      </c>
      <c r="P1042" s="6">
        <f>IF(E1042=0,0,E1042/L1042)</f>
        <v>82.608695652173907</v>
      </c>
      <c r="Q1042" t="str">
        <f>LEFT(N1042,FIND("/",N1042)-1)</f>
        <v>theater</v>
      </c>
      <c r="R1042" t="str">
        <f>RIGHT(N1042,LEN(N1042)-FIND("/",N1042))</f>
        <v>plays</v>
      </c>
      <c r="S1042" s="10">
        <f>(((J1042/60)/60)/24)+DATE(1970,1,1)</f>
        <v>41447.839722222219</v>
      </c>
      <c r="T1042" s="10">
        <f>(((I1042/60)/60)/24)+DATE(1970,1,1)</f>
        <v>41477.839722222219</v>
      </c>
      <c r="U1042" s="5">
        <f>P1042/3304</f>
        <v>2.5002631855984839E-2</v>
      </c>
      <c r="V1042" s="5">
        <f>L1042/26457</f>
        <v>2.6080054427939678E-3</v>
      </c>
    </row>
    <row r="1043" spans="1:22" ht="48" x14ac:dyDescent="0.2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5">
        <f>E1043/D1043</f>
        <v>1.1392</v>
      </c>
      <c r="P1043" s="6">
        <f>IF(E1043=0,0,E1043/L1043)</f>
        <v>80.225352112676063</v>
      </c>
      <c r="Q1043" t="str">
        <f>LEFT(N1043,FIND("/",N1043)-1)</f>
        <v>theater</v>
      </c>
      <c r="R1043" t="str">
        <f>RIGHT(N1043,LEN(N1043)-FIND("/",N1043))</f>
        <v>plays</v>
      </c>
      <c r="S1043" s="10">
        <f>(((J1043/60)/60)/24)+DATE(1970,1,1)</f>
        <v>42042.197824074072</v>
      </c>
      <c r="T1043" s="10">
        <f>(((I1043/60)/60)/24)+DATE(1970,1,1)</f>
        <v>42072.156157407408</v>
      </c>
      <c r="U1043" s="5">
        <f>P1043/3304</f>
        <v>2.4281280905773629E-2</v>
      </c>
      <c r="V1043" s="5">
        <f>L1043/26457</f>
        <v>2.6835998034546622E-3</v>
      </c>
    </row>
    <row r="1044" spans="1:22" ht="48" x14ac:dyDescent="0.2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5">
        <f>E1044/D1044</f>
        <v>0.21037037037037037</v>
      </c>
      <c r="P1044" s="6">
        <f>IF(E1044=0,0,E1044/L1044)</f>
        <v>189.33333333333334</v>
      </c>
      <c r="Q1044" t="str">
        <f>LEFT(N1044,FIND("/",N1044)-1)</f>
        <v>music</v>
      </c>
      <c r="R1044" t="str">
        <f>RIGHT(N1044,LEN(N1044)-FIND("/",N1044))</f>
        <v>jazz</v>
      </c>
      <c r="S1044" s="10">
        <f>(((J1044/60)/60)/24)+DATE(1970,1,1)</f>
        <v>41878.530011574076</v>
      </c>
      <c r="T1044" s="10">
        <f>(((I1044/60)/60)/24)+DATE(1970,1,1)</f>
        <v>41913.530011574076</v>
      </c>
      <c r="U1044" s="5">
        <f>P1044/3304</f>
        <v>5.7304277643260695E-2</v>
      </c>
      <c r="V1044" s="5">
        <f>L1044/26457</f>
        <v>1.1339154099104206E-3</v>
      </c>
    </row>
    <row r="1045" spans="1:22" ht="48" x14ac:dyDescent="0.2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5">
        <f>E1045/D1045</f>
        <v>1.1346000000000001</v>
      </c>
      <c r="P1045" s="6">
        <f>IF(E1045=0,0,E1045/L1045)</f>
        <v>83.42647058823529</v>
      </c>
      <c r="Q1045" t="str">
        <f>LEFT(N1045,FIND("/",N1045)-1)</f>
        <v>theater</v>
      </c>
      <c r="R1045" t="str">
        <f>RIGHT(N1045,LEN(N1045)-FIND("/",N1045))</f>
        <v>plays</v>
      </c>
      <c r="S1045" s="10">
        <f>(((J1045/60)/60)/24)+DATE(1970,1,1)</f>
        <v>41866.025347222225</v>
      </c>
      <c r="T1045" s="10">
        <f>(((I1045/60)/60)/24)+DATE(1970,1,1)</f>
        <v>41883.665972222225</v>
      </c>
      <c r="U1045" s="5">
        <f>P1045/3304</f>
        <v>2.5250142429853295E-2</v>
      </c>
      <c r="V1045" s="5">
        <f>L1045/26457</f>
        <v>2.5702082624636203E-3</v>
      </c>
    </row>
    <row r="1046" spans="1:22" ht="48" x14ac:dyDescent="0.2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5">
        <f>E1046/D1046</f>
        <v>1.1342219999999998</v>
      </c>
      <c r="P1046" s="6">
        <f>IF(E1046=0,0,E1046/L1046)</f>
        <v>107.00207547169811</v>
      </c>
      <c r="Q1046" t="str">
        <f>LEFT(N1046,FIND("/",N1046)-1)</f>
        <v>theater</v>
      </c>
      <c r="R1046" t="str">
        <f>RIGHT(N1046,LEN(N1046)-FIND("/",N1046))</f>
        <v>plays</v>
      </c>
      <c r="S1046" s="10">
        <f>(((J1046/60)/60)/24)+DATE(1970,1,1)</f>
        <v>42016.050451388888</v>
      </c>
      <c r="T1046" s="10">
        <f>(((I1046/60)/60)/24)+DATE(1970,1,1)</f>
        <v>42046.708333333328</v>
      </c>
      <c r="U1046" s="5">
        <f>P1046/3304</f>
        <v>3.2385616062862624E-2</v>
      </c>
      <c r="V1046" s="5">
        <f>L1046/26457</f>
        <v>2.0032505575084099E-3</v>
      </c>
    </row>
    <row r="1047" spans="1:22" ht="48" x14ac:dyDescent="0.2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5">
        <f>E1047/D1047</f>
        <v>3.7773333333333334</v>
      </c>
      <c r="P1047" s="6">
        <f>IF(E1047=0,0,E1047/L1047)</f>
        <v>40.762589928057551</v>
      </c>
      <c r="Q1047" t="str">
        <f>LEFT(N1047,FIND("/",N1047)-1)</f>
        <v>publishing</v>
      </c>
      <c r="R1047" t="str">
        <f>RIGHT(N1047,LEN(N1047)-FIND("/",N1047))</f>
        <v>nonfiction</v>
      </c>
      <c r="S1047" s="10">
        <f>(((J1047/60)/60)/24)+DATE(1970,1,1)</f>
        <v>42522.789803240739</v>
      </c>
      <c r="T1047" s="10">
        <f>(((I1047/60)/60)/24)+DATE(1970,1,1)</f>
        <v>42551.789803240739</v>
      </c>
      <c r="U1047" s="5">
        <f>P1047/3304</f>
        <v>1.2337345619872139E-2</v>
      </c>
      <c r="V1047" s="5">
        <f>L1047/26457</f>
        <v>5.2538080659182826E-3</v>
      </c>
    </row>
    <row r="1048" spans="1:22" ht="48" x14ac:dyDescent="0.2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5">
        <f>E1048/D1048</f>
        <v>1.133</v>
      </c>
      <c r="P1048" s="6">
        <f>IF(E1048=0,0,E1048/L1048)</f>
        <v>68.253012048192772</v>
      </c>
      <c r="Q1048" t="str">
        <f>LEFT(N1048,FIND("/",N1048)-1)</f>
        <v>theater</v>
      </c>
      <c r="R1048" t="str">
        <f>RIGHT(N1048,LEN(N1048)-FIND("/",N1048))</f>
        <v>plays</v>
      </c>
      <c r="S1048" s="10">
        <f>(((J1048/60)/60)/24)+DATE(1970,1,1)</f>
        <v>42054.74418981481</v>
      </c>
      <c r="T1048" s="10">
        <f>(((I1048/60)/60)/24)+DATE(1970,1,1)</f>
        <v>42100.166666666672</v>
      </c>
      <c r="U1048" s="5">
        <f>P1048/3304</f>
        <v>2.0657691297879168E-2</v>
      </c>
      <c r="V1048" s="5">
        <f>L1048/26457</f>
        <v>3.1371659674188307E-3</v>
      </c>
    </row>
    <row r="1049" spans="1:22" ht="48" x14ac:dyDescent="0.2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5">
        <f>E1049/D1049</f>
        <v>1.415</v>
      </c>
      <c r="P1049" s="6">
        <f>IF(E1049=0,0,E1049/L1049)</f>
        <v>115.51020408163265</v>
      </c>
      <c r="Q1049" t="str">
        <f>LEFT(N1049,FIND("/",N1049)-1)</f>
        <v>film &amp; video</v>
      </c>
      <c r="R1049" t="str">
        <f>RIGHT(N1049,LEN(N1049)-FIND("/",N1049))</f>
        <v>documentary</v>
      </c>
      <c r="S1049" s="10">
        <f>(((J1049/60)/60)/24)+DATE(1970,1,1)</f>
        <v>42367.719814814816</v>
      </c>
      <c r="T1049" s="10">
        <f>(((I1049/60)/60)/24)+DATE(1970,1,1)</f>
        <v>42392.719814814816</v>
      </c>
      <c r="U1049" s="5">
        <f>P1049/3304</f>
        <v>3.4960715521075256E-2</v>
      </c>
      <c r="V1049" s="5">
        <f>L1049/26457</f>
        <v>1.8520618361870203E-3</v>
      </c>
    </row>
    <row r="1050" spans="1:22" ht="48" x14ac:dyDescent="0.2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5">
        <f>E1050/D1050</f>
        <v>1.0282909090909091</v>
      </c>
      <c r="P1050" s="6">
        <f>IF(E1050=0,0,E1050/L1050)</f>
        <v>47.13</v>
      </c>
      <c r="Q1050" t="str">
        <f>LEFT(N1050,FIND("/",N1050)-1)</f>
        <v>photography</v>
      </c>
      <c r="R1050" t="str">
        <f>RIGHT(N1050,LEN(N1050)-FIND("/",N1050))</f>
        <v>photobooks</v>
      </c>
      <c r="S1050" s="10">
        <f>(((J1050/60)/60)/24)+DATE(1970,1,1)</f>
        <v>42571.167465277773</v>
      </c>
      <c r="T1050" s="10">
        <f>(((I1050/60)/60)/24)+DATE(1970,1,1)</f>
        <v>42611.167465277773</v>
      </c>
      <c r="U1050" s="5">
        <f>P1050/3304</f>
        <v>1.4264527845036321E-2</v>
      </c>
      <c r="V1050" s="5">
        <f>L1050/26457</f>
        <v>4.5356616396416824E-3</v>
      </c>
    </row>
    <row r="1051" spans="1:22" ht="32" x14ac:dyDescent="0.2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5">
        <f>E1051/D1051</f>
        <v>1.1303159999999999</v>
      </c>
      <c r="P1051" s="6">
        <f>IF(E1051=0,0,E1051/L1051)</f>
        <v>144.91230769230768</v>
      </c>
      <c r="Q1051" t="str">
        <f>LEFT(N1051,FIND("/",N1051)-1)</f>
        <v>film &amp; video</v>
      </c>
      <c r="R1051" t="str">
        <f>RIGHT(N1051,LEN(N1051)-FIND("/",N1051))</f>
        <v>shorts</v>
      </c>
      <c r="S1051" s="10">
        <f>(((J1051/60)/60)/24)+DATE(1970,1,1)</f>
        <v>40723.053657407407</v>
      </c>
      <c r="T1051" s="10">
        <f>(((I1051/60)/60)/24)+DATE(1970,1,1)</f>
        <v>40753.053657407407</v>
      </c>
      <c r="U1051" s="5">
        <f>P1051/3304</f>
        <v>4.3859657291860678E-2</v>
      </c>
      <c r="V1051" s="5">
        <f>L1051/26457</f>
        <v>1.474090032883547E-3</v>
      </c>
    </row>
    <row r="1052" spans="1:22" ht="32" x14ac:dyDescent="0.2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5">
        <f>E1052/D1052</f>
        <v>1.0263636363636364</v>
      </c>
      <c r="P1052" s="6">
        <f>IF(E1052=0,0,E1052/L1052)</f>
        <v>68.01204819277109</v>
      </c>
      <c r="Q1052" t="str">
        <f>LEFT(N1052,FIND("/",N1052)-1)</f>
        <v>music</v>
      </c>
      <c r="R1052" t="str">
        <f>RIGHT(N1052,LEN(N1052)-FIND("/",N1052))</f>
        <v>rock</v>
      </c>
      <c r="S1052" s="10">
        <f>(((J1052/60)/60)/24)+DATE(1970,1,1)</f>
        <v>42515.71775462963</v>
      </c>
      <c r="T1052" s="10">
        <f>(((I1052/60)/60)/24)+DATE(1970,1,1)</f>
        <v>42546.165972222225</v>
      </c>
      <c r="U1052" s="5">
        <f>P1052/3304</f>
        <v>2.0584760348901662E-2</v>
      </c>
      <c r="V1052" s="5">
        <f>L1052/26457</f>
        <v>3.1371659674188307E-3</v>
      </c>
    </row>
    <row r="1053" spans="1:22" ht="48" x14ac:dyDescent="0.2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5">
        <f>E1053/D1053</f>
        <v>1.127</v>
      </c>
      <c r="P1053" s="6">
        <f>IF(E1053=0,0,E1053/L1053)</f>
        <v>78.263888888888886</v>
      </c>
      <c r="Q1053" t="str">
        <f>LEFT(N1053,FIND("/",N1053)-1)</f>
        <v>theater</v>
      </c>
      <c r="R1053" t="str">
        <f>RIGHT(N1053,LEN(N1053)-FIND("/",N1053))</f>
        <v>plays</v>
      </c>
      <c r="S1053" s="10">
        <f>(((J1053/60)/60)/24)+DATE(1970,1,1)</f>
        <v>41753.635775462964</v>
      </c>
      <c r="T1053" s="10">
        <f>(((I1053/60)/60)/24)+DATE(1970,1,1)</f>
        <v>41783.875</v>
      </c>
      <c r="U1053" s="5">
        <f>P1053/3304</f>
        <v>2.3687617702448208E-2</v>
      </c>
      <c r="V1053" s="5">
        <f>L1053/26457</f>
        <v>2.7213969837850097E-3</v>
      </c>
    </row>
    <row r="1054" spans="1:22" ht="64" x14ac:dyDescent="0.2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5">
        <f>E1054/D1054</f>
        <v>1.1268</v>
      </c>
      <c r="P1054" s="6">
        <f>IF(E1054=0,0,E1054/L1054)</f>
        <v>110.47058823529412</v>
      </c>
      <c r="Q1054" t="str">
        <f>LEFT(N1054,FIND("/",N1054)-1)</f>
        <v>film &amp; video</v>
      </c>
      <c r="R1054" t="str">
        <f>RIGHT(N1054,LEN(N1054)-FIND("/",N1054))</f>
        <v>documentary</v>
      </c>
      <c r="S1054" s="10">
        <f>(((J1054/60)/60)/24)+DATE(1970,1,1)</f>
        <v>40123.83829861111</v>
      </c>
      <c r="T1054" s="10">
        <f>(((I1054/60)/60)/24)+DATE(1970,1,1)</f>
        <v>40211.332638888889</v>
      </c>
      <c r="U1054" s="5">
        <f>P1054/3304</f>
        <v>3.3435408061529698E-2</v>
      </c>
      <c r="V1054" s="5">
        <f>L1054/26457</f>
        <v>1.9276561968477152E-3</v>
      </c>
    </row>
    <row r="1055" spans="1:22" ht="48" x14ac:dyDescent="0.2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5">
        <f>E1055/D1055</f>
        <v>1.0223636363636364</v>
      </c>
      <c r="P1055" s="6">
        <f>IF(E1055=0,0,E1055/L1055)</f>
        <v>66.152941176470591</v>
      </c>
      <c r="Q1055" t="str">
        <f>LEFT(N1055,FIND("/",N1055)-1)</f>
        <v>theater</v>
      </c>
      <c r="R1055" t="str">
        <f>RIGHT(N1055,LEN(N1055)-FIND("/",N1055))</f>
        <v>plays</v>
      </c>
      <c r="S1055" s="10">
        <f>(((J1055/60)/60)/24)+DATE(1970,1,1)</f>
        <v>41829.599791666667</v>
      </c>
      <c r="T1055" s="10">
        <f>(((I1055/60)/60)/24)+DATE(1970,1,1)</f>
        <v>41889.599791666667</v>
      </c>
      <c r="U1055" s="5">
        <f>P1055/3304</f>
        <v>2.0022076627261076E-2</v>
      </c>
      <c r="V1055" s="5">
        <f>L1055/26457</f>
        <v>3.2127603280795252E-3</v>
      </c>
    </row>
    <row r="1056" spans="1:22" ht="48" x14ac:dyDescent="0.2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5">
        <f>E1056/D1056</f>
        <v>0.18737933333333334</v>
      </c>
      <c r="P1056" s="6">
        <f>IF(E1056=0,0,E1056/L1056)</f>
        <v>95.277627118644077</v>
      </c>
      <c r="Q1056" t="str">
        <f>LEFT(N1056,FIND("/",N1056)-1)</f>
        <v>technology</v>
      </c>
      <c r="R1056" t="str">
        <f>RIGHT(N1056,LEN(N1056)-FIND("/",N1056))</f>
        <v>space exploration</v>
      </c>
      <c r="S1056" s="10">
        <f>(((J1056/60)/60)/24)+DATE(1970,1,1)</f>
        <v>42551.928854166668</v>
      </c>
      <c r="T1056" s="10">
        <f>(((I1056/60)/60)/24)+DATE(1970,1,1)</f>
        <v>42585.0625</v>
      </c>
      <c r="U1056" s="5">
        <f>P1056/3304</f>
        <v>2.8837054212664671E-2</v>
      </c>
      <c r="V1056" s="5">
        <f>L1056/26457</f>
        <v>2.2300336394904942E-3</v>
      </c>
    </row>
    <row r="1057" spans="1:22" ht="48" x14ac:dyDescent="0.2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5">
        <f>E1057/D1057</f>
        <v>1.0699047619047619</v>
      </c>
      <c r="P1057" s="6">
        <f>IF(E1057=0,0,E1057/L1057)</f>
        <v>70.212500000000006</v>
      </c>
      <c r="Q1057" t="str">
        <f>LEFT(N1057,FIND("/",N1057)-1)</f>
        <v>music</v>
      </c>
      <c r="R1057" t="str">
        <f>RIGHT(N1057,LEN(N1057)-FIND("/",N1057))</f>
        <v>indie rock</v>
      </c>
      <c r="S1057" s="10">
        <f>(((J1057/60)/60)/24)+DATE(1970,1,1)</f>
        <v>40911.809872685182</v>
      </c>
      <c r="T1057" s="10">
        <f>(((I1057/60)/60)/24)+DATE(1970,1,1)</f>
        <v>40932.809872685182</v>
      </c>
      <c r="U1057" s="5">
        <f>P1057/3304</f>
        <v>2.1250756658595642E-2</v>
      </c>
      <c r="V1057" s="5">
        <f>L1057/26457</f>
        <v>3.0237744264277884E-3</v>
      </c>
    </row>
    <row r="1058" spans="1:22" ht="16" x14ac:dyDescent="0.2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5">
        <f>E1058/D1058</f>
        <v>1.1210242048409682</v>
      </c>
      <c r="P1058" s="6">
        <f>IF(E1058=0,0,E1058/L1058)</f>
        <v>69.18518518518519</v>
      </c>
      <c r="Q1058" t="str">
        <f>LEFT(N1058,FIND("/",N1058)-1)</f>
        <v>theater</v>
      </c>
      <c r="R1058" t="str">
        <f>RIGHT(N1058,LEN(N1058)-FIND("/",N1058))</f>
        <v>plays</v>
      </c>
      <c r="S1058" s="10">
        <f>(((J1058/60)/60)/24)+DATE(1970,1,1)</f>
        <v>42762.942430555559</v>
      </c>
      <c r="T1058" s="10">
        <f>(((I1058/60)/60)/24)+DATE(1970,1,1)</f>
        <v>42794.208333333328</v>
      </c>
      <c r="U1058" s="5">
        <f>P1058/3304</f>
        <v>2.0939826024571787E-2</v>
      </c>
      <c r="V1058" s="5">
        <f>L1058/26457</f>
        <v>3.0615716067581358E-3</v>
      </c>
    </row>
    <row r="1059" spans="1:22" ht="48" x14ac:dyDescent="0.2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5">
        <f>E1059/D1059</f>
        <v>1.0181818181818181</v>
      </c>
      <c r="P1059" s="6">
        <f>IF(E1059=0,0,E1059/L1059)</f>
        <v>62.921348314606739</v>
      </c>
      <c r="Q1059" t="str">
        <f>LEFT(N1059,FIND("/",N1059)-1)</f>
        <v>theater</v>
      </c>
      <c r="R1059" t="str">
        <f>RIGHT(N1059,LEN(N1059)-FIND("/",N1059))</f>
        <v>plays</v>
      </c>
      <c r="S1059" s="10">
        <f>(((J1059/60)/60)/24)+DATE(1970,1,1)</f>
        <v>41026.953055555554</v>
      </c>
      <c r="T1059" s="10">
        <f>(((I1059/60)/60)/24)+DATE(1970,1,1)</f>
        <v>41061.953055555554</v>
      </c>
      <c r="U1059" s="5">
        <f>P1059/3304</f>
        <v>1.9043991620643685E-2</v>
      </c>
      <c r="V1059" s="5">
        <f>L1059/26457</f>
        <v>3.3639490494009145E-3</v>
      </c>
    </row>
    <row r="1060" spans="1:22" ht="32" x14ac:dyDescent="0.2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5">
        <f>E1060/D1060</f>
        <v>1.5997142857142856</v>
      </c>
      <c r="P1060" s="6">
        <f>IF(E1060=0,0,E1060/L1060)</f>
        <v>109.78431372549019</v>
      </c>
      <c r="Q1060" t="str">
        <f>LEFT(N1060,FIND("/",N1060)-1)</f>
        <v>film &amp; video</v>
      </c>
      <c r="R1060" t="str">
        <f>RIGHT(N1060,LEN(N1060)-FIND("/",N1060))</f>
        <v>television</v>
      </c>
      <c r="S1060" s="10">
        <f>(((J1060/60)/60)/24)+DATE(1970,1,1)</f>
        <v>42508.677187499998</v>
      </c>
      <c r="T1060" s="10">
        <f>(((I1060/60)/60)/24)+DATE(1970,1,1)</f>
        <v>42544.852083333331</v>
      </c>
      <c r="U1060" s="5">
        <f>P1060/3304</f>
        <v>3.3227697858804535E-2</v>
      </c>
      <c r="V1060" s="5">
        <f>L1060/26457</f>
        <v>1.9276561968477152E-3</v>
      </c>
    </row>
    <row r="1061" spans="1:22" ht="48" x14ac:dyDescent="0.2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5">
        <f>E1061/D1061</f>
        <v>1.117</v>
      </c>
      <c r="P1061" s="6">
        <f>IF(E1061=0,0,E1061/L1061)</f>
        <v>53.19047619047619</v>
      </c>
      <c r="Q1061" t="str">
        <f>LEFT(N1061,FIND("/",N1061)-1)</f>
        <v>publishing</v>
      </c>
      <c r="R1061" t="str">
        <f>RIGHT(N1061,LEN(N1061)-FIND("/",N1061))</f>
        <v>nonfiction</v>
      </c>
      <c r="S1061" s="10">
        <f>(((J1061/60)/60)/24)+DATE(1970,1,1)</f>
        <v>42639.421493055561</v>
      </c>
      <c r="T1061" s="10">
        <f>(((I1061/60)/60)/24)+DATE(1970,1,1)</f>
        <v>42659.458333333328</v>
      </c>
      <c r="U1061" s="5">
        <f>P1061/3304</f>
        <v>1.6098812406318459E-2</v>
      </c>
      <c r="V1061" s="5">
        <f>L1061/26457</f>
        <v>3.968703934686472E-3</v>
      </c>
    </row>
    <row r="1062" spans="1:22" ht="48" x14ac:dyDescent="0.2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5">
        <f>E1062/D1062</f>
        <v>1.0145454545454546</v>
      </c>
      <c r="P1062" s="6">
        <f>IF(E1062=0,0,E1062/L1062)</f>
        <v>113.87755102040816</v>
      </c>
      <c r="Q1062" t="str">
        <f>LEFT(N1062,FIND("/",N1062)-1)</f>
        <v>music</v>
      </c>
      <c r="R1062" t="str">
        <f>RIGHT(N1062,LEN(N1062)-FIND("/",N1062))</f>
        <v>rock</v>
      </c>
      <c r="S1062" s="10">
        <f>(((J1062/60)/60)/24)+DATE(1970,1,1)</f>
        <v>40973.038541666669</v>
      </c>
      <c r="T1062" s="10">
        <f>(((I1062/60)/60)/24)+DATE(1970,1,1)</f>
        <v>40993.996874999997</v>
      </c>
      <c r="U1062" s="5">
        <f>P1062/3304</f>
        <v>3.4466571132084796E-2</v>
      </c>
      <c r="V1062" s="5">
        <f>L1062/26457</f>
        <v>1.8520618361870203E-3</v>
      </c>
    </row>
    <row r="1063" spans="1:22" ht="32" x14ac:dyDescent="0.2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5">
        <f>E1063/D1063</f>
        <v>2.7869999999999999</v>
      </c>
      <c r="P1063" s="6">
        <f>IF(E1063=0,0,E1063/L1063)</f>
        <v>23.518987341772153</v>
      </c>
      <c r="Q1063" t="str">
        <f>LEFT(N1063,FIND("/",N1063)-1)</f>
        <v>technology</v>
      </c>
      <c r="R1063" t="str">
        <f>RIGHT(N1063,LEN(N1063)-FIND("/",N1063))</f>
        <v>wearables</v>
      </c>
      <c r="S1063" s="10">
        <f>(((J1063/60)/60)/24)+DATE(1970,1,1)</f>
        <v>42564.026319444441</v>
      </c>
      <c r="T1063" s="10">
        <f>(((I1063/60)/60)/24)+DATE(1970,1,1)</f>
        <v>42594.026319444441</v>
      </c>
      <c r="U1063" s="5">
        <f>P1063/3304</f>
        <v>7.1183375731755909E-3</v>
      </c>
      <c r="V1063" s="5">
        <f>L1063/26457</f>
        <v>8.9579317382923237E-3</v>
      </c>
    </row>
    <row r="1064" spans="1:22" ht="48" x14ac:dyDescent="0.2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5">
        <f>E1064/D1064</f>
        <v>1.1140000000000001</v>
      </c>
      <c r="P1064" s="6">
        <f>IF(E1064=0,0,E1064/L1064)</f>
        <v>50.18018018018018</v>
      </c>
      <c r="Q1064" t="str">
        <f>LEFT(N1064,FIND("/",N1064)-1)</f>
        <v>film &amp; video</v>
      </c>
      <c r="R1064" t="str">
        <f>RIGHT(N1064,LEN(N1064)-FIND("/",N1064))</f>
        <v>documentary</v>
      </c>
      <c r="S1064" s="10">
        <f>(((J1064/60)/60)/24)+DATE(1970,1,1)</f>
        <v>40809.15252314815</v>
      </c>
      <c r="T1064" s="10">
        <f>(((I1064/60)/60)/24)+DATE(1970,1,1)</f>
        <v>40854.194189814814</v>
      </c>
      <c r="U1064" s="5">
        <f>P1064/3304</f>
        <v>1.5187705865671967E-2</v>
      </c>
      <c r="V1064" s="5">
        <f>L1064/26457</f>
        <v>4.1954870166685566E-3</v>
      </c>
    </row>
    <row r="1065" spans="1:22" ht="64" x14ac:dyDescent="0.2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5">
        <f>E1065/D1065</f>
        <v>0.25259090909090909</v>
      </c>
      <c r="P1065" s="6">
        <f>IF(E1065=0,0,E1065/L1065)</f>
        <v>168.39393939393941</v>
      </c>
      <c r="Q1065" t="str">
        <f>LEFT(N1065,FIND("/",N1065)-1)</f>
        <v>food</v>
      </c>
      <c r="R1065" t="str">
        <f>RIGHT(N1065,LEN(N1065)-FIND("/",N1065))</f>
        <v>food trucks</v>
      </c>
      <c r="S1065" s="10">
        <f>(((J1065/60)/60)/24)+DATE(1970,1,1)</f>
        <v>42082.575555555552</v>
      </c>
      <c r="T1065" s="10">
        <f>(((I1065/60)/60)/24)+DATE(1970,1,1)</f>
        <v>42105.25</v>
      </c>
      <c r="U1065" s="5">
        <f>P1065/3304</f>
        <v>5.0966688678553092E-2</v>
      </c>
      <c r="V1065" s="5">
        <f>L1065/26457</f>
        <v>1.2473069509014627E-3</v>
      </c>
    </row>
    <row r="1066" spans="1:22" ht="64" x14ac:dyDescent="0.2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5">
        <f>E1066/D1066</f>
        <v>1.111</v>
      </c>
      <c r="P1066" s="6">
        <f>IF(E1066=0,0,E1066/L1066)</f>
        <v>95.775862068965523</v>
      </c>
      <c r="Q1066" t="str">
        <f>LEFT(N1066,FIND("/",N1066)-1)</f>
        <v>film &amp; video</v>
      </c>
      <c r="R1066" t="str">
        <f>RIGHT(N1066,LEN(N1066)-FIND("/",N1066))</f>
        <v>documentary</v>
      </c>
      <c r="S1066" s="10">
        <f>(((J1066/60)/60)/24)+DATE(1970,1,1)</f>
        <v>40267.245717592588</v>
      </c>
      <c r="T1066" s="10">
        <f>(((I1066/60)/60)/24)+DATE(1970,1,1)</f>
        <v>40308.844444444447</v>
      </c>
      <c r="U1066" s="5">
        <f>P1066/3304</f>
        <v>2.8987851715788597E-2</v>
      </c>
      <c r="V1066" s="5">
        <f>L1066/26457</f>
        <v>2.1922364591601467E-3</v>
      </c>
    </row>
    <row r="1067" spans="1:22" ht="48" x14ac:dyDescent="0.2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5">
        <f>E1067/D1067</f>
        <v>1.1080000000000001</v>
      </c>
      <c r="P1067" s="6">
        <f>IF(E1067=0,0,E1067/L1067)</f>
        <v>554</v>
      </c>
      <c r="Q1067" t="str">
        <f>LEFT(N1067,FIND("/",N1067)-1)</f>
        <v>music</v>
      </c>
      <c r="R1067" t="str">
        <f>RIGHT(N1067,LEN(N1067)-FIND("/",N1067))</f>
        <v>pop</v>
      </c>
      <c r="S1067" s="10">
        <f>(((J1067/60)/60)/24)+DATE(1970,1,1)</f>
        <v>41521.617361111108</v>
      </c>
      <c r="T1067" s="10">
        <f>(((I1067/60)/60)/24)+DATE(1970,1,1)</f>
        <v>41535.617361111108</v>
      </c>
      <c r="U1067" s="5">
        <f>P1067/3304</f>
        <v>0.16767554479418886</v>
      </c>
      <c r="V1067" s="5">
        <f>L1067/26457</f>
        <v>3.7797180330347355E-4</v>
      </c>
    </row>
    <row r="1068" spans="1:22" ht="32" x14ac:dyDescent="0.2">
      <c r="A1068">
        <v>2195</v>
      </c>
      <c r="B1068" s="3" t="s">
        <v>2196</v>
      </c>
      <c r="C1068" s="3" t="s">
        <v>6305</v>
      </c>
      <c r="D1068">
        <v>4600</v>
      </c>
      <c r="E1068">
        <v>5535</v>
      </c>
      <c r="F1068" t="s">
        <v>8219</v>
      </c>
      <c r="G1068" t="s">
        <v>8224</v>
      </c>
      <c r="H1068" t="s">
        <v>8246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8297</v>
      </c>
      <c r="O1068" s="5">
        <f>E1068/D1068</f>
        <v>1.2032608695652174</v>
      </c>
      <c r="P1068" s="6">
        <f>IF(E1068=0,0,E1068/L1068)</f>
        <v>48.130434782608695</v>
      </c>
      <c r="Q1068" t="str">
        <f>LEFT(N1068,FIND("/",N1068)-1)</f>
        <v>games</v>
      </c>
      <c r="R1068" t="str">
        <f>RIGHT(N1068,LEN(N1068)-FIND("/",N1068))</f>
        <v>tabletop games</v>
      </c>
      <c r="S1068" s="10">
        <f>(((J1068/60)/60)/24)+DATE(1970,1,1)</f>
        <v>42197.771990740745</v>
      </c>
      <c r="T1068" s="10">
        <f>(((I1068/60)/60)/24)+DATE(1970,1,1)</f>
        <v>42227.771990740745</v>
      </c>
      <c r="U1068" s="5">
        <f>P1068/3304</f>
        <v>1.456732287609222E-2</v>
      </c>
      <c r="V1068" s="5">
        <f>L1068/26457</f>
        <v>4.3466757379899456E-3</v>
      </c>
    </row>
    <row r="1069" spans="1:22" ht="48" x14ac:dyDescent="0.2">
      <c r="A1069">
        <v>1368</v>
      </c>
      <c r="B1069" s="3" t="s">
        <v>1369</v>
      </c>
      <c r="C1069" s="3" t="s">
        <v>5478</v>
      </c>
      <c r="D1069">
        <v>5000</v>
      </c>
      <c r="E1069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8276</v>
      </c>
      <c r="O1069" s="5">
        <f>E1069/D1069</f>
        <v>1.107</v>
      </c>
      <c r="P1069" s="6">
        <f>IF(E1069=0,0,E1069/L1069)</f>
        <v>63.620689655172413</v>
      </c>
      <c r="Q1069" t="str">
        <f>LEFT(N1069,FIND("/",N1069)-1)</f>
        <v>music</v>
      </c>
      <c r="R1069" t="str">
        <f>RIGHT(N1069,LEN(N1069)-FIND("/",N1069))</f>
        <v>rock</v>
      </c>
      <c r="S1069" s="10">
        <f>(((J1069/60)/60)/24)+DATE(1970,1,1)</f>
        <v>42146.190902777773</v>
      </c>
      <c r="T1069" s="10">
        <f>(((I1069/60)/60)/24)+DATE(1970,1,1)</f>
        <v>42170.190902777773</v>
      </c>
      <c r="U1069" s="5">
        <f>P1069/3304</f>
        <v>1.9255656675294313E-2</v>
      </c>
      <c r="V1069" s="5">
        <f>L1069/26457</f>
        <v>3.2883546887402201E-3</v>
      </c>
    </row>
    <row r="1070" spans="1:22" ht="32" x14ac:dyDescent="0.2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5">
        <f>E1070/D1070</f>
        <v>1.1052</v>
      </c>
      <c r="P1070" s="6">
        <f>IF(E1070=0,0,E1070/L1070)</f>
        <v>40.632352941176471</v>
      </c>
      <c r="Q1070" t="str">
        <f>LEFT(N1070,FIND("/",N1070)-1)</f>
        <v>theater</v>
      </c>
      <c r="R1070" t="str">
        <f>RIGHT(N1070,LEN(N1070)-FIND("/",N1070))</f>
        <v>plays</v>
      </c>
      <c r="S1070" s="10">
        <f>(((J1070/60)/60)/24)+DATE(1970,1,1)</f>
        <v>42401.806562500002</v>
      </c>
      <c r="T1070" s="10">
        <f>(((I1070/60)/60)/24)+DATE(1970,1,1)</f>
        <v>42431.806562500002</v>
      </c>
      <c r="U1070" s="5">
        <f>P1070/3304</f>
        <v>1.2297927645634525E-2</v>
      </c>
      <c r="V1070" s="5">
        <f>L1070/26457</f>
        <v>5.1404165249272406E-3</v>
      </c>
    </row>
    <row r="1071" spans="1:22" ht="48" x14ac:dyDescent="0.2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5">
        <f>E1071/D1071</f>
        <v>1.002909090909091</v>
      </c>
      <c r="P1071" s="6">
        <f>IF(E1071=0,0,E1071/L1071)</f>
        <v>69.822784810126578</v>
      </c>
      <c r="Q1071" t="str">
        <f>LEFT(N1071,FIND("/",N1071)-1)</f>
        <v>theater</v>
      </c>
      <c r="R1071" t="str">
        <f>RIGHT(N1071,LEN(N1071)-FIND("/",N1071))</f>
        <v>plays</v>
      </c>
      <c r="S1071" s="10">
        <f>(((J1071/60)/60)/24)+DATE(1970,1,1)</f>
        <v>42466.558796296296</v>
      </c>
      <c r="T1071" s="10">
        <f>(((I1071/60)/60)/24)+DATE(1970,1,1)</f>
        <v>42490.165972222225</v>
      </c>
      <c r="U1071" s="5">
        <f>P1071/3304</f>
        <v>2.1132804119287706E-2</v>
      </c>
      <c r="V1071" s="5">
        <f>L1071/26457</f>
        <v>2.9859772460974409E-3</v>
      </c>
    </row>
    <row r="1072" spans="1:22" ht="48" x14ac:dyDescent="0.2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5">
        <f>E1072/D1072</f>
        <v>1.1020000000000001</v>
      </c>
      <c r="P1072" s="6">
        <f>IF(E1072=0,0,E1072/L1072)</f>
        <v>166.96969696969697</v>
      </c>
      <c r="Q1072" t="str">
        <f>LEFT(N1072,FIND("/",N1072)-1)</f>
        <v>theater</v>
      </c>
      <c r="R1072" t="str">
        <f>RIGHT(N1072,LEN(N1072)-FIND("/",N1072))</f>
        <v>musical</v>
      </c>
      <c r="S1072" s="10">
        <f>(((J1072/60)/60)/24)+DATE(1970,1,1)</f>
        <v>42682.616967592592</v>
      </c>
      <c r="T1072" s="10">
        <f>(((I1072/60)/60)/24)+DATE(1970,1,1)</f>
        <v>42703.25</v>
      </c>
      <c r="U1072" s="5">
        <f>P1072/3304</f>
        <v>5.0535622569520877E-2</v>
      </c>
      <c r="V1072" s="5">
        <f>L1072/26457</f>
        <v>1.2473069509014627E-3</v>
      </c>
    </row>
    <row r="1073" spans="1:22" ht="48" x14ac:dyDescent="0.2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5">
        <f>E1073/D1073</f>
        <v>2.2035999999999998</v>
      </c>
      <c r="P1073" s="6">
        <f>IF(E1073=0,0,E1073/L1073)</f>
        <v>37.476190476190474</v>
      </c>
      <c r="Q1073" t="str">
        <f>LEFT(N1073,FIND("/",N1073)-1)</f>
        <v>games</v>
      </c>
      <c r="R1073" t="str">
        <f>RIGHT(N1073,LEN(N1073)-FIND("/",N1073))</f>
        <v>tabletop games</v>
      </c>
      <c r="S1073" s="10">
        <f>(((J1073/60)/60)/24)+DATE(1970,1,1)</f>
        <v>42781.549097222218</v>
      </c>
      <c r="T1073" s="10">
        <f>(((I1073/60)/60)/24)+DATE(1970,1,1)</f>
        <v>42806.507430555561</v>
      </c>
      <c r="U1073" s="5">
        <f>P1073/3304</f>
        <v>1.1342672662285253E-2</v>
      </c>
      <c r="V1073" s="5">
        <f>L1073/26457</f>
        <v>5.5561855085610613E-3</v>
      </c>
    </row>
    <row r="1074" spans="1:22" ht="48" x14ac:dyDescent="0.2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5">
        <f>E1074/D1074</f>
        <v>1.1017999999999999</v>
      </c>
      <c r="P1074" s="6">
        <f>IF(E1074=0,0,E1074/L1074)</f>
        <v>68.862499999999997</v>
      </c>
      <c r="Q1074" t="str">
        <f>LEFT(N1074,FIND("/",N1074)-1)</f>
        <v>food</v>
      </c>
      <c r="R1074" t="str">
        <f>RIGHT(N1074,LEN(N1074)-FIND("/",N1074))</f>
        <v>small batch</v>
      </c>
      <c r="S1074" s="10">
        <f>(((J1074/60)/60)/24)+DATE(1970,1,1)</f>
        <v>42495.871736111112</v>
      </c>
      <c r="T1074" s="10">
        <f>(((I1074/60)/60)/24)+DATE(1970,1,1)</f>
        <v>42530.791666666672</v>
      </c>
      <c r="U1074" s="5">
        <f>P1074/3304</f>
        <v>2.0842161016949152E-2</v>
      </c>
      <c r="V1074" s="5">
        <f>L1074/26457</f>
        <v>3.0237744264277884E-3</v>
      </c>
    </row>
    <row r="1075" spans="1:22" ht="48" x14ac:dyDescent="0.2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5">
        <f>E1075/D1075</f>
        <v>1.0007272727272727</v>
      </c>
      <c r="P1075" s="6">
        <f>IF(E1075=0,0,E1075/L1075)</f>
        <v>125.09090909090909</v>
      </c>
      <c r="Q1075" t="str">
        <f>LEFT(N1075,FIND("/",N1075)-1)</f>
        <v>theater</v>
      </c>
      <c r="R1075" t="str">
        <f>RIGHT(N1075,LEN(N1075)-FIND("/",N1075))</f>
        <v>plays</v>
      </c>
      <c r="S1075" s="10">
        <f>(((J1075/60)/60)/24)+DATE(1970,1,1)</f>
        <v>42193.771481481483</v>
      </c>
      <c r="T1075" s="10">
        <f>(((I1075/60)/60)/24)+DATE(1970,1,1)</f>
        <v>42212.957638888889</v>
      </c>
      <c r="U1075" s="5">
        <f>P1075/3304</f>
        <v>3.7860444640105656E-2</v>
      </c>
      <c r="V1075" s="5">
        <f>L1075/26457</f>
        <v>1.6630759345352838E-3</v>
      </c>
    </row>
    <row r="1076" spans="1:22" ht="48" x14ac:dyDescent="0.2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5">
        <f>E1076/D1076</f>
        <v>1.1002000000000001</v>
      </c>
      <c r="P1076" s="6">
        <f>IF(E1076=0,0,E1076/L1076)</f>
        <v>72.381578947368425</v>
      </c>
      <c r="Q1076" t="str">
        <f>LEFT(N1076,FIND("/",N1076)-1)</f>
        <v>theater</v>
      </c>
      <c r="R1076" t="str">
        <f>RIGHT(N1076,LEN(N1076)-FIND("/",N1076))</f>
        <v>plays</v>
      </c>
      <c r="S1076" s="10">
        <f>(((J1076/60)/60)/24)+DATE(1970,1,1)</f>
        <v>42329.838159722218</v>
      </c>
      <c r="T1076" s="10">
        <f>(((I1076/60)/60)/24)+DATE(1970,1,1)</f>
        <v>42388.957638888889</v>
      </c>
      <c r="U1076" s="5">
        <f>P1076/3304</f>
        <v>2.1907257550656301E-2</v>
      </c>
      <c r="V1076" s="5">
        <f>L1076/26457</f>
        <v>2.872585705106399E-3</v>
      </c>
    </row>
    <row r="1077" spans="1:22" ht="48" x14ac:dyDescent="0.2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5">
        <f>E1077/D1077</f>
        <v>1</v>
      </c>
      <c r="P1077" s="6">
        <f>IF(E1077=0,0,E1077/L1077)</f>
        <v>305.55555555555554</v>
      </c>
      <c r="Q1077" t="str">
        <f>LEFT(N1077,FIND("/",N1077)-1)</f>
        <v>music</v>
      </c>
      <c r="R1077" t="str">
        <f>RIGHT(N1077,LEN(N1077)-FIND("/",N1077))</f>
        <v>rock</v>
      </c>
      <c r="S1077" s="10">
        <f>(((J1077/60)/60)/24)+DATE(1970,1,1)</f>
        <v>40730.105625000004</v>
      </c>
      <c r="T1077" s="10">
        <f>(((I1077/60)/60)/24)+DATE(1970,1,1)</f>
        <v>40747.165972222225</v>
      </c>
      <c r="U1077" s="5">
        <f>P1077/3304</f>
        <v>9.2480495022867898E-2</v>
      </c>
      <c r="V1077" s="5">
        <f>L1077/26457</f>
        <v>6.8034924594625242E-4</v>
      </c>
    </row>
    <row r="1078" spans="1:22" ht="32" x14ac:dyDescent="0.2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5">
        <f>E1078/D1078</f>
        <v>1.3740000000000001</v>
      </c>
      <c r="P1078" s="6">
        <f>IF(E1078=0,0,E1078/L1078)</f>
        <v>69.569620253164558</v>
      </c>
      <c r="Q1078" t="str">
        <f>LEFT(N1078,FIND("/",N1078)-1)</f>
        <v>games</v>
      </c>
      <c r="R1078" t="str">
        <f>RIGHT(N1078,LEN(N1078)-FIND("/",N1078))</f>
        <v>tabletop games</v>
      </c>
      <c r="S1078" s="10">
        <f>(((J1078/60)/60)/24)+DATE(1970,1,1)</f>
        <v>42774.621712962966</v>
      </c>
      <c r="T1078" s="10">
        <f>(((I1078/60)/60)/24)+DATE(1970,1,1)</f>
        <v>42804.621712962966</v>
      </c>
      <c r="U1078" s="5">
        <f>P1078/3304</f>
        <v>2.1056180464032858E-2</v>
      </c>
      <c r="V1078" s="5">
        <f>L1078/26457</f>
        <v>2.9859772460974409E-3</v>
      </c>
    </row>
    <row r="1079" spans="1:22" ht="48" x14ac:dyDescent="0.2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5">
        <f>E1079/D1079</f>
        <v>1.0962000000000001</v>
      </c>
      <c r="P1079" s="6">
        <f>IF(E1079=0,0,E1079/L1079)</f>
        <v>50.75</v>
      </c>
      <c r="Q1079" t="str">
        <f>LEFT(N1079,FIND("/",N1079)-1)</f>
        <v>theater</v>
      </c>
      <c r="R1079" t="str">
        <f>RIGHT(N1079,LEN(N1079)-FIND("/",N1079))</f>
        <v>plays</v>
      </c>
      <c r="S1079" s="10">
        <f>(((J1079/60)/60)/24)+DATE(1970,1,1)</f>
        <v>42061.212488425925</v>
      </c>
      <c r="T1079" s="10">
        <f>(((I1079/60)/60)/24)+DATE(1970,1,1)</f>
        <v>42089.166666666672</v>
      </c>
      <c r="U1079" s="5">
        <f>P1079/3304</f>
        <v>1.5360169491525424E-2</v>
      </c>
      <c r="V1079" s="5">
        <f>L1079/26457</f>
        <v>4.0820954756775147E-3</v>
      </c>
    </row>
    <row r="1080" spans="1:22" ht="48" x14ac:dyDescent="0.2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5">
        <f>E1080/D1080</f>
        <v>1.0955999999999999</v>
      </c>
      <c r="P1080" s="6">
        <f>IF(E1080=0,0,E1080/L1080)</f>
        <v>91.3</v>
      </c>
      <c r="Q1080" t="str">
        <f>LEFT(N1080,FIND("/",N1080)-1)</f>
        <v>theater</v>
      </c>
      <c r="R1080" t="str">
        <f>RIGHT(N1080,LEN(N1080)-FIND("/",N1080))</f>
        <v>plays</v>
      </c>
      <c r="S1080" s="10">
        <f>(((J1080/60)/60)/24)+DATE(1970,1,1)</f>
        <v>40531.886886574073</v>
      </c>
      <c r="T1080" s="10">
        <f>(((I1080/60)/60)/24)+DATE(1970,1,1)</f>
        <v>40591.886886574073</v>
      </c>
      <c r="U1080" s="5">
        <f>P1080/3304</f>
        <v>2.7633171912832929E-2</v>
      </c>
      <c r="V1080" s="5">
        <f>L1080/26457</f>
        <v>2.2678308198208412E-3</v>
      </c>
    </row>
    <row r="1081" spans="1:22" ht="32" x14ac:dyDescent="0.2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5">
        <f>E1081/D1081</f>
        <v>1.0938000000000001</v>
      </c>
      <c r="P1081" s="6">
        <f>IF(E1081=0,0,E1081/L1081)</f>
        <v>54.69</v>
      </c>
      <c r="Q1081" t="str">
        <f>LEFT(N1081,FIND("/",N1081)-1)</f>
        <v>publishing</v>
      </c>
      <c r="R1081" t="str">
        <f>RIGHT(N1081,LEN(N1081)-FIND("/",N1081))</f>
        <v>nonfiction</v>
      </c>
      <c r="S1081" s="10">
        <f>(((J1081/60)/60)/24)+DATE(1970,1,1)</f>
        <v>42184.816539351858</v>
      </c>
      <c r="T1081" s="10">
        <f>(((I1081/60)/60)/24)+DATE(1970,1,1)</f>
        <v>42215.165972222225</v>
      </c>
      <c r="U1081" s="5">
        <f>P1081/3304</f>
        <v>1.6552663438256659E-2</v>
      </c>
      <c r="V1081" s="5">
        <f>L1081/26457</f>
        <v>3.7797180330347356E-3</v>
      </c>
    </row>
    <row r="1082" spans="1:22" ht="48" x14ac:dyDescent="0.2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5">
        <f>E1082/D1082</f>
        <v>1.36625</v>
      </c>
      <c r="P1082" s="6">
        <f>IF(E1082=0,0,E1082/L1082)</f>
        <v>70.064102564102569</v>
      </c>
      <c r="Q1082" t="str">
        <f>LEFT(N1082,FIND("/",N1082)-1)</f>
        <v>music</v>
      </c>
      <c r="R1082" t="str">
        <f>RIGHT(N1082,LEN(N1082)-FIND("/",N1082))</f>
        <v>rock</v>
      </c>
      <c r="S1082" s="10">
        <f>(((J1082/60)/60)/24)+DATE(1970,1,1)</f>
        <v>42126.92123842593</v>
      </c>
      <c r="T1082" s="10">
        <f>(((I1082/60)/60)/24)+DATE(1970,1,1)</f>
        <v>42158.1875</v>
      </c>
      <c r="U1082" s="5">
        <f>P1082/3304</f>
        <v>2.1205842180418454E-2</v>
      </c>
      <c r="V1082" s="5">
        <f>L1082/26457</f>
        <v>2.9481800657670939E-3</v>
      </c>
    </row>
    <row r="1083" spans="1:22" ht="48" x14ac:dyDescent="0.2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5">
        <f>E1083/D1083</f>
        <v>1.0924</v>
      </c>
      <c r="P1083" s="6">
        <f>IF(E1083=0,0,E1083/L1083)</f>
        <v>74.821917808219183</v>
      </c>
      <c r="Q1083" t="str">
        <f>LEFT(N1083,FIND("/",N1083)-1)</f>
        <v>theater</v>
      </c>
      <c r="R1083" t="str">
        <f>RIGHT(N1083,LEN(N1083)-FIND("/",N1083))</f>
        <v>plays</v>
      </c>
      <c r="S1083" s="10">
        <f>(((J1083/60)/60)/24)+DATE(1970,1,1)</f>
        <v>42303.672662037032</v>
      </c>
      <c r="T1083" s="10">
        <f>(((I1083/60)/60)/24)+DATE(1970,1,1)</f>
        <v>42338.714328703703</v>
      </c>
      <c r="U1083" s="5">
        <f>P1083/3304</f>
        <v>2.264585890079273E-2</v>
      </c>
      <c r="V1083" s="5">
        <f>L1083/26457</f>
        <v>2.7591941641153571E-3</v>
      </c>
    </row>
    <row r="1084" spans="1:22" ht="48" x14ac:dyDescent="0.2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5">
        <f>E1084/D1084</f>
        <v>1.3640000000000001</v>
      </c>
      <c r="P1084" s="6">
        <f>IF(E1084=0,0,E1084/L1084)</f>
        <v>160.47058823529412</v>
      </c>
      <c r="Q1084" t="str">
        <f>LEFT(N1084,FIND("/",N1084)-1)</f>
        <v>film &amp; video</v>
      </c>
      <c r="R1084" t="str">
        <f>RIGHT(N1084,LEN(N1084)-FIND("/",N1084))</f>
        <v>documentary</v>
      </c>
      <c r="S1084" s="10">
        <f>(((J1084/60)/60)/24)+DATE(1970,1,1)</f>
        <v>42058.235289351855</v>
      </c>
      <c r="T1084" s="10">
        <f>(((I1084/60)/60)/24)+DATE(1970,1,1)</f>
        <v>42085.333333333328</v>
      </c>
      <c r="U1084" s="5">
        <f>P1084/3304</f>
        <v>4.8568579974362626E-2</v>
      </c>
      <c r="V1084" s="5">
        <f>L1084/26457</f>
        <v>1.2851041312318102E-3</v>
      </c>
    </row>
    <row r="1085" spans="1:22" ht="48" x14ac:dyDescent="0.2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5">
        <f>E1085/D1085</f>
        <v>0.35174193548387095</v>
      </c>
      <c r="P1085" s="6">
        <f>IF(E1085=0,0,E1085/L1085)</f>
        <v>104.84615384615384</v>
      </c>
      <c r="Q1085" t="str">
        <f>LEFT(N1085,FIND("/",N1085)-1)</f>
        <v>photography</v>
      </c>
      <c r="R1085" t="str">
        <f>RIGHT(N1085,LEN(N1085)-FIND("/",N1085))</f>
        <v>photobooks</v>
      </c>
      <c r="S1085" s="10">
        <f>(((J1085/60)/60)/24)+DATE(1970,1,1)</f>
        <v>42282.678287037037</v>
      </c>
      <c r="T1085" s="10">
        <f>(((I1085/60)/60)/24)+DATE(1970,1,1)</f>
        <v>42322.719953703709</v>
      </c>
      <c r="U1085" s="5">
        <f>P1085/3304</f>
        <v>3.1733097411063511E-2</v>
      </c>
      <c r="V1085" s="5">
        <f>L1085/26457</f>
        <v>1.9654533771780625E-3</v>
      </c>
    </row>
    <row r="1086" spans="1:22" ht="48" x14ac:dyDescent="0.2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5">
        <f>E1086/D1086</f>
        <v>1.5551428571428572</v>
      </c>
      <c r="P1086" s="6">
        <f>IF(E1086=0,0,E1086/L1086)</f>
        <v>36.530201342281877</v>
      </c>
      <c r="Q1086" t="str">
        <f>LEFT(N1086,FIND("/",N1086)-1)</f>
        <v>publishing</v>
      </c>
      <c r="R1086" t="str">
        <f>RIGHT(N1086,LEN(N1086)-FIND("/",N1086))</f>
        <v>nonfiction</v>
      </c>
      <c r="S1086" s="10">
        <f>(((J1086/60)/60)/24)+DATE(1970,1,1)</f>
        <v>41247.020243055551</v>
      </c>
      <c r="T1086" s="10">
        <f>(((I1086/60)/60)/24)+DATE(1970,1,1)</f>
        <v>41288.888888888891</v>
      </c>
      <c r="U1086" s="5">
        <f>P1086/3304</f>
        <v>1.1056356338463039E-2</v>
      </c>
      <c r="V1086" s="5">
        <f>L1086/26457</f>
        <v>5.6317798692217562E-3</v>
      </c>
    </row>
    <row r="1087" spans="1:22" ht="32" x14ac:dyDescent="0.2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5">
        <f>E1087/D1087</f>
        <v>2.7185000000000001</v>
      </c>
      <c r="P1087" s="6">
        <f>IF(E1087=0,0,E1087/L1087)</f>
        <v>48.544642857142854</v>
      </c>
      <c r="Q1087" t="str">
        <f>LEFT(N1087,FIND("/",N1087)-1)</f>
        <v>music</v>
      </c>
      <c r="R1087" t="str">
        <f>RIGHT(N1087,LEN(N1087)-FIND("/",N1087))</f>
        <v>rock</v>
      </c>
      <c r="S1087" s="10">
        <f>(((J1087/60)/60)/24)+DATE(1970,1,1)</f>
        <v>41228.924884259257</v>
      </c>
      <c r="T1087" s="10">
        <f>(((I1087/60)/60)/24)+DATE(1970,1,1)</f>
        <v>41258.924884259257</v>
      </c>
      <c r="U1087" s="5">
        <f>P1087/3304</f>
        <v>1.46926885160844E-2</v>
      </c>
      <c r="V1087" s="5">
        <f>L1087/26457</f>
        <v>4.2332841969989037E-3</v>
      </c>
    </row>
    <row r="1088" spans="1:22" ht="48" x14ac:dyDescent="0.2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5">
        <f>E1088/D1088</f>
        <v>1.0866</v>
      </c>
      <c r="P1088" s="6">
        <f>IF(E1088=0,0,E1088/L1088)</f>
        <v>61.044943820224717</v>
      </c>
      <c r="Q1088" t="str">
        <f>LEFT(N1088,FIND("/",N1088)-1)</f>
        <v>music</v>
      </c>
      <c r="R1088" t="str">
        <f>RIGHT(N1088,LEN(N1088)-FIND("/",N1088))</f>
        <v>indie rock</v>
      </c>
      <c r="S1088" s="10">
        <f>(((J1088/60)/60)/24)+DATE(1970,1,1)</f>
        <v>41696.817129629628</v>
      </c>
      <c r="T1088" s="10">
        <f>(((I1088/60)/60)/24)+DATE(1970,1,1)</f>
        <v>41731.775462962964</v>
      </c>
      <c r="U1088" s="5">
        <f>P1088/3304</f>
        <v>1.8476072584813777E-2</v>
      </c>
      <c r="V1088" s="5">
        <f>L1088/26457</f>
        <v>3.3639490494009145E-3</v>
      </c>
    </row>
    <row r="1089" spans="1:22" ht="48" x14ac:dyDescent="0.2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5">
        <f>E1089/D1089</f>
        <v>0.31947058823529412</v>
      </c>
      <c r="P1089" s="6">
        <f>IF(E1089=0,0,E1089/L1089)</f>
        <v>115.55319148936171</v>
      </c>
      <c r="Q1089" t="str">
        <f>LEFT(N1089,FIND("/",N1089)-1)</f>
        <v>publishing</v>
      </c>
      <c r="R1089" t="str">
        <f>RIGHT(N1089,LEN(N1089)-FIND("/",N1089))</f>
        <v>translations</v>
      </c>
      <c r="S1089" s="10">
        <f>(((J1089/60)/60)/24)+DATE(1970,1,1)</f>
        <v>42304.210833333331</v>
      </c>
      <c r="T1089" s="10">
        <f>(((I1089/60)/60)/24)+DATE(1970,1,1)</f>
        <v>42334.252500000002</v>
      </c>
      <c r="U1089" s="5">
        <f>P1089/3304</f>
        <v>3.4973726237700273E-2</v>
      </c>
      <c r="V1089" s="5">
        <f>L1089/26457</f>
        <v>1.7764674755263257E-3</v>
      </c>
    </row>
    <row r="1090" spans="1:22" ht="48" x14ac:dyDescent="0.2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5">
        <f>E1090/D1090</f>
        <v>1.0860000000000001</v>
      </c>
      <c r="P1090" s="6">
        <f>IF(E1090=0,0,E1090/L1090)</f>
        <v>54.3</v>
      </c>
      <c r="Q1090" t="str">
        <f>LEFT(N1090,FIND("/",N1090)-1)</f>
        <v>theater</v>
      </c>
      <c r="R1090" t="str">
        <f>RIGHT(N1090,LEN(N1090)-FIND("/",N1090))</f>
        <v>plays</v>
      </c>
      <c r="S1090" s="10">
        <f>(((J1090/60)/60)/24)+DATE(1970,1,1)</f>
        <v>41931.682939814818</v>
      </c>
      <c r="T1090" s="10">
        <f>(((I1090/60)/60)/24)+DATE(1970,1,1)</f>
        <v>41961.724606481483</v>
      </c>
      <c r="U1090" s="5">
        <f>P1090/3304</f>
        <v>1.6434624697336562E-2</v>
      </c>
      <c r="V1090" s="5">
        <f>L1090/26457</f>
        <v>3.7797180330347356E-3</v>
      </c>
    </row>
    <row r="1091" spans="1:22" ht="48" x14ac:dyDescent="0.2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5">
        <f>E1091/D1091</f>
        <v>0.15491428571428573</v>
      </c>
      <c r="P1091" s="6">
        <f>IF(E1091=0,0,E1091/L1091)</f>
        <v>71.34210526315789</v>
      </c>
      <c r="Q1091" t="str">
        <f>LEFT(N1091,FIND("/",N1091)-1)</f>
        <v>photography</v>
      </c>
      <c r="R1091" t="str">
        <f>RIGHT(N1091,LEN(N1091)-FIND("/",N1091))</f>
        <v>photobooks</v>
      </c>
      <c r="S1091" s="10">
        <f>(((J1091/60)/60)/24)+DATE(1970,1,1)</f>
        <v>42388.575104166666</v>
      </c>
      <c r="T1091" s="10">
        <f>(((I1091/60)/60)/24)+DATE(1970,1,1)</f>
        <v>42421.575104166666</v>
      </c>
      <c r="U1091" s="5">
        <f>P1091/3304</f>
        <v>2.1592646871415825E-2</v>
      </c>
      <c r="V1091" s="5">
        <f>L1091/26457</f>
        <v>2.872585705106399E-3</v>
      </c>
    </row>
    <row r="1092" spans="1:22" ht="32" x14ac:dyDescent="0.2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5">
        <f>E1092/D1092</f>
        <v>2.7069999999999999</v>
      </c>
      <c r="P1092" s="6">
        <f>IF(E1092=0,0,E1092/L1092)</f>
        <v>53.078431372549019</v>
      </c>
      <c r="Q1092" t="str">
        <f>LEFT(N1092,FIND("/",N1092)-1)</f>
        <v>games</v>
      </c>
      <c r="R1092" t="str">
        <f>RIGHT(N1092,LEN(N1092)-FIND("/",N1092))</f>
        <v>tabletop games</v>
      </c>
      <c r="S1092" s="10">
        <f>(((J1092/60)/60)/24)+DATE(1970,1,1)</f>
        <v>42338.709108796291</v>
      </c>
      <c r="T1092" s="10">
        <f>(((I1092/60)/60)/24)+DATE(1970,1,1)</f>
        <v>42372.957638888889</v>
      </c>
      <c r="U1092" s="5">
        <f>P1092/3304</f>
        <v>1.6064900536485779E-2</v>
      </c>
      <c r="V1092" s="5">
        <f>L1092/26457</f>
        <v>3.8553123936954305E-3</v>
      </c>
    </row>
    <row r="1093" spans="1:22" ht="32" x14ac:dyDescent="0.2">
      <c r="A1093">
        <v>3773</v>
      </c>
      <c r="B1093" s="3" t="s">
        <v>3770</v>
      </c>
      <c r="C1093" s="3" t="s">
        <v>7883</v>
      </c>
      <c r="D1093">
        <v>5000</v>
      </c>
      <c r="E1093">
        <v>5410</v>
      </c>
      <c r="F1093" t="s">
        <v>8219</v>
      </c>
      <c r="G1093" t="s">
        <v>8224</v>
      </c>
      <c r="H1093" t="s">
        <v>8246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8305</v>
      </c>
      <c r="O1093" s="5">
        <f>E1093/D1093</f>
        <v>1.0820000000000001</v>
      </c>
      <c r="P1093" s="6">
        <f>IF(E1093=0,0,E1093/L1093)</f>
        <v>94.912280701754383</v>
      </c>
      <c r="Q1093" t="str">
        <f>LEFT(N1093,FIND("/",N1093)-1)</f>
        <v>theater</v>
      </c>
      <c r="R1093" t="str">
        <f>RIGHT(N1093,LEN(N1093)-FIND("/",N1093))</f>
        <v>musical</v>
      </c>
      <c r="S1093" s="10">
        <f>(((J1093/60)/60)/24)+DATE(1970,1,1)</f>
        <v>42656.005173611105</v>
      </c>
      <c r="T1093" s="10">
        <f>(((I1093/60)/60)/24)+DATE(1970,1,1)</f>
        <v>42689.088888888888</v>
      </c>
      <c r="U1093" s="5">
        <f>P1093/3304</f>
        <v>2.8726477209974087E-2</v>
      </c>
      <c r="V1093" s="5">
        <f>L1093/26457</f>
        <v>2.1544392788297993E-3</v>
      </c>
    </row>
    <row r="1094" spans="1:22" ht="48" x14ac:dyDescent="0.2">
      <c r="A1094">
        <v>111</v>
      </c>
      <c r="B1094" s="3" t="s">
        <v>113</v>
      </c>
      <c r="C1094" s="3" t="s">
        <v>4222</v>
      </c>
      <c r="D1094">
        <v>3500</v>
      </c>
      <c r="E1094">
        <v>5410</v>
      </c>
      <c r="F1094" t="s">
        <v>8219</v>
      </c>
      <c r="G1094" t="s">
        <v>8226</v>
      </c>
      <c r="H1094" t="s">
        <v>8248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8266</v>
      </c>
      <c r="O1094" s="5">
        <f>E1094/D1094</f>
        <v>1.5457142857142858</v>
      </c>
      <c r="P1094" s="6">
        <f>IF(E1094=0,0,E1094/L1094)</f>
        <v>102.0754716981132</v>
      </c>
      <c r="Q1094" t="str">
        <f>LEFT(N1094,FIND("/",N1094)-1)</f>
        <v>film &amp; video</v>
      </c>
      <c r="R1094" t="str">
        <f>RIGHT(N1094,LEN(N1094)-FIND("/",N1094))</f>
        <v>shorts</v>
      </c>
      <c r="S1094" s="10">
        <f>(((J1094/60)/60)/24)+DATE(1970,1,1)</f>
        <v>42125.333182870367</v>
      </c>
      <c r="T1094" s="10">
        <f>(((I1094/60)/60)/24)+DATE(1970,1,1)</f>
        <v>42155.333182870367</v>
      </c>
      <c r="U1094" s="5">
        <f>P1094/3304</f>
        <v>3.0894513225821187E-2</v>
      </c>
      <c r="V1094" s="5">
        <f>L1094/26457</f>
        <v>2.0032505575084099E-3</v>
      </c>
    </row>
    <row r="1095" spans="1:22" ht="48" x14ac:dyDescent="0.2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5">
        <f>E1095/D1095</f>
        <v>1.1997755555555556</v>
      </c>
      <c r="P1095" s="6">
        <f>IF(E1095=0,0,E1095/L1095)</f>
        <v>50.9338679245283</v>
      </c>
      <c r="Q1095" t="str">
        <f>LEFT(N1095,FIND("/",N1095)-1)</f>
        <v>music</v>
      </c>
      <c r="R1095" t="str">
        <f>RIGHT(N1095,LEN(N1095)-FIND("/",N1095))</f>
        <v>rock</v>
      </c>
      <c r="S1095" s="10">
        <f>(((J1095/60)/60)/24)+DATE(1970,1,1)</f>
        <v>41792.667361111111</v>
      </c>
      <c r="T1095" s="10">
        <f>(((I1095/60)/60)/24)+DATE(1970,1,1)</f>
        <v>41813.667361111111</v>
      </c>
      <c r="U1095" s="5">
        <f>P1095/3304</f>
        <v>1.5415819589748275E-2</v>
      </c>
      <c r="V1095" s="5">
        <f>L1095/26457</f>
        <v>4.0065011150168198E-3</v>
      </c>
    </row>
    <row r="1096" spans="1:22" ht="48" x14ac:dyDescent="0.2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5">
        <f>E1096/D1096</f>
        <v>1.0791999999999999</v>
      </c>
      <c r="P1096" s="6">
        <f>IF(E1096=0,0,E1096/L1096)</f>
        <v>154.17142857142858</v>
      </c>
      <c r="Q1096" t="str">
        <f>LEFT(N1096,FIND("/",N1096)-1)</f>
        <v>technology</v>
      </c>
      <c r="R1096" t="str">
        <f>RIGHT(N1096,LEN(N1096)-FIND("/",N1096))</f>
        <v>hardware</v>
      </c>
      <c r="S1096" s="10">
        <f>(((J1096/60)/60)/24)+DATE(1970,1,1)</f>
        <v>42705.764513888891</v>
      </c>
      <c r="T1096" s="10">
        <f>(((I1096/60)/60)/24)+DATE(1970,1,1)</f>
        <v>42735.764513888891</v>
      </c>
      <c r="U1096" s="5">
        <f>P1096/3304</f>
        <v>4.6662054652369424E-2</v>
      </c>
      <c r="V1096" s="5">
        <f>L1096/26457</f>
        <v>1.3229013115621574E-3</v>
      </c>
    </row>
    <row r="1097" spans="1:22" ht="48" x14ac:dyDescent="0.2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5">
        <f>E1097/D1097</f>
        <v>0.308</v>
      </c>
      <c r="P1097" s="6">
        <f>IF(E1097=0,0,E1097/L1097)</f>
        <v>71.86666666666666</v>
      </c>
      <c r="Q1097" t="str">
        <f>LEFT(N1097,FIND("/",N1097)-1)</f>
        <v>photography</v>
      </c>
      <c r="R1097" t="str">
        <f>RIGHT(N1097,LEN(N1097)-FIND("/",N1097))</f>
        <v>photobooks</v>
      </c>
      <c r="S1097" s="10">
        <f>(((J1097/60)/60)/24)+DATE(1970,1,1)</f>
        <v>42018.071550925932</v>
      </c>
      <c r="T1097" s="10">
        <f>(((I1097/60)/60)/24)+DATE(1970,1,1)</f>
        <v>42049.071550925932</v>
      </c>
      <c r="U1097" s="5">
        <f>P1097/3304</f>
        <v>2.175141242937853E-2</v>
      </c>
      <c r="V1097" s="5">
        <f>L1097/26457</f>
        <v>2.8347885247760516E-3</v>
      </c>
    </row>
    <row r="1098" spans="1:22" ht="48" x14ac:dyDescent="0.2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5">
        <f>E1098/D1098</f>
        <v>1.077758</v>
      </c>
      <c r="P1098" s="6">
        <f>IF(E1098=0,0,E1098/L1098)</f>
        <v>45.667711864406776</v>
      </c>
      <c r="Q1098" t="str">
        <f>LEFT(N1098,FIND("/",N1098)-1)</f>
        <v>film &amp; video</v>
      </c>
      <c r="R1098" t="str">
        <f>RIGHT(N1098,LEN(N1098)-FIND("/",N1098))</f>
        <v>documentary</v>
      </c>
      <c r="S1098" s="10">
        <f>(((J1098/60)/60)/24)+DATE(1970,1,1)</f>
        <v>40697.498449074075</v>
      </c>
      <c r="T1098" s="10">
        <f>(((I1098/60)/60)/24)+DATE(1970,1,1)</f>
        <v>40727.498449074075</v>
      </c>
      <c r="U1098" s="5">
        <f>P1098/3304</f>
        <v>1.3821946690195756E-2</v>
      </c>
      <c r="V1098" s="5">
        <f>L1098/26457</f>
        <v>4.4600672789809883E-3</v>
      </c>
    </row>
    <row r="1099" spans="1:22" ht="48" x14ac:dyDescent="0.2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5">
        <f>E1099/D1099</f>
        <v>1.0761100000000001</v>
      </c>
      <c r="P1099" s="6">
        <f>IF(E1099=0,0,E1099/L1099)</f>
        <v>76.865000000000009</v>
      </c>
      <c r="Q1099" t="str">
        <f>LEFT(N1099,FIND("/",N1099)-1)</f>
        <v>film &amp; video</v>
      </c>
      <c r="R1099" t="str">
        <f>RIGHT(N1099,LEN(N1099)-FIND("/",N1099))</f>
        <v>television</v>
      </c>
      <c r="S1099" s="10">
        <f>(((J1099/60)/60)/24)+DATE(1970,1,1)</f>
        <v>41932.819525462961</v>
      </c>
      <c r="T1099" s="10">
        <f>(((I1099/60)/60)/24)+DATE(1970,1,1)</f>
        <v>41992.861192129625</v>
      </c>
      <c r="U1099" s="5">
        <f>P1099/3304</f>
        <v>2.3264225181598066E-2</v>
      </c>
      <c r="V1099" s="5">
        <f>L1099/26457</f>
        <v>2.6458026231243148E-3</v>
      </c>
    </row>
    <row r="1100" spans="1:22" ht="48" x14ac:dyDescent="0.2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5">
        <f>E1100/D1100</f>
        <v>0.89666666666666661</v>
      </c>
      <c r="P1100" s="6">
        <f>IF(E1100=0,0,E1100/L1100)</f>
        <v>145.40540540540542</v>
      </c>
      <c r="Q1100" t="str">
        <f>LEFT(N1100,FIND("/",N1100)-1)</f>
        <v>theater</v>
      </c>
      <c r="R1100" t="str">
        <f>RIGHT(N1100,LEN(N1100)-FIND("/",N1100))</f>
        <v>musical</v>
      </c>
      <c r="S1100" s="10">
        <f>(((J1100/60)/60)/24)+DATE(1970,1,1)</f>
        <v>42084.881539351853</v>
      </c>
      <c r="T1100" s="10">
        <f>(((I1100/60)/60)/24)+DATE(1970,1,1)</f>
        <v>42114.881539351853</v>
      </c>
      <c r="U1100" s="5">
        <f>P1100/3304</f>
        <v>4.4008899941103331E-2</v>
      </c>
      <c r="V1100" s="5">
        <f>L1100/26457</f>
        <v>1.3984956722228521E-3</v>
      </c>
    </row>
    <row r="1101" spans="1:22" ht="48" x14ac:dyDescent="0.2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5">
        <f>E1101/D1101</f>
        <v>1.0751999999999999</v>
      </c>
      <c r="P1101" s="6">
        <f>IF(E1101=0,0,E1101/L1101)</f>
        <v>76.8</v>
      </c>
      <c r="Q1101" t="str">
        <f>LEFT(N1101,FIND("/",N1101)-1)</f>
        <v>theater</v>
      </c>
      <c r="R1101" t="str">
        <f>RIGHT(N1101,LEN(N1101)-FIND("/",N1101))</f>
        <v>plays</v>
      </c>
      <c r="S1101" s="10">
        <f>(((J1101/60)/60)/24)+DATE(1970,1,1)</f>
        <v>42495.992800925931</v>
      </c>
      <c r="T1101" s="10">
        <f>(((I1101/60)/60)/24)+DATE(1970,1,1)</f>
        <v>42552.958333333328</v>
      </c>
      <c r="U1101" s="5">
        <f>P1101/3304</f>
        <v>2.3244552058111378E-2</v>
      </c>
      <c r="V1101" s="5">
        <f>L1101/26457</f>
        <v>2.6458026231243148E-3</v>
      </c>
    </row>
    <row r="1102" spans="1:22" ht="32" x14ac:dyDescent="0.2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5">
        <f>E1102/D1102</f>
        <v>1.3862051149573753</v>
      </c>
      <c r="P1102" s="6">
        <f>IF(E1102=0,0,E1102/L1102)</f>
        <v>116.65217391304348</v>
      </c>
      <c r="Q1102" t="str">
        <f>LEFT(N1102,FIND("/",N1102)-1)</f>
        <v>theater</v>
      </c>
      <c r="R1102" t="str">
        <f>RIGHT(N1102,LEN(N1102)-FIND("/",N1102))</f>
        <v>plays</v>
      </c>
      <c r="S1102" s="10">
        <f>(((J1102/60)/60)/24)+DATE(1970,1,1)</f>
        <v>42185.521087962959</v>
      </c>
      <c r="T1102" s="10">
        <f>(((I1102/60)/60)/24)+DATE(1970,1,1)</f>
        <v>42215.521087962959</v>
      </c>
      <c r="U1102" s="5">
        <f>P1102/3304</f>
        <v>3.5306348036635439E-2</v>
      </c>
      <c r="V1102" s="5">
        <f>L1102/26457</f>
        <v>1.7386702951959784E-3</v>
      </c>
    </row>
    <row r="1103" spans="1:22" ht="48" x14ac:dyDescent="0.2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5">
        <f>E1103/D1103</f>
        <v>1.0209523809523811</v>
      </c>
      <c r="P1103" s="6">
        <f>IF(E1103=0,0,E1103/L1103)</f>
        <v>83.75</v>
      </c>
      <c r="Q1103" t="str">
        <f>LEFT(N1103,FIND("/",N1103)-1)</f>
        <v>film &amp; video</v>
      </c>
      <c r="R1103" t="str">
        <f>RIGHT(N1103,LEN(N1103)-FIND("/",N1103))</f>
        <v>television</v>
      </c>
      <c r="S1103" s="10">
        <f>(((J1103/60)/60)/24)+DATE(1970,1,1)</f>
        <v>42286.660891203705</v>
      </c>
      <c r="T1103" s="10">
        <f>(((I1103/60)/60)/24)+DATE(1970,1,1)</f>
        <v>42316.702557870376</v>
      </c>
      <c r="U1103" s="5">
        <f>P1103/3304</f>
        <v>2.5348062953995158E-2</v>
      </c>
      <c r="V1103" s="5">
        <f>L1103/26457</f>
        <v>2.419019541142231E-3</v>
      </c>
    </row>
    <row r="1104" spans="1:22" ht="32" x14ac:dyDescent="0.2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5">
        <f>E1104/D1104</f>
        <v>1.071842</v>
      </c>
      <c r="P1104" s="6">
        <f>IF(E1104=0,0,E1104/L1104)</f>
        <v>68.707820512820518</v>
      </c>
      <c r="Q1104" t="str">
        <f>LEFT(N1104,FIND("/",N1104)-1)</f>
        <v>music</v>
      </c>
      <c r="R1104" t="str">
        <f>RIGHT(N1104,LEN(N1104)-FIND("/",N1104))</f>
        <v>rock</v>
      </c>
      <c r="S1104" s="10">
        <f>(((J1104/60)/60)/24)+DATE(1970,1,1)</f>
        <v>42279.669768518521</v>
      </c>
      <c r="T1104" s="10">
        <f>(((I1104/60)/60)/24)+DATE(1970,1,1)</f>
        <v>42321.711435185185</v>
      </c>
      <c r="U1104" s="5">
        <f>P1104/3304</f>
        <v>2.0795345191531634E-2</v>
      </c>
      <c r="V1104" s="5">
        <f>L1104/26457</f>
        <v>2.9481800657670939E-3</v>
      </c>
    </row>
    <row r="1105" spans="1:22" ht="48" x14ac:dyDescent="0.2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5">
        <f>E1105/D1105</f>
        <v>1.599402985074627</v>
      </c>
      <c r="P1105" s="6">
        <f>IF(E1105=0,0,E1105/L1105)</f>
        <v>40.285714285714285</v>
      </c>
      <c r="Q1105" t="str">
        <f>LEFT(N1105,FIND("/",N1105)-1)</f>
        <v>theater</v>
      </c>
      <c r="R1105" t="str">
        <f>RIGHT(N1105,LEN(N1105)-FIND("/",N1105))</f>
        <v>plays</v>
      </c>
      <c r="S1105" s="10">
        <f>(((J1105/60)/60)/24)+DATE(1970,1,1)</f>
        <v>41793.668761574074</v>
      </c>
      <c r="T1105" s="10">
        <f>(((I1105/60)/60)/24)+DATE(1970,1,1)</f>
        <v>41823.668761574074</v>
      </c>
      <c r="U1105" s="5">
        <f>P1105/3304</f>
        <v>1.2193012798339675E-2</v>
      </c>
      <c r="V1105" s="5">
        <f>L1105/26457</f>
        <v>5.0270249839361987E-3</v>
      </c>
    </row>
    <row r="1106" spans="1:22" ht="48" x14ac:dyDescent="0.2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5">
        <f>E1106/D1106</f>
        <v>1.071</v>
      </c>
      <c r="P1106" s="6">
        <f>IF(E1106=0,0,E1106/L1106)</f>
        <v>73.356164383561648</v>
      </c>
      <c r="Q1106" t="str">
        <f>LEFT(N1106,FIND("/",N1106)-1)</f>
        <v>music</v>
      </c>
      <c r="R1106" t="str">
        <f>RIGHT(N1106,LEN(N1106)-FIND("/",N1106))</f>
        <v>rock</v>
      </c>
      <c r="S1106" s="10">
        <f>(((J1106/60)/60)/24)+DATE(1970,1,1)</f>
        <v>42703.214409722219</v>
      </c>
      <c r="T1106" s="10">
        <f>(((I1106/60)/60)/24)+DATE(1970,1,1)</f>
        <v>42733.214409722219</v>
      </c>
      <c r="U1106" s="5">
        <f>P1106/3304</f>
        <v>2.220222892964941E-2</v>
      </c>
      <c r="V1106" s="5">
        <f>L1106/26457</f>
        <v>2.7591941641153571E-3</v>
      </c>
    </row>
    <row r="1107" spans="1:22" ht="48" x14ac:dyDescent="0.2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5">
        <f>E1107/D1107</f>
        <v>1.0686</v>
      </c>
      <c r="P1107" s="6">
        <f>IF(E1107=0,0,E1107/L1107)</f>
        <v>74.208333333333329</v>
      </c>
      <c r="Q1107" t="str">
        <f>LEFT(N1107,FIND("/",N1107)-1)</f>
        <v>theater</v>
      </c>
      <c r="R1107" t="str">
        <f>RIGHT(N1107,LEN(N1107)-FIND("/",N1107))</f>
        <v>plays</v>
      </c>
      <c r="S1107" s="10">
        <f>(((J1107/60)/60)/24)+DATE(1970,1,1)</f>
        <v>41915.762835648151</v>
      </c>
      <c r="T1107" s="10">
        <f>(((I1107/60)/60)/24)+DATE(1970,1,1)</f>
        <v>41944.720833333333</v>
      </c>
      <c r="U1107" s="5">
        <f>P1107/3304</f>
        <v>2.2460149313962872E-2</v>
      </c>
      <c r="V1107" s="5">
        <f>L1107/26457</f>
        <v>2.7213969837850097E-3</v>
      </c>
    </row>
    <row r="1108" spans="1:22" ht="48" x14ac:dyDescent="0.2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5">
        <f>E1108/D1108</f>
        <v>1.2692857142857144</v>
      </c>
      <c r="P1108" s="6">
        <f>IF(E1108=0,0,E1108/L1108)</f>
        <v>59.233333333333334</v>
      </c>
      <c r="Q1108" t="str">
        <f>LEFT(N1108,FIND("/",N1108)-1)</f>
        <v>music</v>
      </c>
      <c r="R1108" t="str">
        <f>RIGHT(N1108,LEN(N1108)-FIND("/",N1108))</f>
        <v>rock</v>
      </c>
      <c r="S1108" s="10">
        <f>(((J1108/60)/60)/24)+DATE(1970,1,1)</f>
        <v>41495.692627314813</v>
      </c>
      <c r="T1108" s="10">
        <f>(((I1108/60)/60)/24)+DATE(1970,1,1)</f>
        <v>41527.165972222225</v>
      </c>
      <c r="U1108" s="5">
        <f>P1108/3304</f>
        <v>1.792776432606941E-2</v>
      </c>
      <c r="V1108" s="5">
        <f>L1108/26457</f>
        <v>3.401746229731262E-3</v>
      </c>
    </row>
    <row r="1109" spans="1:22" ht="32" x14ac:dyDescent="0.2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5">
        <f>E1109/D1109</f>
        <v>1.0660000000000001</v>
      </c>
      <c r="P1109" s="6">
        <f>IF(E1109=0,0,E1109/L1109)</f>
        <v>108.77551020408163</v>
      </c>
      <c r="Q1109" t="str">
        <f>LEFT(N1109,FIND("/",N1109)-1)</f>
        <v>photography</v>
      </c>
      <c r="R1109" t="str">
        <f>RIGHT(N1109,LEN(N1109)-FIND("/",N1109))</f>
        <v>photobooks</v>
      </c>
      <c r="S1109" s="10">
        <f>(((J1109/60)/60)/24)+DATE(1970,1,1)</f>
        <v>42068.829039351855</v>
      </c>
      <c r="T1109" s="10">
        <f>(((I1109/60)/60)/24)+DATE(1970,1,1)</f>
        <v>42088.787372685183</v>
      </c>
      <c r="U1109" s="5">
        <f>P1109/3304</f>
        <v>3.2922369916489599E-2</v>
      </c>
      <c r="V1109" s="5">
        <f>L1109/26457</f>
        <v>1.8520618361870203E-3</v>
      </c>
    </row>
    <row r="1110" spans="1:22" ht="32" x14ac:dyDescent="0.2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5">
        <f>E1110/D1110</f>
        <v>0.26640000000000003</v>
      </c>
      <c r="P1110" s="6">
        <f>IF(E1110=0,0,E1110/L1110)</f>
        <v>70.10526315789474</v>
      </c>
      <c r="Q1110" t="str">
        <f>LEFT(N1110,FIND("/",N1110)-1)</f>
        <v>theater</v>
      </c>
      <c r="R1110" t="str">
        <f>RIGHT(N1110,LEN(N1110)-FIND("/",N1110))</f>
        <v>spaces</v>
      </c>
      <c r="S1110" s="10">
        <f>(((J1110/60)/60)/24)+DATE(1970,1,1)</f>
        <v>41885.595138888886</v>
      </c>
      <c r="T1110" s="10">
        <f>(((I1110/60)/60)/24)+DATE(1970,1,1)</f>
        <v>41916.595138888886</v>
      </c>
      <c r="U1110" s="5">
        <f>P1110/3304</f>
        <v>2.1218299987256276E-2</v>
      </c>
      <c r="V1110" s="5">
        <f>L1110/26457</f>
        <v>2.872585705106399E-3</v>
      </c>
    </row>
    <row r="1111" spans="1:22" ht="48" x14ac:dyDescent="0.2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5">
        <f>E1111/D1111</f>
        <v>1.7743366666666667</v>
      </c>
      <c r="P1111" s="6">
        <f>IF(E1111=0,0,E1111/L1111)</f>
        <v>81.892461538461546</v>
      </c>
      <c r="Q1111" t="str">
        <f>LEFT(N1111,FIND("/",N1111)-1)</f>
        <v>film &amp; video</v>
      </c>
      <c r="R1111" t="str">
        <f>RIGHT(N1111,LEN(N1111)-FIND("/",N1111))</f>
        <v>documentary</v>
      </c>
      <c r="S1111" s="10">
        <f>(((J1111/60)/60)/24)+DATE(1970,1,1)</f>
        <v>40235.900358796294</v>
      </c>
      <c r="T1111" s="10">
        <f>(((I1111/60)/60)/24)+DATE(1970,1,1)</f>
        <v>40296.78402777778</v>
      </c>
      <c r="U1111" s="5">
        <f>P1111/3304</f>
        <v>2.4785853976531946E-2</v>
      </c>
      <c r="V1111" s="5">
        <f>L1111/26457</f>
        <v>2.456816721472578E-3</v>
      </c>
    </row>
    <row r="1112" spans="1:22" ht="48" x14ac:dyDescent="0.2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5">
        <f>E1112/D1112</f>
        <v>1.1632786885245903</v>
      </c>
      <c r="P1112" s="6">
        <f>IF(E1112=0,0,E1112/L1112)</f>
        <v>50.685714285714283</v>
      </c>
      <c r="Q1112" t="str">
        <f>LEFT(N1112,FIND("/",N1112)-1)</f>
        <v>music</v>
      </c>
      <c r="R1112" t="str">
        <f>RIGHT(N1112,LEN(N1112)-FIND("/",N1112))</f>
        <v>indie rock</v>
      </c>
      <c r="S1112" s="10">
        <f>(((J1112/60)/60)/24)+DATE(1970,1,1)</f>
        <v>41099.093865740739</v>
      </c>
      <c r="T1112" s="10">
        <f>(((I1112/60)/60)/24)+DATE(1970,1,1)</f>
        <v>41131.916666666664</v>
      </c>
      <c r="U1112" s="5">
        <f>P1112/3304</f>
        <v>1.5340712556208924E-2</v>
      </c>
      <c r="V1112" s="5">
        <f>L1112/26457</f>
        <v>3.968703934686472E-3</v>
      </c>
    </row>
    <row r="1113" spans="1:22" ht="48" x14ac:dyDescent="0.2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5">
        <f>E1113/D1113</f>
        <v>1.3270650000000002</v>
      </c>
      <c r="P1113" s="6">
        <f>IF(E1113=0,0,E1113/L1113)</f>
        <v>82.941562500000003</v>
      </c>
      <c r="Q1113" t="str">
        <f>LEFT(N1113,FIND("/",N1113)-1)</f>
        <v>theater</v>
      </c>
      <c r="R1113" t="str">
        <f>RIGHT(N1113,LEN(N1113)-FIND("/",N1113))</f>
        <v>spaces</v>
      </c>
      <c r="S1113" s="10">
        <f>(((J1113/60)/60)/24)+DATE(1970,1,1)</f>
        <v>41843.155729166669</v>
      </c>
      <c r="T1113" s="10">
        <f>(((I1113/60)/60)/24)+DATE(1970,1,1)</f>
        <v>41873.155729166669</v>
      </c>
      <c r="U1113" s="5">
        <f>P1113/3304</f>
        <v>2.5103378480629542E-2</v>
      </c>
      <c r="V1113" s="5">
        <f>L1113/26457</f>
        <v>2.419019541142231E-3</v>
      </c>
    </row>
    <row r="1114" spans="1:22" ht="48" x14ac:dyDescent="0.2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5">
        <f>E1114/D1114</f>
        <v>1.06</v>
      </c>
      <c r="P1114" s="6">
        <f>IF(E1114=0,0,E1114/L1114)</f>
        <v>189.28571428571428</v>
      </c>
      <c r="Q1114" t="str">
        <f>LEFT(N1114,FIND("/",N1114)-1)</f>
        <v>music</v>
      </c>
      <c r="R1114" t="str">
        <f>RIGHT(N1114,LEN(N1114)-FIND("/",N1114))</f>
        <v>rock</v>
      </c>
      <c r="S1114" s="10">
        <f>(((J1114/60)/60)/24)+DATE(1970,1,1)</f>
        <v>40274.745127314818</v>
      </c>
      <c r="T1114" s="10">
        <f>(((I1114/60)/60)/24)+DATE(1970,1,1)</f>
        <v>40344.166666666664</v>
      </c>
      <c r="U1114" s="5">
        <f>P1114/3304</f>
        <v>5.7289865098581805E-2</v>
      </c>
      <c r="V1114" s="5">
        <f>L1114/26457</f>
        <v>1.0583210492497259E-3</v>
      </c>
    </row>
    <row r="1115" spans="1:22" ht="48" x14ac:dyDescent="0.2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5">
        <f>E1115/D1115</f>
        <v>1.3242499999999999</v>
      </c>
      <c r="P1115" s="6">
        <f>IF(E1115=0,0,E1115/L1115)</f>
        <v>48.154545454545456</v>
      </c>
      <c r="Q1115" t="str">
        <f>LEFT(N1115,FIND("/",N1115)-1)</f>
        <v>photography</v>
      </c>
      <c r="R1115" t="str">
        <f>RIGHT(N1115,LEN(N1115)-FIND("/",N1115))</f>
        <v>photobooks</v>
      </c>
      <c r="S1115" s="10">
        <f>(((J1115/60)/60)/24)+DATE(1970,1,1)</f>
        <v>42484.829062500001</v>
      </c>
      <c r="T1115" s="10">
        <f>(((I1115/60)/60)/24)+DATE(1970,1,1)</f>
        <v>42513.916666666672</v>
      </c>
      <c r="U1115" s="5">
        <f>P1115/3304</f>
        <v>1.4574620294959279E-2</v>
      </c>
      <c r="V1115" s="5">
        <f>L1115/26457</f>
        <v>4.1576898363382088E-3</v>
      </c>
    </row>
    <row r="1116" spans="1:22" ht="48" x14ac:dyDescent="0.2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5">
        <f>E1116/D1116</f>
        <v>1.0589999999999999</v>
      </c>
      <c r="P1116" s="6">
        <f>IF(E1116=0,0,E1116/L1116)</f>
        <v>143.1081081081081</v>
      </c>
      <c r="Q1116" t="str">
        <f>LEFT(N1116,FIND("/",N1116)-1)</f>
        <v>theater</v>
      </c>
      <c r="R1116" t="str">
        <f>RIGHT(N1116,LEN(N1116)-FIND("/",N1116))</f>
        <v>plays</v>
      </c>
      <c r="S1116" s="10">
        <f>(((J1116/60)/60)/24)+DATE(1970,1,1)</f>
        <v>41851.541585648149</v>
      </c>
      <c r="T1116" s="10">
        <f>(((I1116/60)/60)/24)+DATE(1970,1,1)</f>
        <v>41872.686111111114</v>
      </c>
      <c r="U1116" s="5">
        <f>P1116/3304</f>
        <v>4.3313592042405598E-2</v>
      </c>
      <c r="V1116" s="5">
        <f>L1116/26457</f>
        <v>1.3984956722228521E-3</v>
      </c>
    </row>
    <row r="1117" spans="1:22" ht="48" x14ac:dyDescent="0.2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5">
        <f>E1117/D1117</f>
        <v>1.0582</v>
      </c>
      <c r="P1117" s="6">
        <f>IF(E1117=0,0,E1117/L1117)</f>
        <v>115.02173913043478</v>
      </c>
      <c r="Q1117" t="str">
        <f>LEFT(N1117,FIND("/",N1117)-1)</f>
        <v>theater</v>
      </c>
      <c r="R1117" t="str">
        <f>RIGHT(N1117,LEN(N1117)-FIND("/",N1117))</f>
        <v>plays</v>
      </c>
      <c r="S1117" s="10">
        <f>(((J1117/60)/60)/24)+DATE(1970,1,1)</f>
        <v>42737.910138888896</v>
      </c>
      <c r="T1117" s="10">
        <f>(((I1117/60)/60)/24)+DATE(1970,1,1)</f>
        <v>42767.957638888889</v>
      </c>
      <c r="U1117" s="5">
        <f>P1117/3304</f>
        <v>3.4812875039477838E-2</v>
      </c>
      <c r="V1117" s="5">
        <f>L1117/26457</f>
        <v>1.7386702951959784E-3</v>
      </c>
    </row>
    <row r="1118" spans="1:22" ht="48" x14ac:dyDescent="0.2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5">
        <f>E1118/D1118</f>
        <v>1.0569999999999999</v>
      </c>
      <c r="P1118" s="6">
        <f>IF(E1118=0,0,E1118/L1118)</f>
        <v>41.944444444444443</v>
      </c>
      <c r="Q1118" t="str">
        <f>LEFT(N1118,FIND("/",N1118)-1)</f>
        <v>theater</v>
      </c>
      <c r="R1118" t="str">
        <f>RIGHT(N1118,LEN(N1118)-FIND("/",N1118))</f>
        <v>plays</v>
      </c>
      <c r="S1118" s="10">
        <f>(((J1118/60)/60)/24)+DATE(1970,1,1)</f>
        <v>41753.593275462961</v>
      </c>
      <c r="T1118" s="10">
        <f>(((I1118/60)/60)/24)+DATE(1970,1,1)</f>
        <v>41778.875</v>
      </c>
      <c r="U1118" s="5">
        <f>P1118/3304</f>
        <v>1.2695049771320957E-2</v>
      </c>
      <c r="V1118" s="5">
        <f>L1118/26457</f>
        <v>4.762444721623767E-3</v>
      </c>
    </row>
    <row r="1119" spans="1:22" ht="48" x14ac:dyDescent="0.2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5">
        <f>E1119/D1119</f>
        <v>1.0542</v>
      </c>
      <c r="P1119" s="6">
        <f>IF(E1119=0,0,E1119/L1119)</f>
        <v>107.57142857142857</v>
      </c>
      <c r="Q1119" t="str">
        <f>LEFT(N1119,FIND("/",N1119)-1)</f>
        <v>theater</v>
      </c>
      <c r="R1119" t="str">
        <f>RIGHT(N1119,LEN(N1119)-FIND("/",N1119))</f>
        <v>plays</v>
      </c>
      <c r="S1119" s="10">
        <f>(((J1119/60)/60)/24)+DATE(1970,1,1)</f>
        <v>42151.069606481484</v>
      </c>
      <c r="T1119" s="10">
        <f>(((I1119/60)/60)/24)+DATE(1970,1,1)</f>
        <v>42172.069606481484</v>
      </c>
      <c r="U1119" s="5">
        <f>P1119/3304</f>
        <v>3.2557938429609135E-2</v>
      </c>
      <c r="V1119" s="5">
        <f>L1119/26457</f>
        <v>1.8520618361870203E-3</v>
      </c>
    </row>
    <row r="1120" spans="1:22" ht="48" x14ac:dyDescent="0.2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5">
        <f>E1120/D1120</f>
        <v>1.0526</v>
      </c>
      <c r="P1120" s="6">
        <f>IF(E1120=0,0,E1120/L1120)</f>
        <v>75.185714285714283</v>
      </c>
      <c r="Q1120" t="str">
        <f>LEFT(N1120,FIND("/",N1120)-1)</f>
        <v>film &amp; video</v>
      </c>
      <c r="R1120" t="str">
        <f>RIGHT(N1120,LEN(N1120)-FIND("/",N1120))</f>
        <v>documentary</v>
      </c>
      <c r="S1120" s="10">
        <f>(((J1120/60)/60)/24)+DATE(1970,1,1)</f>
        <v>40718.310659722221</v>
      </c>
      <c r="T1120" s="10">
        <f>(((I1120/60)/60)/24)+DATE(1970,1,1)</f>
        <v>40765.297222222223</v>
      </c>
      <c r="U1120" s="5">
        <f>P1120/3304</f>
        <v>2.2755966793497059E-2</v>
      </c>
      <c r="V1120" s="5">
        <f>L1120/26457</f>
        <v>2.6458026231243148E-3</v>
      </c>
    </row>
    <row r="1121" spans="1:22" ht="48" x14ac:dyDescent="0.2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5">
        <f>E1121/D1121</f>
        <v>1.052184</v>
      </c>
      <c r="P1121" s="6">
        <f>IF(E1121=0,0,E1121/L1121)</f>
        <v>64.157560975609755</v>
      </c>
      <c r="Q1121" t="str">
        <f>LEFT(N1121,FIND("/",N1121)-1)</f>
        <v>theater</v>
      </c>
      <c r="R1121" t="str">
        <f>RIGHT(N1121,LEN(N1121)-FIND("/",N1121))</f>
        <v>plays</v>
      </c>
      <c r="S1121" s="10">
        <f>(((J1121/60)/60)/24)+DATE(1970,1,1)</f>
        <v>41809.12300925926</v>
      </c>
      <c r="T1121" s="10">
        <f>(((I1121/60)/60)/24)+DATE(1970,1,1)</f>
        <v>41831.677083333336</v>
      </c>
      <c r="U1121" s="5">
        <f>P1121/3304</f>
        <v>1.9418147995039273E-2</v>
      </c>
      <c r="V1121" s="5">
        <f>L1121/26457</f>
        <v>3.0993687870884833E-3</v>
      </c>
    </row>
    <row r="1122" spans="1:22" ht="48" x14ac:dyDescent="0.2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5">
        <f>E1122/D1122</f>
        <v>1.052</v>
      </c>
      <c r="P1122" s="6">
        <f>IF(E1122=0,0,E1122/L1122)</f>
        <v>122.32558139534883</v>
      </c>
      <c r="Q1122" t="str">
        <f>LEFT(N1122,FIND("/",N1122)-1)</f>
        <v>film &amp; video</v>
      </c>
      <c r="R1122" t="str">
        <f>RIGHT(N1122,LEN(N1122)-FIND("/",N1122))</f>
        <v>shorts</v>
      </c>
      <c r="S1122" s="10">
        <f>(((J1122/60)/60)/24)+DATE(1970,1,1)</f>
        <v>42721.198877314819</v>
      </c>
      <c r="T1122" s="10">
        <f>(((I1122/60)/60)/24)+DATE(1970,1,1)</f>
        <v>42767.333333333328</v>
      </c>
      <c r="U1122" s="5">
        <f>P1122/3304</f>
        <v>3.7023481051861026E-2</v>
      </c>
      <c r="V1122" s="5">
        <f>L1122/26457</f>
        <v>1.6252787542049363E-3</v>
      </c>
    </row>
    <row r="1123" spans="1:22" ht="48" x14ac:dyDescent="0.2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5">
        <f>E1123/D1123</f>
        <v>1.118936170212766</v>
      </c>
      <c r="P1123" s="6">
        <f>IF(E1123=0,0,E1123/L1123)</f>
        <v>105.18</v>
      </c>
      <c r="Q1123" t="str">
        <f>LEFT(N1123,FIND("/",N1123)-1)</f>
        <v>film &amp; video</v>
      </c>
      <c r="R1123" t="str">
        <f>RIGHT(N1123,LEN(N1123)-FIND("/",N1123))</f>
        <v>documentary</v>
      </c>
      <c r="S1123" s="10">
        <f>(((J1123/60)/60)/24)+DATE(1970,1,1)</f>
        <v>42417.818078703705</v>
      </c>
      <c r="T1123" s="10">
        <f>(((I1123/60)/60)/24)+DATE(1970,1,1)</f>
        <v>42477.776412037041</v>
      </c>
      <c r="U1123" s="5">
        <f>P1123/3304</f>
        <v>3.1834140435835351E-2</v>
      </c>
      <c r="V1123" s="5">
        <f>L1123/26457</f>
        <v>1.8898590165173678E-3</v>
      </c>
    </row>
    <row r="1124" spans="1:22" ht="48" x14ac:dyDescent="0.2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5">
        <f>E1124/D1124</f>
        <v>1.1684444444444444</v>
      </c>
      <c r="P1124" s="6">
        <f>IF(E1124=0,0,E1124/L1124)</f>
        <v>52.58</v>
      </c>
      <c r="Q1124" t="str">
        <f>LEFT(N1124,FIND("/",N1124)-1)</f>
        <v>theater</v>
      </c>
      <c r="R1124" t="str">
        <f>RIGHT(N1124,LEN(N1124)-FIND("/",N1124))</f>
        <v>plays</v>
      </c>
      <c r="S1124" s="10">
        <f>(((J1124/60)/60)/24)+DATE(1970,1,1)</f>
        <v>42426.949988425928</v>
      </c>
      <c r="T1124" s="10">
        <f>(((I1124/60)/60)/24)+DATE(1970,1,1)</f>
        <v>42461.165972222225</v>
      </c>
      <c r="U1124" s="5">
        <f>P1124/3304</f>
        <v>1.5914043583535108E-2</v>
      </c>
      <c r="V1124" s="5">
        <f>L1124/26457</f>
        <v>3.7797180330347356E-3</v>
      </c>
    </row>
    <row r="1125" spans="1:22" ht="32" x14ac:dyDescent="0.2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5">
        <f>E1125/D1125</f>
        <v>0.105</v>
      </c>
      <c r="P1125" s="6">
        <f>IF(E1125=0,0,E1125/L1125)</f>
        <v>437.5</v>
      </c>
      <c r="Q1125" t="str">
        <f>LEFT(N1125,FIND("/",N1125)-1)</f>
        <v>theater</v>
      </c>
      <c r="R1125" t="str">
        <f>RIGHT(N1125,LEN(N1125)-FIND("/",N1125))</f>
        <v>plays</v>
      </c>
      <c r="S1125" s="10">
        <f>(((J1125/60)/60)/24)+DATE(1970,1,1)</f>
        <v>42796.682476851856</v>
      </c>
      <c r="T1125" s="10">
        <f>(((I1125/60)/60)/24)+DATE(1970,1,1)</f>
        <v>42841.640810185185</v>
      </c>
      <c r="U1125" s="5">
        <f>P1125/3304</f>
        <v>0.13241525423728814</v>
      </c>
      <c r="V1125" s="5">
        <f>L1125/26457</f>
        <v>4.5356616396416828E-4</v>
      </c>
    </row>
    <row r="1126" spans="1:22" ht="48" x14ac:dyDescent="0.2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5">
        <f>E1126/D1126</f>
        <v>1.048</v>
      </c>
      <c r="P1126" s="6">
        <f>IF(E1126=0,0,E1126/L1126)</f>
        <v>50.384615384615387</v>
      </c>
      <c r="Q1126" t="str">
        <f>LEFT(N1126,FIND("/",N1126)-1)</f>
        <v>theater</v>
      </c>
      <c r="R1126" t="str">
        <f>RIGHT(N1126,LEN(N1126)-FIND("/",N1126))</f>
        <v>plays</v>
      </c>
      <c r="S1126" s="10">
        <f>(((J1126/60)/60)/24)+DATE(1970,1,1)</f>
        <v>42139.525567129633</v>
      </c>
      <c r="T1126" s="10">
        <f>(((I1126/60)/60)/24)+DATE(1970,1,1)</f>
        <v>42169.525567129633</v>
      </c>
      <c r="U1126" s="5">
        <f>P1126/3304</f>
        <v>1.5249580927547029E-2</v>
      </c>
      <c r="V1126" s="5">
        <f>L1126/26457</f>
        <v>3.9309067543561249E-3</v>
      </c>
    </row>
    <row r="1127" spans="1:22" ht="48" x14ac:dyDescent="0.2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5">
        <f>E1127/D1127</f>
        <v>1.0471999999999999</v>
      </c>
      <c r="P1127" s="6">
        <f>IF(E1127=0,0,E1127/L1127)</f>
        <v>113.82608695652173</v>
      </c>
      <c r="Q1127" t="str">
        <f>LEFT(N1127,FIND("/",N1127)-1)</f>
        <v>music</v>
      </c>
      <c r="R1127" t="str">
        <f>RIGHT(N1127,LEN(N1127)-FIND("/",N1127))</f>
        <v>pop</v>
      </c>
      <c r="S1127" s="10">
        <f>(((J1127/60)/60)/24)+DATE(1970,1,1)</f>
        <v>41039.409456018519</v>
      </c>
      <c r="T1127" s="10">
        <f>(((I1127/60)/60)/24)+DATE(1970,1,1)</f>
        <v>41069.409456018519</v>
      </c>
      <c r="U1127" s="5">
        <f>P1127/3304</f>
        <v>3.445099484156227E-2</v>
      </c>
      <c r="V1127" s="5">
        <f>L1127/26457</f>
        <v>1.7386702951959784E-3</v>
      </c>
    </row>
    <row r="1128" spans="1:22" ht="48" x14ac:dyDescent="0.2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5">
        <f>E1128/D1128</f>
        <v>1.0469999999999999</v>
      </c>
      <c r="P1128" s="6">
        <f>IF(E1128=0,0,E1128/L1128)</f>
        <v>35.612244897959187</v>
      </c>
      <c r="Q1128" t="str">
        <f>LEFT(N1128,FIND("/",N1128)-1)</f>
        <v>music</v>
      </c>
      <c r="R1128" t="str">
        <f>RIGHT(N1128,LEN(N1128)-FIND("/",N1128))</f>
        <v>indie rock</v>
      </c>
      <c r="S1128" s="10">
        <f>(((J1128/60)/60)/24)+DATE(1970,1,1)</f>
        <v>40458.815625000003</v>
      </c>
      <c r="T1128" s="10">
        <f>(((I1128/60)/60)/24)+DATE(1970,1,1)</f>
        <v>40521.207638888889</v>
      </c>
      <c r="U1128" s="5">
        <f>P1128/3304</f>
        <v>1.0778524484854475E-2</v>
      </c>
      <c r="V1128" s="5">
        <f>L1128/26457</f>
        <v>5.5561855085610613E-3</v>
      </c>
    </row>
    <row r="1129" spans="1:22" ht="48" x14ac:dyDescent="0.2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5">
        <f>E1129/D1129</f>
        <v>1.0468</v>
      </c>
      <c r="P1129" s="6">
        <f>IF(E1129=0,0,E1129/L1129)</f>
        <v>36.859154929577464</v>
      </c>
      <c r="Q1129" t="str">
        <f>LEFT(N1129,FIND("/",N1129)-1)</f>
        <v>theater</v>
      </c>
      <c r="R1129" t="str">
        <f>RIGHT(N1129,LEN(N1129)-FIND("/",N1129))</f>
        <v>plays</v>
      </c>
      <c r="S1129" s="10">
        <f>(((J1129/60)/60)/24)+DATE(1970,1,1)</f>
        <v>42558.189432870371</v>
      </c>
      <c r="T1129" s="10">
        <f>(((I1129/60)/60)/24)+DATE(1970,1,1)</f>
        <v>42587.875</v>
      </c>
      <c r="U1129" s="5">
        <f>P1129/3304</f>
        <v>1.1155918562220783E-2</v>
      </c>
      <c r="V1129" s="5">
        <f>L1129/26457</f>
        <v>5.3671996069093245E-3</v>
      </c>
    </row>
    <row r="1130" spans="1:22" ht="48" x14ac:dyDescent="0.2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5">
        <f>E1130/D1130</f>
        <v>1.8689285714285714E-2</v>
      </c>
      <c r="P1130" s="6">
        <f>IF(E1130=0,0,E1130/L1130)</f>
        <v>307.8235294117647</v>
      </c>
      <c r="Q1130" t="str">
        <f>LEFT(N1130,FIND("/",N1130)-1)</f>
        <v>technology</v>
      </c>
      <c r="R1130" t="str">
        <f>RIGHT(N1130,LEN(N1130)-FIND("/",N1130))</f>
        <v>space exploration</v>
      </c>
      <c r="S1130" s="10">
        <f>(((J1130/60)/60)/24)+DATE(1970,1,1)</f>
        <v>42327.805659722217</v>
      </c>
      <c r="T1130" s="10">
        <f>(((I1130/60)/60)/24)+DATE(1970,1,1)</f>
        <v>42355.805659722217</v>
      </c>
      <c r="U1130" s="5">
        <f>P1130/3304</f>
        <v>9.3166927788064374E-2</v>
      </c>
      <c r="V1130" s="5">
        <f>L1130/26457</f>
        <v>6.4255206561590508E-4</v>
      </c>
    </row>
    <row r="1131" spans="1:22" ht="48" x14ac:dyDescent="0.2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5">
        <f>E1131/D1131</f>
        <v>1.0464</v>
      </c>
      <c r="P1131" s="6">
        <f>IF(E1131=0,0,E1131/L1131)</f>
        <v>93.428571428571431</v>
      </c>
      <c r="Q1131" t="str">
        <f>LEFT(N1131,FIND("/",N1131)-1)</f>
        <v>theater</v>
      </c>
      <c r="R1131" t="str">
        <f>RIGHT(N1131,LEN(N1131)-FIND("/",N1131))</f>
        <v>plays</v>
      </c>
      <c r="S1131" s="10">
        <f>(((J1131/60)/60)/24)+DATE(1970,1,1)</f>
        <v>42646.092812499999</v>
      </c>
      <c r="T1131" s="10">
        <f>(((I1131/60)/60)/24)+DATE(1970,1,1)</f>
        <v>42675.207638888889</v>
      </c>
      <c r="U1131" s="5">
        <f>P1131/3304</f>
        <v>2.8277412659979247E-2</v>
      </c>
      <c r="V1131" s="5">
        <f>L1131/26457</f>
        <v>2.1166420984994518E-3</v>
      </c>
    </row>
    <row r="1132" spans="1:22" ht="48" x14ac:dyDescent="0.2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5">
        <f>E1132/D1132</f>
        <v>1.3065</v>
      </c>
      <c r="P1132" s="6">
        <f>IF(E1132=0,0,E1132/L1132)</f>
        <v>43.55</v>
      </c>
      <c r="Q1132" t="str">
        <f>LEFT(N1132,FIND("/",N1132)-1)</f>
        <v>publishing</v>
      </c>
      <c r="R1132" t="str">
        <f>RIGHT(N1132,LEN(N1132)-FIND("/",N1132))</f>
        <v>nonfiction</v>
      </c>
      <c r="S1132" s="10">
        <f>(((J1132/60)/60)/24)+DATE(1970,1,1)</f>
        <v>41111.185891203706</v>
      </c>
      <c r="T1132" s="10">
        <f>(((I1132/60)/60)/24)+DATE(1970,1,1)</f>
        <v>41171.185891203706</v>
      </c>
      <c r="U1132" s="5">
        <f>P1132/3304</f>
        <v>1.3180992736077481E-2</v>
      </c>
      <c r="V1132" s="5">
        <f>L1132/26457</f>
        <v>4.5356616396416824E-3</v>
      </c>
    </row>
    <row r="1133" spans="1:22" ht="48" x14ac:dyDescent="0.2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5">
        <f>E1133/D1133</f>
        <v>1.0451999999999999</v>
      </c>
      <c r="P1133" s="6">
        <f>IF(E1133=0,0,E1133/L1133)</f>
        <v>80.400000000000006</v>
      </c>
      <c r="Q1133" t="str">
        <f>LEFT(N1133,FIND("/",N1133)-1)</f>
        <v>theater</v>
      </c>
      <c r="R1133" t="str">
        <f>RIGHT(N1133,LEN(N1133)-FIND("/",N1133))</f>
        <v>plays</v>
      </c>
      <c r="S1133" s="10">
        <f>(((J1133/60)/60)/24)+DATE(1970,1,1)</f>
        <v>42248.697754629626</v>
      </c>
      <c r="T1133" s="10">
        <f>(((I1133/60)/60)/24)+DATE(1970,1,1)</f>
        <v>42283.697754629626</v>
      </c>
      <c r="U1133" s="5">
        <f>P1133/3304</f>
        <v>2.4334140435835351E-2</v>
      </c>
      <c r="V1133" s="5">
        <f>L1133/26457</f>
        <v>2.456816721472578E-3</v>
      </c>
    </row>
    <row r="1134" spans="1:22" ht="48" x14ac:dyDescent="0.2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5">
        <f>E1134/D1134</f>
        <v>1.0444</v>
      </c>
      <c r="P1134" s="6">
        <f>IF(E1134=0,0,E1134/L1134)</f>
        <v>64.46913580246914</v>
      </c>
      <c r="Q1134" t="str">
        <f>LEFT(N1134,FIND("/",N1134)-1)</f>
        <v>music</v>
      </c>
      <c r="R1134" t="str">
        <f>RIGHT(N1134,LEN(N1134)-FIND("/",N1134))</f>
        <v>rock</v>
      </c>
      <c r="S1134" s="10">
        <f>(((J1134/60)/60)/24)+DATE(1970,1,1)</f>
        <v>41067.74086805556</v>
      </c>
      <c r="T1134" s="10">
        <f>(((I1134/60)/60)/24)+DATE(1970,1,1)</f>
        <v>41097.74086805556</v>
      </c>
      <c r="U1134" s="5">
        <f>P1134/3304</f>
        <v>1.9512450303410755E-2</v>
      </c>
      <c r="V1134" s="5">
        <f>L1134/26457</f>
        <v>3.0615716067581358E-3</v>
      </c>
    </row>
    <row r="1135" spans="1:22" ht="32" x14ac:dyDescent="0.2">
      <c r="A1135">
        <v>3217</v>
      </c>
      <c r="B1135" s="3" t="s">
        <v>3217</v>
      </c>
      <c r="C1135" s="3" t="s">
        <v>7327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8271</v>
      </c>
      <c r="O1135" s="5">
        <f>E1135/D1135</f>
        <v>1.1602222222222223</v>
      </c>
      <c r="P1135" s="6">
        <f>IF(E1135=0,0,E1135/L1135)</f>
        <v>50.20192307692308</v>
      </c>
      <c r="Q1135" t="str">
        <f>LEFT(N1135,FIND("/",N1135)-1)</f>
        <v>theater</v>
      </c>
      <c r="R1135" t="str">
        <f>RIGHT(N1135,LEN(N1135)-FIND("/",N1135))</f>
        <v>plays</v>
      </c>
      <c r="S1135" s="10">
        <f>(((J1135/60)/60)/24)+DATE(1970,1,1)</f>
        <v>42648.546111111107</v>
      </c>
      <c r="T1135" s="10">
        <f>(((I1135/60)/60)/24)+DATE(1970,1,1)</f>
        <v>42678.546111111107</v>
      </c>
      <c r="U1135" s="5">
        <f>P1135/3304</f>
        <v>1.5194286645557832E-2</v>
      </c>
      <c r="V1135" s="5">
        <f>L1135/26457</f>
        <v>3.9309067543561249E-3</v>
      </c>
    </row>
    <row r="1136" spans="1:22" ht="48" x14ac:dyDescent="0.2">
      <c r="A1136">
        <v>3021</v>
      </c>
      <c r="B1136" s="3" t="s">
        <v>3021</v>
      </c>
      <c r="C1136" s="3" t="s">
        <v>7131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8303</v>
      </c>
      <c r="O1136" s="5">
        <f>E1136/D1136</f>
        <v>1.1602222222222223</v>
      </c>
      <c r="P1136" s="6">
        <f>IF(E1136=0,0,E1136/L1136)</f>
        <v>50.689320388349515</v>
      </c>
      <c r="Q1136" t="str">
        <f>LEFT(N1136,FIND("/",N1136)-1)</f>
        <v>theater</v>
      </c>
      <c r="R1136" t="str">
        <f>RIGHT(N1136,LEN(N1136)-FIND("/",N1136))</f>
        <v>spaces</v>
      </c>
      <c r="S1136" s="10">
        <f>(((J1136/60)/60)/24)+DATE(1970,1,1)</f>
        <v>42660.618854166663</v>
      </c>
      <c r="T1136" s="10">
        <f>(((I1136/60)/60)/24)+DATE(1970,1,1)</f>
        <v>42696.249305555553</v>
      </c>
      <c r="U1136" s="5">
        <f>P1136/3304</f>
        <v>1.5341803991631209E-2</v>
      </c>
      <c r="V1136" s="5">
        <f>L1136/26457</f>
        <v>3.8931095740257775E-3</v>
      </c>
    </row>
    <row r="1137" spans="1:22" ht="48" x14ac:dyDescent="0.2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5">
        <f>E1137/D1137</f>
        <v>0.2606</v>
      </c>
      <c r="P1137" s="6">
        <f>IF(E1137=0,0,E1137/L1137)</f>
        <v>65.974683544303801</v>
      </c>
      <c r="Q1137" t="str">
        <f>LEFT(N1137,FIND("/",N1137)-1)</f>
        <v>music</v>
      </c>
      <c r="R1137" t="str">
        <f>RIGHT(N1137,LEN(N1137)-FIND("/",N1137))</f>
        <v>faith</v>
      </c>
      <c r="S1137" s="10">
        <f>(((J1137/60)/60)/24)+DATE(1970,1,1)</f>
        <v>42796.071643518517</v>
      </c>
      <c r="T1137" s="10">
        <f>(((I1137/60)/60)/24)+DATE(1970,1,1)</f>
        <v>42826.166666666672</v>
      </c>
      <c r="U1137" s="5">
        <f>P1137/3304</f>
        <v>1.9968124559413984E-2</v>
      </c>
      <c r="V1137" s="5">
        <f>L1137/26457</f>
        <v>2.9859772460974409E-3</v>
      </c>
    </row>
    <row r="1138" spans="1:22" ht="48" x14ac:dyDescent="0.2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5">
        <f>E1138/D1138</f>
        <v>1.0405</v>
      </c>
      <c r="P1138" s="6">
        <f>IF(E1138=0,0,E1138/L1138)</f>
        <v>66.698717948717942</v>
      </c>
      <c r="Q1138" t="str">
        <f>LEFT(N1138,FIND("/",N1138)-1)</f>
        <v>publishing</v>
      </c>
      <c r="R1138" t="str">
        <f>RIGHT(N1138,LEN(N1138)-FIND("/",N1138))</f>
        <v>nonfiction</v>
      </c>
      <c r="S1138" s="10">
        <f>(((J1138/60)/60)/24)+DATE(1970,1,1)</f>
        <v>42334.013124999998</v>
      </c>
      <c r="T1138" s="10">
        <f>(((I1138/60)/60)/24)+DATE(1970,1,1)</f>
        <v>42364.013124999998</v>
      </c>
      <c r="U1138" s="5">
        <f>P1138/3304</f>
        <v>2.0187263301670078E-2</v>
      </c>
      <c r="V1138" s="5">
        <f>L1138/26457</f>
        <v>2.9481800657670939E-3</v>
      </c>
    </row>
    <row r="1139" spans="1:22" ht="48" x14ac:dyDescent="0.2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5">
        <f>E1139/D1139</f>
        <v>1.04</v>
      </c>
      <c r="P1139" s="6">
        <f>IF(E1139=0,0,E1139/L1139)</f>
        <v>64.197530864197532</v>
      </c>
      <c r="Q1139" t="str">
        <f>LEFT(N1139,FIND("/",N1139)-1)</f>
        <v>film &amp; video</v>
      </c>
      <c r="R1139" t="str">
        <f>RIGHT(N1139,LEN(N1139)-FIND("/",N1139))</f>
        <v>shorts</v>
      </c>
      <c r="S1139" s="10">
        <f>(((J1139/60)/60)/24)+DATE(1970,1,1)</f>
        <v>41718.043032407404</v>
      </c>
      <c r="T1139" s="10">
        <f>(((I1139/60)/60)/24)+DATE(1970,1,1)</f>
        <v>41742.083333333336</v>
      </c>
      <c r="U1139" s="5">
        <f>P1139/3304</f>
        <v>1.9430245418945984E-2</v>
      </c>
      <c r="V1139" s="5">
        <f>L1139/26457</f>
        <v>3.0615716067581358E-3</v>
      </c>
    </row>
    <row r="1140" spans="1:22" ht="48" x14ac:dyDescent="0.2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5">
        <f>E1140/D1140</f>
        <v>1.04</v>
      </c>
      <c r="P1140" s="6">
        <f>IF(E1140=0,0,E1140/L1140)</f>
        <v>1300</v>
      </c>
      <c r="Q1140" t="str">
        <f>LEFT(N1140,FIND("/",N1140)-1)</f>
        <v>technology</v>
      </c>
      <c r="R1140" t="str">
        <f>RIGHT(N1140,LEN(N1140)-FIND("/",N1140))</f>
        <v>wearables</v>
      </c>
      <c r="S1140" s="10">
        <f>(((J1140/60)/60)/24)+DATE(1970,1,1)</f>
        <v>42720.720057870371</v>
      </c>
      <c r="T1140" s="10">
        <f>(((I1140/60)/60)/24)+DATE(1970,1,1)</f>
        <v>42765.720057870371</v>
      </c>
      <c r="U1140" s="5">
        <f>P1140/3304</f>
        <v>0.39346246973365617</v>
      </c>
      <c r="V1140" s="5">
        <f>L1140/26457</f>
        <v>1.5118872132138944E-4</v>
      </c>
    </row>
    <row r="1141" spans="1:22" ht="48" x14ac:dyDescent="0.2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5">
        <f>E1141/D1141</f>
        <v>1.0389999999999999</v>
      </c>
      <c r="P1141" s="6">
        <f>IF(E1141=0,0,E1141/L1141)</f>
        <v>96.203703703703709</v>
      </c>
      <c r="Q1141" t="str">
        <f>LEFT(N1141,FIND("/",N1141)-1)</f>
        <v>theater</v>
      </c>
      <c r="R1141" t="str">
        <f>RIGHT(N1141,LEN(N1141)-FIND("/",N1141))</f>
        <v>plays</v>
      </c>
      <c r="S1141" s="10">
        <f>(((J1141/60)/60)/24)+DATE(1970,1,1)</f>
        <v>42690.041435185187</v>
      </c>
      <c r="T1141" s="10">
        <f>(((I1141/60)/60)/24)+DATE(1970,1,1)</f>
        <v>42750.041435185187</v>
      </c>
      <c r="U1141" s="5">
        <f>P1141/3304</f>
        <v>2.9117343735987806E-2</v>
      </c>
      <c r="V1141" s="5">
        <f>L1141/26457</f>
        <v>2.0410477378387574E-3</v>
      </c>
    </row>
    <row r="1142" spans="1:22" ht="48" x14ac:dyDescent="0.2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5">
        <f>E1142/D1142</f>
        <v>1.0371999999999999</v>
      </c>
      <c r="P1142" s="6">
        <f>IF(E1142=0,0,E1142/L1142)</f>
        <v>54.020833333333336</v>
      </c>
      <c r="Q1142" t="str">
        <f>LEFT(N1142,FIND("/",N1142)-1)</f>
        <v>film &amp; video</v>
      </c>
      <c r="R1142" t="str">
        <f>RIGHT(N1142,LEN(N1142)-FIND("/",N1142))</f>
        <v>documentary</v>
      </c>
      <c r="S1142" s="10">
        <f>(((J1142/60)/60)/24)+DATE(1970,1,1)</f>
        <v>41107.053067129629</v>
      </c>
      <c r="T1142" s="10">
        <f>(((I1142/60)/60)/24)+DATE(1970,1,1)</f>
        <v>41137.053067129629</v>
      </c>
      <c r="U1142" s="5">
        <f>P1142/3304</f>
        <v>1.635013115415658E-2</v>
      </c>
      <c r="V1142" s="5">
        <f>L1142/26457</f>
        <v>3.6285293117133462E-3</v>
      </c>
    </row>
    <row r="1143" spans="1:22" ht="48" x14ac:dyDescent="0.2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5">
        <f>E1143/D1143</f>
        <v>1.0351999999999999</v>
      </c>
      <c r="P1143" s="6">
        <f>IF(E1143=0,0,E1143/L1143)</f>
        <v>99.538461538461533</v>
      </c>
      <c r="Q1143" t="str">
        <f>LEFT(N1143,FIND("/",N1143)-1)</f>
        <v>theater</v>
      </c>
      <c r="R1143" t="str">
        <f>RIGHT(N1143,LEN(N1143)-FIND("/",N1143))</f>
        <v>musical</v>
      </c>
      <c r="S1143" s="10">
        <f>(((J1143/60)/60)/24)+DATE(1970,1,1)</f>
        <v>42395.706435185188</v>
      </c>
      <c r="T1143" s="10">
        <f>(((I1143/60)/60)/24)+DATE(1970,1,1)</f>
        <v>42416.249305555553</v>
      </c>
      <c r="U1143" s="5">
        <f>P1143/3304</f>
        <v>3.0126653008008937E-2</v>
      </c>
      <c r="V1143" s="5">
        <f>L1143/26457</f>
        <v>1.9654533771780625E-3</v>
      </c>
    </row>
    <row r="1144" spans="1:22" ht="48" x14ac:dyDescent="0.2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5">
        <f>E1144/D1144</f>
        <v>1.0349999999999999</v>
      </c>
      <c r="P1144" s="6">
        <f>IF(E1144=0,0,E1144/L1144)</f>
        <v>63.109756097560975</v>
      </c>
      <c r="Q1144" t="str">
        <f>LEFT(N1144,FIND("/",N1144)-1)</f>
        <v>theater</v>
      </c>
      <c r="R1144" t="str">
        <f>RIGHT(N1144,LEN(N1144)-FIND("/",N1144))</f>
        <v>plays</v>
      </c>
      <c r="S1144" s="10">
        <f>(((J1144/60)/60)/24)+DATE(1970,1,1)</f>
        <v>41827.605057870373</v>
      </c>
      <c r="T1144" s="10">
        <f>(((I1144/60)/60)/24)+DATE(1970,1,1)</f>
        <v>41848.605057870373</v>
      </c>
      <c r="U1144" s="5">
        <f>P1144/3304</f>
        <v>1.9101015768026929E-2</v>
      </c>
      <c r="V1144" s="5">
        <f>L1144/26457</f>
        <v>3.0993687870884833E-3</v>
      </c>
    </row>
    <row r="1145" spans="1:22" ht="48" x14ac:dyDescent="0.2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5">
        <f>E1145/D1145</f>
        <v>1.0334000000000001</v>
      </c>
      <c r="P1145" s="6">
        <f>IF(E1145=0,0,E1145/L1145)</f>
        <v>172.23333333333332</v>
      </c>
      <c r="Q1145" t="str">
        <f>LEFT(N1145,FIND("/",N1145)-1)</f>
        <v>theater</v>
      </c>
      <c r="R1145" t="str">
        <f>RIGHT(N1145,LEN(N1145)-FIND("/",N1145))</f>
        <v>musical</v>
      </c>
      <c r="S1145" s="10">
        <f>(((J1145/60)/60)/24)+DATE(1970,1,1)</f>
        <v>42128.824074074073</v>
      </c>
      <c r="T1145" s="10">
        <f>(((I1145/60)/60)/24)+DATE(1970,1,1)</f>
        <v>42158</v>
      </c>
      <c r="U1145" s="5">
        <f>P1145/3304</f>
        <v>5.2128732849071831E-2</v>
      </c>
      <c r="V1145" s="5">
        <f>L1145/26457</f>
        <v>1.1339154099104206E-3</v>
      </c>
    </row>
    <row r="1146" spans="1:22" ht="48" x14ac:dyDescent="0.2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5">
        <f>E1146/D1146</f>
        <v>1.28925</v>
      </c>
      <c r="P1146" s="6">
        <f>IF(E1146=0,0,E1146/L1146)</f>
        <v>53.164948453608247</v>
      </c>
      <c r="Q1146" t="str">
        <f>LEFT(N1146,FIND("/",N1146)-1)</f>
        <v>theater</v>
      </c>
      <c r="R1146" t="str">
        <f>RIGHT(N1146,LEN(N1146)-FIND("/",N1146))</f>
        <v>spaces</v>
      </c>
      <c r="S1146" s="10">
        <f>(((J1146/60)/60)/24)+DATE(1970,1,1)</f>
        <v>42225.559675925921</v>
      </c>
      <c r="T1146" s="10">
        <f>(((I1146/60)/60)/24)+DATE(1970,1,1)</f>
        <v>42270.559675925921</v>
      </c>
      <c r="U1146" s="5">
        <f>P1146/3304</f>
        <v>1.6091086093707095E-2</v>
      </c>
      <c r="V1146" s="5">
        <f>L1146/26457</f>
        <v>3.6663264920436937E-3</v>
      </c>
    </row>
    <row r="1147" spans="1:22" ht="48" x14ac:dyDescent="0.2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5">
        <f>E1147/D1147</f>
        <v>1.0289999999999999</v>
      </c>
      <c r="P1147" s="6">
        <f>IF(E1147=0,0,E1147/L1147)</f>
        <v>85.75</v>
      </c>
      <c r="Q1147" t="str">
        <f>LEFT(N1147,FIND("/",N1147)-1)</f>
        <v>technology</v>
      </c>
      <c r="R1147" t="str">
        <f>RIGHT(N1147,LEN(N1147)-FIND("/",N1147))</f>
        <v>makerspaces</v>
      </c>
      <c r="S1147" s="10">
        <f>(((J1147/60)/60)/24)+DATE(1970,1,1)</f>
        <v>41542.958449074074</v>
      </c>
      <c r="T1147" s="10">
        <f>(((I1147/60)/60)/24)+DATE(1970,1,1)</f>
        <v>41572.958449074074</v>
      </c>
      <c r="U1147" s="5">
        <f>P1147/3304</f>
        <v>2.5953389830508475E-2</v>
      </c>
      <c r="V1147" s="5">
        <f>L1147/26457</f>
        <v>2.2678308198208412E-3</v>
      </c>
    </row>
    <row r="1148" spans="1:22" ht="48" x14ac:dyDescent="0.2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5">
        <f>E1148/D1148</f>
        <v>1.0269999999999999</v>
      </c>
      <c r="P1148" s="6">
        <f>IF(E1148=0,0,E1148/L1148)</f>
        <v>66.688311688311686</v>
      </c>
      <c r="Q1148" t="str">
        <f>LEFT(N1148,FIND("/",N1148)-1)</f>
        <v>music</v>
      </c>
      <c r="R1148" t="str">
        <f>RIGHT(N1148,LEN(N1148)-FIND("/",N1148))</f>
        <v>rock</v>
      </c>
      <c r="S1148" s="10">
        <f>(((J1148/60)/60)/24)+DATE(1970,1,1)</f>
        <v>41794.981122685182</v>
      </c>
      <c r="T1148" s="10">
        <f>(((I1148/60)/60)/24)+DATE(1970,1,1)</f>
        <v>41854.708333333336</v>
      </c>
      <c r="U1148" s="5">
        <f>P1148/3304</f>
        <v>2.0184113707116126E-2</v>
      </c>
      <c r="V1148" s="5">
        <f>L1148/26457</f>
        <v>2.9103828854367465E-3</v>
      </c>
    </row>
    <row r="1149" spans="1:22" ht="48" x14ac:dyDescent="0.2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5">
        <f>E1149/D1149</f>
        <v>1.023236</v>
      </c>
      <c r="P1149" s="6">
        <f>IF(E1149=0,0,E1149/L1149)</f>
        <v>55.012688172043013</v>
      </c>
      <c r="Q1149" t="str">
        <f>LEFT(N1149,FIND("/",N1149)-1)</f>
        <v>theater</v>
      </c>
      <c r="R1149" t="str">
        <f>RIGHT(N1149,LEN(N1149)-FIND("/",N1149))</f>
        <v>plays</v>
      </c>
      <c r="S1149" s="10">
        <f>(((J1149/60)/60)/24)+DATE(1970,1,1)</f>
        <v>42575.130057870367</v>
      </c>
      <c r="T1149" s="10">
        <f>(((I1149/60)/60)/24)+DATE(1970,1,1)</f>
        <v>42605.130057870367</v>
      </c>
      <c r="U1149" s="5">
        <f>P1149/3304</f>
        <v>1.6650329349891954E-2</v>
      </c>
      <c r="V1149" s="5">
        <f>L1149/26457</f>
        <v>3.5151377707223043E-3</v>
      </c>
    </row>
    <row r="1150" spans="1:22" ht="32" x14ac:dyDescent="0.2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5">
        <f>E1150/D1150</f>
        <v>1.0232000000000001</v>
      </c>
      <c r="P1150" s="6">
        <f>IF(E1150=0,0,E1150/L1150)</f>
        <v>82.516129032258064</v>
      </c>
      <c r="Q1150" t="str">
        <f>LEFT(N1150,FIND("/",N1150)-1)</f>
        <v>publishing</v>
      </c>
      <c r="R1150" t="str">
        <f>RIGHT(N1150,LEN(N1150)-FIND("/",N1150))</f>
        <v>nonfiction</v>
      </c>
      <c r="S1150" s="10">
        <f>(((J1150/60)/60)/24)+DATE(1970,1,1)</f>
        <v>41226.95721064815</v>
      </c>
      <c r="T1150" s="10">
        <f>(((I1150/60)/60)/24)+DATE(1970,1,1)</f>
        <v>41256.95721064815</v>
      </c>
      <c r="U1150" s="5">
        <f>P1150/3304</f>
        <v>2.4974615324533312E-2</v>
      </c>
      <c r="V1150" s="5">
        <f>L1150/26457</f>
        <v>2.3434251804815361E-3</v>
      </c>
    </row>
    <row r="1151" spans="1:22" ht="48" x14ac:dyDescent="0.2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5">
        <f>E1151/D1151</f>
        <v>1.0209999999999999</v>
      </c>
      <c r="P1151" s="6">
        <f>IF(E1151=0,0,E1151/L1151)</f>
        <v>150.14705882352942</v>
      </c>
      <c r="Q1151" t="str">
        <f>LEFT(N1151,FIND("/",N1151)-1)</f>
        <v>theater</v>
      </c>
      <c r="R1151" t="str">
        <f>RIGHT(N1151,LEN(N1151)-FIND("/",N1151))</f>
        <v>plays</v>
      </c>
      <c r="S1151" s="10">
        <f>(((J1151/60)/60)/24)+DATE(1970,1,1)</f>
        <v>42318.702094907407</v>
      </c>
      <c r="T1151" s="10">
        <f>(((I1151/60)/60)/24)+DATE(1970,1,1)</f>
        <v>42348.702094907407</v>
      </c>
      <c r="U1151" s="5">
        <f>P1151/3304</f>
        <v>4.544402506765418E-2</v>
      </c>
      <c r="V1151" s="5">
        <f>L1151/26457</f>
        <v>1.2851041312318102E-3</v>
      </c>
    </row>
    <row r="1152" spans="1:22" ht="32" x14ac:dyDescent="0.2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5">
        <f>E1152/D1152</f>
        <v>1.0206</v>
      </c>
      <c r="P1152" s="6">
        <f>IF(E1152=0,0,E1152/L1152)</f>
        <v>86.491525423728817</v>
      </c>
      <c r="Q1152" t="str">
        <f>LEFT(N1152,FIND("/",N1152)-1)</f>
        <v>theater</v>
      </c>
      <c r="R1152" t="str">
        <f>RIGHT(N1152,LEN(N1152)-FIND("/",N1152))</f>
        <v>spaces</v>
      </c>
      <c r="S1152" s="10">
        <f>(((J1152/60)/60)/24)+DATE(1970,1,1)</f>
        <v>42381.686840277776</v>
      </c>
      <c r="T1152" s="10">
        <f>(((I1152/60)/60)/24)+DATE(1970,1,1)</f>
        <v>42411.686840277776</v>
      </c>
      <c r="U1152" s="5">
        <f>P1152/3304</f>
        <v>2.6177822464808966E-2</v>
      </c>
      <c r="V1152" s="5">
        <f>L1152/26457</f>
        <v>2.2300336394904942E-3</v>
      </c>
    </row>
    <row r="1153" spans="1:22" ht="48" x14ac:dyDescent="0.2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5">
        <f>E1153/D1153</f>
        <v>1.02</v>
      </c>
      <c r="P1153" s="6">
        <f>IF(E1153=0,0,E1153/L1153)</f>
        <v>58.620689655172413</v>
      </c>
      <c r="Q1153" t="str">
        <f>LEFT(N1153,FIND("/",N1153)-1)</f>
        <v>theater</v>
      </c>
      <c r="R1153" t="str">
        <f>RIGHT(N1153,LEN(N1153)-FIND("/",N1153))</f>
        <v>plays</v>
      </c>
      <c r="S1153" s="10">
        <f>(((J1153/60)/60)/24)+DATE(1970,1,1)</f>
        <v>41880.061006944445</v>
      </c>
      <c r="T1153" s="10">
        <f>(((I1153/60)/60)/24)+DATE(1970,1,1)</f>
        <v>41908.065972222219</v>
      </c>
      <c r="U1153" s="5">
        <f>P1153/3304</f>
        <v>1.7742339484011022E-2</v>
      </c>
      <c r="V1153" s="5">
        <f>L1153/26457</f>
        <v>3.2883546887402201E-3</v>
      </c>
    </row>
    <row r="1154" spans="1:22" ht="48" x14ac:dyDescent="0.2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5">
        <f>E1154/D1154</f>
        <v>1.2749999999999999</v>
      </c>
      <c r="P1154" s="6">
        <f>IF(E1154=0,0,E1154/L1154)</f>
        <v>82.258064516129039</v>
      </c>
      <c r="Q1154" t="str">
        <f>LEFT(N1154,FIND("/",N1154)-1)</f>
        <v>theater</v>
      </c>
      <c r="R1154" t="str">
        <f>RIGHT(N1154,LEN(N1154)-FIND("/",N1154))</f>
        <v>plays</v>
      </c>
      <c r="S1154" s="10">
        <f>(((J1154/60)/60)/24)+DATE(1970,1,1)</f>
        <v>42125.647534722222</v>
      </c>
      <c r="T1154" s="10">
        <f>(((I1154/60)/60)/24)+DATE(1970,1,1)</f>
        <v>42150.647534722222</v>
      </c>
      <c r="U1154" s="5">
        <f>P1154/3304</f>
        <v>2.4896508630789661E-2</v>
      </c>
      <c r="V1154" s="5">
        <f>L1154/26457</f>
        <v>2.3434251804815361E-3</v>
      </c>
    </row>
    <row r="1155" spans="1:22" ht="48" x14ac:dyDescent="0.2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5">
        <f>E1155/D1155</f>
        <v>1.0192000000000001</v>
      </c>
      <c r="P1155" s="6">
        <f>IF(E1155=0,0,E1155/L1155)</f>
        <v>51.474747474747474</v>
      </c>
      <c r="Q1155" t="str">
        <f>LEFT(N1155,FIND("/",N1155)-1)</f>
        <v>publishing</v>
      </c>
      <c r="R1155" t="str">
        <f>RIGHT(N1155,LEN(N1155)-FIND("/",N1155))</f>
        <v>nonfiction</v>
      </c>
      <c r="S1155" s="10">
        <f>(((J1155/60)/60)/24)+DATE(1970,1,1)</f>
        <v>41789.330312500002</v>
      </c>
      <c r="T1155" s="10">
        <f>(((I1155/60)/60)/24)+DATE(1970,1,1)</f>
        <v>41829.330312500002</v>
      </c>
      <c r="U1155" s="5">
        <f>P1155/3304</f>
        <v>1.5579524054100326E-2</v>
      </c>
      <c r="V1155" s="5">
        <f>L1155/26457</f>
        <v>3.7419208527043881E-3</v>
      </c>
    </row>
    <row r="1156" spans="1:22" ht="32" x14ac:dyDescent="0.2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5">
        <f>E1156/D1156</f>
        <v>1.5415151515151515</v>
      </c>
      <c r="P1156" s="6">
        <f>IF(E1156=0,0,E1156/L1156)</f>
        <v>28.104972375690608</v>
      </c>
      <c r="Q1156" t="str">
        <f>LEFT(N1156,FIND("/",N1156)-1)</f>
        <v>games</v>
      </c>
      <c r="R1156" t="str">
        <f>RIGHT(N1156,LEN(N1156)-FIND("/",N1156))</f>
        <v>tabletop games</v>
      </c>
      <c r="S1156" s="10">
        <f>(((J1156/60)/60)/24)+DATE(1970,1,1)</f>
        <v>41926.585162037038</v>
      </c>
      <c r="T1156" s="10">
        <f>(((I1156/60)/60)/24)+DATE(1970,1,1)</f>
        <v>41961</v>
      </c>
      <c r="U1156" s="5">
        <f>P1156/3304</f>
        <v>8.5063475713349299E-3</v>
      </c>
      <c r="V1156" s="5">
        <f>L1156/26457</f>
        <v>6.8412896397928719E-3</v>
      </c>
    </row>
    <row r="1157" spans="1:22" ht="48" x14ac:dyDescent="0.2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5">
        <f>E1157/D1157</f>
        <v>1.2715000000000001</v>
      </c>
      <c r="P1157" s="6">
        <f>IF(E1157=0,0,E1157/L1157)</f>
        <v>80.730158730158735</v>
      </c>
      <c r="Q1157" t="str">
        <f>LEFT(N1157,FIND("/",N1157)-1)</f>
        <v>theater</v>
      </c>
      <c r="R1157" t="str">
        <f>RIGHT(N1157,LEN(N1157)-FIND("/",N1157))</f>
        <v>plays</v>
      </c>
      <c r="S1157" s="10">
        <f>(((J1157/60)/60)/24)+DATE(1970,1,1)</f>
        <v>41799.685902777775</v>
      </c>
      <c r="T1157" s="10">
        <f>(((I1157/60)/60)/24)+DATE(1970,1,1)</f>
        <v>41827.083333333336</v>
      </c>
      <c r="U1157" s="5">
        <f>P1157/3304</f>
        <v>2.4434067412275644E-2</v>
      </c>
      <c r="V1157" s="5">
        <f>L1157/26457</f>
        <v>2.3812223608118835E-3</v>
      </c>
    </row>
    <row r="1158" spans="1:22" ht="32" x14ac:dyDescent="0.2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5">
        <f>E1158/D1158</f>
        <v>2.54</v>
      </c>
      <c r="P1158" s="6">
        <f>IF(E1158=0,0,E1158/L1158)</f>
        <v>51.313131313131315</v>
      </c>
      <c r="Q1158" t="str">
        <f>LEFT(N1158,FIND("/",N1158)-1)</f>
        <v>music</v>
      </c>
      <c r="R1158" t="str">
        <f>RIGHT(N1158,LEN(N1158)-FIND("/",N1158))</f>
        <v>indie rock</v>
      </c>
      <c r="S1158" s="10">
        <f>(((J1158/60)/60)/24)+DATE(1970,1,1)</f>
        <v>41951.788807870369</v>
      </c>
      <c r="T1158" s="10">
        <f>(((I1158/60)/60)/24)+DATE(1970,1,1)</f>
        <v>41964.166666666672</v>
      </c>
      <c r="U1158" s="5">
        <f>P1158/3304</f>
        <v>1.5530608750947734E-2</v>
      </c>
      <c r="V1158" s="5">
        <f>L1158/26457</f>
        <v>3.7419208527043881E-3</v>
      </c>
    </row>
    <row r="1159" spans="1:22" ht="48" x14ac:dyDescent="0.2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5">
        <f>E1159/D1159</f>
        <v>5.0780000000000003</v>
      </c>
      <c r="P1159" s="6">
        <f>IF(E1159=0,0,E1159/L1159)</f>
        <v>101.56</v>
      </c>
      <c r="Q1159" t="str">
        <f>LEFT(N1159,FIND("/",N1159)-1)</f>
        <v>technology</v>
      </c>
      <c r="R1159" t="str">
        <f>RIGHT(N1159,LEN(N1159)-FIND("/",N1159))</f>
        <v>hardware</v>
      </c>
      <c r="S1159" s="10">
        <f>(((J1159/60)/60)/24)+DATE(1970,1,1)</f>
        <v>42289.957175925927</v>
      </c>
      <c r="T1159" s="10">
        <f>(((I1159/60)/60)/24)+DATE(1970,1,1)</f>
        <v>42319.998842592591</v>
      </c>
      <c r="U1159" s="5">
        <f>P1159/3304</f>
        <v>3.0738498789346248E-2</v>
      </c>
      <c r="V1159" s="5">
        <f>L1159/26457</f>
        <v>1.8898590165173678E-3</v>
      </c>
    </row>
    <row r="1160" spans="1:22" ht="48" x14ac:dyDescent="0.2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5">
        <f>E1160/D1160</f>
        <v>1.014</v>
      </c>
      <c r="P1160" s="6">
        <f>IF(E1160=0,0,E1160/L1160)</f>
        <v>36.474820143884891</v>
      </c>
      <c r="Q1160" t="str">
        <f>LEFT(N1160,FIND("/",N1160)-1)</f>
        <v>theater</v>
      </c>
      <c r="R1160" t="str">
        <f>RIGHT(N1160,LEN(N1160)-FIND("/",N1160))</f>
        <v>plays</v>
      </c>
      <c r="S1160" s="10">
        <f>(((J1160/60)/60)/24)+DATE(1970,1,1)</f>
        <v>42201.675011574072</v>
      </c>
      <c r="T1160" s="10">
        <f>(((I1160/60)/60)/24)+DATE(1970,1,1)</f>
        <v>42216.666666666672</v>
      </c>
      <c r="U1160" s="5">
        <f>P1160/3304</f>
        <v>1.1039594474541432E-2</v>
      </c>
      <c r="V1160" s="5">
        <f>L1160/26457</f>
        <v>5.2538080659182826E-3</v>
      </c>
    </row>
    <row r="1161" spans="1:22" ht="48" x14ac:dyDescent="0.2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5">
        <f>E1161/D1161</f>
        <v>1.014</v>
      </c>
      <c r="P1161" s="6">
        <f>IF(E1161=0,0,E1161/L1161)</f>
        <v>110.21739130434783</v>
      </c>
      <c r="Q1161" t="str">
        <f>LEFT(N1161,FIND("/",N1161)-1)</f>
        <v>theater</v>
      </c>
      <c r="R1161" t="str">
        <f>RIGHT(N1161,LEN(N1161)-FIND("/",N1161))</f>
        <v>plays</v>
      </c>
      <c r="S1161" s="10">
        <f>(((J1161/60)/60)/24)+DATE(1970,1,1)</f>
        <v>41993.824340277773</v>
      </c>
      <c r="T1161" s="10">
        <f>(((I1161/60)/60)/24)+DATE(1970,1,1)</f>
        <v>42010.25</v>
      </c>
      <c r="U1161" s="5">
        <f>P1161/3304</f>
        <v>3.3358774607853456E-2</v>
      </c>
      <c r="V1161" s="5">
        <f>L1161/26457</f>
        <v>1.7386702951959784E-3</v>
      </c>
    </row>
    <row r="1162" spans="1:22" ht="48" x14ac:dyDescent="0.2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5">
        <f>E1162/D1162</f>
        <v>1.0132000000000001</v>
      </c>
      <c r="P1162" s="6">
        <f>IF(E1162=0,0,E1162/L1162)</f>
        <v>53.893617021276597</v>
      </c>
      <c r="Q1162" t="str">
        <f>LEFT(N1162,FIND("/",N1162)-1)</f>
        <v>music</v>
      </c>
      <c r="R1162" t="str">
        <f>RIGHT(N1162,LEN(N1162)-FIND("/",N1162))</f>
        <v>metal</v>
      </c>
      <c r="S1162" s="10">
        <f>(((J1162/60)/60)/24)+DATE(1970,1,1)</f>
        <v>41923.838692129626</v>
      </c>
      <c r="T1162" s="10">
        <f>(((I1162/60)/60)/24)+DATE(1970,1,1)</f>
        <v>41953.88035879629</v>
      </c>
      <c r="U1162" s="5">
        <f>P1162/3304</f>
        <v>1.6311627427747156E-2</v>
      </c>
      <c r="V1162" s="5">
        <f>L1162/26457</f>
        <v>3.5529349510526513E-3</v>
      </c>
    </row>
    <row r="1163" spans="1:22" ht="48" x14ac:dyDescent="0.2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5">
        <f>E1163/D1163</f>
        <v>1.1236044444444444</v>
      </c>
      <c r="P1163" s="6">
        <f>IF(E1163=0,0,E1163/L1163)</f>
        <v>23.963127962085309</v>
      </c>
      <c r="Q1163" t="str">
        <f>LEFT(N1163,FIND("/",N1163)-1)</f>
        <v>music</v>
      </c>
      <c r="R1163" t="str">
        <f>RIGHT(N1163,LEN(N1163)-FIND("/",N1163))</f>
        <v>electronic music</v>
      </c>
      <c r="S1163" s="10">
        <f>(((J1163/60)/60)/24)+DATE(1970,1,1)</f>
        <v>41249.448958333334</v>
      </c>
      <c r="T1163" s="10">
        <f>(((I1163/60)/60)/24)+DATE(1970,1,1)</f>
        <v>41281.333333333336</v>
      </c>
      <c r="U1163" s="5">
        <f>P1163/3304</f>
        <v>7.2527627003890162E-3</v>
      </c>
      <c r="V1163" s="5">
        <f>L1163/26457</f>
        <v>7.9752050497032927E-3</v>
      </c>
    </row>
    <row r="1164" spans="1:22" ht="48" x14ac:dyDescent="0.2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5">
        <f>E1164/D1164</f>
        <v>1.0109999999999999</v>
      </c>
      <c r="P1164" s="6">
        <f>IF(E1164=0,0,E1164/L1164)</f>
        <v>93.611111111111114</v>
      </c>
      <c r="Q1164" t="str">
        <f>LEFT(N1164,FIND("/",N1164)-1)</f>
        <v>theater</v>
      </c>
      <c r="R1164" t="str">
        <f>RIGHT(N1164,LEN(N1164)-FIND("/",N1164))</f>
        <v>plays</v>
      </c>
      <c r="S1164" s="10">
        <f>(((J1164/60)/60)/24)+DATE(1970,1,1)</f>
        <v>41806.395428240743</v>
      </c>
      <c r="T1164" s="10">
        <f>(((I1164/60)/60)/24)+DATE(1970,1,1)</f>
        <v>41843.458333333336</v>
      </c>
      <c r="U1164" s="5">
        <f>P1164/3304</f>
        <v>2.8332660747914986E-2</v>
      </c>
      <c r="V1164" s="5">
        <f>L1164/26457</f>
        <v>2.0410477378387574E-3</v>
      </c>
    </row>
    <row r="1165" spans="1:22" ht="48" x14ac:dyDescent="0.2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5">
        <f>E1165/D1165</f>
        <v>1.1226666666666667</v>
      </c>
      <c r="P1165" s="6">
        <f>IF(E1165=0,0,E1165/L1165)</f>
        <v>87.103448275862064</v>
      </c>
      <c r="Q1165" t="str">
        <f>LEFT(N1165,FIND("/",N1165)-1)</f>
        <v>music</v>
      </c>
      <c r="R1165" t="str">
        <f>RIGHT(N1165,LEN(N1165)-FIND("/",N1165))</f>
        <v>rock</v>
      </c>
      <c r="S1165" s="10">
        <f>(((J1165/60)/60)/24)+DATE(1970,1,1)</f>
        <v>41813.766099537039</v>
      </c>
      <c r="T1165" s="10">
        <f>(((I1165/60)/60)/24)+DATE(1970,1,1)</f>
        <v>41844.766099537039</v>
      </c>
      <c r="U1165" s="5">
        <f>P1165/3304</f>
        <v>2.6363029139183432E-2</v>
      </c>
      <c r="V1165" s="5">
        <f>L1165/26457</f>
        <v>2.1922364591601467E-3</v>
      </c>
    </row>
    <row r="1166" spans="1:22" ht="48" x14ac:dyDescent="0.2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5">
        <f>E1166/D1166</f>
        <v>3.3673333333333333E-2</v>
      </c>
      <c r="P1166" s="6">
        <f>IF(E1166=0,0,E1166/L1166)</f>
        <v>34.128378378378379</v>
      </c>
      <c r="Q1166" t="str">
        <f>LEFT(N1166,FIND("/",N1166)-1)</f>
        <v>games</v>
      </c>
      <c r="R1166" t="str">
        <f>RIGHT(N1166,LEN(N1166)-FIND("/",N1166))</f>
        <v>video games</v>
      </c>
      <c r="S1166" s="10">
        <f>(((J1166/60)/60)/24)+DATE(1970,1,1)</f>
        <v>41445.962754629632</v>
      </c>
      <c r="T1166" s="10">
        <f>(((I1166/60)/60)/24)+DATE(1970,1,1)</f>
        <v>41490.962754629632</v>
      </c>
      <c r="U1166" s="5">
        <f>P1166/3304</f>
        <v>1.0329412342124207E-2</v>
      </c>
      <c r="V1166" s="5">
        <f>L1166/26457</f>
        <v>5.5939826888914083E-3</v>
      </c>
    </row>
    <row r="1167" spans="1:22" ht="48" x14ac:dyDescent="0.2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8295</v>
      </c>
      <c r="O1167" s="5">
        <f>E1167/D1167</f>
        <v>1.0102</v>
      </c>
      <c r="P1167" s="6">
        <f>IF(E1167=0,0,E1167/L1167)</f>
        <v>41.743801652892564</v>
      </c>
      <c r="Q1167" t="str">
        <f>LEFT(N1167,FIND("/",N1167)-1)</f>
        <v>technology</v>
      </c>
      <c r="R1167" t="str">
        <f>RIGHT(N1167,LEN(N1167)-FIND("/",N1167))</f>
        <v>hardware</v>
      </c>
      <c r="S1167" s="10">
        <f>(((J1167/60)/60)/24)+DATE(1970,1,1)</f>
        <v>42303.617488425924</v>
      </c>
      <c r="T1167" s="10">
        <f>(((I1167/60)/60)/24)+DATE(1970,1,1)</f>
        <v>42333.659155092595</v>
      </c>
      <c r="U1167" s="5">
        <f>P1167/3304</f>
        <v>1.2634322534168452E-2</v>
      </c>
      <c r="V1167" s="5">
        <f>L1167/26457</f>
        <v>4.5734588199720302E-3</v>
      </c>
    </row>
    <row r="1168" spans="1:22" ht="48" x14ac:dyDescent="0.2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5">
        <f>E1168/D1168</f>
        <v>1.010154</v>
      </c>
      <c r="P1168" s="6">
        <f>IF(E1168=0,0,E1168/L1168)</f>
        <v>55.502967032967035</v>
      </c>
      <c r="Q1168" t="str">
        <f>LEFT(N1168,FIND("/",N1168)-1)</f>
        <v>theater</v>
      </c>
      <c r="R1168" t="str">
        <f>RIGHT(N1168,LEN(N1168)-FIND("/",N1168))</f>
        <v>musical</v>
      </c>
      <c r="S1168" s="10">
        <f>(((J1168/60)/60)/24)+DATE(1970,1,1)</f>
        <v>41739.525300925925</v>
      </c>
      <c r="T1168" s="10">
        <f>(((I1168/60)/60)/24)+DATE(1970,1,1)</f>
        <v>41764.525300925925</v>
      </c>
      <c r="U1168" s="5">
        <f>P1168/3304</f>
        <v>1.6798718835643777E-2</v>
      </c>
      <c r="V1168" s="5">
        <f>L1168/26457</f>
        <v>3.4395434100616094E-3</v>
      </c>
    </row>
    <row r="1169" spans="1:22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5">
        <f>E1169/D1169</f>
        <v>1.2625</v>
      </c>
      <c r="P1169" s="6">
        <f>IF(E1169=0,0,E1169/L1169)</f>
        <v>53.723404255319146</v>
      </c>
      <c r="Q1169" t="str">
        <f>LEFT(N1169,FIND("/",N1169)-1)</f>
        <v>theater</v>
      </c>
      <c r="R1169" t="str">
        <f>RIGHT(N1169,LEN(N1169)-FIND("/",N1169))</f>
        <v>plays</v>
      </c>
      <c r="S1169" s="10">
        <f>(((J1169/60)/60)/24)+DATE(1970,1,1)</f>
        <v>41829.795729166668</v>
      </c>
      <c r="T1169" s="10">
        <f>(((I1169/60)/60)/24)+DATE(1970,1,1)</f>
        <v>41859.795729166668</v>
      </c>
      <c r="U1169" s="5">
        <f>P1169/3304</f>
        <v>1.6260110246767295E-2</v>
      </c>
      <c r="V1169" s="5">
        <f>L1169/26457</f>
        <v>3.5529349510526513E-3</v>
      </c>
    </row>
    <row r="1170" spans="1:22" ht="16" x14ac:dyDescent="0.2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5">
        <f>E1170/D1170</f>
        <v>1.009304</v>
      </c>
      <c r="P1170" s="6">
        <f>IF(E1170=0,0,E1170/L1170)</f>
        <v>109.70695652173914</v>
      </c>
      <c r="Q1170" t="str">
        <f>LEFT(N1170,FIND("/",N1170)-1)</f>
        <v>music</v>
      </c>
      <c r="R1170" t="str">
        <f>RIGHT(N1170,LEN(N1170)-FIND("/",N1170))</f>
        <v>rock</v>
      </c>
      <c r="S1170" s="10">
        <f>(((J1170/60)/60)/24)+DATE(1970,1,1)</f>
        <v>41524.056921296295</v>
      </c>
      <c r="T1170" s="10">
        <f>(((I1170/60)/60)/24)+DATE(1970,1,1)</f>
        <v>41554.056921296295</v>
      </c>
      <c r="U1170" s="5">
        <f>P1170/3304</f>
        <v>3.3204284661543328E-2</v>
      </c>
      <c r="V1170" s="5">
        <f>L1170/26457</f>
        <v>1.7386702951959784E-3</v>
      </c>
    </row>
    <row r="1171" spans="1:22" ht="48" x14ac:dyDescent="0.2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5">
        <f>E1171/D1171</f>
        <v>1.26125</v>
      </c>
      <c r="P1171" s="6">
        <f>IF(E1171=0,0,E1171/L1171)</f>
        <v>84.083333333333329</v>
      </c>
      <c r="Q1171" t="str">
        <f>LEFT(N1171,FIND("/",N1171)-1)</f>
        <v>music</v>
      </c>
      <c r="R1171" t="str">
        <f>RIGHT(N1171,LEN(N1171)-FIND("/",N1171))</f>
        <v>classical music</v>
      </c>
      <c r="S1171" s="10">
        <f>(((J1171/60)/60)/24)+DATE(1970,1,1)</f>
        <v>41107.849143518521</v>
      </c>
      <c r="T1171" s="10">
        <f>(((I1171/60)/60)/24)+DATE(1970,1,1)</f>
        <v>41137.849143518521</v>
      </c>
      <c r="U1171" s="5">
        <f>P1171/3304</f>
        <v>2.5448950766747375E-2</v>
      </c>
      <c r="V1171" s="5">
        <f>L1171/26457</f>
        <v>2.2678308198208412E-3</v>
      </c>
    </row>
    <row r="1172" spans="1:22" ht="48" x14ac:dyDescent="0.2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5">
        <f>E1172/D1172</f>
        <v>1.0082</v>
      </c>
      <c r="P1172" s="6">
        <f>IF(E1172=0,0,E1172/L1172)</f>
        <v>88.438596491228068</v>
      </c>
      <c r="Q1172" t="str">
        <f>LEFT(N1172,FIND("/",N1172)-1)</f>
        <v>music</v>
      </c>
      <c r="R1172" t="str">
        <f>RIGHT(N1172,LEN(N1172)-FIND("/",N1172))</f>
        <v>classical music</v>
      </c>
      <c r="S1172" s="10">
        <f>(((J1172/60)/60)/24)+DATE(1970,1,1)</f>
        <v>41068.520474537036</v>
      </c>
      <c r="T1172" s="10">
        <f>(((I1172/60)/60)/24)+DATE(1970,1,1)</f>
        <v>41098.520474537036</v>
      </c>
      <c r="U1172" s="5">
        <f>P1172/3304</f>
        <v>2.6767129688628349E-2</v>
      </c>
      <c r="V1172" s="5">
        <f>L1172/26457</f>
        <v>2.1544392788297993E-3</v>
      </c>
    </row>
    <row r="1173" spans="1:22" ht="48" x14ac:dyDescent="0.2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5">
        <f>E1173/D1173</f>
        <v>1.008</v>
      </c>
      <c r="P1173" s="6">
        <f>IF(E1173=0,0,E1173/L1173)</f>
        <v>114.54545454545455</v>
      </c>
      <c r="Q1173" t="str">
        <f>LEFT(N1173,FIND("/",N1173)-1)</f>
        <v>theater</v>
      </c>
      <c r="R1173" t="str">
        <f>RIGHT(N1173,LEN(N1173)-FIND("/",N1173))</f>
        <v>plays</v>
      </c>
      <c r="S1173" s="10">
        <f>(((J1173/60)/60)/24)+DATE(1970,1,1)</f>
        <v>41927.936157407406</v>
      </c>
      <c r="T1173" s="10">
        <f>(((I1173/60)/60)/24)+DATE(1970,1,1)</f>
        <v>41948.977824074071</v>
      </c>
      <c r="U1173" s="5">
        <f>P1173/3304</f>
        <v>3.4668721109399073E-2</v>
      </c>
      <c r="V1173" s="5">
        <f>L1173/26457</f>
        <v>1.6630759345352838E-3</v>
      </c>
    </row>
    <row r="1174" spans="1:22" ht="48" x14ac:dyDescent="0.2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5">
        <f>E1174/D1174</f>
        <v>1.0071379999999999</v>
      </c>
      <c r="P1174" s="6">
        <f>IF(E1174=0,0,E1174/L1174)</f>
        <v>25.692295918367346</v>
      </c>
      <c r="Q1174" t="str">
        <f>LEFT(N1174,FIND("/",N1174)-1)</f>
        <v>theater</v>
      </c>
      <c r="R1174" t="str">
        <f>RIGHT(N1174,LEN(N1174)-FIND("/",N1174))</f>
        <v>plays</v>
      </c>
      <c r="S1174" s="10">
        <f>(((J1174/60)/60)/24)+DATE(1970,1,1)</f>
        <v>41827.909942129627</v>
      </c>
      <c r="T1174" s="10">
        <f>(((I1174/60)/60)/24)+DATE(1970,1,1)</f>
        <v>41857.897222222222</v>
      </c>
      <c r="U1174" s="5">
        <f>P1174/3304</f>
        <v>7.776118619360577E-3</v>
      </c>
      <c r="V1174" s="5">
        <f>L1174/26457</f>
        <v>7.4082473447480814E-3</v>
      </c>
    </row>
    <row r="1175" spans="1:22" ht="16" x14ac:dyDescent="0.2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5">
        <f>E1175/D1175</f>
        <v>1.0049999999999999</v>
      </c>
      <c r="P1175" s="6">
        <f>IF(E1175=0,0,E1175/L1175)</f>
        <v>186.11111111111111</v>
      </c>
      <c r="Q1175" t="str">
        <f>LEFT(N1175,FIND("/",N1175)-1)</f>
        <v>film &amp; video</v>
      </c>
      <c r="R1175" t="str">
        <f>RIGHT(N1175,LEN(N1175)-FIND("/",N1175))</f>
        <v>shorts</v>
      </c>
      <c r="S1175" s="10">
        <f>(((J1175/60)/60)/24)+DATE(1970,1,1)</f>
        <v>40987.776631944449</v>
      </c>
      <c r="T1175" s="10">
        <f>(((I1175/60)/60)/24)+DATE(1970,1,1)</f>
        <v>41001.776631944449</v>
      </c>
      <c r="U1175" s="5">
        <f>P1175/3304</f>
        <v>5.6329028786655903E-2</v>
      </c>
      <c r="V1175" s="5">
        <f>L1175/26457</f>
        <v>1.0205238689193787E-3</v>
      </c>
    </row>
    <row r="1176" spans="1:22" ht="48" x14ac:dyDescent="0.2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5">
        <f>E1176/D1176</f>
        <v>1.0047999999999999</v>
      </c>
      <c r="P1176" s="6">
        <f>IF(E1176=0,0,E1176/L1176)</f>
        <v>122.53658536585365</v>
      </c>
      <c r="Q1176" t="str">
        <f>LEFT(N1176,FIND("/",N1176)-1)</f>
        <v>theater</v>
      </c>
      <c r="R1176" t="str">
        <f>RIGHT(N1176,LEN(N1176)-FIND("/",N1176))</f>
        <v>plays</v>
      </c>
      <c r="S1176" s="10">
        <f>(((J1176/60)/60)/24)+DATE(1970,1,1)</f>
        <v>41982.688611111109</v>
      </c>
      <c r="T1176" s="10">
        <f>(((I1176/60)/60)/24)+DATE(1970,1,1)</f>
        <v>42012.688611111109</v>
      </c>
      <c r="U1176" s="5">
        <f>P1176/3304</f>
        <v>3.7087344239059822E-2</v>
      </c>
      <c r="V1176" s="5">
        <f>L1176/26457</f>
        <v>1.5496843935442416E-3</v>
      </c>
    </row>
    <row r="1177" spans="1:22" ht="48" x14ac:dyDescent="0.2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5">
        <f>E1177/D1177</f>
        <v>1.0032000000000001</v>
      </c>
      <c r="P1177" s="6">
        <f>IF(E1177=0,0,E1177/L1177)</f>
        <v>79.61904761904762</v>
      </c>
      <c r="Q1177" t="str">
        <f>LEFT(N1177,FIND("/",N1177)-1)</f>
        <v>theater</v>
      </c>
      <c r="R1177" t="str">
        <f>RIGHT(N1177,LEN(N1177)-FIND("/",N1177))</f>
        <v>plays</v>
      </c>
      <c r="S1177" s="10">
        <f>(((J1177/60)/60)/24)+DATE(1970,1,1)</f>
        <v>41827.674143518518</v>
      </c>
      <c r="T1177" s="10">
        <f>(((I1177/60)/60)/24)+DATE(1970,1,1)</f>
        <v>41854.958333333336</v>
      </c>
      <c r="U1177" s="5">
        <f>P1177/3304</f>
        <v>2.4097774703101579E-2</v>
      </c>
      <c r="V1177" s="5">
        <f>L1177/26457</f>
        <v>2.3812223608118835E-3</v>
      </c>
    </row>
    <row r="1178" spans="1:22" ht="48" x14ac:dyDescent="0.2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5">
        <f>E1178/D1178</f>
        <v>1.0024500000000001</v>
      </c>
      <c r="P1178" s="6">
        <f>IF(E1178=0,0,E1178/L1178)</f>
        <v>200.49</v>
      </c>
      <c r="Q1178" t="str">
        <f>LEFT(N1178,FIND("/",N1178)-1)</f>
        <v>theater</v>
      </c>
      <c r="R1178" t="str">
        <f>RIGHT(N1178,LEN(N1178)-FIND("/",N1178))</f>
        <v>plays</v>
      </c>
      <c r="S1178" s="10">
        <f>(((J1178/60)/60)/24)+DATE(1970,1,1)</f>
        <v>41787.218229166669</v>
      </c>
      <c r="T1178" s="10">
        <f>(((I1178/60)/60)/24)+DATE(1970,1,1)</f>
        <v>41817.218229166669</v>
      </c>
      <c r="U1178" s="5">
        <f>P1178/3304</f>
        <v>6.0680992736077487E-2</v>
      </c>
      <c r="V1178" s="5">
        <f>L1178/26457</f>
        <v>9.449295082586839E-4</v>
      </c>
    </row>
    <row r="1179" spans="1:22" ht="48" x14ac:dyDescent="0.2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5">
        <f>E1179/D1179</f>
        <v>0.1002</v>
      </c>
      <c r="P1179" s="6">
        <f>IF(E1179=0,0,E1179/L1179)</f>
        <v>178.92857142857142</v>
      </c>
      <c r="Q1179" t="str">
        <f>LEFT(N1179,FIND("/",N1179)-1)</f>
        <v>technology</v>
      </c>
      <c r="R1179" t="str">
        <f>RIGHT(N1179,LEN(N1179)-FIND("/",N1179))</f>
        <v>wearables</v>
      </c>
      <c r="S1179" s="10">
        <f>(((J1179/60)/60)/24)+DATE(1970,1,1)</f>
        <v>42632.373414351852</v>
      </c>
      <c r="T1179" s="10">
        <f>(((I1179/60)/60)/24)+DATE(1970,1,1)</f>
        <v>42672.373414351852</v>
      </c>
      <c r="U1179" s="5">
        <f>P1179/3304</f>
        <v>5.4155136630923549E-2</v>
      </c>
      <c r="V1179" s="5">
        <f>L1179/26457</f>
        <v>1.0583210492497259E-3</v>
      </c>
    </row>
    <row r="1180" spans="1:22" ht="48" x14ac:dyDescent="0.2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5">
        <f>E1180/D1180</f>
        <v>1.0005999999999999</v>
      </c>
      <c r="P1180" s="6">
        <f>IF(E1180=0,0,E1180/L1180)</f>
        <v>68.534246575342465</v>
      </c>
      <c r="Q1180" t="str">
        <f>LEFT(N1180,FIND("/",N1180)-1)</f>
        <v>theater</v>
      </c>
      <c r="R1180" t="str">
        <f>RIGHT(N1180,LEN(N1180)-FIND("/",N1180))</f>
        <v>plays</v>
      </c>
      <c r="S1180" s="10">
        <f>(((J1180/60)/60)/24)+DATE(1970,1,1)</f>
        <v>41902.333726851852</v>
      </c>
      <c r="T1180" s="10">
        <f>(((I1180/60)/60)/24)+DATE(1970,1,1)</f>
        <v>41932.333726851852</v>
      </c>
      <c r="U1180" s="5">
        <f>P1180/3304</f>
        <v>2.0742810706822781E-2</v>
      </c>
      <c r="V1180" s="5">
        <f>L1180/26457</f>
        <v>2.7591941641153571E-3</v>
      </c>
    </row>
    <row r="1181" spans="1:22" ht="48" x14ac:dyDescent="0.2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5">
        <f>E1181/D1181</f>
        <v>1.0002</v>
      </c>
      <c r="P1181" s="6">
        <f>IF(E1181=0,0,E1181/L1181)</f>
        <v>178.60714285714286</v>
      </c>
      <c r="Q1181" t="str">
        <f>LEFT(N1181,FIND("/",N1181)-1)</f>
        <v>music</v>
      </c>
      <c r="R1181" t="str">
        <f>RIGHT(N1181,LEN(N1181)-FIND("/",N1181))</f>
        <v>rock</v>
      </c>
      <c r="S1181" s="10">
        <f>(((J1181/60)/60)/24)+DATE(1970,1,1)</f>
        <v>40996.667199074072</v>
      </c>
      <c r="T1181" s="10">
        <f>(((I1181/60)/60)/24)+DATE(1970,1,1)</f>
        <v>41026.667199074072</v>
      </c>
      <c r="U1181" s="5">
        <f>P1181/3304</f>
        <v>5.4057851954341062E-2</v>
      </c>
      <c r="V1181" s="5">
        <f>L1181/26457</f>
        <v>1.0583210492497259E-3</v>
      </c>
    </row>
    <row r="1182" spans="1:22" ht="48" x14ac:dyDescent="0.2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5">
        <f>E1182/D1182</f>
        <v>1.0000360000000001</v>
      </c>
      <c r="P1182" s="6">
        <f>IF(E1182=0,0,E1182/L1182)</f>
        <v>131.58368421052631</v>
      </c>
      <c r="Q1182" t="str">
        <f>LEFT(N1182,FIND("/",N1182)-1)</f>
        <v>music</v>
      </c>
      <c r="R1182" t="str">
        <f>RIGHT(N1182,LEN(N1182)-FIND("/",N1182))</f>
        <v>indie rock</v>
      </c>
      <c r="S1182" s="10">
        <f>(((J1182/60)/60)/24)+DATE(1970,1,1)</f>
        <v>40417.011296296296</v>
      </c>
      <c r="T1182" s="10">
        <f>(((I1182/60)/60)/24)+DATE(1970,1,1)</f>
        <v>40462.011296296296</v>
      </c>
      <c r="U1182" s="5">
        <f>P1182/3304</f>
        <v>3.9825570281636295E-2</v>
      </c>
      <c r="V1182" s="5">
        <f>L1182/26457</f>
        <v>1.4362928525531995E-3</v>
      </c>
    </row>
    <row r="1183" spans="1:22" ht="32" x14ac:dyDescent="0.2">
      <c r="A1183">
        <v>3763</v>
      </c>
      <c r="B1183" s="3" t="s">
        <v>3760</v>
      </c>
      <c r="C1183" s="3" t="s">
        <v>7873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1427907626</v>
      </c>
      <c r="J1183">
        <v>1425319226</v>
      </c>
      <c r="K1183" t="b">
        <v>0</v>
      </c>
      <c r="L1183">
        <v>77</v>
      </c>
      <c r="M1183" t="b">
        <v>1</v>
      </c>
      <c r="N1183" t="s">
        <v>8305</v>
      </c>
      <c r="O1183" s="5">
        <f>E1183/D1183</f>
        <v>1</v>
      </c>
      <c r="P1183" s="6">
        <f>IF(E1183=0,0,E1183/L1183)</f>
        <v>64.935064935064929</v>
      </c>
      <c r="Q1183" t="str">
        <f>LEFT(N1183,FIND("/",N1183)-1)</f>
        <v>theater</v>
      </c>
      <c r="R1183" t="str">
        <f>RIGHT(N1183,LEN(N1183)-FIND("/",N1183))</f>
        <v>musical</v>
      </c>
      <c r="S1183" s="10">
        <f>(((J1183/60)/60)/24)+DATE(1970,1,1)</f>
        <v>42065.750300925924</v>
      </c>
      <c r="T1183" s="10">
        <f>(((I1183/60)/60)/24)+DATE(1970,1,1)</f>
        <v>42095.708634259259</v>
      </c>
      <c r="U1183" s="5">
        <f>P1183/3304</f>
        <v>1.965347001666614E-2</v>
      </c>
      <c r="V1183" s="5">
        <f>L1183/26457</f>
        <v>2.9103828854367465E-3</v>
      </c>
    </row>
    <row r="1184" spans="1:22" ht="48" x14ac:dyDescent="0.2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5">
        <f>E1184/D1184</f>
        <v>1</v>
      </c>
      <c r="P1184" s="6">
        <f>IF(E1184=0,0,E1184/L1184)</f>
        <v>100</v>
      </c>
      <c r="Q1184" t="str">
        <f>LEFT(N1184,FIND("/",N1184)-1)</f>
        <v>film &amp; video</v>
      </c>
      <c r="R1184" t="str">
        <f>RIGHT(N1184,LEN(N1184)-FIND("/",N1184))</f>
        <v>documentary</v>
      </c>
      <c r="S1184" s="10">
        <f>(((J1184/60)/60)/24)+DATE(1970,1,1)</f>
        <v>40343.084421296298</v>
      </c>
      <c r="T1184" s="10">
        <f>(((I1184/60)/60)/24)+DATE(1970,1,1)</f>
        <v>40378.666666666664</v>
      </c>
      <c r="U1184" s="5">
        <f>P1184/3304</f>
        <v>3.026634382566586E-2</v>
      </c>
      <c r="V1184" s="5">
        <f>L1184/26457</f>
        <v>1.8898590165173678E-3</v>
      </c>
    </row>
    <row r="1185" spans="1:22" ht="48" x14ac:dyDescent="0.2">
      <c r="A1185">
        <v>3828</v>
      </c>
      <c r="B1185" s="3" t="s">
        <v>3825</v>
      </c>
      <c r="C1185" s="3" t="s">
        <v>7937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8271</v>
      </c>
      <c r="O1185" s="5">
        <f>E1185/D1185</f>
        <v>1</v>
      </c>
      <c r="P1185" s="6">
        <f>IF(E1185=0,0,E1185/L1185)</f>
        <v>178.57142857142858</v>
      </c>
      <c r="Q1185" t="str">
        <f>LEFT(N1185,FIND("/",N1185)-1)</f>
        <v>theater</v>
      </c>
      <c r="R1185" t="str">
        <f>RIGHT(N1185,LEN(N1185)-FIND("/",N1185))</f>
        <v>plays</v>
      </c>
      <c r="S1185" s="10">
        <f>(((J1185/60)/60)/24)+DATE(1970,1,1)</f>
        <v>41944.527627314819</v>
      </c>
      <c r="T1185" s="10">
        <f>(((I1185/60)/60)/24)+DATE(1970,1,1)</f>
        <v>42004.569293981483</v>
      </c>
      <c r="U1185" s="5">
        <f>P1185/3304</f>
        <v>5.4047042545831897E-2</v>
      </c>
      <c r="V1185" s="5">
        <f>L1185/26457</f>
        <v>1.0583210492497259E-3</v>
      </c>
    </row>
    <row r="1186" spans="1:22" ht="48" x14ac:dyDescent="0.2">
      <c r="A1186">
        <v>2522</v>
      </c>
      <c r="B1186" s="3" t="s">
        <v>2522</v>
      </c>
      <c r="C1186" s="3" t="s">
        <v>6632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8300</v>
      </c>
      <c r="O1186" s="5">
        <f>E1186/D1186</f>
        <v>1</v>
      </c>
      <c r="P1186" s="6">
        <f>IF(E1186=0,0,E1186/L1186)</f>
        <v>185.18518518518519</v>
      </c>
      <c r="Q1186" t="str">
        <f>LEFT(N1186,FIND("/",N1186)-1)</f>
        <v>music</v>
      </c>
      <c r="R1186" t="str">
        <f>RIGHT(N1186,LEN(N1186)-FIND("/",N1186))</f>
        <v>classical music</v>
      </c>
      <c r="S1186" s="10">
        <f>(((J1186/60)/60)/24)+DATE(1970,1,1)</f>
        <v>42460.573611111111</v>
      </c>
      <c r="T1186" s="10">
        <f>(((I1186/60)/60)/24)+DATE(1970,1,1)</f>
        <v>42482.619444444441</v>
      </c>
      <c r="U1186" s="5">
        <f>P1186/3304</f>
        <v>5.6048784862344186E-2</v>
      </c>
      <c r="V1186" s="5">
        <f>L1186/26457</f>
        <v>1.0205238689193787E-3</v>
      </c>
    </row>
    <row r="1187" spans="1:22" ht="48" x14ac:dyDescent="0.2">
      <c r="A1187">
        <v>100</v>
      </c>
      <c r="B1187" s="3" t="s">
        <v>102</v>
      </c>
      <c r="C1187" s="3" t="s">
        <v>4211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8266</v>
      </c>
      <c r="O1187" s="5">
        <f>E1187/D1187</f>
        <v>1</v>
      </c>
      <c r="P1187" s="6">
        <f>IF(E1187=0,0,E1187/L1187)</f>
        <v>192.30769230769232</v>
      </c>
      <c r="Q1187" t="str">
        <f>LEFT(N1187,FIND("/",N1187)-1)</f>
        <v>film &amp; video</v>
      </c>
      <c r="R1187" t="str">
        <f>RIGHT(N1187,LEN(N1187)-FIND("/",N1187))</f>
        <v>shorts</v>
      </c>
      <c r="S1187" s="10">
        <f>(((J1187/60)/60)/24)+DATE(1970,1,1)</f>
        <v>41197.753310185188</v>
      </c>
      <c r="T1187" s="10">
        <f>(((I1187/60)/60)/24)+DATE(1970,1,1)</f>
        <v>41217.794976851852</v>
      </c>
      <c r="U1187" s="5">
        <f>P1187/3304</f>
        <v>5.8204507357049733E-2</v>
      </c>
      <c r="V1187" s="5">
        <f>L1187/26457</f>
        <v>9.8272668858903124E-4</v>
      </c>
    </row>
    <row r="1188" spans="1:22" ht="48" x14ac:dyDescent="0.2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5">
        <f>E1188/D1188</f>
        <v>1.0765217391304347</v>
      </c>
      <c r="P1188" s="6">
        <f>IF(E1188=0,0,E1188/L1188)</f>
        <v>65.15789473684211</v>
      </c>
      <c r="Q1188" t="str">
        <f>LEFT(N1188,FIND("/",N1188)-1)</f>
        <v>music</v>
      </c>
      <c r="R1188" t="str">
        <f>RIGHT(N1188,LEN(N1188)-FIND("/",N1188))</f>
        <v>electronic music</v>
      </c>
      <c r="S1188" s="10">
        <f>(((J1188/60)/60)/24)+DATE(1970,1,1)</f>
        <v>42016.641435185185</v>
      </c>
      <c r="T1188" s="10">
        <f>(((I1188/60)/60)/24)+DATE(1970,1,1)</f>
        <v>42046.641435185185</v>
      </c>
      <c r="U1188" s="5">
        <f>P1188/3304</f>
        <v>1.9720912450618071E-2</v>
      </c>
      <c r="V1188" s="5">
        <f>L1188/26457</f>
        <v>2.872585705106399E-3</v>
      </c>
    </row>
    <row r="1189" spans="1:22" ht="48" x14ac:dyDescent="0.2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5">
        <f>E1189/D1189</f>
        <v>0.1976</v>
      </c>
      <c r="P1189" s="6">
        <f>IF(E1189=0,0,E1189/L1189)</f>
        <v>308.75</v>
      </c>
      <c r="Q1189" t="str">
        <f>LEFT(N1189,FIND("/",N1189)-1)</f>
        <v>technology</v>
      </c>
      <c r="R1189" t="str">
        <f>RIGHT(N1189,LEN(N1189)-FIND("/",N1189))</f>
        <v>wearables</v>
      </c>
      <c r="S1189" s="10">
        <f>(((J1189/60)/60)/24)+DATE(1970,1,1)</f>
        <v>42313.936365740738</v>
      </c>
      <c r="T1189" s="10">
        <f>(((I1189/60)/60)/24)+DATE(1970,1,1)</f>
        <v>42343.936365740738</v>
      </c>
      <c r="U1189" s="5">
        <f>P1189/3304</f>
        <v>9.3447336561743338E-2</v>
      </c>
      <c r="V1189" s="5">
        <f>L1189/26457</f>
        <v>6.0475488528555774E-4</v>
      </c>
    </row>
    <row r="1190" spans="1:22" ht="48" x14ac:dyDescent="0.2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5">
        <f>E1190/D1190</f>
        <v>0.14111428571428572</v>
      </c>
      <c r="P1190" s="6">
        <f>IF(E1190=0,0,E1190/L1190)</f>
        <v>129.97368421052633</v>
      </c>
      <c r="Q1190" t="str">
        <f>LEFT(N1190,FIND("/",N1190)-1)</f>
        <v>technology</v>
      </c>
      <c r="R1190" t="str">
        <f>RIGHT(N1190,LEN(N1190)-FIND("/",N1190))</f>
        <v>gadgets</v>
      </c>
      <c r="S1190" s="10">
        <f>(((J1190/60)/60)/24)+DATE(1970,1,1)</f>
        <v>41905.429155092592</v>
      </c>
      <c r="T1190" s="10">
        <f>(((I1190/60)/60)/24)+DATE(1970,1,1)</f>
        <v>41935.429155092592</v>
      </c>
      <c r="U1190" s="5">
        <f>P1190/3304</f>
        <v>3.9338282146043076E-2</v>
      </c>
      <c r="V1190" s="5">
        <f>L1190/26457</f>
        <v>1.4362928525531995E-3</v>
      </c>
    </row>
    <row r="1191" spans="1:22" ht="48" x14ac:dyDescent="0.2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5">
        <f>E1191/D1191</f>
        <v>1.0966666666666667</v>
      </c>
      <c r="P1191" s="6">
        <f>IF(E1191=0,0,E1191/L1191)</f>
        <v>94.90384615384616</v>
      </c>
      <c r="Q1191" t="str">
        <f>LEFT(N1191,FIND("/",N1191)-1)</f>
        <v>theater</v>
      </c>
      <c r="R1191" t="str">
        <f>RIGHT(N1191,LEN(N1191)-FIND("/",N1191))</f>
        <v>musical</v>
      </c>
      <c r="S1191" s="10">
        <f>(((J1191/60)/60)/24)+DATE(1970,1,1)</f>
        <v>41865.882928240739</v>
      </c>
      <c r="T1191" s="10">
        <f>(((I1191/60)/60)/24)+DATE(1970,1,1)</f>
        <v>41890.882928240739</v>
      </c>
      <c r="U1191" s="5">
        <f>P1191/3304</f>
        <v>2.8723924380704043E-2</v>
      </c>
      <c r="V1191" s="5">
        <f>L1191/26457</f>
        <v>1.9654533771780625E-3</v>
      </c>
    </row>
    <row r="1192" spans="1:22" ht="48" x14ac:dyDescent="0.2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5">
        <f>E1192/D1192</f>
        <v>9.8400000000000001E-2</v>
      </c>
      <c r="P1192" s="6">
        <f>IF(E1192=0,0,E1192/L1192)</f>
        <v>54.666666666666664</v>
      </c>
      <c r="Q1192" t="str">
        <f>LEFT(N1192,FIND("/",N1192)-1)</f>
        <v>technology</v>
      </c>
      <c r="R1192" t="str">
        <f>RIGHT(N1192,LEN(N1192)-FIND("/",N1192))</f>
        <v>wearables</v>
      </c>
      <c r="S1192" s="10">
        <f>(((J1192/60)/60)/24)+DATE(1970,1,1)</f>
        <v>42626.633703703701</v>
      </c>
      <c r="T1192" s="10">
        <f>(((I1192/60)/60)/24)+DATE(1970,1,1)</f>
        <v>42656.633703703701</v>
      </c>
      <c r="U1192" s="5">
        <f>P1192/3304</f>
        <v>1.6545601291364002E-2</v>
      </c>
      <c r="V1192" s="5">
        <f>L1192/26457</f>
        <v>3.401746229731262E-3</v>
      </c>
    </row>
    <row r="1193" spans="1:22" ht="32" x14ac:dyDescent="0.2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5">
        <f>E1193/D1193</f>
        <v>2.2302681818181819E-2</v>
      </c>
      <c r="P1193" s="6">
        <f>IF(E1193=0,0,E1193/L1193)</f>
        <v>39.569274193548388</v>
      </c>
      <c r="Q1193" t="str">
        <f>LEFT(N1193,FIND("/",N1193)-1)</f>
        <v>film &amp; video</v>
      </c>
      <c r="R1193" t="str">
        <f>RIGHT(N1193,LEN(N1193)-FIND("/",N1193))</f>
        <v>animation</v>
      </c>
      <c r="S1193" s="10">
        <f>(((J1193/60)/60)/24)+DATE(1970,1,1)</f>
        <v>41757.975011574075</v>
      </c>
      <c r="T1193" s="10">
        <f>(((I1193/60)/60)/24)+DATE(1970,1,1)</f>
        <v>41793.165972222225</v>
      </c>
      <c r="U1193" s="5">
        <f>P1193/3304</f>
        <v>1.1976172576739826E-2</v>
      </c>
      <c r="V1193" s="5">
        <f>L1193/26457</f>
        <v>4.6868503609630721E-3</v>
      </c>
    </row>
    <row r="1194" spans="1:22" ht="48" x14ac:dyDescent="0.2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5">
        <f>E1194/D1194</f>
        <v>1</v>
      </c>
      <c r="P1194" s="6">
        <f>IF(E1194=0,0,E1194/L1194)</f>
        <v>148.4848484848485</v>
      </c>
      <c r="Q1194" t="str">
        <f>LEFT(N1194,FIND("/",N1194)-1)</f>
        <v>theater</v>
      </c>
      <c r="R1194" t="str">
        <f>RIGHT(N1194,LEN(N1194)-FIND("/",N1194))</f>
        <v>plays</v>
      </c>
      <c r="S1194" s="10">
        <f>(((J1194/60)/60)/24)+DATE(1970,1,1)</f>
        <v>42062.834444444445</v>
      </c>
      <c r="T1194" s="10">
        <f>(((I1194/60)/60)/24)+DATE(1970,1,1)</f>
        <v>42083.852083333331</v>
      </c>
      <c r="U1194" s="5">
        <f>P1194/3304</f>
        <v>4.4940934771443251E-2</v>
      </c>
      <c r="V1194" s="5">
        <f>L1194/26457</f>
        <v>1.2473069509014627E-3</v>
      </c>
    </row>
    <row r="1195" spans="1:22" ht="48" x14ac:dyDescent="0.2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5">
        <f>E1195/D1195</f>
        <v>1.956</v>
      </c>
      <c r="P1195" s="6">
        <f>IF(E1195=0,0,E1195/L1195)</f>
        <v>40.75</v>
      </c>
      <c r="Q1195" t="str">
        <f>LEFT(N1195,FIND("/",N1195)-1)</f>
        <v>music</v>
      </c>
      <c r="R1195" t="str">
        <f>RIGHT(N1195,LEN(N1195)-FIND("/",N1195))</f>
        <v>electronic music</v>
      </c>
      <c r="S1195" s="10">
        <f>(((J1195/60)/60)/24)+DATE(1970,1,1)</f>
        <v>41716.785011574073</v>
      </c>
      <c r="T1195" s="10">
        <f>(((I1195/60)/60)/24)+DATE(1970,1,1)</f>
        <v>41739.290972222225</v>
      </c>
      <c r="U1195" s="5">
        <f>P1195/3304</f>
        <v>1.2333535108958838E-2</v>
      </c>
      <c r="V1195" s="5">
        <f>L1195/26457</f>
        <v>4.5356616396416824E-3</v>
      </c>
    </row>
    <row r="1196" spans="1:22" ht="48" x14ac:dyDescent="0.2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5">
        <f>E1196/D1196</f>
        <v>0.3256</v>
      </c>
      <c r="P1196" s="6">
        <f>IF(E1196=0,0,E1196/L1196)</f>
        <v>88.8</v>
      </c>
      <c r="Q1196" t="str">
        <f>LEFT(N1196,FIND("/",N1196)-1)</f>
        <v>film &amp; video</v>
      </c>
      <c r="R1196" t="str">
        <f>RIGHT(N1196,LEN(N1196)-FIND("/",N1196))</f>
        <v>animation</v>
      </c>
      <c r="S1196" s="10">
        <f>(((J1196/60)/60)/24)+DATE(1970,1,1)</f>
        <v>41904.407812500001</v>
      </c>
      <c r="T1196" s="10">
        <f>(((I1196/60)/60)/24)+DATE(1970,1,1)</f>
        <v>41964.449479166666</v>
      </c>
      <c r="U1196" s="5">
        <f>P1196/3304</f>
        <v>2.6876513317191281E-2</v>
      </c>
      <c r="V1196" s="5">
        <f>L1196/26457</f>
        <v>2.0788449181691044E-3</v>
      </c>
    </row>
    <row r="1197" spans="1:22" ht="48" x14ac:dyDescent="0.2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5">
        <f>E1197/D1197</f>
        <v>1.0581826105905425</v>
      </c>
      <c r="P1197" s="6">
        <f>IF(E1197=0,0,E1197/L1197)</f>
        <v>64.74666666666667</v>
      </c>
      <c r="Q1197" t="str">
        <f>LEFT(N1197,FIND("/",N1197)-1)</f>
        <v>games</v>
      </c>
      <c r="R1197" t="str">
        <f>RIGHT(N1197,LEN(N1197)-FIND("/",N1197))</f>
        <v>tabletop games</v>
      </c>
      <c r="S1197" s="10">
        <f>(((J1197/60)/60)/24)+DATE(1970,1,1)</f>
        <v>41614.651493055557</v>
      </c>
      <c r="T1197" s="10">
        <f>(((I1197/60)/60)/24)+DATE(1970,1,1)</f>
        <v>41644.651493055557</v>
      </c>
      <c r="U1197" s="5">
        <f>P1197/3304</f>
        <v>1.9596448748991122E-2</v>
      </c>
      <c r="V1197" s="5">
        <f>L1197/26457</f>
        <v>2.8347885247760516E-3</v>
      </c>
    </row>
    <row r="1198" spans="1:22" ht="48" x14ac:dyDescent="0.2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5">
        <f>E1198/D1198</f>
        <v>0.20220833333333332</v>
      </c>
      <c r="P1198" s="6">
        <f>IF(E1198=0,0,E1198/L1198)</f>
        <v>44.935185185185183</v>
      </c>
      <c r="Q1198" t="str">
        <f>LEFT(N1198,FIND("/",N1198)-1)</f>
        <v>photography</v>
      </c>
      <c r="R1198" t="str">
        <f>RIGHT(N1198,LEN(N1198)-FIND("/",N1198))</f>
        <v>photobooks</v>
      </c>
      <c r="S1198" s="10">
        <f>(((J1198/60)/60)/24)+DATE(1970,1,1)</f>
        <v>41897.134895833333</v>
      </c>
      <c r="T1198" s="10">
        <f>(((I1198/60)/60)/24)+DATE(1970,1,1)</f>
        <v>41928</v>
      </c>
      <c r="U1198" s="5">
        <f>P1198/3304</f>
        <v>1.3600237646847816E-2</v>
      </c>
      <c r="V1198" s="5">
        <f>L1198/26457</f>
        <v>4.0820954756775147E-3</v>
      </c>
    </row>
    <row r="1199" spans="1:22" ht="48" x14ac:dyDescent="0.2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5">
        <f>E1199/D1199</f>
        <v>1.0968181818181819</v>
      </c>
      <c r="P1199" s="6">
        <f>IF(E1199=0,0,E1199/L1199)</f>
        <v>74.246153846153845</v>
      </c>
      <c r="Q1199" t="str">
        <f>LEFT(N1199,FIND("/",N1199)-1)</f>
        <v>music</v>
      </c>
      <c r="R1199" t="str">
        <f>RIGHT(N1199,LEN(N1199)-FIND("/",N1199))</f>
        <v>rock</v>
      </c>
      <c r="S1199" s="10">
        <f>(((J1199/60)/60)/24)+DATE(1970,1,1)</f>
        <v>42526.874236111107</v>
      </c>
      <c r="T1199" s="10">
        <f>(((I1199/60)/60)/24)+DATE(1970,1,1)</f>
        <v>42556.874236111107</v>
      </c>
      <c r="U1199" s="5">
        <f>P1199/3304</f>
        <v>2.2471596200409758E-2</v>
      </c>
      <c r="V1199" s="5">
        <f>L1199/26457</f>
        <v>2.456816721472578E-3</v>
      </c>
    </row>
    <row r="1200" spans="1:22" ht="48" x14ac:dyDescent="0.2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5">
        <f>E1200/D1200</f>
        <v>1.3765714285714286</v>
      </c>
      <c r="P1200" s="6">
        <f>IF(E1200=0,0,E1200/L1200)</f>
        <v>34.170212765957444</v>
      </c>
      <c r="Q1200" t="str">
        <f>LEFT(N1200,FIND("/",N1200)-1)</f>
        <v>music</v>
      </c>
      <c r="R1200" t="str">
        <f>RIGHT(N1200,LEN(N1200)-FIND("/",N1200))</f>
        <v>rock</v>
      </c>
      <c r="S1200" s="10">
        <f>(((J1200/60)/60)/24)+DATE(1970,1,1)</f>
        <v>41543.988067129627</v>
      </c>
      <c r="T1200" s="10">
        <f>(((I1200/60)/60)/24)+DATE(1970,1,1)</f>
        <v>41571.988067129627</v>
      </c>
      <c r="U1200" s="5">
        <f>P1200/3304</f>
        <v>1.0342074081706249E-2</v>
      </c>
      <c r="V1200" s="5">
        <f>L1200/26457</f>
        <v>5.3294024265789774E-3</v>
      </c>
    </row>
    <row r="1201" spans="1:22" ht="48" x14ac:dyDescent="0.2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5">
        <f>E1201/D1201</f>
        <v>3.2026666666666666</v>
      </c>
      <c r="P1201" s="6">
        <f>IF(E1201=0,0,E1201/L1201)</f>
        <v>24.762886597938145</v>
      </c>
      <c r="Q1201" t="str">
        <f>LEFT(N1201,FIND("/",N1201)-1)</f>
        <v>games</v>
      </c>
      <c r="R1201" t="str">
        <f>RIGHT(N1201,LEN(N1201)-FIND("/",N1201))</f>
        <v>tabletop games</v>
      </c>
      <c r="S1201" s="10">
        <f>(((J1201/60)/60)/24)+DATE(1970,1,1)</f>
        <v>42469.874907407408</v>
      </c>
      <c r="T1201" s="10">
        <f>(((I1201/60)/60)/24)+DATE(1970,1,1)</f>
        <v>42487.083333333328</v>
      </c>
      <c r="U1201" s="5">
        <f>P1201/3304</f>
        <v>7.4948203988916906E-3</v>
      </c>
      <c r="V1201" s="5">
        <f>L1201/26457</f>
        <v>7.3326529840873874E-3</v>
      </c>
    </row>
    <row r="1202" spans="1:22" ht="32" x14ac:dyDescent="0.2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5">
        <f>E1202/D1202</f>
        <v>1.0668444444444445</v>
      </c>
      <c r="P1202" s="6">
        <f>IF(E1202=0,0,E1202/L1202)</f>
        <v>28.576190476190476</v>
      </c>
      <c r="Q1202" t="str">
        <f>LEFT(N1202,FIND("/",N1202)-1)</f>
        <v>film &amp; video</v>
      </c>
      <c r="R1202" t="str">
        <f>RIGHT(N1202,LEN(N1202)-FIND("/",N1202))</f>
        <v>documentary</v>
      </c>
      <c r="S1202" s="10">
        <f>(((J1202/60)/60)/24)+DATE(1970,1,1)</f>
        <v>40526.36917824074</v>
      </c>
      <c r="T1202" s="10">
        <f>(((I1202/60)/60)/24)+DATE(1970,1,1)</f>
        <v>40576.332638888889</v>
      </c>
      <c r="U1202" s="5">
        <f>P1202/3304</f>
        <v>8.6489680618009913E-3</v>
      </c>
      <c r="V1202" s="5">
        <f>L1202/26457</f>
        <v>6.3499262954983555E-3</v>
      </c>
    </row>
    <row r="1203" spans="1:22" ht="64" x14ac:dyDescent="0.2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5">
        <f>E1203/D1203</f>
        <v>1.1990000000000001</v>
      </c>
      <c r="P1203" s="6">
        <f>IF(E1203=0,0,E1203/L1203)</f>
        <v>41.704347826086959</v>
      </c>
      <c r="Q1203" t="str">
        <f>LEFT(N1203,FIND("/",N1203)-1)</f>
        <v>music</v>
      </c>
      <c r="R1203" t="str">
        <f>RIGHT(N1203,LEN(N1203)-FIND("/",N1203))</f>
        <v>metal</v>
      </c>
      <c r="S1203" s="10">
        <f>(((J1203/60)/60)/24)+DATE(1970,1,1)</f>
        <v>42051.148888888885</v>
      </c>
      <c r="T1203" s="10">
        <f>(((I1203/60)/60)/24)+DATE(1970,1,1)</f>
        <v>42079.107222222221</v>
      </c>
      <c r="U1203" s="5">
        <f>P1203/3304</f>
        <v>1.2622381303295084E-2</v>
      </c>
      <c r="V1203" s="5">
        <f>L1203/26457</f>
        <v>4.3466757379899456E-3</v>
      </c>
    </row>
    <row r="1204" spans="1:22" ht="32" x14ac:dyDescent="0.2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5">
        <f>E1204/D1204</f>
        <v>1.1416238095238094</v>
      </c>
      <c r="P1204" s="6">
        <f>IF(E1204=0,0,E1204/L1204)</f>
        <v>77.335806451612896</v>
      </c>
      <c r="Q1204" t="str">
        <f>LEFT(N1204,FIND("/",N1204)-1)</f>
        <v>theater</v>
      </c>
      <c r="R1204" t="str">
        <f>RIGHT(N1204,LEN(N1204)-FIND("/",N1204))</f>
        <v>plays</v>
      </c>
      <c r="S1204" s="10">
        <f>(((J1204/60)/60)/24)+DATE(1970,1,1)</f>
        <v>41375.702210648145</v>
      </c>
      <c r="T1204" s="10">
        <f>(((I1204/60)/60)/24)+DATE(1970,1,1)</f>
        <v>41400.702210648145</v>
      </c>
      <c r="U1204" s="5">
        <f>P1204/3304</f>
        <v>2.3406721080996638E-2</v>
      </c>
      <c r="V1204" s="5">
        <f>L1204/26457</f>
        <v>2.3434251804815361E-3</v>
      </c>
    </row>
    <row r="1205" spans="1:22" ht="48" x14ac:dyDescent="0.2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5">
        <f>E1205/D1205</f>
        <v>1.196</v>
      </c>
      <c r="P1205" s="6">
        <f>IF(E1205=0,0,E1205/L1205)</f>
        <v>159.46666666666667</v>
      </c>
      <c r="Q1205" t="str">
        <f>LEFT(N1205,FIND("/",N1205)-1)</f>
        <v>theater</v>
      </c>
      <c r="R1205" t="str">
        <f>RIGHT(N1205,LEN(N1205)-FIND("/",N1205))</f>
        <v>plays</v>
      </c>
      <c r="S1205" s="10">
        <f>(((J1205/60)/60)/24)+DATE(1970,1,1)</f>
        <v>42089.412557870368</v>
      </c>
      <c r="T1205" s="10">
        <f>(((I1205/60)/60)/24)+DATE(1970,1,1)</f>
        <v>42117.770833333328</v>
      </c>
      <c r="U1205" s="5">
        <f>P1205/3304</f>
        <v>4.8264729620661827E-2</v>
      </c>
      <c r="V1205" s="5">
        <f>L1205/26457</f>
        <v>1.1339154099104206E-3</v>
      </c>
    </row>
    <row r="1206" spans="1:22" ht="48" x14ac:dyDescent="0.2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5">
        <f>E1206/D1206</f>
        <v>2.3715000000000002</v>
      </c>
      <c r="P1206" s="6">
        <f>IF(E1206=0,0,E1206/L1206)</f>
        <v>36.206106870229007</v>
      </c>
      <c r="Q1206" t="str">
        <f>LEFT(N1206,FIND("/",N1206)-1)</f>
        <v>music</v>
      </c>
      <c r="R1206" t="str">
        <f>RIGHT(N1206,LEN(N1206)-FIND("/",N1206))</f>
        <v>electronic music</v>
      </c>
      <c r="S1206" s="10">
        <f>(((J1206/60)/60)/24)+DATE(1970,1,1)</f>
        <v>42145.919687500005</v>
      </c>
      <c r="T1206" s="10">
        <f>(((I1206/60)/60)/24)+DATE(1970,1,1)</f>
        <v>42175.919687500005</v>
      </c>
      <c r="U1206" s="5">
        <f>P1206/3304</f>
        <v>1.0958264791231539E-2</v>
      </c>
      <c r="V1206" s="5">
        <f>L1206/26457</f>
        <v>4.9514306232755038E-3</v>
      </c>
    </row>
    <row r="1207" spans="1:22" ht="48" x14ac:dyDescent="0.2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5">
        <f>E1207/D1207</f>
        <v>3.1413333333333335E-2</v>
      </c>
      <c r="P1207" s="6">
        <f>IF(E1207=0,0,E1207/L1207)</f>
        <v>81.241379310344826</v>
      </c>
      <c r="Q1207" t="str">
        <f>LEFT(N1207,FIND("/",N1207)-1)</f>
        <v>film &amp; video</v>
      </c>
      <c r="R1207" t="str">
        <f>RIGHT(N1207,LEN(N1207)-FIND("/",N1207))</f>
        <v>science fiction</v>
      </c>
      <c r="S1207" s="10">
        <f>(((J1207/60)/60)/24)+DATE(1970,1,1)</f>
        <v>42186.257418981477</v>
      </c>
      <c r="T1207" s="10">
        <f>(((I1207/60)/60)/24)+DATE(1970,1,1)</f>
        <v>42217.207638888889</v>
      </c>
      <c r="U1207" s="5">
        <f>P1207/3304</f>
        <v>2.4588795190782331E-2</v>
      </c>
      <c r="V1207" s="5">
        <f>L1207/26457</f>
        <v>2.1922364591601467E-3</v>
      </c>
    </row>
    <row r="1208" spans="1:22" ht="48" x14ac:dyDescent="0.2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5">
        <f>E1208/D1208</f>
        <v>1.1712499999999999</v>
      </c>
      <c r="P1208" s="6">
        <f>IF(E1208=0,0,E1208/L1208)</f>
        <v>85.181818181818187</v>
      </c>
      <c r="Q1208" t="str">
        <f>LEFT(N1208,FIND("/",N1208)-1)</f>
        <v>theater</v>
      </c>
      <c r="R1208" t="str">
        <f>RIGHT(N1208,LEN(N1208)-FIND("/",N1208))</f>
        <v>spaces</v>
      </c>
      <c r="S1208" s="10">
        <f>(((J1208/60)/60)/24)+DATE(1970,1,1)</f>
        <v>42024.702893518523</v>
      </c>
      <c r="T1208" s="10">
        <f>(((I1208/60)/60)/24)+DATE(1970,1,1)</f>
        <v>42045.702893518523</v>
      </c>
      <c r="U1208" s="5">
        <f>P1208/3304</f>
        <v>2.5781421967862646E-2</v>
      </c>
      <c r="V1208" s="5">
        <f>L1208/26457</f>
        <v>2.0788449181691044E-3</v>
      </c>
    </row>
    <row r="1209" spans="1:22" ht="48" x14ac:dyDescent="0.2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5">
        <f>E1209/D1209</f>
        <v>1.3367142857142857</v>
      </c>
      <c r="P1209" s="6">
        <f>IF(E1209=0,0,E1209/L1209)</f>
        <v>62.38</v>
      </c>
      <c r="Q1209" t="str">
        <f>LEFT(N1209,FIND("/",N1209)-1)</f>
        <v>music</v>
      </c>
      <c r="R1209" t="str">
        <f>RIGHT(N1209,LEN(N1209)-FIND("/",N1209))</f>
        <v>indie rock</v>
      </c>
      <c r="S1209" s="10">
        <f>(((J1209/60)/60)/24)+DATE(1970,1,1)</f>
        <v>41373.690266203703</v>
      </c>
      <c r="T1209" s="10">
        <f>(((I1209/60)/60)/24)+DATE(1970,1,1)</f>
        <v>41403.690266203703</v>
      </c>
      <c r="U1209" s="5">
        <f>P1209/3304</f>
        <v>1.8880145278450364E-2</v>
      </c>
      <c r="V1209" s="5">
        <f>L1209/26457</f>
        <v>2.8347885247760516E-3</v>
      </c>
    </row>
    <row r="1210" spans="1:22" ht="48" x14ac:dyDescent="0.2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5">
        <f>E1210/D1210</f>
        <v>2.124090909090909</v>
      </c>
      <c r="P1210" s="6">
        <f>IF(E1210=0,0,E1210/L1210)</f>
        <v>50.247311827956992</v>
      </c>
      <c r="Q1210" t="str">
        <f>LEFT(N1210,FIND("/",N1210)-1)</f>
        <v>music</v>
      </c>
      <c r="R1210" t="str">
        <f>RIGHT(N1210,LEN(N1210)-FIND("/",N1210))</f>
        <v>rock</v>
      </c>
      <c r="S1210" s="10">
        <f>(((J1210/60)/60)/24)+DATE(1970,1,1)</f>
        <v>42707.074976851851</v>
      </c>
      <c r="T1210" s="10">
        <f>(((I1210/60)/60)/24)+DATE(1970,1,1)</f>
        <v>42727.074976851851</v>
      </c>
      <c r="U1210" s="5">
        <f>P1210/3304</f>
        <v>1.5208024161003933E-2</v>
      </c>
      <c r="V1210" s="5">
        <f>L1210/26457</f>
        <v>3.5151377707223043E-3</v>
      </c>
    </row>
    <row r="1211" spans="1:22" ht="64" x14ac:dyDescent="0.2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5">
        <f>E1211/D1211</f>
        <v>2.3345000000000001E-2</v>
      </c>
      <c r="P1211" s="6">
        <f>IF(E1211=0,0,E1211/L1211)</f>
        <v>424.45454545454544</v>
      </c>
      <c r="Q1211" t="str">
        <f>LEFT(N1211,FIND("/",N1211)-1)</f>
        <v>technology</v>
      </c>
      <c r="R1211" t="str">
        <f>RIGHT(N1211,LEN(N1211)-FIND("/",N1211))</f>
        <v>wearables</v>
      </c>
      <c r="S1211" s="10">
        <f>(((J1211/60)/60)/24)+DATE(1970,1,1)</f>
        <v>41921.263078703705</v>
      </c>
      <c r="T1211" s="10">
        <f>(((I1211/60)/60)/24)+DATE(1970,1,1)</f>
        <v>41973.957638888889</v>
      </c>
      <c r="U1211" s="5">
        <f>P1211/3304</f>
        <v>0.12846687211093991</v>
      </c>
      <c r="V1211" s="5">
        <f>L1211/26457</f>
        <v>4.1576898363382094E-4</v>
      </c>
    </row>
    <row r="1212" spans="1:22" ht="48" x14ac:dyDescent="0.2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5">
        <f>E1212/D1212</f>
        <v>0.7178461538461538</v>
      </c>
      <c r="P1212" s="6">
        <f>IF(E1212=0,0,E1212/L1212)</f>
        <v>49.11578947368421</v>
      </c>
      <c r="Q1212" t="str">
        <f>LEFT(N1212,FIND("/",N1212)-1)</f>
        <v>games</v>
      </c>
      <c r="R1212" t="str">
        <f>RIGHT(N1212,LEN(N1212)-FIND("/",N1212))</f>
        <v>mobile games</v>
      </c>
      <c r="S1212" s="10">
        <f>(((J1212/60)/60)/24)+DATE(1970,1,1)</f>
        <v>41923.783576388887</v>
      </c>
      <c r="T1212" s="10">
        <f>(((I1212/60)/60)/24)+DATE(1970,1,1)</f>
        <v>41963.825243055559</v>
      </c>
      <c r="U1212" s="5">
        <f>P1212/3304</f>
        <v>1.4865553714795463E-2</v>
      </c>
      <c r="V1212" s="5">
        <f>L1212/26457</f>
        <v>3.5907321313829988E-3</v>
      </c>
    </row>
    <row r="1213" spans="1:22" ht="48" x14ac:dyDescent="0.2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5">
        <f>E1213/D1213</f>
        <v>1.0355555555555556</v>
      </c>
      <c r="P1213" s="6">
        <f>IF(E1213=0,0,E1213/L1213)</f>
        <v>53.5632183908046</v>
      </c>
      <c r="Q1213" t="str">
        <f>LEFT(N1213,FIND("/",N1213)-1)</f>
        <v>music</v>
      </c>
      <c r="R1213" t="str">
        <f>RIGHT(N1213,LEN(N1213)-FIND("/",N1213))</f>
        <v>rock</v>
      </c>
      <c r="S1213" s="10">
        <f>(((J1213/60)/60)/24)+DATE(1970,1,1)</f>
        <v>40663.08666666667</v>
      </c>
      <c r="T1213" s="10">
        <f>(((I1213/60)/60)/24)+DATE(1970,1,1)</f>
        <v>40706.166666666664</v>
      </c>
      <c r="U1213" s="5">
        <f>P1213/3304</f>
        <v>1.6211627842253207E-2</v>
      </c>
      <c r="V1213" s="5">
        <f>L1213/26457</f>
        <v>3.2883546887402201E-3</v>
      </c>
    </row>
    <row r="1214" spans="1:22" ht="48" x14ac:dyDescent="0.2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5">
        <f>E1214/D1214</f>
        <v>1.552</v>
      </c>
      <c r="P1214" s="6">
        <f>IF(E1214=0,0,E1214/L1214)</f>
        <v>83.142857142857139</v>
      </c>
      <c r="Q1214" t="str">
        <f>LEFT(N1214,FIND("/",N1214)-1)</f>
        <v>theater</v>
      </c>
      <c r="R1214" t="str">
        <f>RIGHT(N1214,LEN(N1214)-FIND("/",N1214))</f>
        <v>plays</v>
      </c>
      <c r="S1214" s="10">
        <f>(((J1214/60)/60)/24)+DATE(1970,1,1)</f>
        <v>42126.87501157407</v>
      </c>
      <c r="T1214" s="10">
        <f>(((I1214/60)/60)/24)+DATE(1970,1,1)</f>
        <v>42158.290972222225</v>
      </c>
      <c r="U1214" s="5">
        <f>P1214/3304</f>
        <v>2.5164303009339327E-2</v>
      </c>
      <c r="V1214" s="5">
        <f>L1214/26457</f>
        <v>2.1166420984994518E-3</v>
      </c>
    </row>
    <row r="1215" spans="1:22" ht="48" x14ac:dyDescent="0.2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5">
        <f>E1215/D1215</f>
        <v>1.0329622222222221</v>
      </c>
      <c r="P1215" s="6">
        <f>IF(E1215=0,0,E1215/L1215)</f>
        <v>43.040092592592593</v>
      </c>
      <c r="Q1215" t="str">
        <f>LEFT(N1215,FIND("/",N1215)-1)</f>
        <v>film &amp; video</v>
      </c>
      <c r="R1215" t="str">
        <f>RIGHT(N1215,LEN(N1215)-FIND("/",N1215))</f>
        <v>shorts</v>
      </c>
      <c r="S1215" s="10">
        <f>(((J1215/60)/60)/24)+DATE(1970,1,1)</f>
        <v>41701.901817129627</v>
      </c>
      <c r="T1215" s="10">
        <f>(((I1215/60)/60)/24)+DATE(1970,1,1)</f>
        <v>41721</v>
      </c>
      <c r="U1215" s="5">
        <f>P1215/3304</f>
        <v>1.3026662406959018E-2</v>
      </c>
      <c r="V1215" s="5">
        <f>L1215/26457</f>
        <v>4.0820954756775147E-3</v>
      </c>
    </row>
    <row r="1216" spans="1:22" ht="48" x14ac:dyDescent="0.2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5">
        <f>E1216/D1216</f>
        <v>1.5473333333333332</v>
      </c>
      <c r="P1216" s="6">
        <f>IF(E1216=0,0,E1216/L1216)</f>
        <v>96.708333333333329</v>
      </c>
      <c r="Q1216" t="str">
        <f>LEFT(N1216,FIND("/",N1216)-1)</f>
        <v>film &amp; video</v>
      </c>
      <c r="R1216" t="str">
        <f>RIGHT(N1216,LEN(N1216)-FIND("/",N1216))</f>
        <v>shorts</v>
      </c>
      <c r="S1216" s="10">
        <f>(((J1216/60)/60)/24)+DATE(1970,1,1)</f>
        <v>41311.799513888887</v>
      </c>
      <c r="T1216" s="10">
        <f>(((I1216/60)/60)/24)+DATE(1970,1,1)</f>
        <v>41336.799513888887</v>
      </c>
      <c r="U1216" s="5">
        <f>P1216/3304</f>
        <v>2.9270076674737692E-2</v>
      </c>
      <c r="V1216" s="5">
        <f>L1216/26457</f>
        <v>1.8142646558566731E-3</v>
      </c>
    </row>
    <row r="1217" spans="1:22" ht="48" x14ac:dyDescent="0.2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5">
        <f>E1217/D1217</f>
        <v>1.5469999999999999</v>
      </c>
      <c r="P1217" s="6">
        <f>IF(E1217=0,0,E1217/L1217)</f>
        <v>69.268656716417908</v>
      </c>
      <c r="Q1217" t="str">
        <f>LEFT(N1217,FIND("/",N1217)-1)</f>
        <v>food</v>
      </c>
      <c r="R1217" t="str">
        <f>RIGHT(N1217,LEN(N1217)-FIND("/",N1217))</f>
        <v>small batch</v>
      </c>
      <c r="S1217" s="10">
        <f>(((J1217/60)/60)/24)+DATE(1970,1,1)</f>
        <v>42738.692233796297</v>
      </c>
      <c r="T1217" s="10">
        <f>(((I1217/60)/60)/24)+DATE(1970,1,1)</f>
        <v>42768.692233796297</v>
      </c>
      <c r="U1217" s="5">
        <f>P1217/3304</f>
        <v>2.096508980521123E-2</v>
      </c>
      <c r="V1217" s="5">
        <f>L1217/26457</f>
        <v>2.5324110821332729E-3</v>
      </c>
    </row>
    <row r="1218" spans="1:22" ht="48" x14ac:dyDescent="0.2">
      <c r="A1218">
        <v>3113</v>
      </c>
      <c r="B1218" s="3" t="s">
        <v>3113</v>
      </c>
      <c r="C1218" s="3" t="s">
        <v>7223</v>
      </c>
      <c r="D1218">
        <v>109225</v>
      </c>
      <c r="E1218">
        <v>4635</v>
      </c>
      <c r="F1218" t="s">
        <v>8221</v>
      </c>
      <c r="G1218" t="s">
        <v>8224</v>
      </c>
      <c r="H1218" t="s">
        <v>8246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8303</v>
      </c>
      <c r="O1218" s="5">
        <f>E1218/D1218</f>
        <v>4.2435339894712751E-2</v>
      </c>
      <c r="P1218" s="6">
        <f>IF(E1218=0,0,E1218/L1218)</f>
        <v>125.27027027027027</v>
      </c>
      <c r="Q1218" t="str">
        <f>LEFT(N1218,FIND("/",N1218)-1)</f>
        <v>theater</v>
      </c>
      <c r="R1218" t="str">
        <f>RIGHT(N1218,LEN(N1218)-FIND("/",N1218))</f>
        <v>spaces</v>
      </c>
      <c r="S1218" s="10">
        <f>(((J1218/60)/60)/24)+DATE(1970,1,1)</f>
        <v>42081.731273148151</v>
      </c>
      <c r="T1218" s="10">
        <f>(((I1218/60)/60)/24)+DATE(1970,1,1)</f>
        <v>42111.731273148151</v>
      </c>
      <c r="U1218" s="5">
        <f>P1218/3304</f>
        <v>3.7914730711340883E-2</v>
      </c>
      <c r="V1218" s="5">
        <f>L1218/26457</f>
        <v>1.3984956722228521E-3</v>
      </c>
    </row>
    <row r="1219" spans="1:22" ht="48" x14ac:dyDescent="0.2">
      <c r="A1219">
        <v>921</v>
      </c>
      <c r="B1219" s="3" t="s">
        <v>922</v>
      </c>
      <c r="C1219" s="3" t="s">
        <v>5031</v>
      </c>
      <c r="D1219">
        <v>15000</v>
      </c>
      <c r="E1219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8278</v>
      </c>
      <c r="O1219" s="5">
        <f>E1219/D1219</f>
        <v>0.309</v>
      </c>
      <c r="P1219" s="6">
        <f>IF(E1219=0,0,E1219/L1219)</f>
        <v>231.75</v>
      </c>
      <c r="Q1219" t="str">
        <f>LEFT(N1219,FIND("/",N1219)-1)</f>
        <v>music</v>
      </c>
      <c r="R1219" t="str">
        <f>RIGHT(N1219,LEN(N1219)-FIND("/",N1219))</f>
        <v>jazz</v>
      </c>
      <c r="S1219" s="10">
        <f>(((J1219/60)/60)/24)+DATE(1970,1,1)</f>
        <v>40847.171018518515</v>
      </c>
      <c r="T1219" s="10">
        <f>(((I1219/60)/60)/24)+DATE(1970,1,1)</f>
        <v>40889.212685185186</v>
      </c>
      <c r="U1219" s="5">
        <f>P1219/3304</f>
        <v>7.0142251815980633E-2</v>
      </c>
      <c r="V1219" s="5">
        <f>L1219/26457</f>
        <v>7.559436066069471E-4</v>
      </c>
    </row>
    <row r="1220" spans="1:22" ht="48" x14ac:dyDescent="0.2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5">
        <f>E1220/D1220</f>
        <v>0.30813400000000002</v>
      </c>
      <c r="P1220" s="6">
        <f>IF(E1220=0,0,E1220/L1220)</f>
        <v>124.9191891891892</v>
      </c>
      <c r="Q1220" t="str">
        <f>LEFT(N1220,FIND("/",N1220)-1)</f>
        <v>technology</v>
      </c>
      <c r="R1220" t="str">
        <f>RIGHT(N1220,LEN(N1220)-FIND("/",N1220))</f>
        <v>wearables</v>
      </c>
      <c r="S1220" s="10">
        <f>(((J1220/60)/60)/24)+DATE(1970,1,1)</f>
        <v>42668.726701388892</v>
      </c>
      <c r="T1220" s="10">
        <f>(((I1220/60)/60)/24)+DATE(1970,1,1)</f>
        <v>42698.768368055549</v>
      </c>
      <c r="U1220" s="5">
        <f>P1220/3304</f>
        <v>3.7808471304234016E-2</v>
      </c>
      <c r="V1220" s="5">
        <f>L1220/26457</f>
        <v>1.3984956722228521E-3</v>
      </c>
    </row>
    <row r="1221" spans="1:22" ht="48" x14ac:dyDescent="0.2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5">
        <f>E1221/D1221</f>
        <v>1.0720930232558139</v>
      </c>
      <c r="P1221" s="6">
        <f>IF(E1221=0,0,E1221/L1221)</f>
        <v>100.21739130434783</v>
      </c>
      <c r="Q1221" t="str">
        <f>LEFT(N1221,FIND("/",N1221)-1)</f>
        <v>theater</v>
      </c>
      <c r="R1221" t="str">
        <f>RIGHT(N1221,LEN(N1221)-FIND("/",N1221))</f>
        <v>plays</v>
      </c>
      <c r="S1221" s="10">
        <f>(((J1221/60)/60)/24)+DATE(1970,1,1)</f>
        <v>41791.993414351848</v>
      </c>
      <c r="T1221" s="10">
        <f>(((I1221/60)/60)/24)+DATE(1970,1,1)</f>
        <v>41821.993414351848</v>
      </c>
      <c r="U1221" s="5">
        <f>P1221/3304</f>
        <v>3.0332140225286873E-2</v>
      </c>
      <c r="V1221" s="5">
        <f>L1221/26457</f>
        <v>1.7386702951959784E-3</v>
      </c>
    </row>
    <row r="1222" spans="1:22" ht="32" x14ac:dyDescent="0.2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5">
        <f>E1222/D1222</f>
        <v>1.0204444444444445</v>
      </c>
      <c r="P1222" s="6">
        <f>IF(E1222=0,0,E1222/L1222)</f>
        <v>72.888888888888886</v>
      </c>
      <c r="Q1222" t="str">
        <f>LEFT(N1222,FIND("/",N1222)-1)</f>
        <v>theater</v>
      </c>
      <c r="R1222" t="str">
        <f>RIGHT(N1222,LEN(N1222)-FIND("/",N1222))</f>
        <v>plays</v>
      </c>
      <c r="S1222" s="10">
        <f>(((J1222/60)/60)/24)+DATE(1970,1,1)</f>
        <v>41943.753032407411</v>
      </c>
      <c r="T1222" s="10">
        <f>(((I1222/60)/60)/24)+DATE(1970,1,1)</f>
        <v>41973.794699074075</v>
      </c>
      <c r="U1222" s="5">
        <f>P1222/3304</f>
        <v>2.2060801721818669E-2</v>
      </c>
      <c r="V1222" s="5">
        <f>L1222/26457</f>
        <v>2.3812223608118835E-3</v>
      </c>
    </row>
    <row r="1223" spans="1:22" ht="64" x14ac:dyDescent="0.2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5">
        <f>E1223/D1223</f>
        <v>1.5266666666666666</v>
      </c>
      <c r="P1223" s="6">
        <f>IF(E1223=0,0,E1223/L1223)</f>
        <v>70.461538461538467</v>
      </c>
      <c r="Q1223" t="str">
        <f>LEFT(N1223,FIND("/",N1223)-1)</f>
        <v>theater</v>
      </c>
      <c r="R1223" t="str">
        <f>RIGHT(N1223,LEN(N1223)-FIND("/",N1223))</f>
        <v>plays</v>
      </c>
      <c r="S1223" s="10">
        <f>(((J1223/60)/60)/24)+DATE(1970,1,1)</f>
        <v>42034.928252314814</v>
      </c>
      <c r="T1223" s="10">
        <f>(((I1223/60)/60)/24)+DATE(1970,1,1)</f>
        <v>42090</v>
      </c>
      <c r="U1223" s="5">
        <f>P1223/3304</f>
        <v>2.1326131495623023E-2</v>
      </c>
      <c r="V1223" s="5">
        <f>L1223/26457</f>
        <v>2.456816721472578E-3</v>
      </c>
    </row>
    <row r="1224" spans="1:22" ht="48" x14ac:dyDescent="0.2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5">
        <f>E1224/D1224</f>
        <v>1.0153333333333334</v>
      </c>
      <c r="P1224" s="6">
        <f>IF(E1224=0,0,E1224/L1224)</f>
        <v>80.15789473684211</v>
      </c>
      <c r="Q1224" t="str">
        <f>LEFT(N1224,FIND("/",N1224)-1)</f>
        <v>theater</v>
      </c>
      <c r="R1224" t="str">
        <f>RIGHT(N1224,LEN(N1224)-FIND("/",N1224))</f>
        <v>plays</v>
      </c>
      <c r="S1224" s="10">
        <f>(((J1224/60)/60)/24)+DATE(1970,1,1)</f>
        <v>41841.26489583333</v>
      </c>
      <c r="T1224" s="10">
        <f>(((I1224/60)/60)/24)+DATE(1970,1,1)</f>
        <v>41864.207638888889</v>
      </c>
      <c r="U1224" s="5">
        <f>P1224/3304</f>
        <v>2.4260864024467952E-2</v>
      </c>
      <c r="V1224" s="5">
        <f>L1224/26457</f>
        <v>2.1544392788297993E-3</v>
      </c>
    </row>
    <row r="1225" spans="1:22" ht="48" x14ac:dyDescent="0.2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5">
        <f>E1225/D1225</f>
        <v>0.30433333333333334</v>
      </c>
      <c r="P1225" s="6">
        <f>IF(E1225=0,0,E1225/L1225)</f>
        <v>51.292134831460672</v>
      </c>
      <c r="Q1225" t="str">
        <f>LEFT(N1225,FIND("/",N1225)-1)</f>
        <v>games</v>
      </c>
      <c r="R1225" t="str">
        <f>RIGHT(N1225,LEN(N1225)-FIND("/",N1225))</f>
        <v>video games</v>
      </c>
      <c r="S1225" s="10">
        <f>(((J1225/60)/60)/24)+DATE(1970,1,1)</f>
        <v>41575.237430555557</v>
      </c>
      <c r="T1225" s="10">
        <f>(((I1225/60)/60)/24)+DATE(1970,1,1)</f>
        <v>41605.279097222221</v>
      </c>
      <c r="U1225" s="5">
        <f>P1225/3304</f>
        <v>1.5524253883614005E-2</v>
      </c>
      <c r="V1225" s="5">
        <f>L1225/26457</f>
        <v>3.3639490494009145E-3</v>
      </c>
    </row>
    <row r="1226" spans="1:22" ht="48" x14ac:dyDescent="0.2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8271</v>
      </c>
      <c r="O1226" s="5">
        <f>E1226/D1226</f>
        <v>1.0144444444444445</v>
      </c>
      <c r="P1226" s="6">
        <f>IF(E1226=0,0,E1226/L1226)</f>
        <v>114.125</v>
      </c>
      <c r="Q1226" t="str">
        <f>LEFT(N1226,FIND("/",N1226)-1)</f>
        <v>theater</v>
      </c>
      <c r="R1226" t="str">
        <f>RIGHT(N1226,LEN(N1226)-FIND("/",N1226))</f>
        <v>plays</v>
      </c>
      <c r="S1226" s="10">
        <f>(((J1226/60)/60)/24)+DATE(1970,1,1)</f>
        <v>41851.200150462959</v>
      </c>
      <c r="T1226" s="10">
        <f>(((I1226/60)/60)/24)+DATE(1970,1,1)</f>
        <v>41881.200150462959</v>
      </c>
      <c r="U1226" s="5">
        <f>P1226/3304</f>
        <v>3.4541464891041165E-2</v>
      </c>
      <c r="V1226" s="5">
        <f>L1226/26457</f>
        <v>1.5118872132138942E-3</v>
      </c>
    </row>
    <row r="1227" spans="1:22" ht="32" x14ac:dyDescent="0.2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5">
        <f>E1227/D1227</f>
        <v>1.3026085714285716</v>
      </c>
      <c r="P1227" s="6">
        <f>IF(E1227=0,0,E1227/L1227)</f>
        <v>42.214166666666671</v>
      </c>
      <c r="Q1227" t="str">
        <f>LEFT(N1227,FIND("/",N1227)-1)</f>
        <v>theater</v>
      </c>
      <c r="R1227" t="str">
        <f>RIGHT(N1227,LEN(N1227)-FIND("/",N1227))</f>
        <v>plays</v>
      </c>
      <c r="S1227" s="10">
        <f>(((J1227/60)/60)/24)+DATE(1970,1,1)</f>
        <v>42566.441203703704</v>
      </c>
      <c r="T1227" s="10">
        <f>(((I1227/60)/60)/24)+DATE(1970,1,1)</f>
        <v>42582.458333333328</v>
      </c>
      <c r="U1227" s="5">
        <f>P1227/3304</f>
        <v>1.2776684826472963E-2</v>
      </c>
      <c r="V1227" s="5">
        <f>L1227/26457</f>
        <v>4.0820954756775147E-3</v>
      </c>
    </row>
    <row r="1228" spans="1:22" ht="48" x14ac:dyDescent="0.2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5">
        <f>E1228/D1228</f>
        <v>1.0258775877587758</v>
      </c>
      <c r="P1228" s="6">
        <f>IF(E1228=0,0,E1228/L1228)</f>
        <v>77.271186440677965</v>
      </c>
      <c r="Q1228" t="str">
        <f>LEFT(N1228,FIND("/",N1228)-1)</f>
        <v>publishing</v>
      </c>
      <c r="R1228" t="str">
        <f>RIGHT(N1228,LEN(N1228)-FIND("/",N1228))</f>
        <v>nonfiction</v>
      </c>
      <c r="S1228" s="10">
        <f>(((J1228/60)/60)/24)+DATE(1970,1,1)</f>
        <v>41299.878148148149</v>
      </c>
      <c r="T1228" s="10">
        <f>(((I1228/60)/60)/24)+DATE(1970,1,1)</f>
        <v>41329.878148148149</v>
      </c>
      <c r="U1228" s="5">
        <f>P1228/3304</f>
        <v>2.3387162966306892E-2</v>
      </c>
      <c r="V1228" s="5">
        <f>L1228/26457</f>
        <v>2.2300336394904942E-3</v>
      </c>
    </row>
    <row r="1229" spans="1:22" ht="48" x14ac:dyDescent="0.2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5">
        <f>E1229/D1229</f>
        <v>1.0111111111111111</v>
      </c>
      <c r="P1229" s="6">
        <f>IF(E1229=0,0,E1229/L1229)</f>
        <v>267.64705882352939</v>
      </c>
      <c r="Q1229" t="str">
        <f>LEFT(N1229,FIND("/",N1229)-1)</f>
        <v>theater</v>
      </c>
      <c r="R1229" t="str">
        <f>RIGHT(N1229,LEN(N1229)-FIND("/",N1229))</f>
        <v>musical</v>
      </c>
      <c r="S1229" s="10">
        <f>(((J1229/60)/60)/24)+DATE(1970,1,1)</f>
        <v>41771.814791666664</v>
      </c>
      <c r="T1229" s="10">
        <f>(((I1229/60)/60)/24)+DATE(1970,1,1)</f>
        <v>41801.814791666664</v>
      </c>
      <c r="U1229" s="5">
        <f>P1229/3304</f>
        <v>8.1006979062811554E-2</v>
      </c>
      <c r="V1229" s="5">
        <f>L1229/26457</f>
        <v>6.4255206561590508E-4</v>
      </c>
    </row>
    <row r="1230" spans="1:22" ht="48" x14ac:dyDescent="0.2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5">
        <f>E1230/D1230</f>
        <v>1.1365000000000001</v>
      </c>
      <c r="P1230" s="6">
        <f>IF(E1230=0,0,E1230/L1230)</f>
        <v>56.825000000000003</v>
      </c>
      <c r="Q1230" t="str">
        <f>LEFT(N1230,FIND("/",N1230)-1)</f>
        <v>theater</v>
      </c>
      <c r="R1230" t="str">
        <f>RIGHT(N1230,LEN(N1230)-FIND("/",N1230))</f>
        <v>plays</v>
      </c>
      <c r="S1230" s="10">
        <f>(((J1230/60)/60)/24)+DATE(1970,1,1)</f>
        <v>42581.397546296299</v>
      </c>
      <c r="T1230" s="10">
        <f>(((I1230/60)/60)/24)+DATE(1970,1,1)</f>
        <v>42638.958333333328</v>
      </c>
      <c r="U1230" s="5">
        <f>P1230/3304</f>
        <v>1.7198849878934625E-2</v>
      </c>
      <c r="V1230" s="5">
        <f>L1230/26457</f>
        <v>3.0237744264277884E-3</v>
      </c>
    </row>
    <row r="1231" spans="1:22" ht="48" x14ac:dyDescent="0.2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5">
        <f>E1231/D1231</f>
        <v>1.13625</v>
      </c>
      <c r="P1231" s="6">
        <f>IF(E1231=0,0,E1231/L1231)</f>
        <v>39.868421052631582</v>
      </c>
      <c r="Q1231" t="str">
        <f>LEFT(N1231,FIND("/",N1231)-1)</f>
        <v>theater</v>
      </c>
      <c r="R1231" t="str">
        <f>RIGHT(N1231,LEN(N1231)-FIND("/",N1231))</f>
        <v>plays</v>
      </c>
      <c r="S1231" s="10">
        <f>(((J1231/60)/60)/24)+DATE(1970,1,1)</f>
        <v>41914.295104166667</v>
      </c>
      <c r="T1231" s="10">
        <f>(((I1231/60)/60)/24)+DATE(1970,1,1)</f>
        <v>41948.536111111112</v>
      </c>
      <c r="U1231" s="5">
        <f>P1231/3304</f>
        <v>1.2066713393653627E-2</v>
      </c>
      <c r="V1231" s="5">
        <f>L1231/26457</f>
        <v>4.3088785576595985E-3</v>
      </c>
    </row>
    <row r="1232" spans="1:22" ht="48" x14ac:dyDescent="0.2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5">
        <f>E1232/D1232</f>
        <v>1.0066666666666666</v>
      </c>
      <c r="P1232" s="6">
        <f>IF(E1232=0,0,E1232/L1232)</f>
        <v>64.714285714285708</v>
      </c>
      <c r="Q1232" t="str">
        <f>LEFT(N1232,FIND("/",N1232)-1)</f>
        <v>music</v>
      </c>
      <c r="R1232" t="str">
        <f>RIGHT(N1232,LEN(N1232)-FIND("/",N1232))</f>
        <v>pop</v>
      </c>
      <c r="S1232" s="10">
        <f>(((J1232/60)/60)/24)+DATE(1970,1,1)</f>
        <v>41572.492974537039</v>
      </c>
      <c r="T1232" s="10">
        <f>(((I1232/60)/60)/24)+DATE(1970,1,1)</f>
        <v>41602.534641203703</v>
      </c>
      <c r="U1232" s="5">
        <f>P1232/3304</f>
        <v>1.9586648218609476E-2</v>
      </c>
      <c r="V1232" s="5">
        <f>L1232/26457</f>
        <v>2.6458026231243148E-3</v>
      </c>
    </row>
    <row r="1233" spans="1:22" ht="48" x14ac:dyDescent="0.2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5">
        <f>E1233/D1233</f>
        <v>1.7400576923076922</v>
      </c>
      <c r="P1233" s="6">
        <f>IF(E1233=0,0,E1233/L1233)</f>
        <v>32.315357142857138</v>
      </c>
      <c r="Q1233" t="str">
        <f>LEFT(N1233,FIND("/",N1233)-1)</f>
        <v>photography</v>
      </c>
      <c r="R1233" t="str">
        <f>RIGHT(N1233,LEN(N1233)-FIND("/",N1233))</f>
        <v>photobooks</v>
      </c>
      <c r="S1233" s="10">
        <f>(((J1233/60)/60)/24)+DATE(1970,1,1)</f>
        <v>42570.702986111108</v>
      </c>
      <c r="T1233" s="10">
        <f>(((I1233/60)/60)/24)+DATE(1970,1,1)</f>
        <v>42600.702986111108</v>
      </c>
      <c r="U1233" s="5">
        <f>P1233/3304</f>
        <v>9.7806771013490123E-3</v>
      </c>
      <c r="V1233" s="5">
        <f>L1233/26457</f>
        <v>5.2916052462486296E-3</v>
      </c>
    </row>
    <row r="1234" spans="1:22" ht="48" x14ac:dyDescent="0.2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5">
        <f>E1234/D1234</f>
        <v>1.0049377777777779</v>
      </c>
      <c r="P1234" s="6">
        <f>IF(E1234=0,0,E1234/L1234)</f>
        <v>167.48962962962963</v>
      </c>
      <c r="Q1234" t="str">
        <f>LEFT(N1234,FIND("/",N1234)-1)</f>
        <v>film &amp; video</v>
      </c>
      <c r="R1234" t="str">
        <f>RIGHT(N1234,LEN(N1234)-FIND("/",N1234))</f>
        <v>shorts</v>
      </c>
      <c r="S1234" s="10">
        <f>(((J1234/60)/60)/24)+DATE(1970,1,1)</f>
        <v>40248.834999999999</v>
      </c>
      <c r="T1234" s="10">
        <f>(((I1234/60)/60)/24)+DATE(1970,1,1)</f>
        <v>40338.791666666664</v>
      </c>
      <c r="U1234" s="5">
        <f>P1234/3304</f>
        <v>5.0692987176038026E-2</v>
      </c>
      <c r="V1234" s="5">
        <f>L1234/26457</f>
        <v>1.0205238689193787E-3</v>
      </c>
    </row>
    <row r="1235" spans="1:22" ht="48" x14ac:dyDescent="0.2">
      <c r="A1235">
        <v>2531</v>
      </c>
      <c r="B1235" s="3" t="s">
        <v>2531</v>
      </c>
      <c r="C1235" s="3" t="s">
        <v>6641</v>
      </c>
      <c r="D1235">
        <v>4500</v>
      </c>
      <c r="E1235">
        <v>4518</v>
      </c>
      <c r="F1235" t="s">
        <v>8219</v>
      </c>
      <c r="G1235" t="s">
        <v>8224</v>
      </c>
      <c r="H1235" t="s">
        <v>8246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8300</v>
      </c>
      <c r="O1235" s="5">
        <f>E1235/D1235</f>
        <v>1.004</v>
      </c>
      <c r="P1235" s="6">
        <f>IF(E1235=0,0,E1235/L1235)</f>
        <v>74.06557377049181</v>
      </c>
      <c r="Q1235" t="str">
        <f>LEFT(N1235,FIND("/",N1235)-1)</f>
        <v>music</v>
      </c>
      <c r="R1235" t="str">
        <f>RIGHT(N1235,LEN(N1235)-FIND("/",N1235))</f>
        <v>classical music</v>
      </c>
      <c r="S1235" s="10">
        <f>(((J1235/60)/60)/24)+DATE(1970,1,1)</f>
        <v>42208.680023148147</v>
      </c>
      <c r="T1235" s="10">
        <f>(((I1235/60)/60)/24)+DATE(1970,1,1)</f>
        <v>42231.165972222225</v>
      </c>
      <c r="U1235" s="5">
        <f>P1235/3304</f>
        <v>2.2416941213829242E-2</v>
      </c>
      <c r="V1235" s="5">
        <f>L1235/26457</f>
        <v>2.3056280001511886E-3</v>
      </c>
    </row>
    <row r="1236" spans="1:22" ht="48" x14ac:dyDescent="0.2">
      <c r="A1236">
        <v>2526</v>
      </c>
      <c r="B1236" s="3" t="s">
        <v>2526</v>
      </c>
      <c r="C1236" s="3" t="s">
        <v>6636</v>
      </c>
      <c r="D1236">
        <v>4000</v>
      </c>
      <c r="E1236">
        <v>4518</v>
      </c>
      <c r="F1236" t="s">
        <v>8219</v>
      </c>
      <c r="G1236" t="s">
        <v>8224</v>
      </c>
      <c r="H1236" t="s">
        <v>8246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8300</v>
      </c>
      <c r="O1236" s="5">
        <f>E1236/D1236</f>
        <v>1.1294999999999999</v>
      </c>
      <c r="P1236" s="6">
        <f>IF(E1236=0,0,E1236/L1236)</f>
        <v>136.90909090909091</v>
      </c>
      <c r="Q1236" t="str">
        <f>LEFT(N1236,FIND("/",N1236)-1)</f>
        <v>music</v>
      </c>
      <c r="R1236" t="str">
        <f>RIGHT(N1236,LEN(N1236)-FIND("/",N1236))</f>
        <v>classical music</v>
      </c>
      <c r="S1236" s="10">
        <f>(((J1236/60)/60)/24)+DATE(1970,1,1)</f>
        <v>41953.091134259259</v>
      </c>
      <c r="T1236" s="10">
        <f>(((I1236/60)/60)/24)+DATE(1970,1,1)</f>
        <v>41981.207638888889</v>
      </c>
      <c r="U1236" s="5">
        <f>P1236/3304</f>
        <v>4.1437376183138891E-2</v>
      </c>
      <c r="V1236" s="5">
        <f>L1236/26457</f>
        <v>1.2473069509014627E-3</v>
      </c>
    </row>
    <row r="1237" spans="1:22" ht="48" x14ac:dyDescent="0.2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5">
        <f>E1237/D1237</f>
        <v>1.1291099999999998</v>
      </c>
      <c r="P1237" s="6">
        <f>IF(E1237=0,0,E1237/L1237)</f>
        <v>47.541473684210523</v>
      </c>
      <c r="Q1237" t="str">
        <f>LEFT(N1237,FIND("/",N1237)-1)</f>
        <v>music</v>
      </c>
      <c r="R1237" t="str">
        <f>RIGHT(N1237,LEN(N1237)-FIND("/",N1237))</f>
        <v>indie rock</v>
      </c>
      <c r="S1237" s="10">
        <f>(((J1237/60)/60)/24)+DATE(1970,1,1)</f>
        <v>40999.645925925928</v>
      </c>
      <c r="T1237" s="10">
        <f>(((I1237/60)/60)/24)+DATE(1970,1,1)</f>
        <v>41029.645925925928</v>
      </c>
      <c r="U1237" s="5">
        <f>P1237/3304</f>
        <v>1.4389065885051611E-2</v>
      </c>
      <c r="V1237" s="5">
        <f>L1237/26457</f>
        <v>3.5907321313829988E-3</v>
      </c>
    </row>
    <row r="1238" spans="1:22" ht="48" x14ac:dyDescent="0.2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5">
        <f>E1238/D1238</f>
        <v>1.0024444444444445</v>
      </c>
      <c r="P1238" s="6">
        <f>IF(E1238=0,0,E1238/L1238)</f>
        <v>65.376811594202906</v>
      </c>
      <c r="Q1238" t="str">
        <f>LEFT(N1238,FIND("/",N1238)-1)</f>
        <v>theater</v>
      </c>
      <c r="R1238" t="str">
        <f>RIGHT(N1238,LEN(N1238)-FIND("/",N1238))</f>
        <v>plays</v>
      </c>
      <c r="S1238" s="10">
        <f>(((J1238/60)/60)/24)+DATE(1970,1,1)</f>
        <v>42208.84646990741</v>
      </c>
      <c r="T1238" s="10">
        <f>(((I1238/60)/60)/24)+DATE(1970,1,1)</f>
        <v>42238.84646990741</v>
      </c>
      <c r="U1238" s="5">
        <f>P1238/3304</f>
        <v>1.9787170579359234E-2</v>
      </c>
      <c r="V1238" s="5">
        <f>L1238/26457</f>
        <v>2.6080054427939678E-3</v>
      </c>
    </row>
    <row r="1239" spans="1:22" ht="48" x14ac:dyDescent="0.2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5">
        <f>E1239/D1239</f>
        <v>1.127715</v>
      </c>
      <c r="P1239" s="6">
        <f>IF(E1239=0,0,E1239/L1239)</f>
        <v>80.551071428571419</v>
      </c>
      <c r="Q1239" t="str">
        <f>LEFT(N1239,FIND("/",N1239)-1)</f>
        <v>music</v>
      </c>
      <c r="R1239" t="str">
        <f>RIGHT(N1239,LEN(N1239)-FIND("/",N1239))</f>
        <v>indie rock</v>
      </c>
      <c r="S1239" s="10">
        <f>(((J1239/60)/60)/24)+DATE(1970,1,1)</f>
        <v>40730.878912037035</v>
      </c>
      <c r="T1239" s="10">
        <f>(((I1239/60)/60)/24)+DATE(1970,1,1)</f>
        <v>40760.878912037035</v>
      </c>
      <c r="U1239" s="5">
        <f>P1239/3304</f>
        <v>2.437986423382912E-2</v>
      </c>
      <c r="V1239" s="5">
        <f>L1239/26457</f>
        <v>2.1166420984994518E-3</v>
      </c>
    </row>
    <row r="1240" spans="1:22" ht="48" x14ac:dyDescent="0.2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5">
        <f>E1240/D1240</f>
        <v>1</v>
      </c>
      <c r="P1240" s="6">
        <f>IF(E1240=0,0,E1240/L1240)</f>
        <v>104.65116279069767</v>
      </c>
      <c r="Q1240" t="str">
        <f>LEFT(N1240,FIND("/",N1240)-1)</f>
        <v>music</v>
      </c>
      <c r="R1240" t="str">
        <f>RIGHT(N1240,LEN(N1240)-FIND("/",N1240))</f>
        <v>rock</v>
      </c>
      <c r="S1240" s="10">
        <f>(((J1240/60)/60)/24)+DATE(1970,1,1)</f>
        <v>41962.100532407407</v>
      </c>
      <c r="T1240" s="10">
        <f>(((I1240/60)/60)/24)+DATE(1970,1,1)</f>
        <v>41995.207638888889</v>
      </c>
      <c r="U1240" s="5">
        <f>P1240/3304</f>
        <v>3.1674080747789851E-2</v>
      </c>
      <c r="V1240" s="5">
        <f>L1240/26457</f>
        <v>1.6252787542049363E-3</v>
      </c>
    </row>
    <row r="1241" spans="1:22" ht="48" x14ac:dyDescent="0.2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5">
        <f>E1241/D1241</f>
        <v>1</v>
      </c>
      <c r="P1241" s="6">
        <f>IF(E1241=0,0,E1241/L1241)</f>
        <v>145.16129032258064</v>
      </c>
      <c r="Q1241" t="str">
        <f>LEFT(N1241,FIND("/",N1241)-1)</f>
        <v>theater</v>
      </c>
      <c r="R1241" t="str">
        <f>RIGHT(N1241,LEN(N1241)-FIND("/",N1241))</f>
        <v>plays</v>
      </c>
      <c r="S1241" s="10">
        <f>(((J1241/60)/60)/24)+DATE(1970,1,1)</f>
        <v>42556.873020833329</v>
      </c>
      <c r="T1241" s="10">
        <f>(((I1241/60)/60)/24)+DATE(1970,1,1)</f>
        <v>42616.873020833329</v>
      </c>
      <c r="U1241" s="5">
        <f>P1241/3304</f>
        <v>4.3935015230805279E-2</v>
      </c>
      <c r="V1241" s="5">
        <f>L1241/26457</f>
        <v>1.171712590240768E-3</v>
      </c>
    </row>
    <row r="1242" spans="1:22" ht="16" x14ac:dyDescent="0.2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5">
        <f>E1242/D1242</f>
        <v>0.35855999999999999</v>
      </c>
      <c r="P1242" s="6">
        <f>IF(E1242=0,0,E1242/L1242)</f>
        <v>373.5</v>
      </c>
      <c r="Q1242" t="str">
        <f>LEFT(N1242,FIND("/",N1242)-1)</f>
        <v>film &amp; video</v>
      </c>
      <c r="R1242" t="str">
        <f>RIGHT(N1242,LEN(N1242)-FIND("/",N1242))</f>
        <v>drama</v>
      </c>
      <c r="S1242" s="10">
        <f>(((J1242/60)/60)/24)+DATE(1970,1,1)</f>
        <v>41939.810300925928</v>
      </c>
      <c r="T1242" s="10">
        <f>(((I1242/60)/60)/24)+DATE(1970,1,1)</f>
        <v>41969.851967592593</v>
      </c>
      <c r="U1242" s="5">
        <f>P1242/3304</f>
        <v>0.11304479418886199</v>
      </c>
      <c r="V1242" s="5">
        <f>L1242/26457</f>
        <v>4.5356616396416828E-4</v>
      </c>
    </row>
    <row r="1243" spans="1:22" ht="48" x14ac:dyDescent="0.2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5">
        <f>E1243/D1243</f>
        <v>1.11425</v>
      </c>
      <c r="P1243" s="6">
        <f>IF(E1243=0,0,E1243/L1243)</f>
        <v>61.902777777777779</v>
      </c>
      <c r="Q1243" t="str">
        <f>LEFT(N1243,FIND("/",N1243)-1)</f>
        <v>music</v>
      </c>
      <c r="R1243" t="str">
        <f>RIGHT(N1243,LEN(N1243)-FIND("/",N1243))</f>
        <v>electronic music</v>
      </c>
      <c r="S1243" s="10">
        <f>(((J1243/60)/60)/24)+DATE(1970,1,1)</f>
        <v>40956.066087962965</v>
      </c>
      <c r="T1243" s="10">
        <f>(((I1243/60)/60)/24)+DATE(1970,1,1)</f>
        <v>41013.73333333333</v>
      </c>
      <c r="U1243" s="5">
        <f>P1243/3304</f>
        <v>1.8735707559860103E-2</v>
      </c>
      <c r="V1243" s="5">
        <f>L1243/26457</f>
        <v>2.7213969837850097E-3</v>
      </c>
    </row>
    <row r="1244" spans="1:22" ht="32" x14ac:dyDescent="0.2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5">
        <f>E1244/D1244</f>
        <v>1.2714285714285714</v>
      </c>
      <c r="P1244" s="6">
        <f>IF(E1244=0,0,E1244/L1244)</f>
        <v>72.950819672131146</v>
      </c>
      <c r="Q1244" t="str">
        <f>LEFT(N1244,FIND("/",N1244)-1)</f>
        <v>theater</v>
      </c>
      <c r="R1244" t="str">
        <f>RIGHT(N1244,LEN(N1244)-FIND("/",N1244))</f>
        <v>plays</v>
      </c>
      <c r="S1244" s="10">
        <f>(((J1244/60)/60)/24)+DATE(1970,1,1)</f>
        <v>42420.019097222219</v>
      </c>
      <c r="T1244" s="10">
        <f>(((I1244/60)/60)/24)+DATE(1970,1,1)</f>
        <v>42479.977430555555</v>
      </c>
      <c r="U1244" s="5">
        <f>P1244/3304</f>
        <v>2.2079545905608702E-2</v>
      </c>
      <c r="V1244" s="5">
        <f>L1244/26457</f>
        <v>2.3056280001511886E-3</v>
      </c>
    </row>
    <row r="1245" spans="1:22" ht="48" x14ac:dyDescent="0.2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5">
        <f>E1245/D1245</f>
        <v>1.1107499999999999</v>
      </c>
      <c r="P1245" s="6">
        <f>IF(E1245=0,0,E1245/L1245)</f>
        <v>68.353846153846149</v>
      </c>
      <c r="Q1245" t="str">
        <f>LEFT(N1245,FIND("/",N1245)-1)</f>
        <v>theater</v>
      </c>
      <c r="R1245" t="str">
        <f>RIGHT(N1245,LEN(N1245)-FIND("/",N1245))</f>
        <v>plays</v>
      </c>
      <c r="S1245" s="10">
        <f>(((J1245/60)/60)/24)+DATE(1970,1,1)</f>
        <v>41941.75203703704</v>
      </c>
      <c r="T1245" s="10">
        <f>(((I1245/60)/60)/24)+DATE(1970,1,1)</f>
        <v>41964.708333333328</v>
      </c>
      <c r="U1245" s="5">
        <f>P1245/3304</f>
        <v>2.0688210094989754E-2</v>
      </c>
      <c r="V1245" s="5">
        <f>L1245/26457</f>
        <v>2.456816721472578E-3</v>
      </c>
    </row>
    <row r="1246" spans="1:22" ht="48" x14ac:dyDescent="0.2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5">
        <f>E1246/D1246</f>
        <v>1.64</v>
      </c>
      <c r="P1246" s="6">
        <f>IF(E1246=0,0,E1246/L1246)</f>
        <v>70.285714285714292</v>
      </c>
      <c r="Q1246" t="str">
        <f>LEFT(N1246,FIND("/",N1246)-1)</f>
        <v>theater</v>
      </c>
      <c r="R1246" t="str">
        <f>RIGHT(N1246,LEN(N1246)-FIND("/",N1246))</f>
        <v>plays</v>
      </c>
      <c r="S1246" s="10">
        <f>(((J1246/60)/60)/24)+DATE(1970,1,1)</f>
        <v>42311.711979166663</v>
      </c>
      <c r="T1246" s="10">
        <f>(((I1246/60)/60)/24)+DATE(1970,1,1)</f>
        <v>42341.708333333328</v>
      </c>
      <c r="U1246" s="5">
        <f>P1246/3304</f>
        <v>2.1272915946039434E-2</v>
      </c>
      <c r="V1246" s="5">
        <f>L1246/26457</f>
        <v>2.3812223608118835E-3</v>
      </c>
    </row>
    <row r="1247" spans="1:22" ht="32" x14ac:dyDescent="0.2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5">
        <f>E1247/D1247</f>
        <v>1.1024425000000002</v>
      </c>
      <c r="P1247" s="6">
        <f>IF(E1247=0,0,E1247/L1247)</f>
        <v>50.111022727272733</v>
      </c>
      <c r="Q1247" t="str">
        <f>LEFT(N1247,FIND("/",N1247)-1)</f>
        <v>theater</v>
      </c>
      <c r="R1247" t="str">
        <f>RIGHT(N1247,LEN(N1247)-FIND("/",N1247))</f>
        <v>musical</v>
      </c>
      <c r="S1247" s="10">
        <f>(((J1247/60)/60)/24)+DATE(1970,1,1)</f>
        <v>42182.108252314814</v>
      </c>
      <c r="T1247" s="10">
        <f>(((I1247/60)/60)/24)+DATE(1970,1,1)</f>
        <v>42242.108252314814</v>
      </c>
      <c r="U1247" s="5">
        <f>P1247/3304</f>
        <v>1.5166774433193926E-2</v>
      </c>
      <c r="V1247" s="5">
        <f>L1247/26457</f>
        <v>3.3261518690705675E-3</v>
      </c>
    </row>
    <row r="1248" spans="1:22" ht="48" x14ac:dyDescent="0.2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5">
        <f>E1248/D1248</f>
        <v>1.0254767441860466</v>
      </c>
      <c r="P1248" s="6">
        <f>IF(E1248=0,0,E1248/L1248)</f>
        <v>49.545505617977533</v>
      </c>
      <c r="Q1248" t="str">
        <f>LEFT(N1248,FIND("/",N1248)-1)</f>
        <v>theater</v>
      </c>
      <c r="R1248" t="str">
        <f>RIGHT(N1248,LEN(N1248)-FIND("/",N1248))</f>
        <v>plays</v>
      </c>
      <c r="S1248" s="10">
        <f>(((J1248/60)/60)/24)+DATE(1970,1,1)</f>
        <v>42465.491435185191</v>
      </c>
      <c r="T1248" s="10">
        <f>(((I1248/60)/60)/24)+DATE(1970,1,1)</f>
        <v>42494.958333333328</v>
      </c>
      <c r="U1248" s="5">
        <f>P1248/3304</f>
        <v>1.4995613080501674E-2</v>
      </c>
      <c r="V1248" s="5">
        <f>L1248/26457</f>
        <v>3.3639490494009145E-3</v>
      </c>
    </row>
    <row r="1249" spans="1:22" ht="48" x14ac:dyDescent="0.2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5">
        <f>E1249/D1249</f>
        <v>1.1000000000000001</v>
      </c>
      <c r="P1249" s="6">
        <f>IF(E1249=0,0,E1249/L1249)</f>
        <v>49.438202247191015</v>
      </c>
      <c r="Q1249" t="str">
        <f>LEFT(N1249,FIND("/",N1249)-1)</f>
        <v>theater</v>
      </c>
      <c r="R1249" t="str">
        <f>RIGHT(N1249,LEN(N1249)-FIND("/",N1249))</f>
        <v>plays</v>
      </c>
      <c r="S1249" s="10">
        <f>(((J1249/60)/60)/24)+DATE(1970,1,1)</f>
        <v>42466.303715277783</v>
      </c>
      <c r="T1249" s="10">
        <f>(((I1249/60)/60)/24)+DATE(1970,1,1)</f>
        <v>42496.303715277783</v>
      </c>
      <c r="U1249" s="5">
        <f>P1249/3304</f>
        <v>1.4963136273362898E-2</v>
      </c>
      <c r="V1249" s="5">
        <f>L1249/26457</f>
        <v>3.3639490494009145E-3</v>
      </c>
    </row>
    <row r="1250" spans="1:22" ht="48" x14ac:dyDescent="0.2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5">
        <f>E1250/D1250</f>
        <v>1.4653333333333334</v>
      </c>
      <c r="P1250" s="6">
        <f>IF(E1250=0,0,E1250/L1250)</f>
        <v>191.13043478260869</v>
      </c>
      <c r="Q1250" t="str">
        <f>LEFT(N1250,FIND("/",N1250)-1)</f>
        <v>theater</v>
      </c>
      <c r="R1250" t="str">
        <f>RIGHT(N1250,LEN(N1250)-FIND("/",N1250))</f>
        <v>spaces</v>
      </c>
      <c r="S1250" s="10">
        <f>(((J1250/60)/60)/24)+DATE(1970,1,1)</f>
        <v>42570.110243055555</v>
      </c>
      <c r="T1250" s="10">
        <f>(((I1250/60)/60)/24)+DATE(1970,1,1)</f>
        <v>42600.110243055555</v>
      </c>
      <c r="U1250" s="5">
        <f>P1250/3304</f>
        <v>5.78481945467944E-2</v>
      </c>
      <c r="V1250" s="5">
        <f>L1250/26457</f>
        <v>8.6933514759798922E-4</v>
      </c>
    </row>
    <row r="1251" spans="1:22" ht="48" x14ac:dyDescent="0.2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5">
        <f>E1251/D1251</f>
        <v>1.2557142857142858</v>
      </c>
      <c r="P1251" s="6">
        <f>IF(E1251=0,0,E1251/L1251)</f>
        <v>57.077922077922075</v>
      </c>
      <c r="Q1251" t="str">
        <f>LEFT(N1251,FIND("/",N1251)-1)</f>
        <v>film &amp; video</v>
      </c>
      <c r="R1251" t="str">
        <f>RIGHT(N1251,LEN(N1251)-FIND("/",N1251))</f>
        <v>documentary</v>
      </c>
      <c r="S1251" s="10">
        <f>(((J1251/60)/60)/24)+DATE(1970,1,1)</f>
        <v>41013.787569444445</v>
      </c>
      <c r="T1251" s="10">
        <f>(((I1251/60)/60)/24)+DATE(1970,1,1)</f>
        <v>41045.791666666664</v>
      </c>
      <c r="U1251" s="5">
        <f>P1251/3304</f>
        <v>1.7275400144649539E-2</v>
      </c>
      <c r="V1251" s="5">
        <f>L1251/26457</f>
        <v>2.9103828854367465E-3</v>
      </c>
    </row>
    <row r="1252" spans="1:22" ht="48" x14ac:dyDescent="0.2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5">
        <f>E1252/D1252</f>
        <v>1.0977744436109027</v>
      </c>
      <c r="P1252" s="6">
        <f>IF(E1252=0,0,E1252/L1252)</f>
        <v>93.40425531914893</v>
      </c>
      <c r="Q1252" t="str">
        <f>LEFT(N1252,FIND("/",N1252)-1)</f>
        <v>film &amp; video</v>
      </c>
      <c r="R1252" t="str">
        <f>RIGHT(N1252,LEN(N1252)-FIND("/",N1252))</f>
        <v>television</v>
      </c>
      <c r="S1252" s="10">
        <f>(((J1252/60)/60)/24)+DATE(1970,1,1)</f>
        <v>42563.932951388888</v>
      </c>
      <c r="T1252" s="10">
        <f>(((I1252/60)/60)/24)+DATE(1970,1,1)</f>
        <v>42580.232638888891</v>
      </c>
      <c r="U1252" s="5">
        <f>P1252/3304</f>
        <v>2.8270053062696407E-2</v>
      </c>
      <c r="V1252" s="5">
        <f>L1252/26457</f>
        <v>1.7764674755263257E-3</v>
      </c>
    </row>
    <row r="1253" spans="1:22" ht="48" x14ac:dyDescent="0.2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5">
        <f>E1253/D1253</f>
        <v>8.7759999999999998</v>
      </c>
      <c r="P1253" s="6">
        <f>IF(E1253=0,0,E1253/L1253)</f>
        <v>27.59748427672956</v>
      </c>
      <c r="Q1253" t="str">
        <f>LEFT(N1253,FIND("/",N1253)-1)</f>
        <v>technology</v>
      </c>
      <c r="R1253" t="str">
        <f>RIGHT(N1253,LEN(N1253)-FIND("/",N1253))</f>
        <v>space exploration</v>
      </c>
      <c r="S1253" s="10">
        <f>(((J1253/60)/60)/24)+DATE(1970,1,1)</f>
        <v>41902.874432870369</v>
      </c>
      <c r="T1253" s="10">
        <f>(((I1253/60)/60)/24)+DATE(1970,1,1)</f>
        <v>41932.874432870369</v>
      </c>
      <c r="U1253" s="5">
        <f>P1253/3304</f>
        <v>8.3527494784290442E-3</v>
      </c>
      <c r="V1253" s="5">
        <f>L1253/26457</f>
        <v>6.0097516725252298E-3</v>
      </c>
    </row>
    <row r="1254" spans="1:22" ht="48" x14ac:dyDescent="0.2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5">
        <f>E1254/D1254</f>
        <v>2.1859999999999999</v>
      </c>
      <c r="P1254" s="6">
        <f>IF(E1254=0,0,E1254/L1254)</f>
        <v>67.261538461538464</v>
      </c>
      <c r="Q1254" t="str">
        <f>LEFT(N1254,FIND("/",N1254)-1)</f>
        <v>technology</v>
      </c>
      <c r="R1254" t="str">
        <f>RIGHT(N1254,LEN(N1254)-FIND("/",N1254))</f>
        <v>hardware</v>
      </c>
      <c r="S1254" s="10">
        <f>(((J1254/60)/60)/24)+DATE(1970,1,1)</f>
        <v>41844.771793981483</v>
      </c>
      <c r="T1254" s="10">
        <f>(((I1254/60)/60)/24)+DATE(1970,1,1)</f>
        <v>41874.771793981483</v>
      </c>
      <c r="U1254" s="5">
        <f>P1254/3304</f>
        <v>2.0357608493201715E-2</v>
      </c>
      <c r="V1254" s="5">
        <f>L1254/26457</f>
        <v>2.456816721472578E-3</v>
      </c>
    </row>
    <row r="1255" spans="1:22" ht="48" x14ac:dyDescent="0.2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5">
        <f>E1255/D1255</f>
        <v>1.4570000000000001</v>
      </c>
      <c r="P1255" s="6">
        <f>IF(E1255=0,0,E1255/L1255)</f>
        <v>104.07142857142857</v>
      </c>
      <c r="Q1255" t="str">
        <f>LEFT(N1255,FIND("/",N1255)-1)</f>
        <v>theater</v>
      </c>
      <c r="R1255" t="str">
        <f>RIGHT(N1255,LEN(N1255)-FIND("/",N1255))</f>
        <v>plays</v>
      </c>
      <c r="S1255" s="10">
        <f>(((J1255/60)/60)/24)+DATE(1970,1,1)</f>
        <v>42064.652673611112</v>
      </c>
      <c r="T1255" s="10">
        <f>(((I1255/60)/60)/24)+DATE(1970,1,1)</f>
        <v>42101.291666666672</v>
      </c>
      <c r="U1255" s="5">
        <f>P1255/3304</f>
        <v>3.1498616395710825E-2</v>
      </c>
      <c r="V1255" s="5">
        <f>L1255/26457</f>
        <v>1.5874815738745889E-3</v>
      </c>
    </row>
    <row r="1256" spans="1:22" ht="48" x14ac:dyDescent="0.2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5">
        <f>E1256/D1256</f>
        <v>0.17380000000000001</v>
      </c>
      <c r="P1256" s="6">
        <f>IF(E1256=0,0,E1256/L1256)</f>
        <v>111.41025641025641</v>
      </c>
      <c r="Q1256" t="str">
        <f>LEFT(N1256,FIND("/",N1256)-1)</f>
        <v>technology</v>
      </c>
      <c r="R1256" t="str">
        <f>RIGHT(N1256,LEN(N1256)-FIND("/",N1256))</f>
        <v>web</v>
      </c>
      <c r="S1256" s="10">
        <f>(((J1256/60)/60)/24)+DATE(1970,1,1)</f>
        <v>42198.559479166666</v>
      </c>
      <c r="T1256" s="10">
        <f>(((I1256/60)/60)/24)+DATE(1970,1,1)</f>
        <v>42231.556944444441</v>
      </c>
      <c r="U1256" s="5">
        <f>P1256/3304</f>
        <v>3.3719811262184145E-2</v>
      </c>
      <c r="V1256" s="5">
        <f>L1256/26457</f>
        <v>1.474090032883547E-3</v>
      </c>
    </row>
    <row r="1257" spans="1:22" ht="48" x14ac:dyDescent="0.2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5">
        <f>E1257/D1257</f>
        <v>1.2408571428571429</v>
      </c>
      <c r="P1257" s="6">
        <f>IF(E1257=0,0,E1257/L1257)</f>
        <v>68.936507936507937</v>
      </c>
      <c r="Q1257" t="str">
        <f>LEFT(N1257,FIND("/",N1257)-1)</f>
        <v>music</v>
      </c>
      <c r="R1257" t="str">
        <f>RIGHT(N1257,LEN(N1257)-FIND("/",N1257))</f>
        <v>rock</v>
      </c>
      <c r="S1257" s="10">
        <f>(((J1257/60)/60)/24)+DATE(1970,1,1)</f>
        <v>42160.735208333332</v>
      </c>
      <c r="T1257" s="10">
        <f>(((I1257/60)/60)/24)+DATE(1970,1,1)</f>
        <v>42190.735208333332</v>
      </c>
      <c r="U1257" s="5">
        <f>P1257/3304</f>
        <v>2.0864560513470926E-2</v>
      </c>
      <c r="V1257" s="5">
        <f>L1257/26457</f>
        <v>2.3812223608118835E-3</v>
      </c>
    </row>
    <row r="1258" spans="1:22" ht="32" x14ac:dyDescent="0.2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5">
        <f>E1258/D1258</f>
        <v>1.085175</v>
      </c>
      <c r="P1258" s="6">
        <f>IF(E1258=0,0,E1258/L1258)</f>
        <v>28.937999999999999</v>
      </c>
      <c r="Q1258" t="str">
        <f>LEFT(N1258,FIND("/",N1258)-1)</f>
        <v>publishing</v>
      </c>
      <c r="R1258" t="str">
        <f>RIGHT(N1258,LEN(N1258)-FIND("/",N1258))</f>
        <v>radio &amp; podcasts</v>
      </c>
      <c r="S1258" s="10">
        <f>(((J1258/60)/60)/24)+DATE(1970,1,1)</f>
        <v>41344.662858796299</v>
      </c>
      <c r="T1258" s="10">
        <f>(((I1258/60)/60)/24)+DATE(1970,1,1)</f>
        <v>41374.662858796299</v>
      </c>
      <c r="U1258" s="5">
        <f>P1258/3304</f>
        <v>8.7584745762711858E-3</v>
      </c>
      <c r="V1258" s="5">
        <f>L1258/26457</f>
        <v>5.6695770495521032E-3</v>
      </c>
    </row>
    <row r="1259" spans="1:22" ht="48" x14ac:dyDescent="0.2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5">
        <f>E1259/D1259</f>
        <v>1.24</v>
      </c>
      <c r="P1259" s="6">
        <f>IF(E1259=0,0,E1259/L1259)</f>
        <v>135.625</v>
      </c>
      <c r="Q1259" t="str">
        <f>LEFT(N1259,FIND("/",N1259)-1)</f>
        <v>theater</v>
      </c>
      <c r="R1259" t="str">
        <f>RIGHT(N1259,LEN(N1259)-FIND("/",N1259))</f>
        <v>plays</v>
      </c>
      <c r="S1259" s="10">
        <f>(((J1259/60)/60)/24)+DATE(1970,1,1)</f>
        <v>42169.814340277779</v>
      </c>
      <c r="T1259" s="10">
        <f>(((I1259/60)/60)/24)+DATE(1970,1,1)</f>
        <v>42199.814340277779</v>
      </c>
      <c r="U1259" s="5">
        <f>P1259/3304</f>
        <v>4.1048728813559324E-2</v>
      </c>
      <c r="V1259" s="5">
        <f>L1259/26457</f>
        <v>1.2095097705711155E-3</v>
      </c>
    </row>
    <row r="1260" spans="1:22" ht="48" x14ac:dyDescent="0.2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5">
        <f>E1260/D1260</f>
        <v>1.728</v>
      </c>
      <c r="P1260" s="6">
        <f>IF(E1260=0,0,E1260/L1260)</f>
        <v>100.46511627906976</v>
      </c>
      <c r="Q1260" t="str">
        <f>LEFT(N1260,FIND("/",N1260)-1)</f>
        <v>music</v>
      </c>
      <c r="R1260" t="str">
        <f>RIGHT(N1260,LEN(N1260)-FIND("/",N1260))</f>
        <v>rock</v>
      </c>
      <c r="S1260" s="10">
        <f>(((J1260/60)/60)/24)+DATE(1970,1,1)</f>
        <v>40987.977060185185</v>
      </c>
      <c r="T1260" s="10">
        <f>(((I1260/60)/60)/24)+DATE(1970,1,1)</f>
        <v>41022.166666666664</v>
      </c>
      <c r="U1260" s="5">
        <f>P1260/3304</f>
        <v>3.0407117517878259E-2</v>
      </c>
      <c r="V1260" s="5">
        <f>L1260/26457</f>
        <v>1.6252787542049363E-3</v>
      </c>
    </row>
    <row r="1261" spans="1:22" ht="48" x14ac:dyDescent="0.2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5">
        <f>E1261/D1261</f>
        <v>0.21575</v>
      </c>
      <c r="P1261" s="6">
        <f>IF(E1261=0,0,E1261/L1261)</f>
        <v>110.64102564102564</v>
      </c>
      <c r="Q1261" t="str">
        <f>LEFT(N1261,FIND("/",N1261)-1)</f>
        <v>film &amp; video</v>
      </c>
      <c r="R1261" t="str">
        <f>RIGHT(N1261,LEN(N1261)-FIND("/",N1261))</f>
        <v>animation</v>
      </c>
      <c r="S1261" s="10">
        <f>(((J1261/60)/60)/24)+DATE(1970,1,1)</f>
        <v>41135.679791666669</v>
      </c>
      <c r="T1261" s="10">
        <f>(((I1261/60)/60)/24)+DATE(1970,1,1)</f>
        <v>41180.679791666669</v>
      </c>
      <c r="U1261" s="5">
        <f>P1261/3304</f>
        <v>3.3486993232755946E-2</v>
      </c>
      <c r="V1261" s="5">
        <f>L1261/26457</f>
        <v>1.474090032883547E-3</v>
      </c>
    </row>
    <row r="1262" spans="1:22" ht="48" x14ac:dyDescent="0.2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5">
        <f>E1262/D1262</f>
        <v>1.2685294117647059</v>
      </c>
      <c r="P1262" s="6">
        <f>IF(E1262=0,0,E1262/L1262)</f>
        <v>52.597560975609753</v>
      </c>
      <c r="Q1262" t="str">
        <f>LEFT(N1262,FIND("/",N1262)-1)</f>
        <v>music</v>
      </c>
      <c r="R1262" t="str">
        <f>RIGHT(N1262,LEN(N1262)-FIND("/",N1262))</f>
        <v>pop</v>
      </c>
      <c r="S1262" s="10">
        <f>(((J1262/60)/60)/24)+DATE(1970,1,1)</f>
        <v>41682.0705787037</v>
      </c>
      <c r="T1262" s="10">
        <f>(((I1262/60)/60)/24)+DATE(1970,1,1)</f>
        <v>41709.290972222225</v>
      </c>
      <c r="U1262" s="5">
        <f>P1262/3304</f>
        <v>1.5919358648792299E-2</v>
      </c>
      <c r="V1262" s="5">
        <f>L1262/26457</f>
        <v>3.0993687870884833E-3</v>
      </c>
    </row>
    <row r="1263" spans="1:22" ht="48" x14ac:dyDescent="0.2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5">
        <f>E1263/D1263</f>
        <v>1.2314285714285715</v>
      </c>
      <c r="P1263" s="6">
        <f>IF(E1263=0,0,E1263/L1263)</f>
        <v>93.695652173913047</v>
      </c>
      <c r="Q1263" t="str">
        <f>LEFT(N1263,FIND("/",N1263)-1)</f>
        <v>technology</v>
      </c>
      <c r="R1263" t="str">
        <f>RIGHT(N1263,LEN(N1263)-FIND("/",N1263))</f>
        <v>makerspaces</v>
      </c>
      <c r="S1263" s="10">
        <f>(((J1263/60)/60)/24)+DATE(1970,1,1)</f>
        <v>42083.895532407405</v>
      </c>
      <c r="T1263" s="10">
        <f>(((I1263/60)/60)/24)+DATE(1970,1,1)</f>
        <v>42128.895532407405</v>
      </c>
      <c r="U1263" s="5">
        <f>P1263/3304</f>
        <v>2.8358248236656492E-2</v>
      </c>
      <c r="V1263" s="5">
        <f>L1263/26457</f>
        <v>1.7386702951959784E-3</v>
      </c>
    </row>
    <row r="1264" spans="1:22" ht="32" x14ac:dyDescent="0.2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5">
        <f>E1264/D1264</f>
        <v>1.6828125</v>
      </c>
      <c r="P1264" s="6">
        <f>IF(E1264=0,0,E1264/L1264)</f>
        <v>10.507317073170732</v>
      </c>
      <c r="Q1264" t="str">
        <f>LEFT(N1264,FIND("/",N1264)-1)</f>
        <v>technology</v>
      </c>
      <c r="R1264" t="str">
        <f>RIGHT(N1264,LEN(N1264)-FIND("/",N1264))</f>
        <v>hardware</v>
      </c>
      <c r="S1264" s="10">
        <f>(((J1264/60)/60)/24)+DATE(1970,1,1)</f>
        <v>42026.370717592596</v>
      </c>
      <c r="T1264" s="10">
        <f>(((I1264/60)/60)/24)+DATE(1970,1,1)</f>
        <v>42065.833333333328</v>
      </c>
      <c r="U1264" s="5">
        <f>P1264/3304</f>
        <v>3.1801807122187444E-3</v>
      </c>
      <c r="V1264" s="5">
        <f>L1264/26457</f>
        <v>1.5496843935442416E-2</v>
      </c>
    </row>
    <row r="1265" spans="1:22" ht="48" x14ac:dyDescent="0.2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5">
        <f>E1265/D1265</f>
        <v>1.0765274999999999</v>
      </c>
      <c r="P1265" s="6">
        <f>IF(E1265=0,0,E1265/L1265)</f>
        <v>74.243275862068955</v>
      </c>
      <c r="Q1265" t="str">
        <f>LEFT(N1265,FIND("/",N1265)-1)</f>
        <v>theater</v>
      </c>
      <c r="R1265" t="str">
        <f>RIGHT(N1265,LEN(N1265)-FIND("/",N1265))</f>
        <v>musical</v>
      </c>
      <c r="S1265" s="10">
        <f>(((J1265/60)/60)/24)+DATE(1970,1,1)</f>
        <v>41772.727893518517</v>
      </c>
      <c r="T1265" s="10">
        <f>(((I1265/60)/60)/24)+DATE(1970,1,1)</f>
        <v>41802.727893518517</v>
      </c>
      <c r="U1265" s="5">
        <f>P1265/3304</f>
        <v>2.2470725139851377E-2</v>
      </c>
      <c r="V1265" s="5">
        <f>L1265/26457</f>
        <v>2.1922364591601467E-3</v>
      </c>
    </row>
    <row r="1266" spans="1:22" ht="48" x14ac:dyDescent="0.2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5">
        <f>E1266/D1266</f>
        <v>0.43030000000000002</v>
      </c>
      <c r="P1266" s="6">
        <f>IF(E1266=0,0,E1266/L1266)</f>
        <v>40.980952380952381</v>
      </c>
      <c r="Q1266" t="str">
        <f>LEFT(N1266,FIND("/",N1266)-1)</f>
        <v>technology</v>
      </c>
      <c r="R1266" t="str">
        <f>RIGHT(N1266,LEN(N1266)-FIND("/",N1266))</f>
        <v>gadgets</v>
      </c>
      <c r="S1266" s="10">
        <f>(((J1266/60)/60)/24)+DATE(1970,1,1)</f>
        <v>42270.875706018516</v>
      </c>
      <c r="T1266" s="10">
        <f>(((I1266/60)/60)/24)+DATE(1970,1,1)</f>
        <v>42298.958333333328</v>
      </c>
      <c r="U1266" s="5">
        <f>P1266/3304</f>
        <v>1.2403435950651447E-2</v>
      </c>
      <c r="V1266" s="5">
        <f>L1266/26457</f>
        <v>3.968703934686472E-3</v>
      </c>
    </row>
    <row r="1267" spans="1:22" ht="48" x14ac:dyDescent="0.2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5">
        <f>E1267/D1267</f>
        <v>1.0740000000000001</v>
      </c>
      <c r="P1267" s="6">
        <f>IF(E1267=0,0,E1267/L1267)</f>
        <v>204.57142857142858</v>
      </c>
      <c r="Q1267" t="str">
        <f>LEFT(N1267,FIND("/",N1267)-1)</f>
        <v>theater</v>
      </c>
      <c r="R1267" t="str">
        <f>RIGHT(N1267,LEN(N1267)-FIND("/",N1267))</f>
        <v>plays</v>
      </c>
      <c r="S1267" s="10">
        <f>(((J1267/60)/60)/24)+DATE(1970,1,1)</f>
        <v>42611.801412037035</v>
      </c>
      <c r="T1267" s="10">
        <f>(((I1267/60)/60)/24)+DATE(1970,1,1)</f>
        <v>42627.791666666672</v>
      </c>
      <c r="U1267" s="5">
        <f>P1267/3304</f>
        <v>6.1916291940505019E-2</v>
      </c>
      <c r="V1267" s="5">
        <f>L1267/26457</f>
        <v>7.9374078693729444E-4</v>
      </c>
    </row>
    <row r="1268" spans="1:22" ht="48" x14ac:dyDescent="0.2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5">
        <f>E1268/D1268</f>
        <v>1.0724974999999999</v>
      </c>
      <c r="P1268" s="6">
        <f>IF(E1268=0,0,E1268/L1268)</f>
        <v>52.962839506172834</v>
      </c>
      <c r="Q1268" t="str">
        <f>LEFT(N1268,FIND("/",N1268)-1)</f>
        <v>music</v>
      </c>
      <c r="R1268" t="str">
        <f>RIGHT(N1268,LEN(N1268)-FIND("/",N1268))</f>
        <v>classical music</v>
      </c>
      <c r="S1268" s="10">
        <f>(((J1268/60)/60)/24)+DATE(1970,1,1)</f>
        <v>42217.834525462968</v>
      </c>
      <c r="T1268" s="10">
        <f>(((I1268/60)/60)/24)+DATE(1970,1,1)</f>
        <v>42236.458333333328</v>
      </c>
      <c r="U1268" s="5">
        <f>P1268/3304</f>
        <v>1.6029915104773858E-2</v>
      </c>
      <c r="V1268" s="5">
        <f>L1268/26457</f>
        <v>3.0615716067581358E-3</v>
      </c>
    </row>
    <row r="1269" spans="1:22" ht="48" x14ac:dyDescent="0.2">
      <c r="A1269">
        <v>3308</v>
      </c>
      <c r="B1269" s="3" t="s">
        <v>3308</v>
      </c>
      <c r="C1269" s="3" t="s">
        <v>7418</v>
      </c>
      <c r="D1269">
        <v>3500</v>
      </c>
      <c r="E1269">
        <v>4280</v>
      </c>
      <c r="F1269" t="s">
        <v>8219</v>
      </c>
      <c r="G1269" t="s">
        <v>8224</v>
      </c>
      <c r="H1269" t="s">
        <v>8246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8271</v>
      </c>
      <c r="O1269" s="5">
        <f>E1269/D1269</f>
        <v>1.2228571428571429</v>
      </c>
      <c r="P1269" s="6">
        <f>IF(E1269=0,0,E1269/L1269)</f>
        <v>75.087719298245617</v>
      </c>
      <c r="Q1269" t="str">
        <f>LEFT(N1269,FIND("/",N1269)-1)</f>
        <v>theater</v>
      </c>
      <c r="R1269" t="str">
        <f>RIGHT(N1269,LEN(N1269)-FIND("/",N1269))</f>
        <v>plays</v>
      </c>
      <c r="S1269" s="10">
        <f>(((J1269/60)/60)/24)+DATE(1970,1,1)</f>
        <v>42452.876909722225</v>
      </c>
      <c r="T1269" s="10">
        <f>(((I1269/60)/60)/24)+DATE(1970,1,1)</f>
        <v>42473.876909722225</v>
      </c>
      <c r="U1269" s="5">
        <f>P1269/3304</f>
        <v>2.2726307293657873E-2</v>
      </c>
      <c r="V1269" s="5">
        <f>L1269/26457</f>
        <v>2.1544392788297993E-3</v>
      </c>
    </row>
    <row r="1270" spans="1:22" ht="32" x14ac:dyDescent="0.2">
      <c r="A1270">
        <v>815</v>
      </c>
      <c r="B1270" s="3" t="s">
        <v>816</v>
      </c>
      <c r="C1270" s="3" t="s">
        <v>4925</v>
      </c>
      <c r="D1270">
        <v>4000</v>
      </c>
      <c r="E1270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8276</v>
      </c>
      <c r="O1270" s="5">
        <f>E1270/D1270</f>
        <v>1.07</v>
      </c>
      <c r="P1270" s="6">
        <f>IF(E1270=0,0,E1270/L1270)</f>
        <v>99.534883720930239</v>
      </c>
      <c r="Q1270" t="str">
        <f>LEFT(N1270,FIND("/",N1270)-1)</f>
        <v>music</v>
      </c>
      <c r="R1270" t="str">
        <f>RIGHT(N1270,LEN(N1270)-FIND("/",N1270))</f>
        <v>rock</v>
      </c>
      <c r="S1270" s="10">
        <f>(((J1270/60)/60)/24)+DATE(1970,1,1)</f>
        <v>41914.917858796296</v>
      </c>
      <c r="T1270" s="10">
        <f>(((I1270/60)/60)/24)+DATE(1970,1,1)</f>
        <v>41944.917858796296</v>
      </c>
      <c r="U1270" s="5">
        <f>P1270/3304</f>
        <v>3.0125570133453461E-2</v>
      </c>
      <c r="V1270" s="5">
        <f>L1270/26457</f>
        <v>1.6252787542049363E-3</v>
      </c>
    </row>
    <row r="1271" spans="1:22" ht="32" x14ac:dyDescent="0.2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5">
        <f>E1271/D1271</f>
        <v>1.2214285714285715</v>
      </c>
      <c r="P1271" s="6">
        <f>IF(E1271=0,0,E1271/L1271)</f>
        <v>85.5</v>
      </c>
      <c r="Q1271" t="str">
        <f>LEFT(N1271,FIND("/",N1271)-1)</f>
        <v>music</v>
      </c>
      <c r="R1271" t="str">
        <f>RIGHT(N1271,LEN(N1271)-FIND("/",N1271))</f>
        <v>rock</v>
      </c>
      <c r="S1271" s="10">
        <f>(((J1271/60)/60)/24)+DATE(1970,1,1)</f>
        <v>41370.292303240742</v>
      </c>
      <c r="T1271" s="10">
        <f>(((I1271/60)/60)/24)+DATE(1970,1,1)</f>
        <v>41400.292303240742</v>
      </c>
      <c r="U1271" s="5">
        <f>P1271/3304</f>
        <v>2.5877723970944309E-2</v>
      </c>
      <c r="V1271" s="5">
        <f>L1271/26457</f>
        <v>1.8898590165173678E-3</v>
      </c>
    </row>
    <row r="1272" spans="1:22" ht="32" x14ac:dyDescent="0.2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5">
        <f>E1272/D1272</f>
        <v>1.06525</v>
      </c>
      <c r="P1272" s="6">
        <f>IF(E1272=0,0,E1272/L1272)</f>
        <v>106.52500000000001</v>
      </c>
      <c r="Q1272" t="str">
        <f>LEFT(N1272,FIND("/",N1272)-1)</f>
        <v>music</v>
      </c>
      <c r="R1272" t="str">
        <f>RIGHT(N1272,LEN(N1272)-FIND("/",N1272))</f>
        <v>indie rock</v>
      </c>
      <c r="S1272" s="10">
        <f>(((J1272/60)/60)/24)+DATE(1970,1,1)</f>
        <v>42160.708530092597</v>
      </c>
      <c r="T1272" s="10">
        <f>(((I1272/60)/60)/24)+DATE(1970,1,1)</f>
        <v>42190.708530092597</v>
      </c>
      <c r="U1272" s="5">
        <f>P1272/3304</f>
        <v>3.224122276029056E-2</v>
      </c>
      <c r="V1272" s="5">
        <f>L1272/26457</f>
        <v>1.5118872132138942E-3</v>
      </c>
    </row>
    <row r="1273" spans="1:22" ht="32" x14ac:dyDescent="0.2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5">
        <f>E1273/D1273</f>
        <v>1.0625</v>
      </c>
      <c r="P1273" s="6">
        <f>IF(E1273=0,0,E1273/L1273)</f>
        <v>184.78260869565219</v>
      </c>
      <c r="Q1273" t="str">
        <f>LEFT(N1273,FIND("/",N1273)-1)</f>
        <v>theater</v>
      </c>
      <c r="R1273" t="str">
        <f>RIGHT(N1273,LEN(N1273)-FIND("/",N1273))</f>
        <v>plays</v>
      </c>
      <c r="S1273" s="10">
        <f>(((J1273/60)/60)/24)+DATE(1970,1,1)</f>
        <v>42746.057106481487</v>
      </c>
      <c r="T1273" s="10">
        <f>(((I1273/60)/60)/24)+DATE(1970,1,1)</f>
        <v>42791.057106481487</v>
      </c>
      <c r="U1273" s="5">
        <f>P1273/3304</f>
        <v>5.5926939677860832E-2</v>
      </c>
      <c r="V1273" s="5">
        <f>L1273/26457</f>
        <v>8.6933514759798922E-4</v>
      </c>
    </row>
    <row r="1274" spans="1:22" ht="48" x14ac:dyDescent="0.2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5">
        <f>E1274/D1274</f>
        <v>1.4156666666666666</v>
      </c>
      <c r="P1274" s="6">
        <f>IF(E1274=0,0,E1274/L1274)</f>
        <v>25.130177514792898</v>
      </c>
      <c r="Q1274" t="str">
        <f>LEFT(N1274,FIND("/",N1274)-1)</f>
        <v>theater</v>
      </c>
      <c r="R1274" t="str">
        <f>RIGHT(N1274,LEN(N1274)-FIND("/",N1274))</f>
        <v>plays</v>
      </c>
      <c r="S1274" s="10">
        <f>(((J1274/60)/60)/24)+DATE(1970,1,1)</f>
        <v>42188.467499999999</v>
      </c>
      <c r="T1274" s="10">
        <f>(((I1274/60)/60)/24)+DATE(1970,1,1)</f>
        <v>42218.666666666672</v>
      </c>
      <c r="U1274" s="5">
        <f>P1274/3304</f>
        <v>7.6059859306273903E-3</v>
      </c>
      <c r="V1274" s="5">
        <f>L1274/26457</f>
        <v>6.3877234758287034E-3</v>
      </c>
    </row>
    <row r="1275" spans="1:22" ht="48" x14ac:dyDescent="0.2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5">
        <f>E1275/D1275</f>
        <v>1.0607500000000001</v>
      </c>
      <c r="P1275" s="6">
        <f>IF(E1275=0,0,E1275/L1275)</f>
        <v>90.276595744680847</v>
      </c>
      <c r="Q1275" t="str">
        <f>LEFT(N1275,FIND("/",N1275)-1)</f>
        <v>music</v>
      </c>
      <c r="R1275" t="str">
        <f>RIGHT(N1275,LEN(N1275)-FIND("/",N1275))</f>
        <v>rock</v>
      </c>
      <c r="S1275" s="10">
        <f>(((J1275/60)/60)/24)+DATE(1970,1,1)</f>
        <v>42141.95711805555</v>
      </c>
      <c r="T1275" s="10">
        <f>(((I1275/60)/60)/24)+DATE(1970,1,1)</f>
        <v>42177.208333333328</v>
      </c>
      <c r="U1275" s="5">
        <f>P1275/3304</f>
        <v>2.7323424862191539E-2</v>
      </c>
      <c r="V1275" s="5">
        <f>L1275/26457</f>
        <v>1.7764674755263257E-3</v>
      </c>
    </row>
    <row r="1276" spans="1:22" ht="48" x14ac:dyDescent="0.2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5">
        <f>E1276/D1276</f>
        <v>1.0071428571428571</v>
      </c>
      <c r="P1276" s="6">
        <f>IF(E1276=0,0,E1276/L1276)</f>
        <v>103.17073170731707</v>
      </c>
      <c r="Q1276" t="str">
        <f>LEFT(N1276,FIND("/",N1276)-1)</f>
        <v>theater</v>
      </c>
      <c r="R1276" t="str">
        <f>RIGHT(N1276,LEN(N1276)-FIND("/",N1276))</f>
        <v>spaces</v>
      </c>
      <c r="S1276" s="10">
        <f>(((J1276/60)/60)/24)+DATE(1970,1,1)</f>
        <v>42163.29833333334</v>
      </c>
      <c r="T1276" s="10">
        <f>(((I1276/60)/60)/24)+DATE(1970,1,1)</f>
        <v>42205.916666666672</v>
      </c>
      <c r="U1276" s="5">
        <f>P1276/3304</f>
        <v>3.1226008385991849E-2</v>
      </c>
      <c r="V1276" s="5">
        <f>L1276/26457</f>
        <v>1.5496843935442416E-3</v>
      </c>
    </row>
    <row r="1277" spans="1:22" ht="48" x14ac:dyDescent="0.2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5">
        <f>E1277/D1277</f>
        <v>3.8409090909090908</v>
      </c>
      <c r="P1277" s="6">
        <f>IF(E1277=0,0,E1277/L1277)</f>
        <v>22.120418848167539</v>
      </c>
      <c r="Q1277" t="str">
        <f>LEFT(N1277,FIND("/",N1277)-1)</f>
        <v>technology</v>
      </c>
      <c r="R1277" t="str">
        <f>RIGHT(N1277,LEN(N1277)-FIND("/",N1277))</f>
        <v>hardware</v>
      </c>
      <c r="S1277" s="10">
        <f>(((J1277/60)/60)/24)+DATE(1970,1,1)</f>
        <v>41719.887928240743</v>
      </c>
      <c r="T1277" s="10">
        <f>(((I1277/60)/60)/24)+DATE(1970,1,1)</f>
        <v>41764.887928240743</v>
      </c>
      <c r="U1277" s="5">
        <f>P1277/3304</f>
        <v>6.6950420242637828E-3</v>
      </c>
      <c r="V1277" s="5">
        <f>L1277/26457</f>
        <v>7.2192614430963446E-3</v>
      </c>
    </row>
    <row r="1278" spans="1:22" ht="48" x14ac:dyDescent="0.2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5">
        <f>E1278/D1278</f>
        <v>1.2054285714285715</v>
      </c>
      <c r="P1278" s="6">
        <f>IF(E1278=0,0,E1278/L1278)</f>
        <v>58.597222222222221</v>
      </c>
      <c r="Q1278" t="str">
        <f>LEFT(N1278,FIND("/",N1278)-1)</f>
        <v>music</v>
      </c>
      <c r="R1278" t="str">
        <f>RIGHT(N1278,LEN(N1278)-FIND("/",N1278))</f>
        <v>indie rock</v>
      </c>
      <c r="S1278" s="10">
        <f>(((J1278/60)/60)/24)+DATE(1970,1,1)</f>
        <v>40939.02002314815</v>
      </c>
      <c r="T1278" s="10">
        <f>(((I1278/60)/60)/24)+DATE(1970,1,1)</f>
        <v>40973.125</v>
      </c>
      <c r="U1278" s="5">
        <f>P1278/3304</f>
        <v>1.773523675006726E-2</v>
      </c>
      <c r="V1278" s="5">
        <f>L1278/26457</f>
        <v>2.7213969837850097E-3</v>
      </c>
    </row>
    <row r="1279" spans="1:22" ht="48" x14ac:dyDescent="0.2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5">
        <f>E1279/D1279</f>
        <v>1.054</v>
      </c>
      <c r="P1279" s="6">
        <f>IF(E1279=0,0,E1279/L1279)</f>
        <v>136</v>
      </c>
      <c r="Q1279" t="str">
        <f>LEFT(N1279,FIND("/",N1279)-1)</f>
        <v>theater</v>
      </c>
      <c r="R1279" t="str">
        <f>RIGHT(N1279,LEN(N1279)-FIND("/",N1279))</f>
        <v>plays</v>
      </c>
      <c r="S1279" s="10">
        <f>(((J1279/60)/60)/24)+DATE(1970,1,1)</f>
        <v>42430.839398148149</v>
      </c>
      <c r="T1279" s="10">
        <f>(((I1279/60)/60)/24)+DATE(1970,1,1)</f>
        <v>42445.165972222225</v>
      </c>
      <c r="U1279" s="5">
        <f>P1279/3304</f>
        <v>4.1162227602905568E-2</v>
      </c>
      <c r="V1279" s="5">
        <f>L1279/26457</f>
        <v>1.171712590240768E-3</v>
      </c>
    </row>
    <row r="1280" spans="1:22" ht="32" x14ac:dyDescent="0.2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5">
        <f>E1280/D1280</f>
        <v>1.05125</v>
      </c>
      <c r="P1280" s="6">
        <f>IF(E1280=0,0,E1280/L1280)</f>
        <v>73.771929824561397</v>
      </c>
      <c r="Q1280" t="str">
        <f>LEFT(N1280,FIND("/",N1280)-1)</f>
        <v>music</v>
      </c>
      <c r="R1280" t="str">
        <f>RIGHT(N1280,LEN(N1280)-FIND("/",N1280))</f>
        <v>rock</v>
      </c>
      <c r="S1280" s="10">
        <f>(((J1280/60)/60)/24)+DATE(1970,1,1)</f>
        <v>42759.628599537042</v>
      </c>
      <c r="T1280" s="10">
        <f>(((I1280/60)/60)/24)+DATE(1970,1,1)</f>
        <v>42795.083333333328</v>
      </c>
      <c r="U1280" s="5">
        <f>P1280/3304</f>
        <v>2.2328065927530689E-2</v>
      </c>
      <c r="V1280" s="5">
        <f>L1280/26457</f>
        <v>2.1544392788297993E-3</v>
      </c>
    </row>
    <row r="1281" spans="1:22" ht="48" x14ac:dyDescent="0.2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5">
        <f>E1281/D1281</f>
        <v>0.22052631578947368</v>
      </c>
      <c r="P1281" s="6">
        <f>IF(E1281=0,0,E1281/L1281)</f>
        <v>48.720930232558139</v>
      </c>
      <c r="Q1281" t="str">
        <f>LEFT(N1281,FIND("/",N1281)-1)</f>
        <v>photography</v>
      </c>
      <c r="R1281" t="str">
        <f>RIGHT(N1281,LEN(N1281)-FIND("/",N1281))</f>
        <v>photobooks</v>
      </c>
      <c r="S1281" s="10">
        <f>(((J1281/60)/60)/24)+DATE(1970,1,1)</f>
        <v>42515.439421296294</v>
      </c>
      <c r="T1281" s="10">
        <f>(((I1281/60)/60)/24)+DATE(1970,1,1)</f>
        <v>42575.439421296294</v>
      </c>
      <c r="U1281" s="5">
        <f>P1281/3304</f>
        <v>1.4746044259248832E-2</v>
      </c>
      <c r="V1281" s="5">
        <f>L1281/26457</f>
        <v>3.2505575084098726E-3</v>
      </c>
    </row>
    <row r="1282" spans="1:22" ht="32" x14ac:dyDescent="0.2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5">
        <f>E1282/D1282</f>
        <v>1.0467500000000001</v>
      </c>
      <c r="P1282" s="6">
        <f>IF(E1282=0,0,E1282/L1282)</f>
        <v>42.724489795918366</v>
      </c>
      <c r="Q1282" t="str">
        <f>LEFT(N1282,FIND("/",N1282)-1)</f>
        <v>music</v>
      </c>
      <c r="R1282" t="str">
        <f>RIGHT(N1282,LEN(N1282)-FIND("/",N1282))</f>
        <v>metal</v>
      </c>
      <c r="S1282" s="10">
        <f>(((J1282/60)/60)/24)+DATE(1970,1,1)</f>
        <v>42128.820231481484</v>
      </c>
      <c r="T1282" s="10">
        <f>(((I1282/60)/60)/24)+DATE(1970,1,1)</f>
        <v>42159</v>
      </c>
      <c r="U1282" s="5">
        <f>P1282/3304</f>
        <v>1.2931140979394179E-2</v>
      </c>
      <c r="V1282" s="5">
        <f>L1282/26457</f>
        <v>3.7041236723740407E-3</v>
      </c>
    </row>
    <row r="1283" spans="1:22" ht="48" x14ac:dyDescent="0.2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5">
        <f>E1283/D1283</f>
        <v>1.1945714285714286</v>
      </c>
      <c r="P1283" s="6">
        <f>IF(E1283=0,0,E1283/L1283)</f>
        <v>44.956989247311824</v>
      </c>
      <c r="Q1283" t="str">
        <f>LEFT(N1283,FIND("/",N1283)-1)</f>
        <v>music</v>
      </c>
      <c r="R1283" t="str">
        <f>RIGHT(N1283,LEN(N1283)-FIND("/",N1283))</f>
        <v>pop</v>
      </c>
      <c r="S1283" s="10">
        <f>(((J1283/60)/60)/24)+DATE(1970,1,1)</f>
        <v>40564.649456018517</v>
      </c>
      <c r="T1283" s="10">
        <f>(((I1283/60)/60)/24)+DATE(1970,1,1)</f>
        <v>40596.125</v>
      </c>
      <c r="U1283" s="5">
        <f>P1283/3304</f>
        <v>1.3606836939259027E-2</v>
      </c>
      <c r="V1283" s="5">
        <f>L1283/26457</f>
        <v>3.5151377707223043E-3</v>
      </c>
    </row>
    <row r="1284" spans="1:22" ht="48" x14ac:dyDescent="0.2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5">
        <f>E1284/D1284</f>
        <v>1.1931742857142855</v>
      </c>
      <c r="P1284" s="6">
        <f>IF(E1284=0,0,E1284/L1284)</f>
        <v>46.401222222222216</v>
      </c>
      <c r="Q1284" t="str">
        <f>LEFT(N1284,FIND("/",N1284)-1)</f>
        <v>music</v>
      </c>
      <c r="R1284" t="str">
        <f>RIGHT(N1284,LEN(N1284)-FIND("/",N1284))</f>
        <v>indie rock</v>
      </c>
      <c r="S1284" s="10">
        <f>(((J1284/60)/60)/24)+DATE(1970,1,1)</f>
        <v>40771.916701388887</v>
      </c>
      <c r="T1284" s="10">
        <f>(((I1284/60)/60)/24)+DATE(1970,1,1)</f>
        <v>40801.916701388887</v>
      </c>
      <c r="U1284" s="5">
        <f>P1284/3304</f>
        <v>1.4043953457089049E-2</v>
      </c>
      <c r="V1284" s="5">
        <f>L1284/26457</f>
        <v>3.401746229731262E-3</v>
      </c>
    </row>
    <row r="1285" spans="1:22" ht="48" x14ac:dyDescent="0.2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5">
        <f>E1285/D1285</f>
        <v>1.3919999999999999</v>
      </c>
      <c r="P1285" s="6">
        <f>IF(E1285=0,0,E1285/L1285)</f>
        <v>62.328358208955223</v>
      </c>
      <c r="Q1285" t="str">
        <f>LEFT(N1285,FIND("/",N1285)-1)</f>
        <v>theater</v>
      </c>
      <c r="R1285" t="str">
        <f>RIGHT(N1285,LEN(N1285)-FIND("/",N1285))</f>
        <v>plays</v>
      </c>
      <c r="S1285" s="10">
        <f>(((J1285/60)/60)/24)+DATE(1970,1,1)</f>
        <v>41772.685393518521</v>
      </c>
      <c r="T1285" s="10">
        <f>(((I1285/60)/60)/24)+DATE(1970,1,1)</f>
        <v>41806.290972222225</v>
      </c>
      <c r="U1285" s="5">
        <f>P1285/3304</f>
        <v>1.8864515196415018E-2</v>
      </c>
      <c r="V1285" s="5">
        <f>L1285/26457</f>
        <v>2.5324110821332729E-3</v>
      </c>
    </row>
    <row r="1286" spans="1:22" ht="48" x14ac:dyDescent="0.2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5">
        <f>E1286/D1286</f>
        <v>0.59657142857142853</v>
      </c>
      <c r="P1286" s="6">
        <f>IF(E1286=0,0,E1286/L1286)</f>
        <v>174</v>
      </c>
      <c r="Q1286" t="str">
        <f>LEFT(N1286,FIND("/",N1286)-1)</f>
        <v>theater</v>
      </c>
      <c r="R1286" t="str">
        <f>RIGHT(N1286,LEN(N1286)-FIND("/",N1286))</f>
        <v>musical</v>
      </c>
      <c r="S1286" s="10">
        <f>(((J1286/60)/60)/24)+DATE(1970,1,1)</f>
        <v>41968.938993055555</v>
      </c>
      <c r="T1286" s="10">
        <f>(((I1286/60)/60)/24)+DATE(1970,1,1)</f>
        <v>41989.938993055555</v>
      </c>
      <c r="U1286" s="5">
        <f>P1286/3304</f>
        <v>5.2663438256658597E-2</v>
      </c>
      <c r="V1286" s="5">
        <f>L1286/26457</f>
        <v>9.0713232792833656E-4</v>
      </c>
    </row>
    <row r="1287" spans="1:22" ht="64" x14ac:dyDescent="0.2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5">
        <f>E1287/D1287</f>
        <v>1.1914771428571429</v>
      </c>
      <c r="P1287" s="6">
        <f>IF(E1287=0,0,E1287/L1287)</f>
        <v>63.184393939393942</v>
      </c>
      <c r="Q1287" t="str">
        <f>LEFT(N1287,FIND("/",N1287)-1)</f>
        <v>music</v>
      </c>
      <c r="R1287" t="str">
        <f>RIGHT(N1287,LEN(N1287)-FIND("/",N1287))</f>
        <v>rock</v>
      </c>
      <c r="S1287" s="10">
        <f>(((J1287/60)/60)/24)+DATE(1970,1,1)</f>
        <v>40465.655266203699</v>
      </c>
      <c r="T1287" s="10">
        <f>(((I1287/60)/60)/24)+DATE(1970,1,1)</f>
        <v>40512.655266203699</v>
      </c>
      <c r="U1287" s="5">
        <f>P1287/3304</f>
        <v>1.9123605913860153E-2</v>
      </c>
      <c r="V1287" s="5">
        <f>L1287/26457</f>
        <v>2.4946139018029254E-3</v>
      </c>
    </row>
    <row r="1288" spans="1:22" ht="48" x14ac:dyDescent="0.2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5">
        <f>E1288/D1288</f>
        <v>1.6608000000000001</v>
      </c>
      <c r="P1288" s="6">
        <f>IF(E1288=0,0,E1288/L1288)</f>
        <v>46.651685393258425</v>
      </c>
      <c r="Q1288" t="str">
        <f>LEFT(N1288,FIND("/",N1288)-1)</f>
        <v>music</v>
      </c>
      <c r="R1288" t="str">
        <f>RIGHT(N1288,LEN(N1288)-FIND("/",N1288))</f>
        <v>indie rock</v>
      </c>
      <c r="S1288" s="10">
        <f>(((J1288/60)/60)/24)+DATE(1970,1,1)</f>
        <v>40299.239953703705</v>
      </c>
      <c r="T1288" s="10">
        <f>(((I1288/60)/60)/24)+DATE(1970,1,1)</f>
        <v>40330.207638888889</v>
      </c>
      <c r="U1288" s="5">
        <f>P1288/3304</f>
        <v>1.4119759501591533E-2</v>
      </c>
      <c r="V1288" s="5">
        <f>L1288/26457</f>
        <v>3.3639490494009145E-3</v>
      </c>
    </row>
    <row r="1289" spans="1:22" ht="32" x14ac:dyDescent="0.2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5">
        <f>E1289/D1289</f>
        <v>1.03775</v>
      </c>
      <c r="P1289" s="6">
        <f>IF(E1289=0,0,E1289/L1289)</f>
        <v>79.82692307692308</v>
      </c>
      <c r="Q1289" t="str">
        <f>LEFT(N1289,FIND("/",N1289)-1)</f>
        <v>music</v>
      </c>
      <c r="R1289" t="str">
        <f>RIGHT(N1289,LEN(N1289)-FIND("/",N1289))</f>
        <v>rock</v>
      </c>
      <c r="S1289" s="10">
        <f>(((J1289/60)/60)/24)+DATE(1970,1,1)</f>
        <v>41628.833680555559</v>
      </c>
      <c r="T1289" s="10">
        <f>(((I1289/60)/60)/24)+DATE(1970,1,1)</f>
        <v>41658.833680555559</v>
      </c>
      <c r="U1289" s="5">
        <f>P1289/3304</f>
        <v>2.4160691003911345E-2</v>
      </c>
      <c r="V1289" s="5">
        <f>L1289/26457</f>
        <v>1.9654533771780625E-3</v>
      </c>
    </row>
    <row r="1290" spans="1:22" ht="48" x14ac:dyDescent="0.2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5">
        <f>E1290/D1290</f>
        <v>1.3833333333333333</v>
      </c>
      <c r="P1290" s="6">
        <f>IF(E1290=0,0,E1290/L1290)</f>
        <v>51.875</v>
      </c>
      <c r="Q1290" t="str">
        <f>LEFT(N1290,FIND("/",N1290)-1)</f>
        <v>theater</v>
      </c>
      <c r="R1290" t="str">
        <f>RIGHT(N1290,LEN(N1290)-FIND("/",N1290))</f>
        <v>plays</v>
      </c>
      <c r="S1290" s="10">
        <f>(((J1290/60)/60)/24)+DATE(1970,1,1)</f>
        <v>41796.771597222221</v>
      </c>
      <c r="T1290" s="10">
        <f>(((I1290/60)/60)/24)+DATE(1970,1,1)</f>
        <v>41826.771597222221</v>
      </c>
      <c r="U1290" s="5">
        <f>P1290/3304</f>
        <v>1.5700665859564165E-2</v>
      </c>
      <c r="V1290" s="5">
        <f>L1290/26457</f>
        <v>3.0237744264277884E-3</v>
      </c>
    </row>
    <row r="1291" spans="1:22" ht="48" x14ac:dyDescent="0.2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5">
        <f>E1291/D1291</f>
        <v>1.3816666666666666</v>
      </c>
      <c r="P1291" s="6">
        <f>IF(E1291=0,0,E1291/L1291)</f>
        <v>109.07894736842105</v>
      </c>
      <c r="Q1291" t="str">
        <f>LEFT(N1291,FIND("/",N1291)-1)</f>
        <v>theater</v>
      </c>
      <c r="R1291" t="str">
        <f>RIGHT(N1291,LEN(N1291)-FIND("/",N1291))</f>
        <v>plays</v>
      </c>
      <c r="S1291" s="10">
        <f>(((J1291/60)/60)/24)+DATE(1970,1,1)</f>
        <v>42685.974004629628</v>
      </c>
      <c r="T1291" s="10">
        <f>(((I1291/60)/60)/24)+DATE(1970,1,1)</f>
        <v>42710.974004629628</v>
      </c>
      <c r="U1291" s="5">
        <f>P1291/3304</f>
        <v>3.301420925194342E-2</v>
      </c>
      <c r="V1291" s="5">
        <f>L1291/26457</f>
        <v>1.4362928525531995E-3</v>
      </c>
    </row>
    <row r="1292" spans="1:22" ht="32" x14ac:dyDescent="0.2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5">
        <f>E1292/D1292</f>
        <v>1.0349999999999999</v>
      </c>
      <c r="P1292" s="6">
        <f>IF(E1292=0,0,E1292/L1292)</f>
        <v>76.666666666666671</v>
      </c>
      <c r="Q1292" t="str">
        <f>LEFT(N1292,FIND("/",N1292)-1)</f>
        <v>music</v>
      </c>
      <c r="R1292" t="str">
        <f>RIGHT(N1292,LEN(N1292)-FIND("/",N1292))</f>
        <v>rock</v>
      </c>
      <c r="S1292" s="10">
        <f>(((J1292/60)/60)/24)+DATE(1970,1,1)</f>
        <v>41852.730219907404</v>
      </c>
      <c r="T1292" s="10">
        <f>(((I1292/60)/60)/24)+DATE(1970,1,1)</f>
        <v>41882.730219907404</v>
      </c>
      <c r="U1292" s="5">
        <f>P1292/3304</f>
        <v>2.3204196933010495E-2</v>
      </c>
      <c r="V1292" s="5">
        <f>L1292/26457</f>
        <v>2.0410477378387574E-3</v>
      </c>
    </row>
    <row r="1293" spans="1:22" ht="48" x14ac:dyDescent="0.2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5">
        <f>E1293/D1293</f>
        <v>1.0342499999999999</v>
      </c>
      <c r="P1293" s="6">
        <f>IF(E1293=0,0,E1293/L1293)</f>
        <v>36.610619469026545</v>
      </c>
      <c r="Q1293" t="str">
        <f>LEFT(N1293,FIND("/",N1293)-1)</f>
        <v>theater</v>
      </c>
      <c r="R1293" t="str">
        <f>RIGHT(N1293,LEN(N1293)-FIND("/",N1293))</f>
        <v>plays</v>
      </c>
      <c r="S1293" s="10">
        <f>(((J1293/60)/60)/24)+DATE(1970,1,1)</f>
        <v>42155.696793981479</v>
      </c>
      <c r="T1293" s="10">
        <f>(((I1293/60)/60)/24)+DATE(1970,1,1)</f>
        <v>42190.696793981479</v>
      </c>
      <c r="U1293" s="5">
        <f>P1293/3304</f>
        <v>1.1080695965201739E-2</v>
      </c>
      <c r="V1293" s="5">
        <f>L1293/26457</f>
        <v>4.2710813773292515E-3</v>
      </c>
    </row>
    <row r="1294" spans="1:22" ht="48" x14ac:dyDescent="0.2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5">
        <f>E1294/D1294</f>
        <v>1.7595744680851064</v>
      </c>
      <c r="P1294" s="6">
        <f>IF(E1294=0,0,E1294/L1294)</f>
        <v>56.643835616438359</v>
      </c>
      <c r="Q1294" t="str">
        <f>LEFT(N1294,FIND("/",N1294)-1)</f>
        <v>photography</v>
      </c>
      <c r="R1294" t="str">
        <f>RIGHT(N1294,LEN(N1294)-FIND("/",N1294))</f>
        <v>photobooks</v>
      </c>
      <c r="S1294" s="10">
        <f>(((J1294/60)/60)/24)+DATE(1970,1,1)</f>
        <v>41941.802384259259</v>
      </c>
      <c r="T1294" s="10">
        <f>(((I1294/60)/60)/24)+DATE(1970,1,1)</f>
        <v>41974.125</v>
      </c>
      <c r="U1294" s="5">
        <f>P1294/3304</f>
        <v>1.7144018043716212E-2</v>
      </c>
      <c r="V1294" s="5">
        <f>L1294/26457</f>
        <v>2.7591941641153571E-3</v>
      </c>
    </row>
    <row r="1295" spans="1:22" ht="48" x14ac:dyDescent="0.2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5">
        <f>E1295/D1295</f>
        <v>0.39120962394619685</v>
      </c>
      <c r="P1295" s="6">
        <f>IF(E1295=0,0,E1295/L1295)</f>
        <v>64.53125</v>
      </c>
      <c r="Q1295" t="str">
        <f>LEFT(N1295,FIND("/",N1295)-1)</f>
        <v>food</v>
      </c>
      <c r="R1295" t="str">
        <f>RIGHT(N1295,LEN(N1295)-FIND("/",N1295))</f>
        <v>small batch</v>
      </c>
      <c r="S1295" s="10">
        <f>(((J1295/60)/60)/24)+DATE(1970,1,1)</f>
        <v>42799.260428240741</v>
      </c>
      <c r="T1295" s="10">
        <f>(((I1295/60)/60)/24)+DATE(1970,1,1)</f>
        <v>42829.21876157407</v>
      </c>
      <c r="U1295" s="5">
        <f>P1295/3304</f>
        <v>1.953125E-2</v>
      </c>
      <c r="V1295" s="5">
        <f>L1295/26457</f>
        <v>2.419019541142231E-3</v>
      </c>
    </row>
    <row r="1296" spans="1:22" ht="48" x14ac:dyDescent="0.2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5">
        <f>E1296/D1296</f>
        <v>1.3746666666666667</v>
      </c>
      <c r="P1296" s="6">
        <f>IF(E1296=0,0,E1296/L1296)</f>
        <v>50.292682926829265</v>
      </c>
      <c r="Q1296" t="str">
        <f>LEFT(N1296,FIND("/",N1296)-1)</f>
        <v>film &amp; video</v>
      </c>
      <c r="R1296" t="str">
        <f>RIGHT(N1296,LEN(N1296)-FIND("/",N1296))</f>
        <v>documentary</v>
      </c>
      <c r="S1296" s="10">
        <f>(((J1296/60)/60)/24)+DATE(1970,1,1)</f>
        <v>41032.071134259262</v>
      </c>
      <c r="T1296" s="10">
        <f>(((I1296/60)/60)/24)+DATE(1970,1,1)</f>
        <v>41062.071134259262</v>
      </c>
      <c r="U1296" s="5">
        <f>P1296/3304</f>
        <v>1.5221756333786097E-2</v>
      </c>
      <c r="V1296" s="5">
        <f>L1296/26457</f>
        <v>3.0993687870884833E-3</v>
      </c>
    </row>
    <row r="1297" spans="1:22" ht="48" x14ac:dyDescent="0.2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5">
        <f>E1297/D1297</f>
        <v>1.0297499999999999</v>
      </c>
      <c r="P1297" s="6">
        <f>IF(E1297=0,0,E1297/L1297)</f>
        <v>65.38095238095238</v>
      </c>
      <c r="Q1297" t="str">
        <f>LEFT(N1297,FIND("/",N1297)-1)</f>
        <v>music</v>
      </c>
      <c r="R1297" t="str">
        <f>RIGHT(N1297,LEN(N1297)-FIND("/",N1297))</f>
        <v>rock</v>
      </c>
      <c r="S1297" s="10">
        <f>(((J1297/60)/60)/24)+DATE(1970,1,1)</f>
        <v>42465.542905092589</v>
      </c>
      <c r="T1297" s="10">
        <f>(((I1297/60)/60)/24)+DATE(1970,1,1)</f>
        <v>42495.542905092589</v>
      </c>
      <c r="U1297" s="5">
        <f>P1297/3304</f>
        <v>1.9788423844113917E-2</v>
      </c>
      <c r="V1297" s="5">
        <f>L1297/26457</f>
        <v>2.3812223608118835E-3</v>
      </c>
    </row>
    <row r="1298" spans="1:22" ht="48" x14ac:dyDescent="0.2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5">
        <f>E1298/D1298</f>
        <v>1.0257499999999999</v>
      </c>
      <c r="P1298" s="6">
        <f>IF(E1298=0,0,E1298/L1298)</f>
        <v>62.166666666666664</v>
      </c>
      <c r="Q1298" t="str">
        <f>LEFT(N1298,FIND("/",N1298)-1)</f>
        <v>music</v>
      </c>
      <c r="R1298" t="str">
        <f>RIGHT(N1298,LEN(N1298)-FIND("/",N1298))</f>
        <v>rock</v>
      </c>
      <c r="S1298" s="10">
        <f>(((J1298/60)/60)/24)+DATE(1970,1,1)</f>
        <v>41451.062905092593</v>
      </c>
      <c r="T1298" s="10">
        <f>(((I1298/60)/60)/24)+DATE(1970,1,1)</f>
        <v>41481.062905092593</v>
      </c>
      <c r="U1298" s="5">
        <f>P1298/3304</f>
        <v>1.8815577078288941E-2</v>
      </c>
      <c r="V1298" s="5">
        <f>L1298/26457</f>
        <v>2.4946139018029254E-3</v>
      </c>
    </row>
    <row r="1299" spans="1:22" ht="48" x14ac:dyDescent="0.2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5">
        <f>E1299/D1299</f>
        <v>0.29228571428571426</v>
      </c>
      <c r="P1299" s="6">
        <f>IF(E1299=0,0,E1299/L1299)</f>
        <v>44.478260869565219</v>
      </c>
      <c r="Q1299" t="str">
        <f>LEFT(N1299,FIND("/",N1299)-1)</f>
        <v>photography</v>
      </c>
      <c r="R1299" t="str">
        <f>RIGHT(N1299,LEN(N1299)-FIND("/",N1299))</f>
        <v>places</v>
      </c>
      <c r="S1299" s="10">
        <f>(((J1299/60)/60)/24)+DATE(1970,1,1)</f>
        <v>42433.726168981477</v>
      </c>
      <c r="T1299" s="10">
        <f>(((I1299/60)/60)/24)+DATE(1970,1,1)</f>
        <v>42463.68450231482</v>
      </c>
      <c r="U1299" s="5">
        <f>P1299/3304</f>
        <v>1.3461943362459207E-2</v>
      </c>
      <c r="V1299" s="5">
        <f>L1299/26457</f>
        <v>3.4773405903919569E-3</v>
      </c>
    </row>
    <row r="1300" spans="1:22" ht="48" x14ac:dyDescent="0.2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5">
        <f>E1300/D1300</f>
        <v>1.0225</v>
      </c>
      <c r="P1300" s="6">
        <f>IF(E1300=0,0,E1300/L1300)</f>
        <v>85.208333333333329</v>
      </c>
      <c r="Q1300" t="str">
        <f>LEFT(N1300,FIND("/",N1300)-1)</f>
        <v>theater</v>
      </c>
      <c r="R1300" t="str">
        <f>RIGHT(N1300,LEN(N1300)-FIND("/",N1300))</f>
        <v>plays</v>
      </c>
      <c r="S1300" s="10">
        <f>(((J1300/60)/60)/24)+DATE(1970,1,1)</f>
        <v>42044.184988425928</v>
      </c>
      <c r="T1300" s="10">
        <f>(((I1300/60)/60)/24)+DATE(1970,1,1)</f>
        <v>42074.143321759257</v>
      </c>
      <c r="U1300" s="5">
        <f>P1300/3304</f>
        <v>2.5789447134786116E-2</v>
      </c>
      <c r="V1300" s="5">
        <f>L1300/26457</f>
        <v>1.8142646558566731E-3</v>
      </c>
    </row>
    <row r="1301" spans="1:22" ht="48" x14ac:dyDescent="0.2">
      <c r="A1301">
        <v>3300</v>
      </c>
      <c r="B1301" s="3" t="s">
        <v>3300</v>
      </c>
      <c r="C1301" s="3" t="s">
        <v>7410</v>
      </c>
      <c r="D1301">
        <v>3000</v>
      </c>
      <c r="E1301">
        <v>4085</v>
      </c>
      <c r="F1301" t="s">
        <v>8219</v>
      </c>
      <c r="G1301" t="s">
        <v>8224</v>
      </c>
      <c r="H1301" t="s">
        <v>8246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8271</v>
      </c>
      <c r="O1301" s="5">
        <f>E1301/D1301</f>
        <v>1.3616666666666666</v>
      </c>
      <c r="P1301" s="6">
        <f>IF(E1301=0,0,E1301/L1301)</f>
        <v>46.420454545454547</v>
      </c>
      <c r="Q1301" t="str">
        <f>LEFT(N1301,FIND("/",N1301)-1)</f>
        <v>theater</v>
      </c>
      <c r="R1301" t="str">
        <f>RIGHT(N1301,LEN(N1301)-FIND("/",N1301))</f>
        <v>plays</v>
      </c>
      <c r="S1301" s="10">
        <f>(((J1301/60)/60)/24)+DATE(1970,1,1)</f>
        <v>42102.743773148148</v>
      </c>
      <c r="T1301" s="10">
        <f>(((I1301/60)/60)/24)+DATE(1970,1,1)</f>
        <v>42123.743773148148</v>
      </c>
      <c r="U1301" s="5">
        <f>P1301/3304</f>
        <v>1.4049774378164209E-2</v>
      </c>
      <c r="V1301" s="5">
        <f>L1301/26457</f>
        <v>3.3261518690705675E-3</v>
      </c>
    </row>
    <row r="1302" spans="1:22" ht="48" x14ac:dyDescent="0.2">
      <c r="A1302">
        <v>2527</v>
      </c>
      <c r="B1302" s="3" t="s">
        <v>2527</v>
      </c>
      <c r="C1302" s="3" t="s">
        <v>6637</v>
      </c>
      <c r="D1302">
        <v>4000</v>
      </c>
      <c r="E1302">
        <v>4085</v>
      </c>
      <c r="F1302" t="s">
        <v>8219</v>
      </c>
      <c r="G1302" t="s">
        <v>8224</v>
      </c>
      <c r="H1302" t="s">
        <v>8246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8300</v>
      </c>
      <c r="O1302" s="5">
        <f>E1302/D1302</f>
        <v>1.02125</v>
      </c>
      <c r="P1302" s="6">
        <f>IF(E1302=0,0,E1302/L1302)</f>
        <v>57.535211267605632</v>
      </c>
      <c r="Q1302" t="str">
        <f>LEFT(N1302,FIND("/",N1302)-1)</f>
        <v>music</v>
      </c>
      <c r="R1302" t="str">
        <f>RIGHT(N1302,LEN(N1302)-FIND("/",N1302))</f>
        <v>classical music</v>
      </c>
      <c r="S1302" s="10">
        <f>(((J1302/60)/60)/24)+DATE(1970,1,1)</f>
        <v>41546.75105324074</v>
      </c>
      <c r="T1302" s="10">
        <f>(((I1302/60)/60)/24)+DATE(1970,1,1)</f>
        <v>41565.165972222225</v>
      </c>
      <c r="U1302" s="5">
        <f>P1302/3304</f>
        <v>1.7413804863076764E-2</v>
      </c>
      <c r="V1302" s="5">
        <f>L1302/26457</f>
        <v>2.6835998034546622E-3</v>
      </c>
    </row>
    <row r="1303" spans="1:22" ht="48" x14ac:dyDescent="0.2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5">
        <f>E1303/D1303</f>
        <v>1.0202500000000001</v>
      </c>
      <c r="P1303" s="6">
        <f>IF(E1303=0,0,E1303/L1303)</f>
        <v>204.05</v>
      </c>
      <c r="Q1303" t="str">
        <f>LEFT(N1303,FIND("/",N1303)-1)</f>
        <v>theater</v>
      </c>
      <c r="R1303" t="str">
        <f>RIGHT(N1303,LEN(N1303)-FIND("/",N1303))</f>
        <v>plays</v>
      </c>
      <c r="S1303" s="10">
        <f>(((J1303/60)/60)/24)+DATE(1970,1,1)</f>
        <v>42186.855879629627</v>
      </c>
      <c r="T1303" s="10">
        <f>(((I1303/60)/60)/24)+DATE(1970,1,1)</f>
        <v>42216.855879629627</v>
      </c>
      <c r="U1303" s="5">
        <f>P1303/3304</f>
        <v>6.1758474576271191E-2</v>
      </c>
      <c r="V1303" s="5">
        <f>L1303/26457</f>
        <v>7.559436066069471E-4</v>
      </c>
    </row>
    <row r="1304" spans="1:22" ht="48" x14ac:dyDescent="0.2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5">
        <f>E1304/D1304</f>
        <v>1.0195000000000001</v>
      </c>
      <c r="P1304" s="6">
        <f>IF(E1304=0,0,E1304/L1304)</f>
        <v>60.865671641791046</v>
      </c>
      <c r="Q1304" t="str">
        <f>LEFT(N1304,FIND("/",N1304)-1)</f>
        <v>food</v>
      </c>
      <c r="R1304" t="str">
        <f>RIGHT(N1304,LEN(N1304)-FIND("/",N1304))</f>
        <v>small batch</v>
      </c>
      <c r="S1304" s="10">
        <f>(((J1304/60)/60)/24)+DATE(1970,1,1)</f>
        <v>41918.670115740737</v>
      </c>
      <c r="T1304" s="10">
        <f>(((I1304/60)/60)/24)+DATE(1970,1,1)</f>
        <v>41948.731944444444</v>
      </c>
      <c r="U1304" s="5">
        <f>P1304/3304</f>
        <v>1.8421813450905281E-2</v>
      </c>
      <c r="V1304" s="5">
        <f>L1304/26457</f>
        <v>2.5324110821332729E-3</v>
      </c>
    </row>
    <row r="1305" spans="1:22" ht="48" x14ac:dyDescent="0.2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5">
        <f>E1305/D1305</f>
        <v>1.0182500000000001</v>
      </c>
      <c r="P1305" s="6">
        <f>IF(E1305=0,0,E1305/L1305)</f>
        <v>84.854166666666671</v>
      </c>
      <c r="Q1305" t="str">
        <f>LEFT(N1305,FIND("/",N1305)-1)</f>
        <v>theater</v>
      </c>
      <c r="R1305" t="str">
        <f>RIGHT(N1305,LEN(N1305)-FIND("/",N1305))</f>
        <v>plays</v>
      </c>
      <c r="S1305" s="10">
        <f>(((J1305/60)/60)/24)+DATE(1970,1,1)</f>
        <v>41846.667326388888</v>
      </c>
      <c r="T1305" s="10">
        <f>(((I1305/60)/60)/24)+DATE(1970,1,1)</f>
        <v>41867.667326388888</v>
      </c>
      <c r="U1305" s="5">
        <f>P1305/3304</f>
        <v>2.5682253833736887E-2</v>
      </c>
      <c r="V1305" s="5">
        <f>L1305/26457</f>
        <v>1.8142646558566731E-3</v>
      </c>
    </row>
    <row r="1306" spans="1:22" ht="16" x14ac:dyDescent="0.2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5">
        <f>E1306/D1306</f>
        <v>2.0335000000000001</v>
      </c>
      <c r="P1306" s="6">
        <f>IF(E1306=0,0,E1306/L1306)</f>
        <v>30.578947368421051</v>
      </c>
      <c r="Q1306" t="str">
        <f>LEFT(N1306,FIND("/",N1306)-1)</f>
        <v>music</v>
      </c>
      <c r="R1306" t="str">
        <f>RIGHT(N1306,LEN(N1306)-FIND("/",N1306))</f>
        <v>rock</v>
      </c>
      <c r="S1306" s="10">
        <f>(((J1306/60)/60)/24)+DATE(1970,1,1)</f>
        <v>42568.759374999994</v>
      </c>
      <c r="T1306" s="10">
        <f>(((I1306/60)/60)/24)+DATE(1970,1,1)</f>
        <v>42583.759374999994</v>
      </c>
      <c r="U1306" s="5">
        <f>P1306/3304</f>
        <v>9.2551293487957171E-3</v>
      </c>
      <c r="V1306" s="5">
        <f>L1306/26457</f>
        <v>5.0270249839361987E-3</v>
      </c>
    </row>
    <row r="1307" spans="1:22" ht="48" x14ac:dyDescent="0.2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5">
        <f>E1307/D1307</f>
        <v>0.41489795918367345</v>
      </c>
      <c r="P1307" s="6">
        <f>IF(E1307=0,0,E1307/L1307)</f>
        <v>81.319999999999993</v>
      </c>
      <c r="Q1307" t="str">
        <f>LEFT(N1307,FIND("/",N1307)-1)</f>
        <v>theater</v>
      </c>
      <c r="R1307" t="str">
        <f>RIGHT(N1307,LEN(N1307)-FIND("/",N1307))</f>
        <v>plays</v>
      </c>
      <c r="S1307" s="10">
        <f>(((J1307/60)/60)/24)+DATE(1970,1,1)</f>
        <v>41766.617291666669</v>
      </c>
      <c r="T1307" s="10">
        <f>(((I1307/60)/60)/24)+DATE(1970,1,1)</f>
        <v>41793.290972222225</v>
      </c>
      <c r="U1307" s="5">
        <f>P1307/3304</f>
        <v>2.4612590799031477E-2</v>
      </c>
      <c r="V1307" s="5">
        <f>L1307/26457</f>
        <v>1.8898590165173678E-3</v>
      </c>
    </row>
    <row r="1308" spans="1:22" ht="48" x14ac:dyDescent="0.2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5">
        <f>E1308/D1308</f>
        <v>1.0162500000000001</v>
      </c>
      <c r="P1308" s="6">
        <f>IF(E1308=0,0,E1308/L1308)</f>
        <v>86.489361702127653</v>
      </c>
      <c r="Q1308" t="str">
        <f>LEFT(N1308,FIND("/",N1308)-1)</f>
        <v>music</v>
      </c>
      <c r="R1308" t="str">
        <f>RIGHT(N1308,LEN(N1308)-FIND("/",N1308))</f>
        <v>rock</v>
      </c>
      <c r="S1308" s="10">
        <f>(((J1308/60)/60)/24)+DATE(1970,1,1)</f>
        <v>40750.340902777774</v>
      </c>
      <c r="T1308" s="10">
        <f>(((I1308/60)/60)/24)+DATE(1970,1,1)</f>
        <v>40810.340902777774</v>
      </c>
      <c r="U1308" s="5">
        <f>P1308/3304</f>
        <v>2.6177167585389724E-2</v>
      </c>
      <c r="V1308" s="5">
        <f>L1308/26457</f>
        <v>1.7764674755263257E-3</v>
      </c>
    </row>
    <row r="1309" spans="1:22" ht="48" x14ac:dyDescent="0.2">
      <c r="A1309">
        <v>3426</v>
      </c>
      <c r="B1309" s="3" t="s">
        <v>3425</v>
      </c>
      <c r="C1309" s="3" t="s">
        <v>7536</v>
      </c>
      <c r="D1309">
        <v>3750</v>
      </c>
      <c r="E1309">
        <v>4055</v>
      </c>
      <c r="F1309" t="s">
        <v>8219</v>
      </c>
      <c r="G1309" t="s">
        <v>8224</v>
      </c>
      <c r="H1309" t="s">
        <v>8246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8271</v>
      </c>
      <c r="O1309" s="5">
        <f>E1309/D1309</f>
        <v>1.0813333333333333</v>
      </c>
      <c r="P1309" s="6">
        <f>IF(E1309=0,0,E1309/L1309)</f>
        <v>46.609195402298852</v>
      </c>
      <c r="Q1309" t="str">
        <f>LEFT(N1309,FIND("/",N1309)-1)</f>
        <v>theater</v>
      </c>
      <c r="R1309" t="str">
        <f>RIGHT(N1309,LEN(N1309)-FIND("/",N1309))</f>
        <v>plays</v>
      </c>
      <c r="S1309" s="10">
        <f>(((J1309/60)/60)/24)+DATE(1970,1,1)</f>
        <v>41884.056747685187</v>
      </c>
      <c r="T1309" s="10">
        <f>(((I1309/60)/60)/24)+DATE(1970,1,1)</f>
        <v>41903.083333333336</v>
      </c>
      <c r="U1309" s="5">
        <f>P1309/3304</f>
        <v>1.4106899334836213E-2</v>
      </c>
      <c r="V1309" s="5">
        <f>L1309/26457</f>
        <v>3.2883546887402201E-3</v>
      </c>
    </row>
    <row r="1310" spans="1:22" ht="48" x14ac:dyDescent="0.2">
      <c r="A1310">
        <v>2938</v>
      </c>
      <c r="B1310" s="3" t="s">
        <v>2938</v>
      </c>
      <c r="C1310" s="3" t="s">
        <v>7048</v>
      </c>
      <c r="D1310">
        <v>4000</v>
      </c>
      <c r="E1310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8305</v>
      </c>
      <c r="O1310" s="5">
        <f>E1310/D1310</f>
        <v>1.0137499999999999</v>
      </c>
      <c r="P1310" s="6">
        <f>IF(E1310=0,0,E1310/L1310)</f>
        <v>126.71875</v>
      </c>
      <c r="Q1310" t="str">
        <f>LEFT(N1310,FIND("/",N1310)-1)</f>
        <v>theater</v>
      </c>
      <c r="R1310" t="str">
        <f>RIGHT(N1310,LEN(N1310)-FIND("/",N1310))</f>
        <v>musical</v>
      </c>
      <c r="S1310" s="10">
        <f>(((J1310/60)/60)/24)+DATE(1970,1,1)</f>
        <v>42004.703865740739</v>
      </c>
      <c r="T1310" s="10">
        <f>(((I1310/60)/60)/24)+DATE(1970,1,1)</f>
        <v>42034.703865740739</v>
      </c>
      <c r="U1310" s="5">
        <f>P1310/3304</f>
        <v>3.8353132566585957E-2</v>
      </c>
      <c r="V1310" s="5">
        <f>L1310/26457</f>
        <v>1.2095097705711155E-3</v>
      </c>
    </row>
    <row r="1311" spans="1:22" ht="48" x14ac:dyDescent="0.2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5">
        <f>E1311/D1311</f>
        <v>1.0129975</v>
      </c>
      <c r="P1311" s="6">
        <f>IF(E1311=0,0,E1311/L1311)</f>
        <v>76.45264150943396</v>
      </c>
      <c r="Q1311" t="str">
        <f>LEFT(N1311,FIND("/",N1311)-1)</f>
        <v>film &amp; video</v>
      </c>
      <c r="R1311" t="str">
        <f>RIGHT(N1311,LEN(N1311)-FIND("/",N1311))</f>
        <v>television</v>
      </c>
      <c r="S1311" s="10">
        <f>(((J1311/60)/60)/24)+DATE(1970,1,1)</f>
        <v>41842.292997685188</v>
      </c>
      <c r="T1311" s="10">
        <f>(((I1311/60)/60)/24)+DATE(1970,1,1)</f>
        <v>41872.292997685188</v>
      </c>
      <c r="U1311" s="5">
        <f>P1311/3304</f>
        <v>2.3139419343049018E-2</v>
      </c>
      <c r="V1311" s="5">
        <f>L1311/26457</f>
        <v>2.0032505575084099E-3</v>
      </c>
    </row>
    <row r="1312" spans="1:22" ht="48" x14ac:dyDescent="0.2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5">
        <f>E1312/D1312</f>
        <v>1.35</v>
      </c>
      <c r="P1312" s="6">
        <f>IF(E1312=0,0,E1312/L1312)</f>
        <v>168.75</v>
      </c>
      <c r="Q1312" t="str">
        <f>LEFT(N1312,FIND("/",N1312)-1)</f>
        <v>theater</v>
      </c>
      <c r="R1312" t="str">
        <f>RIGHT(N1312,LEN(N1312)-FIND("/",N1312))</f>
        <v>plays</v>
      </c>
      <c r="S1312" s="10">
        <f>(((J1312/60)/60)/24)+DATE(1970,1,1)</f>
        <v>42483.675208333334</v>
      </c>
      <c r="T1312" s="10">
        <f>(((I1312/60)/60)/24)+DATE(1970,1,1)</f>
        <v>42522.789583333331</v>
      </c>
      <c r="U1312" s="5">
        <f>P1312/3304</f>
        <v>5.1074455205811137E-2</v>
      </c>
      <c r="V1312" s="5">
        <f>L1312/26457</f>
        <v>9.0713232792833656E-4</v>
      </c>
    </row>
    <row r="1313" spans="1:22" ht="48" x14ac:dyDescent="0.2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5">
        <f>E1313/D1313</f>
        <v>1.1911764705882353</v>
      </c>
      <c r="P1313" s="6">
        <f>IF(E1313=0,0,E1313/L1313)</f>
        <v>176.08695652173913</v>
      </c>
      <c r="Q1313" t="str">
        <f>LEFT(N1313,FIND("/",N1313)-1)</f>
        <v>theater</v>
      </c>
      <c r="R1313" t="str">
        <f>RIGHT(N1313,LEN(N1313)-FIND("/",N1313))</f>
        <v>plays</v>
      </c>
      <c r="S1313" s="10">
        <f>(((J1313/60)/60)/24)+DATE(1970,1,1)</f>
        <v>41964.716319444444</v>
      </c>
      <c r="T1313" s="10">
        <f>(((I1313/60)/60)/24)+DATE(1970,1,1)</f>
        <v>41994.716319444444</v>
      </c>
      <c r="U1313" s="5">
        <f>P1313/3304</f>
        <v>5.3295083693020315E-2</v>
      </c>
      <c r="V1313" s="5">
        <f>L1313/26457</f>
        <v>8.6933514759798922E-4</v>
      </c>
    </row>
    <row r="1314" spans="1:22" ht="48" x14ac:dyDescent="0.2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5">
        <f>E1314/D1314</f>
        <v>1.0789146666666667</v>
      </c>
      <c r="P1314" s="6">
        <f>IF(E1314=0,0,E1314/L1314)</f>
        <v>56.98492957746479</v>
      </c>
      <c r="Q1314" t="str">
        <f>LEFT(N1314,FIND("/",N1314)-1)</f>
        <v>photography</v>
      </c>
      <c r="R1314" t="str">
        <f>RIGHT(N1314,LEN(N1314)-FIND("/",N1314))</f>
        <v>photobooks</v>
      </c>
      <c r="S1314" s="10">
        <f>(((J1314/60)/60)/24)+DATE(1970,1,1)</f>
        <v>42606.347233796296</v>
      </c>
      <c r="T1314" s="10">
        <f>(((I1314/60)/60)/24)+DATE(1970,1,1)</f>
        <v>42666.347233796296</v>
      </c>
      <c r="U1314" s="5">
        <f>P1314/3304</f>
        <v>1.7247254714729054E-2</v>
      </c>
      <c r="V1314" s="5">
        <f>L1314/26457</f>
        <v>2.6835998034546622E-3</v>
      </c>
    </row>
    <row r="1315" spans="1:22" ht="48" x14ac:dyDescent="0.2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5">
        <f>E1315/D1315</f>
        <v>1.1542857142857144</v>
      </c>
      <c r="P1315" s="6">
        <f>IF(E1315=0,0,E1315/L1315)</f>
        <v>85.957446808510639</v>
      </c>
      <c r="Q1315" t="str">
        <f>LEFT(N1315,FIND("/",N1315)-1)</f>
        <v>film &amp; video</v>
      </c>
      <c r="R1315" t="str">
        <f>RIGHT(N1315,LEN(N1315)-FIND("/",N1315))</f>
        <v>shorts</v>
      </c>
      <c r="S1315" s="10">
        <f>(((J1315/60)/60)/24)+DATE(1970,1,1)</f>
        <v>41357.209166666667</v>
      </c>
      <c r="T1315" s="10">
        <f>(((I1315/60)/60)/24)+DATE(1970,1,1)</f>
        <v>41387.209166666667</v>
      </c>
      <c r="U1315" s="5">
        <f>P1315/3304</f>
        <v>2.6016176394827676E-2</v>
      </c>
      <c r="V1315" s="5">
        <f>L1315/26457</f>
        <v>1.7764674755263257E-3</v>
      </c>
    </row>
    <row r="1316" spans="1:22" ht="32" x14ac:dyDescent="0.2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>E1316/D1316</f>
        <v>1.01</v>
      </c>
      <c r="P1316" s="6">
        <f>IF(E1316=0,0,E1316/L1316)</f>
        <v>98.536585365853654</v>
      </c>
      <c r="Q1316" t="str">
        <f>LEFT(N1316,FIND("/",N1316)-1)</f>
        <v>theater</v>
      </c>
      <c r="R1316" t="str">
        <f>RIGHT(N1316,LEN(N1316)-FIND("/",N1316))</f>
        <v>plays</v>
      </c>
      <c r="S1316" s="10">
        <f>(((J1316/60)/60)/24)+DATE(1970,1,1)</f>
        <v>41829.788252314815</v>
      </c>
      <c r="T1316" s="10">
        <f>(((I1316/60)/60)/24)+DATE(1970,1,1)</f>
        <v>41839.208333333336</v>
      </c>
      <c r="U1316" s="5">
        <f>P1316/3304</f>
        <v>2.9823421720900016E-2</v>
      </c>
      <c r="V1316" s="5">
        <f>L1316/26457</f>
        <v>1.5496843935442416E-3</v>
      </c>
    </row>
    <row r="1317" spans="1:22" ht="32" x14ac:dyDescent="0.2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5">
        <f>E1317/D1317</f>
        <v>1.00925</v>
      </c>
      <c r="P1317" s="6">
        <f>IF(E1317=0,0,E1317/L1317)</f>
        <v>45.875</v>
      </c>
      <c r="Q1317" t="str">
        <f>LEFT(N1317,FIND("/",N1317)-1)</f>
        <v>music</v>
      </c>
      <c r="R1317" t="str">
        <f>RIGHT(N1317,LEN(N1317)-FIND("/",N1317))</f>
        <v>rock</v>
      </c>
      <c r="S1317" s="10">
        <f>(((J1317/60)/60)/24)+DATE(1970,1,1)</f>
        <v>41774.737060185187</v>
      </c>
      <c r="T1317" s="10">
        <f>(((I1317/60)/60)/24)+DATE(1970,1,1)</f>
        <v>41807.737060185187</v>
      </c>
      <c r="U1317" s="5">
        <f>P1317/3304</f>
        <v>1.3884685230024212E-2</v>
      </c>
      <c r="V1317" s="5">
        <f>L1317/26457</f>
        <v>3.3261518690705675E-3</v>
      </c>
    </row>
    <row r="1318" spans="1:22" ht="48" x14ac:dyDescent="0.2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5">
        <f>E1318/D1318</f>
        <v>1.00875</v>
      </c>
      <c r="P1318" s="6">
        <f>IF(E1318=0,0,E1318/L1318)</f>
        <v>72.053571428571431</v>
      </c>
      <c r="Q1318" t="str">
        <f>LEFT(N1318,FIND("/",N1318)-1)</f>
        <v>theater</v>
      </c>
      <c r="R1318" t="str">
        <f>RIGHT(N1318,LEN(N1318)-FIND("/",N1318))</f>
        <v>plays</v>
      </c>
      <c r="S1318" s="10">
        <f>(((J1318/60)/60)/24)+DATE(1970,1,1)</f>
        <v>41752.83457175926</v>
      </c>
      <c r="T1318" s="10">
        <f>(((I1318/60)/60)/24)+DATE(1970,1,1)</f>
        <v>41782.83457175926</v>
      </c>
      <c r="U1318" s="5">
        <f>P1318/3304</f>
        <v>2.1807981667243168E-2</v>
      </c>
      <c r="V1318" s="5">
        <f>L1318/26457</f>
        <v>2.1166420984994518E-3</v>
      </c>
    </row>
    <row r="1319" spans="1:22" ht="48" x14ac:dyDescent="0.2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5">
        <f>E1319/D1319</f>
        <v>1.0075000000000001</v>
      </c>
      <c r="P1319" s="6">
        <f>IF(E1319=0,0,E1319/L1319)</f>
        <v>310</v>
      </c>
      <c r="Q1319" t="str">
        <f>LEFT(N1319,FIND("/",N1319)-1)</f>
        <v>theater</v>
      </c>
      <c r="R1319" t="str">
        <f>RIGHT(N1319,LEN(N1319)-FIND("/",N1319))</f>
        <v>plays</v>
      </c>
      <c r="S1319" s="10">
        <f>(((J1319/60)/60)/24)+DATE(1970,1,1)</f>
        <v>42102.866307870368</v>
      </c>
      <c r="T1319" s="10">
        <f>(((I1319/60)/60)/24)+DATE(1970,1,1)</f>
        <v>42133.866307870368</v>
      </c>
      <c r="U1319" s="5">
        <f>P1319/3304</f>
        <v>9.3825665859564158E-2</v>
      </c>
      <c r="V1319" s="5">
        <f>L1319/26457</f>
        <v>4.9136334429451562E-4</v>
      </c>
    </row>
    <row r="1320" spans="1:22" ht="48" x14ac:dyDescent="0.2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5">
        <f>E1320/D1320</f>
        <v>1.0069999999999999</v>
      </c>
      <c r="P1320" s="6">
        <f>IF(E1320=0,0,E1320/L1320)</f>
        <v>115.08571428571429</v>
      </c>
      <c r="Q1320" t="str">
        <f>LEFT(N1320,FIND("/",N1320)-1)</f>
        <v>music</v>
      </c>
      <c r="R1320" t="str">
        <f>RIGHT(N1320,LEN(N1320)-FIND("/",N1320))</f>
        <v>indie rock</v>
      </c>
      <c r="S1320" s="10">
        <f>(((J1320/60)/60)/24)+DATE(1970,1,1)</f>
        <v>40860.67050925926</v>
      </c>
      <c r="T1320" s="10">
        <f>(((I1320/60)/60)/24)+DATE(1970,1,1)</f>
        <v>40891.207638888889</v>
      </c>
      <c r="U1320" s="5">
        <f>P1320/3304</f>
        <v>3.4832237979937737E-2</v>
      </c>
      <c r="V1320" s="5">
        <f>L1320/26457</f>
        <v>1.3229013115621574E-3</v>
      </c>
    </row>
    <row r="1321" spans="1:22" ht="48" x14ac:dyDescent="0.2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5">
        <f>E1321/D1321</f>
        <v>1.6088</v>
      </c>
      <c r="P1321" s="6">
        <f>IF(E1321=0,0,E1321/L1321)</f>
        <v>41.04081632653061</v>
      </c>
      <c r="Q1321" t="str">
        <f>LEFT(N1321,FIND("/",N1321)-1)</f>
        <v>music</v>
      </c>
      <c r="R1321" t="str">
        <f>RIGHT(N1321,LEN(N1321)-FIND("/",N1321))</f>
        <v>pop</v>
      </c>
      <c r="S1321" s="10">
        <f>(((J1321/60)/60)/24)+DATE(1970,1,1)</f>
        <v>41331.253159722226</v>
      </c>
      <c r="T1321" s="10">
        <f>(((I1321/60)/60)/24)+DATE(1970,1,1)</f>
        <v>41361.211493055554</v>
      </c>
      <c r="U1321" s="5">
        <f>P1321/3304</f>
        <v>1.2421554578247763E-2</v>
      </c>
      <c r="V1321" s="5">
        <f>L1321/26457</f>
        <v>3.7041236723740407E-3</v>
      </c>
    </row>
    <row r="1322" spans="1:22" ht="48" x14ac:dyDescent="0.2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5">
        <f>E1322/D1322</f>
        <v>1.1488571428571428</v>
      </c>
      <c r="P1322" s="6">
        <f>IF(E1322=0,0,E1322/L1322)</f>
        <v>46.218390804597703</v>
      </c>
      <c r="Q1322" t="str">
        <f>LEFT(N1322,FIND("/",N1322)-1)</f>
        <v>music</v>
      </c>
      <c r="R1322" t="str">
        <f>RIGHT(N1322,LEN(N1322)-FIND("/",N1322))</f>
        <v>rock</v>
      </c>
      <c r="S1322" s="10">
        <f>(((J1322/60)/60)/24)+DATE(1970,1,1)</f>
        <v>41882.590127314819</v>
      </c>
      <c r="T1322" s="10">
        <f>(((I1322/60)/60)/24)+DATE(1970,1,1)</f>
        <v>41912.590127314819</v>
      </c>
      <c r="U1322" s="5">
        <f>P1322/3304</f>
        <v>1.3988617071609474E-2</v>
      </c>
      <c r="V1322" s="5">
        <f>L1322/26457</f>
        <v>3.2883546887402201E-3</v>
      </c>
    </row>
    <row r="1323" spans="1:22" ht="48" x14ac:dyDescent="0.2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5">
        <f>E1323/D1323</f>
        <v>1.0044999999999999</v>
      </c>
      <c r="P1323" s="6">
        <f>IF(E1323=0,0,E1323/L1323)</f>
        <v>65.868852459016395</v>
      </c>
      <c r="Q1323" t="str">
        <f>LEFT(N1323,FIND("/",N1323)-1)</f>
        <v>theater</v>
      </c>
      <c r="R1323" t="str">
        <f>RIGHT(N1323,LEN(N1323)-FIND("/",N1323))</f>
        <v>plays</v>
      </c>
      <c r="S1323" s="10">
        <f>(((J1323/60)/60)/24)+DATE(1970,1,1)</f>
        <v>42561.154664351852</v>
      </c>
      <c r="T1323" s="10">
        <f>(((I1323/60)/60)/24)+DATE(1970,1,1)</f>
        <v>42592.166666666672</v>
      </c>
      <c r="U1323" s="5">
        <f>P1323/3304</f>
        <v>1.9936093359266462E-2</v>
      </c>
      <c r="V1323" s="5">
        <f>L1323/26457</f>
        <v>2.3056280001511886E-3</v>
      </c>
    </row>
    <row r="1324" spans="1:22" ht="48" x14ac:dyDescent="0.2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5">
        <f>E1324/D1324</f>
        <v>1.0039275000000001</v>
      </c>
      <c r="P1324" s="6">
        <f>IF(E1324=0,0,E1324/L1324)</f>
        <v>34.91921739130435</v>
      </c>
      <c r="Q1324" t="str">
        <f>LEFT(N1324,FIND("/",N1324)-1)</f>
        <v>theater</v>
      </c>
      <c r="R1324" t="str">
        <f>RIGHT(N1324,LEN(N1324)-FIND("/",N1324))</f>
        <v>plays</v>
      </c>
      <c r="S1324" s="10">
        <f>(((J1324/60)/60)/24)+DATE(1970,1,1)</f>
        <v>42734.789444444439</v>
      </c>
      <c r="T1324" s="10">
        <f>(((I1324/60)/60)/24)+DATE(1970,1,1)</f>
        <v>42767.979861111111</v>
      </c>
      <c r="U1324" s="5">
        <f>P1324/3304</f>
        <v>1.0568770396883883E-2</v>
      </c>
      <c r="V1324" s="5">
        <f>L1324/26457</f>
        <v>4.3466757379899456E-3</v>
      </c>
    </row>
    <row r="1325" spans="1:22" ht="48" x14ac:dyDescent="0.2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5">
        <f>E1325/D1325</f>
        <v>1.1457142857142857</v>
      </c>
      <c r="P1325" s="6">
        <f>IF(E1325=0,0,E1325/L1325)</f>
        <v>72.909090909090907</v>
      </c>
      <c r="Q1325" t="str">
        <f>LEFT(N1325,FIND("/",N1325)-1)</f>
        <v>music</v>
      </c>
      <c r="R1325" t="str">
        <f>RIGHT(N1325,LEN(N1325)-FIND("/",N1325))</f>
        <v>indie rock</v>
      </c>
      <c r="S1325" s="10">
        <f>(((J1325/60)/60)/24)+DATE(1970,1,1)</f>
        <v>41004.156886574077</v>
      </c>
      <c r="T1325" s="10">
        <f>(((I1325/60)/60)/24)+DATE(1970,1,1)</f>
        <v>41045.207638888889</v>
      </c>
      <c r="U1325" s="5">
        <f>P1325/3304</f>
        <v>2.2066916134712743E-2</v>
      </c>
      <c r="V1325" s="5">
        <f>L1325/26457</f>
        <v>2.0788449181691044E-3</v>
      </c>
    </row>
    <row r="1326" spans="1:22" ht="64" x14ac:dyDescent="0.2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5">
        <f>E1326/D1326</f>
        <v>1.00125</v>
      </c>
      <c r="P1326" s="6">
        <f>IF(E1326=0,0,E1326/L1326)</f>
        <v>121.36363636363636</v>
      </c>
      <c r="Q1326" t="str">
        <f>LEFT(N1326,FIND("/",N1326)-1)</f>
        <v>theater</v>
      </c>
      <c r="R1326" t="str">
        <f>RIGHT(N1326,LEN(N1326)-FIND("/",N1326))</f>
        <v>plays</v>
      </c>
      <c r="S1326" s="10">
        <f>(((J1326/60)/60)/24)+DATE(1970,1,1)</f>
        <v>41995.870486111111</v>
      </c>
      <c r="T1326" s="10">
        <f>(((I1326/60)/60)/24)+DATE(1970,1,1)</f>
        <v>42015.870486111111</v>
      </c>
      <c r="U1326" s="5">
        <f>P1326/3304</f>
        <v>3.673233546114902E-2</v>
      </c>
      <c r="V1326" s="5">
        <f>L1326/26457</f>
        <v>1.2473069509014627E-3</v>
      </c>
    </row>
    <row r="1327" spans="1:22" ht="48" x14ac:dyDescent="0.2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5">
        <f>E1327/D1327</f>
        <v>1.3346666666666667</v>
      </c>
      <c r="P1327" s="6">
        <f>IF(E1327=0,0,E1327/L1327)</f>
        <v>57.2</v>
      </c>
      <c r="Q1327" t="str">
        <f>LEFT(N1327,FIND("/",N1327)-1)</f>
        <v>theater</v>
      </c>
      <c r="R1327" t="str">
        <f>RIGHT(N1327,LEN(N1327)-FIND("/",N1327))</f>
        <v>plays</v>
      </c>
      <c r="S1327" s="10">
        <f>(((J1327/60)/60)/24)+DATE(1970,1,1)</f>
        <v>42538.73583333334</v>
      </c>
      <c r="T1327" s="10">
        <f>(((I1327/60)/60)/24)+DATE(1970,1,1)</f>
        <v>42583.290972222225</v>
      </c>
      <c r="U1327" s="5">
        <f>P1327/3304</f>
        <v>1.7312348668280873E-2</v>
      </c>
      <c r="V1327" s="5">
        <f>L1327/26457</f>
        <v>2.6458026231243148E-3</v>
      </c>
    </row>
    <row r="1328" spans="1:22" ht="48" x14ac:dyDescent="0.2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5">
        <f>E1328/D1328</f>
        <v>1.0004999999999999</v>
      </c>
      <c r="P1328" s="6">
        <f>IF(E1328=0,0,E1328/L1328)</f>
        <v>81.673469387755105</v>
      </c>
      <c r="Q1328" t="str">
        <f>LEFT(N1328,FIND("/",N1328)-1)</f>
        <v>theater</v>
      </c>
      <c r="R1328" t="str">
        <f>RIGHT(N1328,LEN(N1328)-FIND("/",N1328))</f>
        <v>plays</v>
      </c>
      <c r="S1328" s="10">
        <f>(((J1328/60)/60)/24)+DATE(1970,1,1)</f>
        <v>42447.894432870366</v>
      </c>
      <c r="T1328" s="10">
        <f>(((I1328/60)/60)/24)+DATE(1970,1,1)</f>
        <v>42507.894432870366</v>
      </c>
      <c r="U1328" s="5">
        <f>P1328/3304</f>
        <v>2.4719573059247914E-2</v>
      </c>
      <c r="V1328" s="5">
        <f>L1328/26457</f>
        <v>1.8520618361870203E-3</v>
      </c>
    </row>
    <row r="1329" spans="1:22" ht="48" x14ac:dyDescent="0.2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5">
        <f>E1329/D1329</f>
        <v>1.0001249999999999</v>
      </c>
      <c r="P1329" s="6">
        <f>IF(E1329=0,0,E1329/L1329)</f>
        <v>40.005000000000003</v>
      </c>
      <c r="Q1329" t="str">
        <f>LEFT(N1329,FIND("/",N1329)-1)</f>
        <v>film &amp; video</v>
      </c>
      <c r="R1329" t="str">
        <f>RIGHT(N1329,LEN(N1329)-FIND("/",N1329))</f>
        <v>shorts</v>
      </c>
      <c r="S1329" s="10">
        <f>(((J1329/60)/60)/24)+DATE(1970,1,1)</f>
        <v>40795.820150462961</v>
      </c>
      <c r="T1329" s="10">
        <f>(((I1329/60)/60)/24)+DATE(1970,1,1)</f>
        <v>40825.820150462961</v>
      </c>
      <c r="U1329" s="5">
        <f>P1329/3304</f>
        <v>1.2108050847457627E-2</v>
      </c>
      <c r="V1329" s="5">
        <f>L1329/26457</f>
        <v>3.7797180330347356E-3</v>
      </c>
    </row>
    <row r="1330" spans="1:22" ht="48" x14ac:dyDescent="0.2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5">
        <f>E1330/D1330</f>
        <v>1.0526894736842105</v>
      </c>
      <c r="P1330" s="6">
        <f>IF(E1330=0,0,E1330/L1330)</f>
        <v>114.29199999999999</v>
      </c>
      <c r="Q1330" t="str">
        <f>LEFT(N1330,FIND("/",N1330)-1)</f>
        <v>theater</v>
      </c>
      <c r="R1330" t="str">
        <f>RIGHT(N1330,LEN(N1330)-FIND("/",N1330))</f>
        <v>plays</v>
      </c>
      <c r="S1330" s="10">
        <f>(((J1330/60)/60)/24)+DATE(1970,1,1)</f>
        <v>42268.009224537032</v>
      </c>
      <c r="T1330" s="10">
        <f>(((I1330/60)/60)/24)+DATE(1970,1,1)</f>
        <v>42303.009224537032</v>
      </c>
      <c r="U1330" s="5">
        <f>P1330/3304</f>
        <v>3.4592009685230019E-2</v>
      </c>
      <c r="V1330" s="5">
        <f>L1330/26457</f>
        <v>1.3229013115621574E-3</v>
      </c>
    </row>
    <row r="1331" spans="1:22" ht="48" x14ac:dyDescent="0.2">
      <c r="A1331">
        <v>3049</v>
      </c>
      <c r="B1331" s="3" t="s">
        <v>3049</v>
      </c>
      <c r="C1331" s="3" t="s">
        <v>7159</v>
      </c>
      <c r="D1331">
        <v>3750</v>
      </c>
      <c r="E1331">
        <v>4000</v>
      </c>
      <c r="F1331" t="s">
        <v>8219</v>
      </c>
      <c r="G1331" t="s">
        <v>8224</v>
      </c>
      <c r="H1331" t="s">
        <v>8246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8303</v>
      </c>
      <c r="O1331" s="5">
        <f>E1331/D1331</f>
        <v>1.0666666666666667</v>
      </c>
      <c r="P1331" s="6">
        <f>IF(E1331=0,0,E1331/L1331)</f>
        <v>74.074074074074076</v>
      </c>
      <c r="Q1331" t="str">
        <f>LEFT(N1331,FIND("/",N1331)-1)</f>
        <v>theater</v>
      </c>
      <c r="R1331" t="str">
        <f>RIGHT(N1331,LEN(N1331)-FIND("/",N1331))</f>
        <v>spaces</v>
      </c>
      <c r="S1331" s="10">
        <f>(((J1331/60)/60)/24)+DATE(1970,1,1)</f>
        <v>42139.014525462961</v>
      </c>
      <c r="T1331" s="10">
        <f>(((I1331/60)/60)/24)+DATE(1970,1,1)</f>
        <v>42169.014525462961</v>
      </c>
      <c r="U1331" s="5">
        <f>P1331/3304</f>
        <v>2.2419513944937675E-2</v>
      </c>
      <c r="V1331" s="5">
        <f>L1331/26457</f>
        <v>2.0410477378387574E-3</v>
      </c>
    </row>
    <row r="1332" spans="1:22" ht="48" x14ac:dyDescent="0.2">
      <c r="A1332">
        <v>531</v>
      </c>
      <c r="B1332" s="3" t="s">
        <v>532</v>
      </c>
      <c r="C1332" s="3" t="s">
        <v>4641</v>
      </c>
      <c r="D1332">
        <v>4000</v>
      </c>
      <c r="E1332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8271</v>
      </c>
      <c r="O1332" s="5">
        <f>E1332/D1332</f>
        <v>1</v>
      </c>
      <c r="P1332" s="6">
        <f>IF(E1332=0,0,E1332/L1332)</f>
        <v>129.03225806451613</v>
      </c>
      <c r="Q1332" t="str">
        <f>LEFT(N1332,FIND("/",N1332)-1)</f>
        <v>theater</v>
      </c>
      <c r="R1332" t="str">
        <f>RIGHT(N1332,LEN(N1332)-FIND("/",N1332))</f>
        <v>plays</v>
      </c>
      <c r="S1332" s="10">
        <f>(((J1332/60)/60)/24)+DATE(1970,1,1)</f>
        <v>42676.065150462964</v>
      </c>
      <c r="T1332" s="10">
        <f>(((I1332/60)/60)/24)+DATE(1970,1,1)</f>
        <v>42721.290972222225</v>
      </c>
      <c r="U1332" s="5">
        <f>P1332/3304</f>
        <v>3.9053346871826912E-2</v>
      </c>
      <c r="V1332" s="5">
        <f>L1332/26457</f>
        <v>1.171712590240768E-3</v>
      </c>
    </row>
    <row r="1333" spans="1:22" ht="48" x14ac:dyDescent="0.2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5">
        <f>E1333/D1333</f>
        <v>1</v>
      </c>
      <c r="P1333" s="6">
        <f>IF(E1333=0,0,E1333/L1333)</f>
        <v>307.69230769230768</v>
      </c>
      <c r="Q1333" t="str">
        <f>LEFT(N1333,FIND("/",N1333)-1)</f>
        <v>theater</v>
      </c>
      <c r="R1333" t="str">
        <f>RIGHT(N1333,LEN(N1333)-FIND("/",N1333))</f>
        <v>plays</v>
      </c>
      <c r="S1333" s="10">
        <f>(((J1333/60)/60)/24)+DATE(1970,1,1)</f>
        <v>41794.817523148151</v>
      </c>
      <c r="T1333" s="10">
        <f>(((I1333/60)/60)/24)+DATE(1970,1,1)</f>
        <v>41824.458333333336</v>
      </c>
      <c r="U1333" s="5">
        <f>P1333/3304</f>
        <v>9.3127211771279569E-2</v>
      </c>
      <c r="V1333" s="5">
        <f>L1333/26457</f>
        <v>4.9136334429451562E-4</v>
      </c>
    </row>
    <row r="1334" spans="1:22" ht="48" x14ac:dyDescent="0.2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5">
        <f>E1334/D1334</f>
        <v>0.36236363636363639</v>
      </c>
      <c r="P1334" s="6">
        <f>IF(E1334=0,0,E1334/L1334)</f>
        <v>104.89473684210526</v>
      </c>
      <c r="Q1334" t="str">
        <f>LEFT(N1334,FIND("/",N1334)-1)</f>
        <v>photography</v>
      </c>
      <c r="R1334" t="str">
        <f>RIGHT(N1334,LEN(N1334)-FIND("/",N1334))</f>
        <v>photobooks</v>
      </c>
      <c r="S1334" s="10">
        <f>(((J1334/60)/60)/24)+DATE(1970,1,1)</f>
        <v>42585.691898148143</v>
      </c>
      <c r="T1334" s="10">
        <f>(((I1334/60)/60)/24)+DATE(1970,1,1)</f>
        <v>42615.691898148143</v>
      </c>
      <c r="U1334" s="5">
        <f>P1334/3304</f>
        <v>3.1747801707658979E-2</v>
      </c>
      <c r="V1334" s="5">
        <f>L1334/26457</f>
        <v>1.4362928525531995E-3</v>
      </c>
    </row>
    <row r="1335" spans="1:22" ht="48" x14ac:dyDescent="0.2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5">
        <f>E1335/D1335</f>
        <v>1.1375714285714287</v>
      </c>
      <c r="P1335" s="6">
        <f>IF(E1335=0,0,E1335/L1335)</f>
        <v>47.398809523809526</v>
      </c>
      <c r="Q1335" t="str">
        <f>LEFT(N1335,FIND("/",N1335)-1)</f>
        <v>film &amp; video</v>
      </c>
      <c r="R1335" t="str">
        <f>RIGHT(N1335,LEN(N1335)-FIND("/",N1335))</f>
        <v>documentary</v>
      </c>
      <c r="S1335" s="10">
        <f>(((J1335/60)/60)/24)+DATE(1970,1,1)</f>
        <v>40213.323599537034</v>
      </c>
      <c r="T1335" s="10">
        <f>(((I1335/60)/60)/24)+DATE(1970,1,1)</f>
        <v>40253.29583333333</v>
      </c>
      <c r="U1335" s="5">
        <f>P1335/3304</f>
        <v>1.4345886659748645E-2</v>
      </c>
      <c r="V1335" s="5">
        <f>L1335/26457</f>
        <v>3.1749631477491777E-3</v>
      </c>
    </row>
    <row r="1336" spans="1:22" ht="48" x14ac:dyDescent="0.2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5">
        <f>E1336/D1336</f>
        <v>1.1365714285714286</v>
      </c>
      <c r="P1336" s="6">
        <f>IF(E1336=0,0,E1336/L1336)</f>
        <v>69.78947368421052</v>
      </c>
      <c r="Q1336" t="str">
        <f>LEFT(N1336,FIND("/",N1336)-1)</f>
        <v>film &amp; video</v>
      </c>
      <c r="R1336" t="str">
        <f>RIGHT(N1336,LEN(N1336)-FIND("/",N1336))</f>
        <v>shorts</v>
      </c>
      <c r="S1336" s="10">
        <f>(((J1336/60)/60)/24)+DATE(1970,1,1)</f>
        <v>40595.497164351851</v>
      </c>
      <c r="T1336" s="10">
        <f>(((I1336/60)/60)/24)+DATE(1970,1,1)</f>
        <v>40641.455497685187</v>
      </c>
      <c r="U1336" s="5">
        <f>P1336/3304</f>
        <v>2.112272205938575E-2</v>
      </c>
      <c r="V1336" s="5">
        <f>L1336/26457</f>
        <v>2.1544392788297993E-3</v>
      </c>
    </row>
    <row r="1337" spans="1:22" ht="48" x14ac:dyDescent="0.2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5">
        <f>E1337/D1337</f>
        <v>1.7909909909909909</v>
      </c>
      <c r="P1337" s="6">
        <f>IF(E1337=0,0,E1337/L1337)</f>
        <v>53.729729729729726</v>
      </c>
      <c r="Q1337" t="str">
        <f>LEFT(N1337,FIND("/",N1337)-1)</f>
        <v>publishing</v>
      </c>
      <c r="R1337" t="str">
        <f>RIGHT(N1337,LEN(N1337)-FIND("/",N1337))</f>
        <v>nonfiction</v>
      </c>
      <c r="S1337" s="10">
        <f>(((J1337/60)/60)/24)+DATE(1970,1,1)</f>
        <v>41367.572280092594</v>
      </c>
      <c r="T1337" s="10">
        <f>(((I1337/60)/60)/24)+DATE(1970,1,1)</f>
        <v>41397.572280092594</v>
      </c>
      <c r="U1337" s="5">
        <f>P1337/3304</f>
        <v>1.6262024736601006E-2</v>
      </c>
      <c r="V1337" s="5">
        <f>L1337/26457</f>
        <v>2.7969913444457041E-3</v>
      </c>
    </row>
    <row r="1338" spans="1:22" ht="16" x14ac:dyDescent="0.2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5">
        <f>E1338/D1338</f>
        <v>1.3236666666666668</v>
      </c>
      <c r="P1338" s="6">
        <f>IF(E1338=0,0,E1338/L1338)</f>
        <v>63.031746031746032</v>
      </c>
      <c r="Q1338" t="str">
        <f>LEFT(N1338,FIND("/",N1338)-1)</f>
        <v>music</v>
      </c>
      <c r="R1338" t="str">
        <f>RIGHT(N1338,LEN(N1338)-FIND("/",N1338))</f>
        <v>indie rock</v>
      </c>
      <c r="S1338" s="10">
        <f>(((J1338/60)/60)/24)+DATE(1970,1,1)</f>
        <v>42173.746342592596</v>
      </c>
      <c r="T1338" s="10">
        <f>(((I1338/60)/60)/24)+DATE(1970,1,1)</f>
        <v>42187.152777777781</v>
      </c>
      <c r="U1338" s="5">
        <f>P1338/3304</f>
        <v>1.9077404973288751E-2</v>
      </c>
      <c r="V1338" s="5">
        <f>L1338/26457</f>
        <v>2.3812223608118835E-3</v>
      </c>
    </row>
    <row r="1339" spans="1:22" ht="32" x14ac:dyDescent="0.2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5">
        <f>E1339/D1339</f>
        <v>1.3183333333333334</v>
      </c>
      <c r="P1339" s="6">
        <f>IF(E1339=0,0,E1339/L1339)</f>
        <v>70.625</v>
      </c>
      <c r="Q1339" t="str">
        <f>LEFT(N1339,FIND("/",N1339)-1)</f>
        <v>music</v>
      </c>
      <c r="R1339" t="str">
        <f>RIGHT(N1339,LEN(N1339)-FIND("/",N1339))</f>
        <v>rock</v>
      </c>
      <c r="S1339" s="10">
        <f>(((J1339/60)/60)/24)+DATE(1970,1,1)</f>
        <v>40778.770011574074</v>
      </c>
      <c r="T1339" s="10">
        <f>(((I1339/60)/60)/24)+DATE(1970,1,1)</f>
        <v>40808.770011574074</v>
      </c>
      <c r="U1339" s="5">
        <f>P1339/3304</f>
        <v>2.1375605326876514E-2</v>
      </c>
      <c r="V1339" s="5">
        <f>L1339/26457</f>
        <v>2.1166420984994518E-3</v>
      </c>
    </row>
    <row r="1340" spans="1:22" ht="48" x14ac:dyDescent="0.2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5">
        <f>E1340/D1340</f>
        <v>1.007161125319693</v>
      </c>
      <c r="P1340" s="6">
        <f>IF(E1340=0,0,E1340/L1340)</f>
        <v>53.945205479452056</v>
      </c>
      <c r="Q1340" t="str">
        <f>LEFT(N1340,FIND("/",N1340)-1)</f>
        <v>theater</v>
      </c>
      <c r="R1340" t="str">
        <f>RIGHT(N1340,LEN(N1340)-FIND("/",N1340))</f>
        <v>spaces</v>
      </c>
      <c r="S1340" s="10">
        <f>(((J1340/60)/60)/24)+DATE(1970,1,1)</f>
        <v>41780.745254629634</v>
      </c>
      <c r="T1340" s="10">
        <f>(((I1340/60)/60)/24)+DATE(1970,1,1)</f>
        <v>41810.917361111111</v>
      </c>
      <c r="U1340" s="5">
        <f>P1340/3304</f>
        <v>1.6327241367872898E-2</v>
      </c>
      <c r="V1340" s="5">
        <f>L1340/26457</f>
        <v>2.7591941641153571E-3</v>
      </c>
    </row>
    <row r="1341" spans="1:22" ht="48" x14ac:dyDescent="0.2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5">
        <f>E1341/D1341</f>
        <v>1.7065217391304348</v>
      </c>
      <c r="P1341" s="6">
        <f>IF(E1341=0,0,E1341/L1341)</f>
        <v>46.176470588235297</v>
      </c>
      <c r="Q1341" t="str">
        <f>LEFT(N1341,FIND("/",N1341)-1)</f>
        <v>music</v>
      </c>
      <c r="R1341" t="str">
        <f>RIGHT(N1341,LEN(N1341)-FIND("/",N1341))</f>
        <v>indie rock</v>
      </c>
      <c r="S1341" s="10">
        <f>(((J1341/60)/60)/24)+DATE(1970,1,1)</f>
        <v>41605.868449074071</v>
      </c>
      <c r="T1341" s="10">
        <f>(((I1341/60)/60)/24)+DATE(1970,1,1)</f>
        <v>41639.291666666664</v>
      </c>
      <c r="U1341" s="5">
        <f>P1341/3304</f>
        <v>1.3975929354792766E-2</v>
      </c>
      <c r="V1341" s="5">
        <f>L1341/26457</f>
        <v>3.2127603280795252E-3</v>
      </c>
    </row>
    <row r="1342" spans="1:22" ht="16" x14ac:dyDescent="0.2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5">
        <f>E1342/D1342</f>
        <v>1.1188571428571428</v>
      </c>
      <c r="P1342" s="6">
        <f>IF(E1342=0,0,E1342/L1342)</f>
        <v>47.756097560975611</v>
      </c>
      <c r="Q1342" t="str">
        <f>LEFT(N1342,FIND("/",N1342)-1)</f>
        <v>music</v>
      </c>
      <c r="R1342" t="str">
        <f>RIGHT(N1342,LEN(N1342)-FIND("/",N1342))</f>
        <v>rock</v>
      </c>
      <c r="S1342" s="10">
        <f>(((J1342/60)/60)/24)+DATE(1970,1,1)</f>
        <v>42719.90834490741</v>
      </c>
      <c r="T1342" s="10">
        <f>(((I1342/60)/60)/24)+DATE(1970,1,1)</f>
        <v>42749.90834490741</v>
      </c>
      <c r="U1342" s="5">
        <f>P1342/3304</f>
        <v>1.4454024685525306E-2</v>
      </c>
      <c r="V1342" s="5">
        <f>L1342/26457</f>
        <v>3.0993687870884833E-3</v>
      </c>
    </row>
    <row r="1343" spans="1:22" ht="48" x14ac:dyDescent="0.2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5">
        <f>E1343/D1343</f>
        <v>1.1171428571428572</v>
      </c>
      <c r="P1343" s="6">
        <f>IF(E1343=0,0,E1343/L1343)</f>
        <v>60.153846153846153</v>
      </c>
      <c r="Q1343" t="str">
        <f>LEFT(N1343,FIND("/",N1343)-1)</f>
        <v>music</v>
      </c>
      <c r="R1343" t="str">
        <f>RIGHT(N1343,LEN(N1343)-FIND("/",N1343))</f>
        <v>classical music</v>
      </c>
      <c r="S1343" s="10">
        <f>(((J1343/60)/60)/24)+DATE(1970,1,1)</f>
        <v>41524.858553240738</v>
      </c>
      <c r="T1343" s="10">
        <f>(((I1343/60)/60)/24)+DATE(1970,1,1)</f>
        <v>41552.208333333336</v>
      </c>
      <c r="U1343" s="5">
        <f>P1343/3304</f>
        <v>1.8206369901285154E-2</v>
      </c>
      <c r="V1343" s="5">
        <f>L1343/26457</f>
        <v>2.456816721472578E-3</v>
      </c>
    </row>
    <row r="1344" spans="1:22" ht="48" x14ac:dyDescent="0.2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5">
        <f>E1344/D1344</f>
        <v>1.3026666666666666</v>
      </c>
      <c r="P1344" s="6">
        <f>IF(E1344=0,0,E1344/L1344)</f>
        <v>61.0625</v>
      </c>
      <c r="Q1344" t="str">
        <f>LEFT(N1344,FIND("/",N1344)-1)</f>
        <v>theater</v>
      </c>
      <c r="R1344" t="str">
        <f>RIGHT(N1344,LEN(N1344)-FIND("/",N1344))</f>
        <v>plays</v>
      </c>
      <c r="S1344" s="10">
        <f>(((J1344/60)/60)/24)+DATE(1970,1,1)</f>
        <v>42566.604826388888</v>
      </c>
      <c r="T1344" s="10">
        <f>(((I1344/60)/60)/24)+DATE(1970,1,1)</f>
        <v>42596.604826388888</v>
      </c>
      <c r="U1344" s="5">
        <f>P1344/3304</f>
        <v>1.8481386198547216E-2</v>
      </c>
      <c r="V1344" s="5">
        <f>L1344/26457</f>
        <v>2.419019541142231E-3</v>
      </c>
    </row>
    <row r="1345" spans="1:22" ht="48" x14ac:dyDescent="0.2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5">
        <f>E1345/D1345</f>
        <v>1.9530000000000001</v>
      </c>
      <c r="P1345" s="6">
        <f>IF(E1345=0,0,E1345/L1345)</f>
        <v>64.032786885245898</v>
      </c>
      <c r="Q1345" t="str">
        <f>LEFT(N1345,FIND("/",N1345)-1)</f>
        <v>music</v>
      </c>
      <c r="R1345" t="str">
        <f>RIGHT(N1345,LEN(N1345)-FIND("/",N1345))</f>
        <v>classical music</v>
      </c>
      <c r="S1345" s="10">
        <f>(((J1345/60)/60)/24)+DATE(1970,1,1)</f>
        <v>42027.13817129629</v>
      </c>
      <c r="T1345" s="10">
        <f>(((I1345/60)/60)/24)+DATE(1970,1,1)</f>
        <v>42062.020833333328</v>
      </c>
      <c r="U1345" s="5">
        <f>P1345/3304</f>
        <v>1.9380383439844402E-2</v>
      </c>
      <c r="V1345" s="5">
        <f>L1345/26457</f>
        <v>2.3056280001511886E-3</v>
      </c>
    </row>
    <row r="1346" spans="1:22" ht="48" x14ac:dyDescent="0.2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5">
        <f>E1346/D1346</f>
        <v>0.78100000000000003</v>
      </c>
      <c r="P1346" s="6">
        <f>IF(E1346=0,0,E1346/L1346)</f>
        <v>105.54054054054055</v>
      </c>
      <c r="Q1346" t="str">
        <f>LEFT(N1346,FIND("/",N1346)-1)</f>
        <v>theater</v>
      </c>
      <c r="R1346" t="str">
        <f>RIGHT(N1346,LEN(N1346)-FIND("/",N1346))</f>
        <v>plays</v>
      </c>
      <c r="S1346" s="10">
        <f>(((J1346/60)/60)/24)+DATE(1970,1,1)</f>
        <v>42469.68414351852</v>
      </c>
      <c r="T1346" s="10">
        <f>(((I1346/60)/60)/24)+DATE(1970,1,1)</f>
        <v>42499.166666666672</v>
      </c>
      <c r="U1346" s="5">
        <f>P1346/3304</f>
        <v>3.1943262875466269E-2</v>
      </c>
      <c r="V1346" s="5">
        <f>L1346/26457</f>
        <v>1.3984956722228521E-3</v>
      </c>
    </row>
    <row r="1347" spans="1:22" ht="48" x14ac:dyDescent="0.2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5">
        <f>E1347/D1347</f>
        <v>1.1825757575757576</v>
      </c>
      <c r="P1347" s="6">
        <f>IF(E1347=0,0,E1347/L1347)</f>
        <v>100.06410256410257</v>
      </c>
      <c r="Q1347" t="str">
        <f>LEFT(N1347,FIND("/",N1347)-1)</f>
        <v>theater</v>
      </c>
      <c r="R1347" t="str">
        <f>RIGHT(N1347,LEN(N1347)-FIND("/",N1347))</f>
        <v>plays</v>
      </c>
      <c r="S1347" s="10">
        <f>(((J1347/60)/60)/24)+DATE(1970,1,1)</f>
        <v>42179.344988425932</v>
      </c>
      <c r="T1347" s="10">
        <f>(((I1347/60)/60)/24)+DATE(1970,1,1)</f>
        <v>42219.75</v>
      </c>
      <c r="U1347" s="5">
        <f>P1347/3304</f>
        <v>3.0285745328118212E-2</v>
      </c>
      <c r="V1347" s="5">
        <f>L1347/26457</f>
        <v>1.474090032883547E-3</v>
      </c>
    </row>
    <row r="1348" spans="1:22" ht="48" x14ac:dyDescent="0.2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5">
        <f>E1348/D1348</f>
        <v>1.1142857142857143</v>
      </c>
      <c r="P1348" s="6">
        <f>IF(E1348=0,0,E1348/L1348)</f>
        <v>125.80645161290323</v>
      </c>
      <c r="Q1348" t="str">
        <f>LEFT(N1348,FIND("/",N1348)-1)</f>
        <v>theater</v>
      </c>
      <c r="R1348" t="str">
        <f>RIGHT(N1348,LEN(N1348)-FIND("/",N1348))</f>
        <v>plays</v>
      </c>
      <c r="S1348" s="10">
        <f>(((J1348/60)/60)/24)+DATE(1970,1,1)</f>
        <v>41853.240208333329</v>
      </c>
      <c r="T1348" s="10">
        <f>(((I1348/60)/60)/24)+DATE(1970,1,1)</f>
        <v>41876.207638888889</v>
      </c>
      <c r="U1348" s="5">
        <f>P1348/3304</f>
        <v>3.8077013200031241E-2</v>
      </c>
      <c r="V1348" s="5">
        <f>L1348/26457</f>
        <v>1.171712590240768E-3</v>
      </c>
    </row>
    <row r="1349" spans="1:22" ht="48" x14ac:dyDescent="0.2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5">
        <f>E1349/D1349</f>
        <v>1.1085714285714285</v>
      </c>
      <c r="P1349" s="6">
        <f>IF(E1349=0,0,E1349/L1349)</f>
        <v>58.787878787878789</v>
      </c>
      <c r="Q1349" t="str">
        <f>LEFT(N1349,FIND("/",N1349)-1)</f>
        <v>theater</v>
      </c>
      <c r="R1349" t="str">
        <f>RIGHT(N1349,LEN(N1349)-FIND("/",N1349))</f>
        <v>plays</v>
      </c>
      <c r="S1349" s="10">
        <f>(((J1349/60)/60)/24)+DATE(1970,1,1)</f>
        <v>42633.116851851853</v>
      </c>
      <c r="T1349" s="10">
        <f>(((I1349/60)/60)/24)+DATE(1970,1,1)</f>
        <v>42663.116851851853</v>
      </c>
      <c r="U1349" s="5">
        <f>P1349/3304</f>
        <v>1.779294152175508E-2</v>
      </c>
      <c r="V1349" s="5">
        <f>L1349/26457</f>
        <v>2.4946139018029254E-3</v>
      </c>
    </row>
    <row r="1350" spans="1:22" ht="48" x14ac:dyDescent="0.2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5">
        <f>E1350/D1350</f>
        <v>0.34802513464991025</v>
      </c>
      <c r="P1350" s="6">
        <f>IF(E1350=0,0,E1350/L1350)</f>
        <v>84.282608695652172</v>
      </c>
      <c r="Q1350" t="str">
        <f>LEFT(N1350,FIND("/",N1350)-1)</f>
        <v>theater</v>
      </c>
      <c r="R1350" t="str">
        <f>RIGHT(N1350,LEN(N1350)-FIND("/",N1350))</f>
        <v>plays</v>
      </c>
      <c r="S1350" s="10">
        <f>(((J1350/60)/60)/24)+DATE(1970,1,1)</f>
        <v>41747.86986111111</v>
      </c>
      <c r="T1350" s="10">
        <f>(((I1350/60)/60)/24)+DATE(1970,1,1)</f>
        <v>41779.290972222225</v>
      </c>
      <c r="U1350" s="5">
        <f>P1350/3304</f>
        <v>2.5509264133066638E-2</v>
      </c>
      <c r="V1350" s="5">
        <f>L1350/26457</f>
        <v>1.7386702951959784E-3</v>
      </c>
    </row>
    <row r="1351" spans="1:22" ht="32" x14ac:dyDescent="0.2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5">
        <f>E1351/D1351</f>
        <v>1.1044428571428573</v>
      </c>
      <c r="P1351" s="6">
        <f>IF(E1351=0,0,E1351/L1351)</f>
        <v>55.222142857142863</v>
      </c>
      <c r="Q1351" t="str">
        <f>LEFT(N1351,FIND("/",N1351)-1)</f>
        <v>photography</v>
      </c>
      <c r="R1351" t="str">
        <f>RIGHT(N1351,LEN(N1351)-FIND("/",N1351))</f>
        <v>photobooks</v>
      </c>
      <c r="S1351" s="10">
        <f>(((J1351/60)/60)/24)+DATE(1970,1,1)</f>
        <v>42780.600532407407</v>
      </c>
      <c r="T1351" s="10">
        <f>(((I1351/60)/60)/24)+DATE(1970,1,1)</f>
        <v>42808.558865740735</v>
      </c>
      <c r="U1351" s="5">
        <f>P1351/3304</f>
        <v>1.6713723625043239E-2</v>
      </c>
      <c r="V1351" s="5">
        <f>L1351/26457</f>
        <v>2.6458026231243148E-3</v>
      </c>
    </row>
    <row r="1352" spans="1:22" ht="48" x14ac:dyDescent="0.2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5">
        <f>E1352/D1352</f>
        <v>3.8515000000000001</v>
      </c>
      <c r="P1352" s="6">
        <f>IF(E1352=0,0,E1352/L1352)</f>
        <v>32.095833333333331</v>
      </c>
      <c r="Q1352" t="str">
        <f>LEFT(N1352,FIND("/",N1352)-1)</f>
        <v>film &amp; video</v>
      </c>
      <c r="R1352" t="str">
        <f>RIGHT(N1352,LEN(N1352)-FIND("/",N1352))</f>
        <v>documentary</v>
      </c>
      <c r="S1352" s="10">
        <f>(((J1352/60)/60)/24)+DATE(1970,1,1)</f>
        <v>41304.833194444444</v>
      </c>
      <c r="T1352" s="10">
        <f>(((I1352/60)/60)/24)+DATE(1970,1,1)</f>
        <v>41334.833194444444</v>
      </c>
      <c r="U1352" s="5">
        <f>P1352/3304</f>
        <v>9.7142352703793369E-3</v>
      </c>
      <c r="V1352" s="5">
        <f>L1352/26457</f>
        <v>4.5356616396416824E-3</v>
      </c>
    </row>
    <row r="1353" spans="1:22" ht="48" x14ac:dyDescent="0.2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5">
        <f>E1353/D1353</f>
        <v>1.0058763157894737</v>
      </c>
      <c r="P1353" s="6">
        <f>IF(E1353=0,0,E1353/L1353)</f>
        <v>47.189259259259259</v>
      </c>
      <c r="Q1353" t="str">
        <f>LEFT(N1353,FIND("/",N1353)-1)</f>
        <v>music</v>
      </c>
      <c r="R1353" t="str">
        <f>RIGHT(N1353,LEN(N1353)-FIND("/",N1353))</f>
        <v>pop</v>
      </c>
      <c r="S1353" s="10">
        <f>(((J1353/60)/60)/24)+DATE(1970,1,1)</f>
        <v>41737.684664351851</v>
      </c>
      <c r="T1353" s="10">
        <f>(((I1353/60)/60)/24)+DATE(1970,1,1)</f>
        <v>41782.684664351851</v>
      </c>
      <c r="U1353" s="5">
        <f>P1353/3304</f>
        <v>1.428246345619227E-2</v>
      </c>
      <c r="V1353" s="5">
        <f>L1353/26457</f>
        <v>3.0615716067581358E-3</v>
      </c>
    </row>
    <row r="1354" spans="1:22" ht="48" x14ac:dyDescent="0.2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5">
        <f>E1354/D1354</f>
        <v>1.0867285714285715</v>
      </c>
      <c r="P1354" s="6">
        <f>IF(E1354=0,0,E1354/L1354)</f>
        <v>29.258076923076924</v>
      </c>
      <c r="Q1354" t="str">
        <f>LEFT(N1354,FIND("/",N1354)-1)</f>
        <v>theater</v>
      </c>
      <c r="R1354" t="str">
        <f>RIGHT(N1354,LEN(N1354)-FIND("/",N1354))</f>
        <v>plays</v>
      </c>
      <c r="S1354" s="10">
        <f>(((J1354/60)/60)/24)+DATE(1970,1,1)</f>
        <v>42492.717233796298</v>
      </c>
      <c r="T1354" s="10">
        <f>(((I1354/60)/60)/24)+DATE(1970,1,1)</f>
        <v>42522.717233796298</v>
      </c>
      <c r="U1354" s="5">
        <f>P1354/3304</f>
        <v>8.8553501583162608E-3</v>
      </c>
      <c r="V1354" s="5">
        <f>L1354/26457</f>
        <v>4.913633442945156E-3</v>
      </c>
    </row>
    <row r="1355" spans="1:22" ht="32" x14ac:dyDescent="0.2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5">
        <f>E1355/D1355</f>
        <v>1.0857142857142856</v>
      </c>
      <c r="P1355" s="6">
        <f>IF(E1355=0,0,E1355/L1355)</f>
        <v>44.186046511627907</v>
      </c>
      <c r="Q1355" t="str">
        <f>LEFT(N1355,FIND("/",N1355)-1)</f>
        <v>theater</v>
      </c>
      <c r="R1355" t="str">
        <f>RIGHT(N1355,LEN(N1355)-FIND("/",N1355))</f>
        <v>plays</v>
      </c>
      <c r="S1355" s="10">
        <f>(((J1355/60)/60)/24)+DATE(1970,1,1)</f>
        <v>42086.614942129629</v>
      </c>
      <c r="T1355" s="10">
        <f>(((I1355/60)/60)/24)+DATE(1970,1,1)</f>
        <v>42117.290972222225</v>
      </c>
      <c r="U1355" s="5">
        <f>P1355/3304</f>
        <v>1.3373500760177938E-2</v>
      </c>
      <c r="V1355" s="5">
        <f>L1355/26457</f>
        <v>3.2505575084098726E-3</v>
      </c>
    </row>
    <row r="1356" spans="1:22" ht="48" x14ac:dyDescent="0.2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5">
        <f>E1356/D1356</f>
        <v>1.0851428571428572</v>
      </c>
      <c r="P1356" s="6">
        <f>IF(E1356=0,0,E1356/L1356)</f>
        <v>75.959999999999994</v>
      </c>
      <c r="Q1356" t="str">
        <f>LEFT(N1356,FIND("/",N1356)-1)</f>
        <v>theater</v>
      </c>
      <c r="R1356" t="str">
        <f>RIGHT(N1356,LEN(N1356)-FIND("/",N1356))</f>
        <v>musical</v>
      </c>
      <c r="S1356" s="10">
        <f>(((J1356/60)/60)/24)+DATE(1970,1,1)</f>
        <v>41954.850868055553</v>
      </c>
      <c r="T1356" s="10">
        <f>(((I1356/60)/60)/24)+DATE(1970,1,1)</f>
        <v>41974.850868055553</v>
      </c>
      <c r="U1356" s="5">
        <f>P1356/3304</f>
        <v>2.2990314769975786E-2</v>
      </c>
      <c r="V1356" s="5">
        <f>L1356/26457</f>
        <v>1.8898590165173678E-3</v>
      </c>
    </row>
    <row r="1357" spans="1:22" ht="32" x14ac:dyDescent="0.2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5">
        <f>E1357/D1357</f>
        <v>1.5164</v>
      </c>
      <c r="P1357" s="6">
        <f>IF(E1357=0,0,E1357/L1357)</f>
        <v>64.254237288135599</v>
      </c>
      <c r="Q1357" t="str">
        <f>LEFT(N1357,FIND("/",N1357)-1)</f>
        <v>music</v>
      </c>
      <c r="R1357" t="str">
        <f>RIGHT(N1357,LEN(N1357)-FIND("/",N1357))</f>
        <v>rock</v>
      </c>
      <c r="S1357" s="10">
        <f>(((J1357/60)/60)/24)+DATE(1970,1,1)</f>
        <v>41767.656863425924</v>
      </c>
      <c r="T1357" s="10">
        <f>(((I1357/60)/60)/24)+DATE(1970,1,1)</f>
        <v>41803.290972222225</v>
      </c>
      <c r="U1357" s="5">
        <f>P1357/3304</f>
        <v>1.9447408380186319E-2</v>
      </c>
      <c r="V1357" s="5">
        <f>L1357/26457</f>
        <v>2.2300336394904942E-3</v>
      </c>
    </row>
    <row r="1358" spans="1:22" ht="32" x14ac:dyDescent="0.2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5">
        <f>E1358/D1358</f>
        <v>1.2616666666666667</v>
      </c>
      <c r="P1358" s="6">
        <f>IF(E1358=0,0,E1358/L1358)</f>
        <v>47.911392405063289</v>
      </c>
      <c r="Q1358" t="str">
        <f>LEFT(N1358,FIND("/",N1358)-1)</f>
        <v>technology</v>
      </c>
      <c r="R1358" t="str">
        <f>RIGHT(N1358,LEN(N1358)-FIND("/",N1358))</f>
        <v>hardware</v>
      </c>
      <c r="S1358" s="10">
        <f>(((J1358/60)/60)/24)+DATE(1970,1,1)</f>
        <v>40215.919050925928</v>
      </c>
      <c r="T1358" s="10">
        <f>(((I1358/60)/60)/24)+DATE(1970,1,1)</f>
        <v>40252.913194444445</v>
      </c>
      <c r="U1358" s="5">
        <f>P1358/3304</f>
        <v>1.4501026756980414E-2</v>
      </c>
      <c r="V1358" s="5">
        <f>L1358/26457</f>
        <v>2.9859772460974409E-3</v>
      </c>
    </row>
    <row r="1359" spans="1:22" ht="48" x14ac:dyDescent="0.2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5">
        <f>E1359/D1359</f>
        <v>5.0413333333333331E-2</v>
      </c>
      <c r="P1359" s="6">
        <f>IF(E1359=0,0,E1359/L1359)</f>
        <v>135.03571428571428</v>
      </c>
      <c r="Q1359" t="str">
        <f>LEFT(N1359,FIND("/",N1359)-1)</f>
        <v>technology</v>
      </c>
      <c r="R1359" t="str">
        <f>RIGHT(N1359,LEN(N1359)-FIND("/",N1359))</f>
        <v>web</v>
      </c>
      <c r="S1359" s="10">
        <f>(((J1359/60)/60)/24)+DATE(1970,1,1)</f>
        <v>42173.275740740741</v>
      </c>
      <c r="T1359" s="10">
        <f>(((I1359/60)/60)/24)+DATE(1970,1,1)</f>
        <v>42217.745138888888</v>
      </c>
      <c r="U1359" s="5">
        <f>P1359/3304</f>
        <v>4.0870373573158071E-2</v>
      </c>
      <c r="V1359" s="5">
        <f>L1359/26457</f>
        <v>1.0583210492497259E-3</v>
      </c>
    </row>
    <row r="1360" spans="1:22" ht="48" x14ac:dyDescent="0.2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5">
        <f>E1360/D1360</f>
        <v>1.0273469387755103</v>
      </c>
      <c r="P1360" s="6">
        <f>IF(E1360=0,0,E1360/L1360)</f>
        <v>67.419642857142861</v>
      </c>
      <c r="Q1360" t="str">
        <f>LEFT(N1360,FIND("/",N1360)-1)</f>
        <v>music</v>
      </c>
      <c r="R1360" t="str">
        <f>RIGHT(N1360,LEN(N1360)-FIND("/",N1360))</f>
        <v>classical music</v>
      </c>
      <c r="S1360" s="10">
        <f>(((J1360/60)/60)/24)+DATE(1970,1,1)</f>
        <v>40961.252141203702</v>
      </c>
      <c r="T1360" s="10">
        <f>(((I1360/60)/60)/24)+DATE(1970,1,1)</f>
        <v>40989.866666666669</v>
      </c>
      <c r="U1360" s="5">
        <f>P1360/3304</f>
        <v>2.0405460913178831E-2</v>
      </c>
      <c r="V1360" s="5">
        <f>L1360/26457</f>
        <v>2.1166420984994518E-3</v>
      </c>
    </row>
    <row r="1361" spans="1:22" ht="48" x14ac:dyDescent="0.2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5">
        <f>E1361/D1361</f>
        <v>1.2576666666666667</v>
      </c>
      <c r="P1361" s="6">
        <f>IF(E1361=0,0,E1361/L1361)</f>
        <v>62.883333333333333</v>
      </c>
      <c r="Q1361" t="str">
        <f>LEFT(N1361,FIND("/",N1361)-1)</f>
        <v>theater</v>
      </c>
      <c r="R1361" t="str">
        <f>RIGHT(N1361,LEN(N1361)-FIND("/",N1361))</f>
        <v>plays</v>
      </c>
      <c r="S1361" s="10">
        <f>(((J1361/60)/60)/24)+DATE(1970,1,1)</f>
        <v>41013.936562499999</v>
      </c>
      <c r="T1361" s="10">
        <f>(((I1361/60)/60)/24)+DATE(1970,1,1)</f>
        <v>41061.165972222225</v>
      </c>
      <c r="U1361" s="5">
        <f>P1361/3304</f>
        <v>1.9032485875706214E-2</v>
      </c>
      <c r="V1361" s="5">
        <f>L1361/26457</f>
        <v>2.2678308198208412E-3</v>
      </c>
    </row>
    <row r="1362" spans="1:22" ht="48" x14ac:dyDescent="0.2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5">
        <f>E1362/D1362</f>
        <v>1.0742857142857143</v>
      </c>
      <c r="P1362" s="6">
        <f>IF(E1362=0,0,E1362/L1362)</f>
        <v>62.666666666666664</v>
      </c>
      <c r="Q1362" t="str">
        <f>LEFT(N1362,FIND("/",N1362)-1)</f>
        <v>theater</v>
      </c>
      <c r="R1362" t="str">
        <f>RIGHT(N1362,LEN(N1362)-FIND("/",N1362))</f>
        <v>plays</v>
      </c>
      <c r="S1362" s="10">
        <f>(((J1362/60)/60)/24)+DATE(1970,1,1)</f>
        <v>42490.133877314816</v>
      </c>
      <c r="T1362" s="10">
        <f>(((I1362/60)/60)/24)+DATE(1970,1,1)</f>
        <v>42527.083333333328</v>
      </c>
      <c r="U1362" s="5">
        <f>P1362/3304</f>
        <v>1.8966908797417272E-2</v>
      </c>
      <c r="V1362" s="5">
        <f>L1362/26457</f>
        <v>2.2678308198208412E-3</v>
      </c>
    </row>
    <row r="1363" spans="1:22" ht="48" x14ac:dyDescent="0.2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5">
        <f>E1363/D1363</f>
        <v>1.1366666666666667</v>
      </c>
      <c r="P1363" s="6">
        <f>IF(E1363=0,0,E1363/L1363)</f>
        <v>50.689189189189186</v>
      </c>
      <c r="Q1363" t="str">
        <f>LEFT(N1363,FIND("/",N1363)-1)</f>
        <v>music</v>
      </c>
      <c r="R1363" t="str">
        <f>RIGHT(N1363,LEN(N1363)-FIND("/",N1363))</f>
        <v>rock</v>
      </c>
      <c r="S1363" s="10">
        <f>(((J1363/60)/60)/24)+DATE(1970,1,1)</f>
        <v>41666.842824074076</v>
      </c>
      <c r="T1363" s="10">
        <f>(((I1363/60)/60)/24)+DATE(1970,1,1)</f>
        <v>41696.842824074076</v>
      </c>
      <c r="U1363" s="5">
        <f>P1363/3304</f>
        <v>1.5341764282442247E-2</v>
      </c>
      <c r="V1363" s="5">
        <f>L1363/26457</f>
        <v>2.7969913444457041E-3</v>
      </c>
    </row>
    <row r="1364" spans="1:22" ht="48" x14ac:dyDescent="0.2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5">
        <f>E1364/D1364</f>
        <v>1.25</v>
      </c>
      <c r="P1364" s="6">
        <f>IF(E1364=0,0,E1364/L1364)</f>
        <v>75</v>
      </c>
      <c r="Q1364" t="str">
        <f>LEFT(N1364,FIND("/",N1364)-1)</f>
        <v>theater</v>
      </c>
      <c r="R1364" t="str">
        <f>RIGHT(N1364,LEN(N1364)-FIND("/",N1364))</f>
        <v>musical</v>
      </c>
      <c r="S1364" s="10">
        <f>(((J1364/60)/60)/24)+DATE(1970,1,1)</f>
        <v>42044.765960648147</v>
      </c>
      <c r="T1364" s="10">
        <f>(((I1364/60)/60)/24)+DATE(1970,1,1)</f>
        <v>42058.765960648147</v>
      </c>
      <c r="U1364" s="5">
        <f>P1364/3304</f>
        <v>2.2699757869249396E-2</v>
      </c>
      <c r="V1364" s="5">
        <f>L1364/26457</f>
        <v>1.8898590165173678E-3</v>
      </c>
    </row>
    <row r="1365" spans="1:22" ht="48" x14ac:dyDescent="0.2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5">
        <f>E1365/D1365</f>
        <v>1.0702857142857143</v>
      </c>
      <c r="P1365" s="6">
        <f>IF(E1365=0,0,E1365/L1365)</f>
        <v>59.460317460317462</v>
      </c>
      <c r="Q1365" t="str">
        <f>LEFT(N1365,FIND("/",N1365)-1)</f>
        <v>music</v>
      </c>
      <c r="R1365" t="str">
        <f>RIGHT(N1365,LEN(N1365)-FIND("/",N1365))</f>
        <v>classical music</v>
      </c>
      <c r="S1365" s="10">
        <f>(((J1365/60)/60)/24)+DATE(1970,1,1)</f>
        <v>41483.449282407404</v>
      </c>
      <c r="T1365" s="10">
        <f>(((I1365/60)/60)/24)+DATE(1970,1,1)</f>
        <v>41543.449282407404</v>
      </c>
      <c r="U1365" s="5">
        <f>P1365/3304</f>
        <v>1.7996464122372113E-2</v>
      </c>
      <c r="V1365" s="5">
        <f>L1365/26457</f>
        <v>2.3812223608118835E-3</v>
      </c>
    </row>
    <row r="1366" spans="1:22" ht="48" x14ac:dyDescent="0.2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5">
        <f>E1366/D1366</f>
        <v>1.0675857142857144</v>
      </c>
      <c r="P1366" s="6">
        <f>IF(E1366=0,0,E1366/L1366)</f>
        <v>51.185616438356163</v>
      </c>
      <c r="Q1366" t="str">
        <f>LEFT(N1366,FIND("/",N1366)-1)</f>
        <v>music</v>
      </c>
      <c r="R1366" t="str">
        <f>RIGHT(N1366,LEN(N1366)-FIND("/",N1366))</f>
        <v>indie rock</v>
      </c>
      <c r="S1366" s="10">
        <f>(((J1366/60)/60)/24)+DATE(1970,1,1)</f>
        <v>40948.16815972222</v>
      </c>
      <c r="T1366" s="10">
        <f>(((I1366/60)/60)/24)+DATE(1970,1,1)</f>
        <v>40978.16815972222</v>
      </c>
      <c r="U1366" s="5">
        <f>P1366/3304</f>
        <v>1.5492014660519421E-2</v>
      </c>
      <c r="V1366" s="5">
        <f>L1366/26457</f>
        <v>2.7591941641153571E-3</v>
      </c>
    </row>
    <row r="1367" spans="1:22" ht="48" x14ac:dyDescent="0.2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5">
        <f>E1367/D1367</f>
        <v>1.0671428571428572</v>
      </c>
      <c r="P1367" s="6">
        <f>IF(E1367=0,0,E1367/L1367)</f>
        <v>67.909090909090907</v>
      </c>
      <c r="Q1367" t="str">
        <f>LEFT(N1367,FIND("/",N1367)-1)</f>
        <v>film &amp; video</v>
      </c>
      <c r="R1367" t="str">
        <f>RIGHT(N1367,LEN(N1367)-FIND("/",N1367))</f>
        <v>documentary</v>
      </c>
      <c r="S1367" s="10">
        <f>(((J1367/60)/60)/24)+DATE(1970,1,1)</f>
        <v>41894.879606481481</v>
      </c>
      <c r="T1367" s="10">
        <f>(((I1367/60)/60)/24)+DATE(1970,1,1)</f>
        <v>41913.165972222225</v>
      </c>
      <c r="U1367" s="5">
        <f>P1367/3304</f>
        <v>2.0553598943429452E-2</v>
      </c>
      <c r="V1367" s="5">
        <f>L1367/26457</f>
        <v>2.0788449181691044E-3</v>
      </c>
    </row>
    <row r="1368" spans="1:22" ht="48" x14ac:dyDescent="0.2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5">
        <f>E1368/D1368</f>
        <v>1.244</v>
      </c>
      <c r="P1368" s="6">
        <f>IF(E1368=0,0,E1368/L1368)</f>
        <v>47.846153846153847</v>
      </c>
      <c r="Q1368" t="str">
        <f>LEFT(N1368,FIND("/",N1368)-1)</f>
        <v>theater</v>
      </c>
      <c r="R1368" t="str">
        <f>RIGHT(N1368,LEN(N1368)-FIND("/",N1368))</f>
        <v>plays</v>
      </c>
      <c r="S1368" s="10">
        <f>(((J1368/60)/60)/24)+DATE(1970,1,1)</f>
        <v>42584.846828703703</v>
      </c>
      <c r="T1368" s="10">
        <f>(((I1368/60)/60)/24)+DATE(1970,1,1)</f>
        <v>42624.846828703703</v>
      </c>
      <c r="U1368" s="5">
        <f>P1368/3304</f>
        <v>1.4481281430433974E-2</v>
      </c>
      <c r="V1368" s="5">
        <f>L1368/26457</f>
        <v>2.9481800657670939E-3</v>
      </c>
    </row>
    <row r="1369" spans="1:22" ht="48" x14ac:dyDescent="0.2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5">
        <f>E1369/D1369</f>
        <v>1.0657142857142856</v>
      </c>
      <c r="P1369" s="6">
        <f>IF(E1369=0,0,E1369/L1369)</f>
        <v>71.730769230769226</v>
      </c>
      <c r="Q1369" t="str">
        <f>LEFT(N1369,FIND("/",N1369)-1)</f>
        <v>theater</v>
      </c>
      <c r="R1369" t="str">
        <f>RIGHT(N1369,LEN(N1369)-FIND("/",N1369))</f>
        <v>plays</v>
      </c>
      <c r="S1369" s="10">
        <f>(((J1369/60)/60)/24)+DATE(1970,1,1)</f>
        <v>42275.731666666667</v>
      </c>
      <c r="T1369" s="10">
        <f>(((I1369/60)/60)/24)+DATE(1970,1,1)</f>
        <v>42305.731666666667</v>
      </c>
      <c r="U1369" s="5">
        <f>P1369/3304</f>
        <v>2.171028124417955E-2</v>
      </c>
      <c r="V1369" s="5">
        <f>L1369/26457</f>
        <v>1.9654533771780625E-3</v>
      </c>
    </row>
    <row r="1370" spans="1:22" ht="32" x14ac:dyDescent="0.2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5">
        <f>E1370/D1370</f>
        <v>1.06</v>
      </c>
      <c r="P1370" s="6">
        <f>IF(E1370=0,0,E1370/L1370)</f>
        <v>78.936170212765958</v>
      </c>
      <c r="Q1370" t="str">
        <f>LEFT(N1370,FIND("/",N1370)-1)</f>
        <v>theater</v>
      </c>
      <c r="R1370" t="str">
        <f>RIGHT(N1370,LEN(N1370)-FIND("/",N1370))</f>
        <v>plays</v>
      </c>
      <c r="S1370" s="10">
        <f>(((J1370/60)/60)/24)+DATE(1970,1,1)</f>
        <v>42585.523842592593</v>
      </c>
      <c r="T1370" s="10">
        <f>(((I1370/60)/60)/24)+DATE(1970,1,1)</f>
        <v>42599.165972222225</v>
      </c>
      <c r="U1370" s="5">
        <f>P1370/3304</f>
        <v>2.3891092679408584E-2</v>
      </c>
      <c r="V1370" s="5">
        <f>L1370/26457</f>
        <v>1.7764674755263257E-3</v>
      </c>
    </row>
    <row r="1371" spans="1:22" ht="48" x14ac:dyDescent="0.2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5">
        <f>E1371/D1371</f>
        <v>1.2333333333333334</v>
      </c>
      <c r="P1371" s="6">
        <f>IF(E1371=0,0,E1371/L1371)</f>
        <v>31.623931623931625</v>
      </c>
      <c r="Q1371" t="str">
        <f>LEFT(N1371,FIND("/",N1371)-1)</f>
        <v>film &amp; video</v>
      </c>
      <c r="R1371" t="str">
        <f>RIGHT(N1371,LEN(N1371)-FIND("/",N1371))</f>
        <v>television</v>
      </c>
      <c r="S1371" s="10">
        <f>(((J1371/60)/60)/24)+DATE(1970,1,1)</f>
        <v>41812.67324074074</v>
      </c>
      <c r="T1371" s="10">
        <f>(((I1371/60)/60)/24)+DATE(1970,1,1)</f>
        <v>41842.67324074074</v>
      </c>
      <c r="U1371" s="5">
        <f>P1371/3304</f>
        <v>9.5714078764926221E-3</v>
      </c>
      <c r="V1371" s="5">
        <f>L1371/26457</f>
        <v>4.4222700986506405E-3</v>
      </c>
    </row>
    <row r="1372" spans="1:22" ht="48" x14ac:dyDescent="0.2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5">
        <f>E1372/D1372</f>
        <v>2.4666666666666668</v>
      </c>
      <c r="P1372" s="6">
        <f>IF(E1372=0,0,E1372/L1372)</f>
        <v>78.723404255319153</v>
      </c>
      <c r="Q1372" t="str">
        <f>LEFT(N1372,FIND("/",N1372)-1)</f>
        <v>film &amp; video</v>
      </c>
      <c r="R1372" t="str">
        <f>RIGHT(N1372,LEN(N1372)-FIND("/",N1372))</f>
        <v>shorts</v>
      </c>
      <c r="S1372" s="10">
        <f>(((J1372/60)/60)/24)+DATE(1970,1,1)</f>
        <v>41365.613078703704</v>
      </c>
      <c r="T1372" s="10">
        <f>(((I1372/60)/60)/24)+DATE(1970,1,1)</f>
        <v>41425.613078703704</v>
      </c>
      <c r="U1372" s="5">
        <f>P1372/3304</f>
        <v>2.3826696203183763E-2</v>
      </c>
      <c r="V1372" s="5">
        <f>L1372/26457</f>
        <v>1.7764674755263257E-3</v>
      </c>
    </row>
    <row r="1373" spans="1:22" ht="32" x14ac:dyDescent="0.2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5">
        <f>E1373/D1373</f>
        <v>0.36849999999999999</v>
      </c>
      <c r="P1373" s="6">
        <f>IF(E1373=0,0,E1373/L1373)</f>
        <v>147.4</v>
      </c>
      <c r="Q1373" t="str">
        <f>LEFT(N1373,FIND("/",N1373)-1)</f>
        <v>theater</v>
      </c>
      <c r="R1373" t="str">
        <f>RIGHT(N1373,LEN(N1373)-FIND("/",N1373))</f>
        <v>plays</v>
      </c>
      <c r="S1373" s="10">
        <f>(((J1373/60)/60)/24)+DATE(1970,1,1)</f>
        <v>41903.882951388885</v>
      </c>
      <c r="T1373" s="10">
        <f>(((I1373/60)/60)/24)+DATE(1970,1,1)</f>
        <v>41933.882951388885</v>
      </c>
      <c r="U1373" s="5">
        <f>P1373/3304</f>
        <v>4.461259079903148E-2</v>
      </c>
      <c r="V1373" s="5">
        <f>L1373/26457</f>
        <v>9.449295082586839E-4</v>
      </c>
    </row>
    <row r="1374" spans="1:22" ht="48" x14ac:dyDescent="0.2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5">
        <f>E1374/D1374</f>
        <v>1.228</v>
      </c>
      <c r="P1374" s="6">
        <f>IF(E1374=0,0,E1374/L1374)</f>
        <v>54.985074626865675</v>
      </c>
      <c r="Q1374" t="str">
        <f>LEFT(N1374,FIND("/",N1374)-1)</f>
        <v>music</v>
      </c>
      <c r="R1374" t="str">
        <f>RIGHT(N1374,LEN(N1374)-FIND("/",N1374))</f>
        <v>classical music</v>
      </c>
      <c r="S1374" s="10">
        <f>(((J1374/60)/60)/24)+DATE(1970,1,1)</f>
        <v>42125.078275462962</v>
      </c>
      <c r="T1374" s="10">
        <f>(((I1374/60)/60)/24)+DATE(1970,1,1)</f>
        <v>42156.165972222225</v>
      </c>
      <c r="U1374" s="5">
        <f>P1374/3304</f>
        <v>1.6641971739366126E-2</v>
      </c>
      <c r="V1374" s="5">
        <f>L1374/26457</f>
        <v>2.5324110821332729E-3</v>
      </c>
    </row>
    <row r="1375" spans="1:22" ht="32" x14ac:dyDescent="0.2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5">
        <f>E1375/D1375</f>
        <v>1.0497142857142858</v>
      </c>
      <c r="P1375" s="6">
        <f>IF(E1375=0,0,E1375/L1375)</f>
        <v>59.258064516129032</v>
      </c>
      <c r="Q1375" t="str">
        <f>LEFT(N1375,FIND("/",N1375)-1)</f>
        <v>music</v>
      </c>
      <c r="R1375" t="str">
        <f>RIGHT(N1375,LEN(N1375)-FIND("/",N1375))</f>
        <v>metal</v>
      </c>
      <c r="S1375" s="10">
        <f>(((J1375/60)/60)/24)+DATE(1970,1,1)</f>
        <v>42656.805497685185</v>
      </c>
      <c r="T1375" s="10">
        <f>(((I1375/60)/60)/24)+DATE(1970,1,1)</f>
        <v>42667.875</v>
      </c>
      <c r="U1375" s="5">
        <f>P1375/3304</f>
        <v>1.793524955088651E-2</v>
      </c>
      <c r="V1375" s="5">
        <f>L1375/26457</f>
        <v>2.3434251804815361E-3</v>
      </c>
    </row>
    <row r="1376" spans="1:22" ht="48" x14ac:dyDescent="0.2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5">
        <f>E1376/D1376</f>
        <v>1.0778267254038179</v>
      </c>
      <c r="P1376" s="6">
        <f>IF(E1376=0,0,E1376/L1376)</f>
        <v>126.55172413793103</v>
      </c>
      <c r="Q1376" t="str">
        <f>LEFT(N1376,FIND("/",N1376)-1)</f>
        <v>theater</v>
      </c>
      <c r="R1376" t="str">
        <f>RIGHT(N1376,LEN(N1376)-FIND("/",N1376))</f>
        <v>plays</v>
      </c>
      <c r="S1376" s="10">
        <f>(((J1376/60)/60)/24)+DATE(1970,1,1)</f>
        <v>42157.591064814813</v>
      </c>
      <c r="T1376" s="10">
        <f>(((I1376/60)/60)/24)+DATE(1970,1,1)</f>
        <v>42179.083333333328</v>
      </c>
      <c r="U1376" s="5">
        <f>P1376/3304</f>
        <v>3.8302579944894381E-2</v>
      </c>
      <c r="V1376" s="5">
        <f>L1376/26457</f>
        <v>1.0961182295800734E-3</v>
      </c>
    </row>
    <row r="1377" spans="1:22" ht="48" x14ac:dyDescent="0.2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5">
        <f>E1377/D1377</f>
        <v>1.0457142857142858</v>
      </c>
      <c r="P1377" s="6">
        <f>IF(E1377=0,0,E1377/L1377)</f>
        <v>32.972972972972975</v>
      </c>
      <c r="Q1377" t="str">
        <f>LEFT(N1377,FIND("/",N1377)-1)</f>
        <v>theater</v>
      </c>
      <c r="R1377" t="str">
        <f>RIGHT(N1377,LEN(N1377)-FIND("/",N1377))</f>
        <v>plays</v>
      </c>
      <c r="S1377" s="10">
        <f>(((J1377/60)/60)/24)+DATE(1970,1,1)</f>
        <v>42148.676851851851</v>
      </c>
      <c r="T1377" s="10">
        <f>(((I1377/60)/60)/24)+DATE(1970,1,1)</f>
        <v>42170.676851851851</v>
      </c>
      <c r="U1377" s="5">
        <f>P1377/3304</f>
        <v>9.9797133695438793E-3</v>
      </c>
      <c r="V1377" s="5">
        <f>L1377/26457</f>
        <v>4.1954870166685566E-3</v>
      </c>
    </row>
    <row r="1378" spans="1:22" ht="48" x14ac:dyDescent="0.2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5">
        <f>E1378/D1378</f>
        <v>1.0454285714285714</v>
      </c>
      <c r="P1378" s="6">
        <f>IF(E1378=0,0,E1378/L1378)</f>
        <v>79.543478260869563</v>
      </c>
      <c r="Q1378" t="str">
        <f>LEFT(N1378,FIND("/",N1378)-1)</f>
        <v>theater</v>
      </c>
      <c r="R1378" t="str">
        <f>RIGHT(N1378,LEN(N1378)-FIND("/",N1378))</f>
        <v>plays</v>
      </c>
      <c r="S1378" s="10">
        <f>(((J1378/60)/60)/24)+DATE(1970,1,1)</f>
        <v>42341.180636574078</v>
      </c>
      <c r="T1378" s="10">
        <f>(((I1378/60)/60)/24)+DATE(1970,1,1)</f>
        <v>42373.180636574078</v>
      </c>
      <c r="U1378" s="5">
        <f>P1378/3304</f>
        <v>2.407490262132856E-2</v>
      </c>
      <c r="V1378" s="5">
        <f>L1378/26457</f>
        <v>1.7386702951959784E-3</v>
      </c>
    </row>
    <row r="1379" spans="1:22" ht="48" x14ac:dyDescent="0.2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5">
        <f>E1379/D1379</f>
        <v>1.0442857142857143</v>
      </c>
      <c r="P1379" s="6">
        <f>IF(E1379=0,0,E1379/L1379)</f>
        <v>71.666666666666671</v>
      </c>
      <c r="Q1379" t="str">
        <f>LEFT(N1379,FIND("/",N1379)-1)</f>
        <v>theater</v>
      </c>
      <c r="R1379" t="str">
        <f>RIGHT(N1379,LEN(N1379)-FIND("/",N1379))</f>
        <v>plays</v>
      </c>
      <c r="S1379" s="10">
        <f>(((J1379/60)/60)/24)+DATE(1970,1,1)</f>
        <v>42302.701516203699</v>
      </c>
      <c r="T1379" s="10">
        <f>(((I1379/60)/60)/24)+DATE(1970,1,1)</f>
        <v>42337.958333333328</v>
      </c>
      <c r="U1379" s="5">
        <f>P1379/3304</f>
        <v>2.16908797417272E-2</v>
      </c>
      <c r="V1379" s="5">
        <f>L1379/26457</f>
        <v>1.9276561968477152E-3</v>
      </c>
    </row>
    <row r="1380" spans="1:22" ht="48" x14ac:dyDescent="0.2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5">
        <f>E1380/D1380</f>
        <v>1.2136666666666667</v>
      </c>
      <c r="P1380" s="6">
        <f>IF(E1380=0,0,E1380/L1380)</f>
        <v>46.088607594936711</v>
      </c>
      <c r="Q1380" t="str">
        <f>LEFT(N1380,FIND("/",N1380)-1)</f>
        <v>music</v>
      </c>
      <c r="R1380" t="str">
        <f>RIGHT(N1380,LEN(N1380)-FIND("/",N1380))</f>
        <v>rock</v>
      </c>
      <c r="S1380" s="10">
        <f>(((J1380/60)/60)/24)+DATE(1970,1,1)</f>
        <v>41059.185682870368</v>
      </c>
      <c r="T1380" s="10">
        <f>(((I1380/60)/60)/24)+DATE(1970,1,1)</f>
        <v>41089.185682870368</v>
      </c>
      <c r="U1380" s="5">
        <f>P1380/3304</f>
        <v>1.3949336439145494E-2</v>
      </c>
      <c r="V1380" s="5">
        <f>L1380/26457</f>
        <v>2.9859772460974409E-3</v>
      </c>
    </row>
    <row r="1381" spans="1:22" ht="48" x14ac:dyDescent="0.2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5">
        <f>E1381/D1381</f>
        <v>1.0394285714285714</v>
      </c>
      <c r="P1381" s="6">
        <f>IF(E1381=0,0,E1381/L1381)</f>
        <v>125.44827586206897</v>
      </c>
      <c r="Q1381" t="str">
        <f>LEFT(N1381,FIND("/",N1381)-1)</f>
        <v>film &amp; video</v>
      </c>
      <c r="R1381" t="str">
        <f>RIGHT(N1381,LEN(N1381)-FIND("/",N1381))</f>
        <v>documentary</v>
      </c>
      <c r="S1381" s="10">
        <f>(((J1381/60)/60)/24)+DATE(1970,1,1)</f>
        <v>42438.827789351853</v>
      </c>
      <c r="T1381" s="10">
        <f>(((I1381/60)/60)/24)+DATE(1970,1,1)</f>
        <v>42468.786122685182</v>
      </c>
      <c r="U1381" s="5">
        <f>P1381/3304</f>
        <v>3.7968606495783583E-2</v>
      </c>
      <c r="V1381" s="5">
        <f>L1381/26457</f>
        <v>1.0961182295800734E-3</v>
      </c>
    </row>
    <row r="1382" spans="1:22" ht="48" x14ac:dyDescent="0.2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5">
        <f>E1382/D1382</f>
        <v>1.212</v>
      </c>
      <c r="P1382" s="6">
        <f>IF(E1382=0,0,E1382/L1382)</f>
        <v>125.37931034482759</v>
      </c>
      <c r="Q1382" t="str">
        <f>LEFT(N1382,FIND("/",N1382)-1)</f>
        <v>theater</v>
      </c>
      <c r="R1382" t="str">
        <f>RIGHT(N1382,LEN(N1382)-FIND("/",N1382))</f>
        <v>plays</v>
      </c>
      <c r="S1382" s="10">
        <f>(((J1382/60)/60)/24)+DATE(1970,1,1)</f>
        <v>42087.768055555556</v>
      </c>
      <c r="T1382" s="10">
        <f>(((I1382/60)/60)/24)+DATE(1970,1,1)</f>
        <v>42111.666666666672</v>
      </c>
      <c r="U1382" s="5">
        <f>P1382/3304</f>
        <v>3.7947733155214158E-2</v>
      </c>
      <c r="V1382" s="5">
        <f>L1382/26457</f>
        <v>1.0961182295800734E-3</v>
      </c>
    </row>
    <row r="1383" spans="1:22" ht="48" x14ac:dyDescent="0.2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5">
        <f>E1383/D1383</f>
        <v>1.0285714285714285</v>
      </c>
      <c r="P1383" s="6">
        <f>IF(E1383=0,0,E1383/L1383)</f>
        <v>60</v>
      </c>
      <c r="Q1383" t="str">
        <f>LEFT(N1383,FIND("/",N1383)-1)</f>
        <v>film &amp; video</v>
      </c>
      <c r="R1383" t="str">
        <f>RIGHT(N1383,LEN(N1383)-FIND("/",N1383))</f>
        <v>shorts</v>
      </c>
      <c r="S1383" s="10">
        <f>(((J1383/60)/60)/24)+DATE(1970,1,1)</f>
        <v>41786.65892361111</v>
      </c>
      <c r="T1383" s="10">
        <f>(((I1383/60)/60)/24)+DATE(1970,1,1)</f>
        <v>41812.65892361111</v>
      </c>
      <c r="U1383" s="5">
        <f>P1383/3304</f>
        <v>1.8159806295399514E-2</v>
      </c>
      <c r="V1383" s="5">
        <f>L1383/26457</f>
        <v>2.2678308198208412E-3</v>
      </c>
    </row>
    <row r="1384" spans="1:22" ht="48" x14ac:dyDescent="0.2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5">
        <f>E1384/D1384</f>
        <v>1.2</v>
      </c>
      <c r="P1384" s="6">
        <f>IF(E1384=0,0,E1384/L1384)</f>
        <v>78.260869565217391</v>
      </c>
      <c r="Q1384" t="str">
        <f>LEFT(N1384,FIND("/",N1384)-1)</f>
        <v>film &amp; video</v>
      </c>
      <c r="R1384" t="str">
        <f>RIGHT(N1384,LEN(N1384)-FIND("/",N1384))</f>
        <v>shorts</v>
      </c>
      <c r="S1384" s="10">
        <f>(((J1384/60)/60)/24)+DATE(1970,1,1)</f>
        <v>40619.402361111112</v>
      </c>
      <c r="T1384" s="10">
        <f>(((I1384/60)/60)/24)+DATE(1970,1,1)</f>
        <v>40680.402361111112</v>
      </c>
      <c r="U1384" s="5">
        <f>P1384/3304</f>
        <v>2.3686703863564584E-2</v>
      </c>
      <c r="V1384" s="5">
        <f>L1384/26457</f>
        <v>1.7386702951959784E-3</v>
      </c>
    </row>
    <row r="1385" spans="1:22" ht="48" x14ac:dyDescent="0.2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5">
        <f>E1385/D1385</f>
        <v>0.51400000000000001</v>
      </c>
      <c r="P1385" s="6">
        <f>IF(E1385=0,0,E1385/L1385)</f>
        <v>63.122807017543863</v>
      </c>
      <c r="Q1385" t="str">
        <f>LEFT(N1385,FIND("/",N1385)-1)</f>
        <v>publishing</v>
      </c>
      <c r="R1385" t="str">
        <f>RIGHT(N1385,LEN(N1385)-FIND("/",N1385))</f>
        <v>fiction</v>
      </c>
      <c r="S1385" s="10">
        <f>(((J1385/60)/60)/24)+DATE(1970,1,1)</f>
        <v>42250.685706018514</v>
      </c>
      <c r="T1385" s="10">
        <f>(((I1385/60)/60)/24)+DATE(1970,1,1)</f>
        <v>42288.208333333328</v>
      </c>
      <c r="U1385" s="5">
        <f>P1385/3304</f>
        <v>1.9104965804341362E-2</v>
      </c>
      <c r="V1385" s="5">
        <f>L1385/26457</f>
        <v>2.1544392788297993E-3</v>
      </c>
    </row>
    <row r="1386" spans="1:22" ht="48" x14ac:dyDescent="0.2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5">
        <f>E1386/D1386</f>
        <v>1.0257142857142858</v>
      </c>
      <c r="P1386" s="6">
        <f>IF(E1386=0,0,E1386/L1386)</f>
        <v>132.96296296296296</v>
      </c>
      <c r="Q1386" t="str">
        <f>LEFT(N1386,FIND("/",N1386)-1)</f>
        <v>theater</v>
      </c>
      <c r="R1386" t="str">
        <f>RIGHT(N1386,LEN(N1386)-FIND("/",N1386))</f>
        <v>plays</v>
      </c>
      <c r="S1386" s="10">
        <f>(((J1386/60)/60)/24)+DATE(1970,1,1)</f>
        <v>42036.995590277773</v>
      </c>
      <c r="T1386" s="10">
        <f>(((I1386/60)/60)/24)+DATE(1970,1,1)</f>
        <v>42094.536111111112</v>
      </c>
      <c r="U1386" s="5">
        <f>P1386/3304</f>
        <v>4.0243027531163121E-2</v>
      </c>
      <c r="V1386" s="5">
        <f>L1386/26457</f>
        <v>1.0205238689193787E-3</v>
      </c>
    </row>
    <row r="1387" spans="1:22" ht="32" x14ac:dyDescent="0.2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5">
        <f>E1387/D1387</f>
        <v>1.1916666666666667</v>
      </c>
      <c r="P1387" s="6">
        <f>IF(E1387=0,0,E1387/L1387)</f>
        <v>51.811594202898547</v>
      </c>
      <c r="Q1387" t="str">
        <f>LEFT(N1387,FIND("/",N1387)-1)</f>
        <v>music</v>
      </c>
      <c r="R1387" t="str">
        <f>RIGHT(N1387,LEN(N1387)-FIND("/",N1387))</f>
        <v>rock</v>
      </c>
      <c r="S1387" s="10">
        <f>(((J1387/60)/60)/24)+DATE(1970,1,1)</f>
        <v>41157.947337962964</v>
      </c>
      <c r="T1387" s="10">
        <f>(((I1387/60)/60)/24)+DATE(1970,1,1)</f>
        <v>41187.947337962964</v>
      </c>
      <c r="U1387" s="5">
        <f>P1387/3304</f>
        <v>1.5681475243008034E-2</v>
      </c>
      <c r="V1387" s="5">
        <f>L1387/26457</f>
        <v>2.6080054427939678E-3</v>
      </c>
    </row>
    <row r="1388" spans="1:22" ht="48" x14ac:dyDescent="0.2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5">
        <f>E1388/D1388</f>
        <v>1.2757571428571428</v>
      </c>
      <c r="P1388" s="6">
        <f>IF(E1388=0,0,E1388/L1388)</f>
        <v>37.209583333333335</v>
      </c>
      <c r="Q1388" t="str">
        <f>LEFT(N1388,FIND("/",N1388)-1)</f>
        <v>theater</v>
      </c>
      <c r="R1388" t="str">
        <f>RIGHT(N1388,LEN(N1388)-FIND("/",N1388))</f>
        <v>plays</v>
      </c>
      <c r="S1388" s="10">
        <f>(((J1388/60)/60)/24)+DATE(1970,1,1)</f>
        <v>42693.742604166662</v>
      </c>
      <c r="T1388" s="10">
        <f>(((I1388/60)/60)/24)+DATE(1970,1,1)</f>
        <v>42718.742604166662</v>
      </c>
      <c r="U1388" s="5">
        <f>P1388/3304</f>
        <v>1.1261980427764327E-2</v>
      </c>
      <c r="V1388" s="5">
        <f>L1388/26457</f>
        <v>3.6285293117133462E-3</v>
      </c>
    </row>
    <row r="1389" spans="1:22" ht="48" x14ac:dyDescent="0.2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5">
        <f>E1389/D1389</f>
        <v>0.17810000000000001</v>
      </c>
      <c r="P1389" s="6">
        <f>IF(E1389=0,0,E1389/L1389)</f>
        <v>43.97530864197531</v>
      </c>
      <c r="Q1389" t="str">
        <f>LEFT(N1389,FIND("/",N1389)-1)</f>
        <v>technology</v>
      </c>
      <c r="R1389" t="str">
        <f>RIGHT(N1389,LEN(N1389)-FIND("/",N1389))</f>
        <v>wearables</v>
      </c>
      <c r="S1389" s="10">
        <f>(((J1389/60)/60)/24)+DATE(1970,1,1)</f>
        <v>42422.254328703704</v>
      </c>
      <c r="T1389" s="10">
        <f>(((I1389/60)/60)/24)+DATE(1970,1,1)</f>
        <v>42482.21266203704</v>
      </c>
      <c r="U1389" s="5">
        <f>P1389/3304</f>
        <v>1.3309718111978E-2</v>
      </c>
      <c r="V1389" s="5">
        <f>L1389/26457</f>
        <v>3.0615716067581358E-3</v>
      </c>
    </row>
    <row r="1390" spans="1:22" ht="48" x14ac:dyDescent="0.2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5">
        <f>E1390/D1390</f>
        <v>1.1850000000000001</v>
      </c>
      <c r="P1390" s="6">
        <f>IF(E1390=0,0,E1390/L1390)</f>
        <v>57.338709677419352</v>
      </c>
      <c r="Q1390" t="str">
        <f>LEFT(N1390,FIND("/",N1390)-1)</f>
        <v>publishing</v>
      </c>
      <c r="R1390" t="str">
        <f>RIGHT(N1390,LEN(N1390)-FIND("/",N1390))</f>
        <v>nonfiction</v>
      </c>
      <c r="S1390" s="10">
        <f>(((J1390/60)/60)/24)+DATE(1970,1,1)</f>
        <v>40713.630497685182</v>
      </c>
      <c r="T1390" s="10">
        <f>(((I1390/60)/60)/24)+DATE(1970,1,1)</f>
        <v>40759.630497685182</v>
      </c>
      <c r="U1390" s="5">
        <f>P1390/3304</f>
        <v>1.7354331016168085E-2</v>
      </c>
      <c r="V1390" s="5">
        <f>L1390/26457</f>
        <v>2.3434251804815361E-3</v>
      </c>
    </row>
    <row r="1391" spans="1:22" ht="48" x14ac:dyDescent="0.2">
      <c r="A1391">
        <v>3689</v>
      </c>
      <c r="B1391" s="3" t="s">
        <v>3686</v>
      </c>
      <c r="C1391" s="3" t="s">
        <v>7799</v>
      </c>
      <c r="D1391">
        <v>3000</v>
      </c>
      <c r="E1391">
        <v>3550</v>
      </c>
      <c r="F1391" t="s">
        <v>8219</v>
      </c>
      <c r="G1391" t="s">
        <v>8224</v>
      </c>
      <c r="H1391" t="s">
        <v>8246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8271</v>
      </c>
      <c r="O1391" s="5">
        <f>E1391/D1391</f>
        <v>1.1833333333333333</v>
      </c>
      <c r="P1391" s="6">
        <f>IF(E1391=0,0,E1391/L1391)</f>
        <v>57.258064516129032</v>
      </c>
      <c r="Q1391" t="str">
        <f>LEFT(N1391,FIND("/",N1391)-1)</f>
        <v>theater</v>
      </c>
      <c r="R1391" t="str">
        <f>RIGHT(N1391,LEN(N1391)-FIND("/",N1391))</f>
        <v>plays</v>
      </c>
      <c r="S1391" s="10">
        <f>(((J1391/60)/60)/24)+DATE(1970,1,1)</f>
        <v>42147.826840277776</v>
      </c>
      <c r="T1391" s="10">
        <f>(((I1391/60)/60)/24)+DATE(1970,1,1)</f>
        <v>42176.934027777781</v>
      </c>
      <c r="U1391" s="5">
        <f>P1391/3304</f>
        <v>1.7329922674373194E-2</v>
      </c>
      <c r="V1391" s="5">
        <f>L1391/26457</f>
        <v>2.3434251804815361E-3</v>
      </c>
    </row>
    <row r="1392" spans="1:22" ht="48" x14ac:dyDescent="0.2">
      <c r="A1392">
        <v>687</v>
      </c>
      <c r="B1392" s="3" t="s">
        <v>688</v>
      </c>
      <c r="C1392" s="3" t="s">
        <v>4797</v>
      </c>
      <c r="D1392">
        <v>100000</v>
      </c>
      <c r="E1392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5">
        <f>E1392/D1392</f>
        <v>3.5499999999999997E-2</v>
      </c>
      <c r="P1392" s="6">
        <f>IF(E1392=0,0,E1392/L1392)</f>
        <v>591.66666666666663</v>
      </c>
      <c r="Q1392" t="str">
        <f>LEFT(N1392,FIND("/",N1392)-1)</f>
        <v>technology</v>
      </c>
      <c r="R1392" t="str">
        <f>RIGHT(N1392,LEN(N1392)-FIND("/",N1392))</f>
        <v>wearables</v>
      </c>
      <c r="S1392" s="10">
        <f>(((J1392/60)/60)/24)+DATE(1970,1,1)</f>
        <v>42711.750613425931</v>
      </c>
      <c r="T1392" s="10">
        <f>(((I1392/60)/60)/24)+DATE(1970,1,1)</f>
        <v>42771.750613425931</v>
      </c>
      <c r="U1392" s="5">
        <f>P1392/3304</f>
        <v>0.17907586763518965</v>
      </c>
      <c r="V1392" s="5">
        <f>L1392/26457</f>
        <v>2.2678308198208414E-4</v>
      </c>
    </row>
    <row r="1393" spans="1:22" ht="48" x14ac:dyDescent="0.2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5">
        <f>E1393/D1393</f>
        <v>1.0114285714285713</v>
      </c>
      <c r="P1393" s="6">
        <f>IF(E1393=0,0,E1393/L1393)</f>
        <v>51.304347826086953</v>
      </c>
      <c r="Q1393" t="str">
        <f>LEFT(N1393,FIND("/",N1393)-1)</f>
        <v>music</v>
      </c>
      <c r="R1393" t="str">
        <f>RIGHT(N1393,LEN(N1393)-FIND("/",N1393))</f>
        <v>electronic music</v>
      </c>
      <c r="S1393" s="10">
        <f>(((J1393/60)/60)/24)+DATE(1970,1,1)</f>
        <v>41452.060601851852</v>
      </c>
      <c r="T1393" s="10">
        <f>(((I1393/60)/60)/24)+DATE(1970,1,1)</f>
        <v>41482.060601851852</v>
      </c>
      <c r="U1393" s="5">
        <f>P1393/3304</f>
        <v>1.5527950310559006E-2</v>
      </c>
      <c r="V1393" s="5">
        <f>L1393/26457</f>
        <v>2.6080054427939678E-3</v>
      </c>
    </row>
    <row r="1394" spans="1:22" ht="64" x14ac:dyDescent="0.2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5">
        <f>E1394/D1394</f>
        <v>1.01</v>
      </c>
      <c r="P1394" s="6">
        <f>IF(E1394=0,0,E1394/L1394)</f>
        <v>33.990384615384613</v>
      </c>
      <c r="Q1394" t="str">
        <f>LEFT(N1394,FIND("/",N1394)-1)</f>
        <v>theater</v>
      </c>
      <c r="R1394" t="str">
        <f>RIGHT(N1394,LEN(N1394)-FIND("/",N1394))</f>
        <v>plays</v>
      </c>
      <c r="S1394" s="10">
        <f>(((J1394/60)/60)/24)+DATE(1970,1,1)</f>
        <v>40478.263923611114</v>
      </c>
      <c r="T1394" s="10">
        <f>(((I1394/60)/60)/24)+DATE(1970,1,1)</f>
        <v>40568.166666666664</v>
      </c>
      <c r="U1394" s="5">
        <f>P1394/3304</f>
        <v>1.0287646675358539E-2</v>
      </c>
      <c r="V1394" s="5">
        <f>L1394/26457</f>
        <v>3.9309067543561249E-3</v>
      </c>
    </row>
    <row r="1395" spans="1:22" ht="48" x14ac:dyDescent="0.2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5">
        <f>E1395/D1395</f>
        <v>1.0088571428571429</v>
      </c>
      <c r="P1395" s="6">
        <f>IF(E1395=0,0,E1395/L1395)</f>
        <v>90.538461538461533</v>
      </c>
      <c r="Q1395" t="str">
        <f>LEFT(N1395,FIND("/",N1395)-1)</f>
        <v>theater</v>
      </c>
      <c r="R1395" t="str">
        <f>RIGHT(N1395,LEN(N1395)-FIND("/",N1395))</f>
        <v>musical</v>
      </c>
      <c r="S1395" s="10">
        <f>(((J1395/60)/60)/24)+DATE(1970,1,1)</f>
        <v>42553.583425925928</v>
      </c>
      <c r="T1395" s="10">
        <f>(((I1395/60)/60)/24)+DATE(1970,1,1)</f>
        <v>42611.708333333328</v>
      </c>
      <c r="U1395" s="5">
        <f>P1395/3304</f>
        <v>2.7402682063699012E-2</v>
      </c>
      <c r="V1395" s="5">
        <f>L1395/26457</f>
        <v>1.474090032883547E-3</v>
      </c>
    </row>
    <row r="1396" spans="1:22" ht="48" x14ac:dyDescent="0.2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5">
        <f>E1396/D1396</f>
        <v>1.0085714285714287</v>
      </c>
      <c r="P1396" s="6">
        <f>IF(E1396=0,0,E1396/L1396)</f>
        <v>88.25</v>
      </c>
      <c r="Q1396" t="str">
        <f>LEFT(N1396,FIND("/",N1396)-1)</f>
        <v>theater</v>
      </c>
      <c r="R1396" t="str">
        <f>RIGHT(N1396,LEN(N1396)-FIND("/",N1396))</f>
        <v>plays</v>
      </c>
      <c r="S1396" s="10">
        <f>(((J1396/60)/60)/24)+DATE(1970,1,1)</f>
        <v>41820.62809027778</v>
      </c>
      <c r="T1396" s="10">
        <f>(((I1396/60)/60)/24)+DATE(1970,1,1)</f>
        <v>41841.165972222225</v>
      </c>
      <c r="U1396" s="5">
        <f>P1396/3304</f>
        <v>2.6710048426150122E-2</v>
      </c>
      <c r="V1396" s="5">
        <f>L1396/26457</f>
        <v>1.5118872132138942E-3</v>
      </c>
    </row>
    <row r="1397" spans="1:22" ht="48" x14ac:dyDescent="0.2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5">
        <f>E1397/D1397</f>
        <v>0.70599999999999996</v>
      </c>
      <c r="P1397" s="6">
        <f>IF(E1397=0,0,E1397/L1397)</f>
        <v>106.96969696969697</v>
      </c>
      <c r="Q1397" t="str">
        <f>LEFT(N1397,FIND("/",N1397)-1)</f>
        <v>theater</v>
      </c>
      <c r="R1397" t="str">
        <f>RIGHT(N1397,LEN(N1397)-FIND("/",N1397))</f>
        <v>plays</v>
      </c>
      <c r="S1397" s="10">
        <f>(((J1397/60)/60)/24)+DATE(1970,1,1)</f>
        <v>42053.049375000002</v>
      </c>
      <c r="T1397" s="10">
        <f>(((I1397/60)/60)/24)+DATE(1970,1,1)</f>
        <v>42096.041666666672</v>
      </c>
      <c r="U1397" s="5">
        <f>P1397/3304</f>
        <v>3.2375816274121359E-2</v>
      </c>
      <c r="V1397" s="5">
        <f>L1397/26457</f>
        <v>1.2473069509014627E-3</v>
      </c>
    </row>
    <row r="1398" spans="1:22" ht="48" x14ac:dyDescent="0.2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5">
        <f>E1398/D1398</f>
        <v>1.0074285714285713</v>
      </c>
      <c r="P1398" s="6">
        <f>IF(E1398=0,0,E1398/L1398)</f>
        <v>76.652173913043484</v>
      </c>
      <c r="Q1398" t="str">
        <f>LEFT(N1398,FIND("/",N1398)-1)</f>
        <v>theater</v>
      </c>
      <c r="R1398" t="str">
        <f>RIGHT(N1398,LEN(N1398)-FIND("/",N1398))</f>
        <v>plays</v>
      </c>
      <c r="S1398" s="10">
        <f>(((J1398/60)/60)/24)+DATE(1970,1,1)</f>
        <v>42559.431203703702</v>
      </c>
      <c r="T1398" s="10">
        <f>(((I1398/60)/60)/24)+DATE(1970,1,1)</f>
        <v>42583.957638888889</v>
      </c>
      <c r="U1398" s="5">
        <f>P1398/3304</f>
        <v>2.3199810506369094E-2</v>
      </c>
      <c r="V1398" s="5">
        <f>L1398/26457</f>
        <v>1.7386702951959784E-3</v>
      </c>
    </row>
    <row r="1399" spans="1:22" ht="32" x14ac:dyDescent="0.2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5">
        <f>E1399/D1399</f>
        <v>1.004</v>
      </c>
      <c r="P1399" s="6">
        <f>IF(E1399=0,0,E1399/L1399)</f>
        <v>103.35294117647059</v>
      </c>
      <c r="Q1399" t="str">
        <f>LEFT(N1399,FIND("/",N1399)-1)</f>
        <v>theater</v>
      </c>
      <c r="R1399" t="str">
        <f>RIGHT(N1399,LEN(N1399)-FIND("/",N1399))</f>
        <v>plays</v>
      </c>
      <c r="S1399" s="10">
        <f>(((J1399/60)/60)/24)+DATE(1970,1,1)</f>
        <v>41862.83997685185</v>
      </c>
      <c r="T1399" s="10">
        <f>(((I1399/60)/60)/24)+DATE(1970,1,1)</f>
        <v>41892.83997685185</v>
      </c>
      <c r="U1399" s="5">
        <f>P1399/3304</f>
        <v>3.1281156530408777E-2</v>
      </c>
      <c r="V1399" s="5">
        <f>L1399/26457</f>
        <v>1.2851041312318102E-3</v>
      </c>
    </row>
    <row r="1400" spans="1:22" ht="48" x14ac:dyDescent="0.2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5">
        <f>E1400/D1400</f>
        <v>1.5260869565217392</v>
      </c>
      <c r="P1400" s="6">
        <f>IF(E1400=0,0,E1400/L1400)</f>
        <v>57.540983606557376</v>
      </c>
      <c r="Q1400" t="str">
        <f>LEFT(N1400,FIND("/",N1400)-1)</f>
        <v>film &amp; video</v>
      </c>
      <c r="R1400" t="str">
        <f>RIGHT(N1400,LEN(N1400)-FIND("/",N1400))</f>
        <v>documentary</v>
      </c>
      <c r="S1400" s="10">
        <f>(((J1400/60)/60)/24)+DATE(1970,1,1)</f>
        <v>40637.866550925923</v>
      </c>
      <c r="T1400" s="10">
        <f>(((I1400/60)/60)/24)+DATE(1970,1,1)</f>
        <v>40688.166666666664</v>
      </c>
      <c r="U1400" s="5">
        <f>P1400/3304</f>
        <v>1.7415551939030684E-2</v>
      </c>
      <c r="V1400" s="5">
        <f>L1400/26457</f>
        <v>2.3056280001511886E-3</v>
      </c>
    </row>
    <row r="1401" spans="1:22" ht="48" x14ac:dyDescent="0.2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5">
        <f>E1401/D1401</f>
        <v>1.0317647058823529</v>
      </c>
      <c r="P1401" s="6">
        <f>IF(E1401=0,0,E1401/L1401)</f>
        <v>87.7</v>
      </c>
      <c r="Q1401" t="str">
        <f>LEFT(N1401,FIND("/",N1401)-1)</f>
        <v>theater</v>
      </c>
      <c r="R1401" t="str">
        <f>RIGHT(N1401,LEN(N1401)-FIND("/",N1401))</f>
        <v>spaces</v>
      </c>
      <c r="S1401" s="10">
        <f>(((J1401/60)/60)/24)+DATE(1970,1,1)</f>
        <v>41785.72729166667</v>
      </c>
      <c r="T1401" s="10">
        <f>(((I1401/60)/60)/24)+DATE(1970,1,1)</f>
        <v>41801.166666666664</v>
      </c>
      <c r="U1401" s="5">
        <f>P1401/3304</f>
        <v>2.654358353510896E-2</v>
      </c>
      <c r="V1401" s="5">
        <f>L1401/26457</f>
        <v>1.5118872132138942E-3</v>
      </c>
    </row>
    <row r="1402" spans="1:22" ht="48" x14ac:dyDescent="0.2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5">
        <f>E1402/D1402</f>
        <v>1.1686666666666667</v>
      </c>
      <c r="P1402" s="6">
        <f>IF(E1402=0,0,E1402/L1402)</f>
        <v>100.17142857142858</v>
      </c>
      <c r="Q1402" t="str">
        <f>LEFT(N1402,FIND("/",N1402)-1)</f>
        <v>theater</v>
      </c>
      <c r="R1402" t="str">
        <f>RIGHT(N1402,LEN(N1402)-FIND("/",N1402))</f>
        <v>plays</v>
      </c>
      <c r="S1402" s="10">
        <f>(((J1402/60)/60)/24)+DATE(1970,1,1)</f>
        <v>41947.762592592589</v>
      </c>
      <c r="T1402" s="10">
        <f>(((I1402/60)/60)/24)+DATE(1970,1,1)</f>
        <v>41987.762592592597</v>
      </c>
      <c r="U1402" s="5">
        <f>P1402/3304</f>
        <v>3.0318228986509859E-2</v>
      </c>
      <c r="V1402" s="5">
        <f>L1402/26457</f>
        <v>1.3229013115621574E-3</v>
      </c>
    </row>
    <row r="1403" spans="1:22" ht="16" x14ac:dyDescent="0.2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5">
        <f>E1403/D1403</f>
        <v>1.0004342857142856</v>
      </c>
      <c r="P1403" s="6">
        <f>IF(E1403=0,0,E1403/L1403)</f>
        <v>291.79333333333335</v>
      </c>
      <c r="Q1403" t="str">
        <f>LEFT(N1403,FIND("/",N1403)-1)</f>
        <v>film &amp; video</v>
      </c>
      <c r="R1403" t="str">
        <f>RIGHT(N1403,LEN(N1403)-FIND("/",N1403))</f>
        <v>television</v>
      </c>
      <c r="S1403" s="10">
        <f>(((J1403/60)/60)/24)+DATE(1970,1,1)</f>
        <v>42468.94458333333</v>
      </c>
      <c r="T1403" s="10">
        <f>(((I1403/60)/60)/24)+DATE(1970,1,1)</f>
        <v>42475.875</v>
      </c>
      <c r="U1403" s="5">
        <f>P1403/3304</f>
        <v>8.8315173527037938E-2</v>
      </c>
      <c r="V1403" s="5">
        <f>L1403/26457</f>
        <v>4.5356616396416828E-4</v>
      </c>
    </row>
    <row r="1404" spans="1:22" ht="64" x14ac:dyDescent="0.2">
      <c r="A1404">
        <v>1679</v>
      </c>
      <c r="B1404" s="3" t="s">
        <v>1680</v>
      </c>
      <c r="C1404" s="3" t="s">
        <v>5789</v>
      </c>
      <c r="D1404">
        <v>2000</v>
      </c>
      <c r="E1404">
        <v>3500</v>
      </c>
      <c r="F1404" t="s">
        <v>8219</v>
      </c>
      <c r="G1404" t="s">
        <v>8224</v>
      </c>
      <c r="H1404" t="s">
        <v>8246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8292</v>
      </c>
      <c r="O1404" s="5">
        <f>E1404/D1404</f>
        <v>1.75</v>
      </c>
      <c r="P1404" s="6">
        <f>IF(E1404=0,0,E1404/L1404)</f>
        <v>62.5</v>
      </c>
      <c r="Q1404" t="str">
        <f>LEFT(N1404,FIND("/",N1404)-1)</f>
        <v>music</v>
      </c>
      <c r="R1404" t="str">
        <f>RIGHT(N1404,LEN(N1404)-FIND("/",N1404))</f>
        <v>pop</v>
      </c>
      <c r="S1404" s="10">
        <f>(((J1404/60)/60)/24)+DATE(1970,1,1)</f>
        <v>40723.068807870368</v>
      </c>
      <c r="T1404" s="10">
        <f>(((I1404/60)/60)/24)+DATE(1970,1,1)</f>
        <v>40746.068807870368</v>
      </c>
      <c r="U1404" s="5">
        <f>P1404/3304</f>
        <v>1.8916464891041162E-2</v>
      </c>
      <c r="V1404" s="5">
        <f>L1404/26457</f>
        <v>2.1166420984994518E-3</v>
      </c>
    </row>
    <row r="1405" spans="1:22" ht="48" x14ac:dyDescent="0.2">
      <c r="A1405">
        <v>101</v>
      </c>
      <c r="B1405" s="3" t="s">
        <v>103</v>
      </c>
      <c r="C1405" s="3" t="s">
        <v>4212</v>
      </c>
      <c r="D1405">
        <v>3500</v>
      </c>
      <c r="E1405">
        <v>3500</v>
      </c>
      <c r="F1405" t="s">
        <v>8219</v>
      </c>
      <c r="G1405" t="s">
        <v>8224</v>
      </c>
      <c r="H1405" t="s">
        <v>8246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8266</v>
      </c>
      <c r="O1405" s="5">
        <f>E1405/D1405</f>
        <v>1</v>
      </c>
      <c r="P1405" s="6">
        <f>IF(E1405=0,0,E1405/L1405)</f>
        <v>100</v>
      </c>
      <c r="Q1405" t="str">
        <f>LEFT(N1405,FIND("/",N1405)-1)</f>
        <v>film &amp; video</v>
      </c>
      <c r="R1405" t="str">
        <f>RIGHT(N1405,LEN(N1405)-FIND("/",N1405))</f>
        <v>shorts</v>
      </c>
      <c r="S1405" s="10">
        <f>(((J1405/60)/60)/24)+DATE(1970,1,1)</f>
        <v>41274.776736111111</v>
      </c>
      <c r="T1405" s="10">
        <f>(((I1405/60)/60)/24)+DATE(1970,1,1)</f>
        <v>41298.776736111111</v>
      </c>
      <c r="U1405" s="5">
        <f>P1405/3304</f>
        <v>3.026634382566586E-2</v>
      </c>
      <c r="V1405" s="5">
        <f>L1405/26457</f>
        <v>1.3229013115621574E-3</v>
      </c>
    </row>
    <row r="1406" spans="1:22" ht="32" x14ac:dyDescent="0.2">
      <c r="A1406">
        <v>831</v>
      </c>
      <c r="B1406" s="3" t="s">
        <v>832</v>
      </c>
      <c r="C1406" s="3" t="s">
        <v>4941</v>
      </c>
      <c r="D1406">
        <v>1500</v>
      </c>
      <c r="E1406">
        <v>3500</v>
      </c>
      <c r="F1406" t="s">
        <v>8219</v>
      </c>
      <c r="G1406" t="s">
        <v>8224</v>
      </c>
      <c r="H1406" t="s">
        <v>8246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8276</v>
      </c>
      <c r="O1406" s="5">
        <f>E1406/D1406</f>
        <v>2.3333333333333335</v>
      </c>
      <c r="P1406" s="6">
        <f>IF(E1406=0,0,E1406/L1406)</f>
        <v>175</v>
      </c>
      <c r="Q1406" t="str">
        <f>LEFT(N1406,FIND("/",N1406)-1)</f>
        <v>music</v>
      </c>
      <c r="R1406" t="str">
        <f>RIGHT(N1406,LEN(N1406)-FIND("/",N1406))</f>
        <v>rock</v>
      </c>
      <c r="S1406" s="10">
        <f>(((J1406/60)/60)/24)+DATE(1970,1,1)</f>
        <v>40996.646921296298</v>
      </c>
      <c r="T1406" s="10">
        <f>(((I1406/60)/60)/24)+DATE(1970,1,1)</f>
        <v>41026.646921296298</v>
      </c>
      <c r="U1406" s="5">
        <f>P1406/3304</f>
        <v>5.2966101694915252E-2</v>
      </c>
      <c r="V1406" s="5">
        <f>L1406/26457</f>
        <v>7.559436066069471E-4</v>
      </c>
    </row>
    <row r="1407" spans="1:22" ht="48" x14ac:dyDescent="0.2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5">
        <f>E1407/D1407</f>
        <v>1.3996</v>
      </c>
      <c r="P1407" s="6">
        <f>IF(E1407=0,0,E1407/L1407)</f>
        <v>42.670731707317074</v>
      </c>
      <c r="Q1407" t="str">
        <f>LEFT(N1407,FIND("/",N1407)-1)</f>
        <v>technology</v>
      </c>
      <c r="R1407" t="str">
        <f>RIGHT(N1407,LEN(N1407)-FIND("/",N1407))</f>
        <v>wearables</v>
      </c>
      <c r="S1407" s="10">
        <f>(((J1407/60)/60)/24)+DATE(1970,1,1)</f>
        <v>41877.912187499998</v>
      </c>
      <c r="T1407" s="10">
        <f>(((I1407/60)/60)/24)+DATE(1970,1,1)</f>
        <v>41898.912187499998</v>
      </c>
      <c r="U1407" s="5">
        <f>P1407/3304</f>
        <v>1.2914870371464006E-2</v>
      </c>
      <c r="V1407" s="5">
        <f>L1407/26457</f>
        <v>3.0993687870884833E-3</v>
      </c>
    </row>
    <row r="1408" spans="1:22" ht="48" x14ac:dyDescent="0.2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5">
        <f>E1408/D1408</f>
        <v>1.1619999999999999</v>
      </c>
      <c r="P1408" s="6">
        <f>IF(E1408=0,0,E1408/L1408)</f>
        <v>55.333333333333336</v>
      </c>
      <c r="Q1408" t="str">
        <f>LEFT(N1408,FIND("/",N1408)-1)</f>
        <v>theater</v>
      </c>
      <c r="R1408" t="str">
        <f>RIGHT(N1408,LEN(N1408)-FIND("/",N1408))</f>
        <v>plays</v>
      </c>
      <c r="S1408" s="10">
        <f>(((J1408/60)/60)/24)+DATE(1970,1,1)</f>
        <v>42261.917395833334</v>
      </c>
      <c r="T1408" s="10">
        <f>(((I1408/60)/60)/24)+DATE(1970,1,1)</f>
        <v>42291.917395833334</v>
      </c>
      <c r="U1408" s="5">
        <f>P1408/3304</f>
        <v>1.6747376916868444E-2</v>
      </c>
      <c r="V1408" s="5">
        <f>L1408/26457</f>
        <v>2.3812223608118835E-3</v>
      </c>
    </row>
    <row r="1409" spans="1:22" ht="32" x14ac:dyDescent="0.2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5">
        <f>E1409/D1409</f>
        <v>1.1616666666666666</v>
      </c>
      <c r="P1409" s="6">
        <f>IF(E1409=0,0,E1409/L1409)</f>
        <v>63.363636363636367</v>
      </c>
      <c r="Q1409" t="str">
        <f>LEFT(N1409,FIND("/",N1409)-1)</f>
        <v>theater</v>
      </c>
      <c r="R1409" t="str">
        <f>RIGHT(N1409,LEN(N1409)-FIND("/",N1409))</f>
        <v>plays</v>
      </c>
      <c r="S1409" s="10">
        <f>(((J1409/60)/60)/24)+DATE(1970,1,1)</f>
        <v>41839.175706018519</v>
      </c>
      <c r="T1409" s="10">
        <f>(((I1409/60)/60)/24)+DATE(1970,1,1)</f>
        <v>41853.175706018519</v>
      </c>
      <c r="U1409" s="5">
        <f>P1409/3304</f>
        <v>1.9177856042262822E-2</v>
      </c>
      <c r="V1409" s="5">
        <f>L1409/26457</f>
        <v>2.0788449181691044E-3</v>
      </c>
    </row>
    <row r="1410" spans="1:22" ht="48" x14ac:dyDescent="0.2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5">
        <f>E1410/D1410</f>
        <v>1.0843750000000001</v>
      </c>
      <c r="P1410" s="6">
        <f>IF(E1410=0,0,E1410/L1410)</f>
        <v>46.891891891891895</v>
      </c>
      <c r="Q1410" t="str">
        <f>LEFT(N1410,FIND("/",N1410)-1)</f>
        <v>theater</v>
      </c>
      <c r="R1410" t="str">
        <f>RIGHT(N1410,LEN(N1410)-FIND("/",N1410))</f>
        <v>plays</v>
      </c>
      <c r="S1410" s="10">
        <f>(((J1410/60)/60)/24)+DATE(1970,1,1)</f>
        <v>42115.889652777783</v>
      </c>
      <c r="T1410" s="10">
        <f>(((I1410/60)/60)/24)+DATE(1970,1,1)</f>
        <v>42151.114583333328</v>
      </c>
      <c r="U1410" s="5">
        <f>P1410/3304</f>
        <v>1.4192461226359532E-2</v>
      </c>
      <c r="V1410" s="5">
        <f>L1410/26457</f>
        <v>2.7969913444457041E-3</v>
      </c>
    </row>
    <row r="1411" spans="1:22" ht="48" x14ac:dyDescent="0.2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5">
        <f>E1411/D1411</f>
        <v>1.3864000000000001</v>
      </c>
      <c r="P1411" s="6">
        <f>IF(E1411=0,0,E1411/L1411)</f>
        <v>29.623931623931625</v>
      </c>
      <c r="Q1411" t="str">
        <f>LEFT(N1411,FIND("/",N1411)-1)</f>
        <v>music</v>
      </c>
      <c r="R1411" t="str">
        <f>RIGHT(N1411,LEN(N1411)-FIND("/",N1411))</f>
        <v>rock</v>
      </c>
      <c r="S1411" s="10">
        <f>(((J1411/60)/60)/24)+DATE(1970,1,1)</f>
        <v>42438.667071759264</v>
      </c>
      <c r="T1411" s="10">
        <f>(((I1411/60)/60)/24)+DATE(1970,1,1)</f>
        <v>42468.625405092593</v>
      </c>
      <c r="U1411" s="5">
        <f>P1411/3304</f>
        <v>8.9660809999793055E-3</v>
      </c>
      <c r="V1411" s="5">
        <f>L1411/26457</f>
        <v>4.4222700986506405E-3</v>
      </c>
    </row>
    <row r="1412" spans="1:22" ht="32" x14ac:dyDescent="0.2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5">
        <f>E1412/D1412</f>
        <v>6.9320000000000007E-2</v>
      </c>
      <c r="P1412" s="6">
        <f>IF(E1412=0,0,E1412/L1412)</f>
        <v>115.53333333333333</v>
      </c>
      <c r="Q1412" t="str">
        <f>LEFT(N1412,FIND("/",N1412)-1)</f>
        <v>food</v>
      </c>
      <c r="R1412" t="str">
        <f>RIGHT(N1412,LEN(N1412)-FIND("/",N1412))</f>
        <v>food trucks</v>
      </c>
      <c r="S1412" s="10">
        <f>(((J1412/60)/60)/24)+DATE(1970,1,1)</f>
        <v>42394.900462962964</v>
      </c>
      <c r="T1412" s="10">
        <f>(((I1412/60)/60)/24)+DATE(1970,1,1)</f>
        <v>42454.858796296292</v>
      </c>
      <c r="U1412" s="5">
        <f>P1412/3304</f>
        <v>3.4967715899919288E-2</v>
      </c>
      <c r="V1412" s="5">
        <f>L1412/26457</f>
        <v>1.1339154099104206E-3</v>
      </c>
    </row>
    <row r="1413" spans="1:22" ht="48" x14ac:dyDescent="0.2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5">
        <f>E1413/D1413</f>
        <v>1.1551066666666667</v>
      </c>
      <c r="P1413" s="6">
        <f>IF(E1413=0,0,E1413/L1413)</f>
        <v>46.204266666666669</v>
      </c>
      <c r="Q1413" t="str">
        <f>LEFT(N1413,FIND("/",N1413)-1)</f>
        <v>music</v>
      </c>
      <c r="R1413" t="str">
        <f>RIGHT(N1413,LEN(N1413)-FIND("/",N1413))</f>
        <v>indie rock</v>
      </c>
      <c r="S1413" s="10">
        <f>(((J1413/60)/60)/24)+DATE(1970,1,1)</f>
        <v>40395.714722222219</v>
      </c>
      <c r="T1413" s="10">
        <f>(((I1413/60)/60)/24)+DATE(1970,1,1)</f>
        <v>40432.165972222225</v>
      </c>
      <c r="U1413" s="5">
        <f>P1413/3304</f>
        <v>1.3984342211460856E-2</v>
      </c>
      <c r="V1413" s="5">
        <f>L1413/26457</f>
        <v>2.8347885247760516E-3</v>
      </c>
    </row>
    <row r="1414" spans="1:22" ht="96" x14ac:dyDescent="0.2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5">
        <f>E1414/D1414</f>
        <v>1.155</v>
      </c>
      <c r="P1414" s="6">
        <f>IF(E1414=0,0,E1414/L1414)</f>
        <v>30.9375</v>
      </c>
      <c r="Q1414" t="str">
        <f>LEFT(N1414,FIND("/",N1414)-1)</f>
        <v>theater</v>
      </c>
      <c r="R1414" t="str">
        <f>RIGHT(N1414,LEN(N1414)-FIND("/",N1414))</f>
        <v>plays</v>
      </c>
      <c r="S1414" s="10">
        <f>(((J1414/60)/60)/24)+DATE(1970,1,1)</f>
        <v>42168.316481481481</v>
      </c>
      <c r="T1414" s="10">
        <f>(((I1414/60)/60)/24)+DATE(1970,1,1)</f>
        <v>42198.316481481481</v>
      </c>
      <c r="U1414" s="5">
        <f>P1414/3304</f>
        <v>9.3636501210653759E-3</v>
      </c>
      <c r="V1414" s="5">
        <f>L1414/26457</f>
        <v>4.2332841969989037E-3</v>
      </c>
    </row>
    <row r="1415" spans="1:22" ht="32" x14ac:dyDescent="0.2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5">
        <f>E1415/D1415</f>
        <v>1.1533333333333333</v>
      </c>
      <c r="P1415" s="6">
        <f>IF(E1415=0,0,E1415/L1415)</f>
        <v>82.38095238095238</v>
      </c>
      <c r="Q1415" t="str">
        <f>LEFT(N1415,FIND("/",N1415)-1)</f>
        <v>music</v>
      </c>
      <c r="R1415" t="str">
        <f>RIGHT(N1415,LEN(N1415)-FIND("/",N1415))</f>
        <v>pop</v>
      </c>
      <c r="S1415" s="10">
        <f>(((J1415/60)/60)/24)+DATE(1970,1,1)</f>
        <v>40973.72623842593</v>
      </c>
      <c r="T1415" s="10">
        <f>(((I1415/60)/60)/24)+DATE(1970,1,1)</f>
        <v>41020.165972222225</v>
      </c>
      <c r="U1415" s="5">
        <f>P1415/3304</f>
        <v>2.4933702294477111E-2</v>
      </c>
      <c r="V1415" s="5">
        <f>L1415/26457</f>
        <v>1.5874815738745889E-3</v>
      </c>
    </row>
    <row r="1416" spans="1:22" ht="48" x14ac:dyDescent="0.2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5">
        <f>E1416/D1416</f>
        <v>1.726845</v>
      </c>
      <c r="P1416" s="6">
        <f>IF(E1416=0,0,E1416/L1416)</f>
        <v>49.338428571428572</v>
      </c>
      <c r="Q1416" t="str">
        <f>LEFT(N1416,FIND("/",N1416)-1)</f>
        <v>music</v>
      </c>
      <c r="R1416" t="str">
        <f>RIGHT(N1416,LEN(N1416)-FIND("/",N1416))</f>
        <v>indie rock</v>
      </c>
      <c r="S1416" s="10">
        <f>(((J1416/60)/60)/24)+DATE(1970,1,1)</f>
        <v>42043.152650462958</v>
      </c>
      <c r="T1416" s="10">
        <f>(((I1416/60)/60)/24)+DATE(1970,1,1)</f>
        <v>42073.110983796301</v>
      </c>
      <c r="U1416" s="5">
        <f>P1416/3304</f>
        <v>1.4932938429609133E-2</v>
      </c>
      <c r="V1416" s="5">
        <f>L1416/26457</f>
        <v>2.6458026231243148E-3</v>
      </c>
    </row>
    <row r="1417" spans="1:22" ht="32" x14ac:dyDescent="0.2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5">
        <f>E1417/D1417</f>
        <v>1.0451515151515152</v>
      </c>
      <c r="P1417" s="6">
        <f>IF(E1417=0,0,E1417/L1417)</f>
        <v>86.224999999999994</v>
      </c>
      <c r="Q1417" t="str">
        <f>LEFT(N1417,FIND("/",N1417)-1)</f>
        <v>theater</v>
      </c>
      <c r="R1417" t="str">
        <f>RIGHT(N1417,LEN(N1417)-FIND("/",N1417))</f>
        <v>plays</v>
      </c>
      <c r="S1417" s="10">
        <f>(((J1417/60)/60)/24)+DATE(1970,1,1)</f>
        <v>42165.993125000001</v>
      </c>
      <c r="T1417" s="10">
        <f>(((I1417/60)/60)/24)+DATE(1970,1,1)</f>
        <v>42187.993125000001</v>
      </c>
      <c r="U1417" s="5">
        <f>P1417/3304</f>
        <v>2.6097154963680386E-2</v>
      </c>
      <c r="V1417" s="5">
        <f>L1417/26457</f>
        <v>1.5118872132138942E-3</v>
      </c>
    </row>
    <row r="1418" spans="1:22" ht="48" x14ac:dyDescent="0.2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5">
        <f>E1418/D1418</f>
        <v>0.34410000000000002</v>
      </c>
      <c r="P1418" s="6">
        <f>IF(E1418=0,0,E1418/L1418)</f>
        <v>132.34615384615384</v>
      </c>
      <c r="Q1418" t="str">
        <f>LEFT(N1418,FIND("/",N1418)-1)</f>
        <v>theater</v>
      </c>
      <c r="R1418" t="str">
        <f>RIGHT(N1418,LEN(N1418)-FIND("/",N1418))</f>
        <v>spaces</v>
      </c>
      <c r="S1418" s="10">
        <f>(((J1418/60)/60)/24)+DATE(1970,1,1)</f>
        <v>42800.801817129628</v>
      </c>
      <c r="T1418" s="10">
        <f>(((I1418/60)/60)/24)+DATE(1970,1,1)</f>
        <v>42830.760150462964</v>
      </c>
      <c r="U1418" s="5">
        <f>P1418/3304</f>
        <v>4.0056341963121619E-2</v>
      </c>
      <c r="V1418" s="5">
        <f>L1418/26457</f>
        <v>9.8272668858903124E-4</v>
      </c>
    </row>
    <row r="1419" spans="1:22" ht="48" x14ac:dyDescent="0.2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5">
        <f>E1419/D1419</f>
        <v>1.1466666666666667</v>
      </c>
      <c r="P1419" s="6">
        <f>IF(E1419=0,0,E1419/L1419)</f>
        <v>110.96774193548387</v>
      </c>
      <c r="Q1419" t="str">
        <f>LEFT(N1419,FIND("/",N1419)-1)</f>
        <v>theater</v>
      </c>
      <c r="R1419" t="str">
        <f>RIGHT(N1419,LEN(N1419)-FIND("/",N1419))</f>
        <v>plays</v>
      </c>
      <c r="S1419" s="10">
        <f>(((J1419/60)/60)/24)+DATE(1970,1,1)</f>
        <v>42430.040798611109</v>
      </c>
      <c r="T1419" s="10">
        <f>(((I1419/60)/60)/24)+DATE(1970,1,1)</f>
        <v>42449.999131944445</v>
      </c>
      <c r="U1419" s="5">
        <f>P1419/3304</f>
        <v>3.3585878309771146E-2</v>
      </c>
      <c r="V1419" s="5">
        <f>L1419/26457</f>
        <v>1.171712590240768E-3</v>
      </c>
    </row>
    <row r="1420" spans="1:22" ht="48" x14ac:dyDescent="0.2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5">
        <f>E1420/D1420</f>
        <v>1.1439999999999999</v>
      </c>
      <c r="P1420" s="6">
        <f>IF(E1420=0,0,E1420/L1420)</f>
        <v>104</v>
      </c>
      <c r="Q1420" t="str">
        <f>LEFT(N1420,FIND("/",N1420)-1)</f>
        <v>music</v>
      </c>
      <c r="R1420" t="str">
        <f>RIGHT(N1420,LEN(N1420)-FIND("/",N1420))</f>
        <v>indie rock</v>
      </c>
      <c r="S1420" s="10">
        <f>(((J1420/60)/60)/24)+DATE(1970,1,1)</f>
        <v>41626.761053240742</v>
      </c>
      <c r="T1420" s="10">
        <f>(((I1420/60)/60)/24)+DATE(1970,1,1)</f>
        <v>41654.814583333333</v>
      </c>
      <c r="U1420" s="5">
        <f>P1420/3304</f>
        <v>3.1476997578692496E-2</v>
      </c>
      <c r="V1420" s="5">
        <f>L1420/26457</f>
        <v>1.2473069509014627E-3</v>
      </c>
    </row>
    <row r="1421" spans="1:22" ht="48" x14ac:dyDescent="0.2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5">
        <f>E1421/D1421</f>
        <v>1.2210714285714286</v>
      </c>
      <c r="P1421" s="6">
        <f>IF(E1421=0,0,E1421/L1421)</f>
        <v>48.842857142857142</v>
      </c>
      <c r="Q1421" t="str">
        <f>LEFT(N1421,FIND("/",N1421)-1)</f>
        <v>music</v>
      </c>
      <c r="R1421" t="str">
        <f>RIGHT(N1421,LEN(N1421)-FIND("/",N1421))</f>
        <v>rock</v>
      </c>
      <c r="S1421" s="10">
        <f>(((J1421/60)/60)/24)+DATE(1970,1,1)</f>
        <v>40945.845312500001</v>
      </c>
      <c r="T1421" s="10">
        <f>(((I1421/60)/60)/24)+DATE(1970,1,1)</f>
        <v>40985.80364583333</v>
      </c>
      <c r="U1421" s="5">
        <f>P1421/3304</f>
        <v>1.4782947077135939E-2</v>
      </c>
      <c r="V1421" s="5">
        <f>L1421/26457</f>
        <v>2.6458026231243148E-3</v>
      </c>
    </row>
    <row r="1422" spans="1:22" ht="48" x14ac:dyDescent="0.2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5">
        <f>E1422/D1422</f>
        <v>1.3668E-2</v>
      </c>
      <c r="P1422" s="6">
        <f>IF(E1422=0,0,E1422/L1422)</f>
        <v>100.5</v>
      </c>
      <c r="Q1422" t="str">
        <f>LEFT(N1422,FIND("/",N1422)-1)</f>
        <v>technology</v>
      </c>
      <c r="R1422" t="str">
        <f>RIGHT(N1422,LEN(N1422)-FIND("/",N1422))</f>
        <v>wearables</v>
      </c>
      <c r="S1422" s="10">
        <f>(((J1422/60)/60)/24)+DATE(1970,1,1)</f>
        <v>42569.50409722222</v>
      </c>
      <c r="T1422" s="10">
        <f>(((I1422/60)/60)/24)+DATE(1970,1,1)</f>
        <v>42599.50409722222</v>
      </c>
      <c r="U1422" s="5">
        <f>P1422/3304</f>
        <v>3.0417675544794191E-2</v>
      </c>
      <c r="V1422" s="5">
        <f>L1422/26457</f>
        <v>1.2851041312318102E-3</v>
      </c>
    </row>
    <row r="1423" spans="1:22" ht="48" x14ac:dyDescent="0.2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5">
        <f>E1423/D1423</f>
        <v>0.17512820512820512</v>
      </c>
      <c r="P1423" s="6">
        <f>IF(E1423=0,0,E1423/L1423)</f>
        <v>126.48148148148148</v>
      </c>
      <c r="Q1423" t="str">
        <f>LEFT(N1423,FIND("/",N1423)-1)</f>
        <v>technology</v>
      </c>
      <c r="R1423" t="str">
        <f>RIGHT(N1423,LEN(N1423)-FIND("/",N1423))</f>
        <v>makerspaces</v>
      </c>
      <c r="S1423" s="10">
        <f>(((J1423/60)/60)/24)+DATE(1970,1,1)</f>
        <v>41793.029432870368</v>
      </c>
      <c r="T1423" s="10">
        <f>(((I1423/60)/60)/24)+DATE(1970,1,1)</f>
        <v>41823.029432870368</v>
      </c>
      <c r="U1423" s="5">
        <f>P1423/3304</f>
        <v>3.8281320060981075E-2</v>
      </c>
      <c r="V1423" s="5">
        <f>L1423/26457</f>
        <v>1.0205238689193787E-3</v>
      </c>
    </row>
    <row r="1424" spans="1:22" ht="48" x14ac:dyDescent="0.2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5">
        <f>E1424/D1424</f>
        <v>0.13639999999999999</v>
      </c>
      <c r="P1424" s="6">
        <f>IF(E1424=0,0,E1424/L1424)</f>
        <v>155</v>
      </c>
      <c r="Q1424" t="str">
        <f>LEFT(N1424,FIND("/",N1424)-1)</f>
        <v>publishing</v>
      </c>
      <c r="R1424" t="str">
        <f>RIGHT(N1424,LEN(N1424)-FIND("/",N1424))</f>
        <v>art books</v>
      </c>
      <c r="S1424" s="10">
        <f>(((J1424/60)/60)/24)+DATE(1970,1,1)</f>
        <v>41962.062326388885</v>
      </c>
      <c r="T1424" s="10">
        <f>(((I1424/60)/60)/24)+DATE(1970,1,1)</f>
        <v>41997.062326388885</v>
      </c>
      <c r="U1424" s="5">
        <f>P1424/3304</f>
        <v>4.6912832929782079E-2</v>
      </c>
      <c r="V1424" s="5">
        <f>L1424/26457</f>
        <v>8.3153796726764188E-4</v>
      </c>
    </row>
    <row r="1425" spans="1:22" ht="48" x14ac:dyDescent="0.2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5">
        <f>E1425/D1425</f>
        <v>6.3092592592592589E-2</v>
      </c>
      <c r="P1425" s="6">
        <f>IF(E1425=0,0,E1425/L1425)</f>
        <v>113.56666666666666</v>
      </c>
      <c r="Q1425" t="str">
        <f>LEFT(N1425,FIND("/",N1425)-1)</f>
        <v>games</v>
      </c>
      <c r="R1425" t="str">
        <f>RIGHT(N1425,LEN(N1425)-FIND("/",N1425))</f>
        <v>video games</v>
      </c>
      <c r="S1425" s="10">
        <f>(((J1425/60)/60)/24)+DATE(1970,1,1)</f>
        <v>41613.172974537039</v>
      </c>
      <c r="T1425" s="10">
        <f>(((I1425/60)/60)/24)+DATE(1970,1,1)</f>
        <v>41643.172974537039</v>
      </c>
      <c r="U1425" s="5">
        <f>P1425/3304</f>
        <v>3.4372477804681195E-2</v>
      </c>
      <c r="V1425" s="5">
        <f>L1425/26457</f>
        <v>1.1339154099104206E-3</v>
      </c>
    </row>
    <row r="1426" spans="1:22" ht="64" x14ac:dyDescent="0.2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5">
        <f>E1426/D1426</f>
        <v>1.1356666666666666</v>
      </c>
      <c r="P1426" s="6">
        <f>IF(E1426=0,0,E1426/L1426)</f>
        <v>113.56666666666666</v>
      </c>
      <c r="Q1426" t="str">
        <f>LEFT(N1426,FIND("/",N1426)-1)</f>
        <v>theater</v>
      </c>
      <c r="R1426" t="str">
        <f>RIGHT(N1426,LEN(N1426)-FIND("/",N1426))</f>
        <v>plays</v>
      </c>
      <c r="S1426" s="10">
        <f>(((J1426/60)/60)/24)+DATE(1970,1,1)</f>
        <v>42026.88118055556</v>
      </c>
      <c r="T1426" s="10">
        <f>(((I1426/60)/60)/24)+DATE(1970,1,1)</f>
        <v>42086.093055555553</v>
      </c>
      <c r="U1426" s="5">
        <f>P1426/3304</f>
        <v>3.4372477804681195E-2</v>
      </c>
      <c r="V1426" s="5">
        <f>L1426/26457</f>
        <v>1.1339154099104206E-3</v>
      </c>
    </row>
    <row r="1427" spans="1:22" ht="48" x14ac:dyDescent="0.2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5">
        <f>E1427/D1427</f>
        <v>0.61909090909090914</v>
      </c>
      <c r="P1427" s="6">
        <f>IF(E1427=0,0,E1427/L1427)</f>
        <v>486.42857142857144</v>
      </c>
      <c r="Q1427" t="str">
        <f>LEFT(N1427,FIND("/",N1427)-1)</f>
        <v>theater</v>
      </c>
      <c r="R1427" t="str">
        <f>RIGHT(N1427,LEN(N1427)-FIND("/",N1427))</f>
        <v>plays</v>
      </c>
      <c r="S1427" s="10">
        <f>(((J1427/60)/60)/24)+DATE(1970,1,1)</f>
        <v>41830.234166666669</v>
      </c>
      <c r="T1427" s="10">
        <f>(((I1427/60)/60)/24)+DATE(1970,1,1)</f>
        <v>41860.234166666669</v>
      </c>
      <c r="U1427" s="5">
        <f>P1427/3304</f>
        <v>0.14722414389484609</v>
      </c>
      <c r="V1427" s="5">
        <f>L1427/26457</f>
        <v>2.6458026231243148E-4</v>
      </c>
    </row>
    <row r="1428" spans="1:22" ht="48" x14ac:dyDescent="0.2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5">
        <f>E1428/D1428</f>
        <v>1.0625</v>
      </c>
      <c r="P1428" s="6">
        <f>IF(E1428=0,0,E1428/L1428)</f>
        <v>56.666666666666664</v>
      </c>
      <c r="Q1428" t="str">
        <f>LEFT(N1428,FIND("/",N1428)-1)</f>
        <v>film &amp; video</v>
      </c>
      <c r="R1428" t="str">
        <f>RIGHT(N1428,LEN(N1428)-FIND("/",N1428))</f>
        <v>shorts</v>
      </c>
      <c r="S1428" s="10">
        <f>(((J1428/60)/60)/24)+DATE(1970,1,1)</f>
        <v>41214.79483796296</v>
      </c>
      <c r="T1428" s="10">
        <f>(((I1428/60)/60)/24)+DATE(1970,1,1)</f>
        <v>41250.979166666664</v>
      </c>
      <c r="U1428" s="5">
        <f>P1428/3304</f>
        <v>1.7150928167877319E-2</v>
      </c>
      <c r="V1428" s="5">
        <f>L1428/26457</f>
        <v>2.2678308198208412E-3</v>
      </c>
    </row>
    <row r="1429" spans="1:22" ht="48" x14ac:dyDescent="0.2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5">
        <f>E1429/D1429</f>
        <v>1.36</v>
      </c>
      <c r="P1429" s="6">
        <f>IF(E1429=0,0,E1429/L1429)</f>
        <v>66.666666666666671</v>
      </c>
      <c r="Q1429" t="str">
        <f>LEFT(N1429,FIND("/",N1429)-1)</f>
        <v>theater</v>
      </c>
      <c r="R1429" t="str">
        <f>RIGHT(N1429,LEN(N1429)-FIND("/",N1429))</f>
        <v>plays</v>
      </c>
      <c r="S1429" s="10">
        <f>(((J1429/60)/60)/24)+DATE(1970,1,1)</f>
        <v>42072.370381944449</v>
      </c>
      <c r="T1429" s="10">
        <f>(((I1429/60)/60)/24)+DATE(1970,1,1)</f>
        <v>42102.370381944449</v>
      </c>
      <c r="U1429" s="5">
        <f>P1429/3304</f>
        <v>2.0177562550443909E-2</v>
      </c>
      <c r="V1429" s="5">
        <f>L1429/26457</f>
        <v>1.9276561968477152E-3</v>
      </c>
    </row>
    <row r="1430" spans="1:22" ht="48" x14ac:dyDescent="0.2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5">
        <f>E1430/D1430</f>
        <v>1.0455692307692308</v>
      </c>
      <c r="P1430" s="6">
        <f>IF(E1430=0,0,E1430/L1430)</f>
        <v>91.840540540540545</v>
      </c>
      <c r="Q1430" t="str">
        <f>LEFT(N1430,FIND("/",N1430)-1)</f>
        <v>film &amp; video</v>
      </c>
      <c r="R1430" t="str">
        <f>RIGHT(N1430,LEN(N1430)-FIND("/",N1430))</f>
        <v>shorts</v>
      </c>
      <c r="S1430" s="10">
        <f>(((J1430/60)/60)/24)+DATE(1970,1,1)</f>
        <v>40739.069282407407</v>
      </c>
      <c r="T1430" s="10">
        <f>(((I1430/60)/60)/24)+DATE(1970,1,1)</f>
        <v>40768.958333333336</v>
      </c>
      <c r="U1430" s="5">
        <f>P1430/3304</f>
        <v>2.7796773771350043E-2</v>
      </c>
      <c r="V1430" s="5">
        <f>L1430/26457</f>
        <v>1.3984956722228521E-3</v>
      </c>
    </row>
    <row r="1431" spans="1:22" ht="48" x14ac:dyDescent="0.2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5">
        <f>E1431/D1431</f>
        <v>1.6976511744127936</v>
      </c>
      <c r="P1431" s="6">
        <f>IF(E1431=0,0,E1431/L1431)</f>
        <v>47.180555555555557</v>
      </c>
      <c r="Q1431" t="str">
        <f>LEFT(N1431,FIND("/",N1431)-1)</f>
        <v>technology</v>
      </c>
      <c r="R1431" t="str">
        <f>RIGHT(N1431,LEN(N1431)-FIND("/",N1431))</f>
        <v>space exploration</v>
      </c>
      <c r="S1431" s="10">
        <f>(((J1431/60)/60)/24)+DATE(1970,1,1)</f>
        <v>42453.49726851852</v>
      </c>
      <c r="T1431" s="10">
        <f>(((I1431/60)/60)/24)+DATE(1970,1,1)</f>
        <v>42490.5</v>
      </c>
      <c r="U1431" s="5">
        <f>P1431/3304</f>
        <v>1.4279829163303739E-2</v>
      </c>
      <c r="V1431" s="5">
        <f>L1431/26457</f>
        <v>2.7213969837850097E-3</v>
      </c>
    </row>
    <row r="1432" spans="1:22" ht="32" x14ac:dyDescent="0.2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5">
        <f>E1432/D1432</f>
        <v>1.0951612903225807</v>
      </c>
      <c r="P1432" s="6">
        <f>IF(E1432=0,0,E1432/L1432)</f>
        <v>45.878378378378379</v>
      </c>
      <c r="Q1432" t="str">
        <f>LEFT(N1432,FIND("/",N1432)-1)</f>
        <v>theater</v>
      </c>
      <c r="R1432" t="str">
        <f>RIGHT(N1432,LEN(N1432)-FIND("/",N1432))</f>
        <v>plays</v>
      </c>
      <c r="S1432" s="10">
        <f>(((J1432/60)/60)/24)+DATE(1970,1,1)</f>
        <v>42206.835370370376</v>
      </c>
      <c r="T1432" s="10">
        <f>(((I1432/60)/60)/24)+DATE(1970,1,1)</f>
        <v>42236.835370370376</v>
      </c>
      <c r="U1432" s="5">
        <f>P1432/3304</f>
        <v>1.3885707741639945E-2</v>
      </c>
      <c r="V1432" s="5">
        <f>L1432/26457</f>
        <v>2.7969913444457041E-3</v>
      </c>
    </row>
    <row r="1433" spans="1:22" ht="48" x14ac:dyDescent="0.2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5">
        <f>E1433/D1433</f>
        <v>1.3046153846153845</v>
      </c>
      <c r="P1433" s="6">
        <f>IF(E1433=0,0,E1433/L1433)</f>
        <v>49.882352941176471</v>
      </c>
      <c r="Q1433" t="str">
        <f>LEFT(N1433,FIND("/",N1433)-1)</f>
        <v>film &amp; video</v>
      </c>
      <c r="R1433" t="str">
        <f>RIGHT(N1433,LEN(N1433)-FIND("/",N1433))</f>
        <v>television</v>
      </c>
      <c r="S1433" s="10">
        <f>(((J1433/60)/60)/24)+DATE(1970,1,1)</f>
        <v>41841.321770833332</v>
      </c>
      <c r="T1433" s="10">
        <f>(((I1433/60)/60)/24)+DATE(1970,1,1)</f>
        <v>41856.321770833332</v>
      </c>
      <c r="U1433" s="5">
        <f>P1433/3304</f>
        <v>1.5097564449508617E-2</v>
      </c>
      <c r="V1433" s="5">
        <f>L1433/26457</f>
        <v>2.5702082624636203E-3</v>
      </c>
    </row>
    <row r="1434" spans="1:22" ht="48" x14ac:dyDescent="0.2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5">
        <f>E1434/D1434</f>
        <v>5.6500000000000002E-2</v>
      </c>
      <c r="P1434" s="6">
        <f>IF(E1434=0,0,E1434/L1434)</f>
        <v>89.21052631578948</v>
      </c>
      <c r="Q1434" t="str">
        <f>LEFT(N1434,FIND("/",N1434)-1)</f>
        <v>food</v>
      </c>
      <c r="R1434" t="str">
        <f>RIGHT(N1434,LEN(N1434)-FIND("/",N1434))</f>
        <v>food trucks</v>
      </c>
      <c r="S1434" s="10">
        <f>(((J1434/60)/60)/24)+DATE(1970,1,1)</f>
        <v>41964.844444444447</v>
      </c>
      <c r="T1434" s="10">
        <f>(((I1434/60)/60)/24)+DATE(1970,1,1)</f>
        <v>41998.844444444447</v>
      </c>
      <c r="U1434" s="5">
        <f>P1434/3304</f>
        <v>2.7000764623422966E-2</v>
      </c>
      <c r="V1434" s="5">
        <f>L1434/26457</f>
        <v>1.4362928525531995E-3</v>
      </c>
    </row>
    <row r="1435" spans="1:22" ht="48" x14ac:dyDescent="0.2">
      <c r="A1435">
        <v>3604</v>
      </c>
      <c r="B1435" s="3" t="s">
        <v>3603</v>
      </c>
      <c r="C1435" s="3" t="s">
        <v>7714</v>
      </c>
      <c r="D1435">
        <v>3000</v>
      </c>
      <c r="E1435">
        <v>3385</v>
      </c>
      <c r="F1435" t="s">
        <v>8219</v>
      </c>
      <c r="G1435" t="s">
        <v>8224</v>
      </c>
      <c r="H1435" t="s">
        <v>8246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8271</v>
      </c>
      <c r="O1435" s="5">
        <f>E1435/D1435</f>
        <v>1.1283333333333334</v>
      </c>
      <c r="P1435" s="6">
        <f>IF(E1435=0,0,E1435/L1435)</f>
        <v>49.05797101449275</v>
      </c>
      <c r="Q1435" t="str">
        <f>LEFT(N1435,FIND("/",N1435)-1)</f>
        <v>theater</v>
      </c>
      <c r="R1435" t="str">
        <f>RIGHT(N1435,LEN(N1435)-FIND("/",N1435))</f>
        <v>plays</v>
      </c>
      <c r="S1435" s="10">
        <f>(((J1435/60)/60)/24)+DATE(1970,1,1)</f>
        <v>42483.015694444446</v>
      </c>
      <c r="T1435" s="10">
        <f>(((I1435/60)/60)/24)+DATE(1970,1,1)</f>
        <v>42489.290972222225</v>
      </c>
      <c r="U1435" s="5">
        <f>P1435/3304</f>
        <v>1.4848054181141873E-2</v>
      </c>
      <c r="V1435" s="5">
        <f>L1435/26457</f>
        <v>2.6080054427939678E-3</v>
      </c>
    </row>
    <row r="1436" spans="1:22" ht="48" x14ac:dyDescent="0.2">
      <c r="A1436">
        <v>2115</v>
      </c>
      <c r="B1436" s="3" t="s">
        <v>2116</v>
      </c>
      <c r="C1436" s="3" t="s">
        <v>6225</v>
      </c>
      <c r="D1436">
        <v>1500</v>
      </c>
      <c r="E1436">
        <v>3385</v>
      </c>
      <c r="F1436" t="s">
        <v>8219</v>
      </c>
      <c r="G1436" t="s">
        <v>8224</v>
      </c>
      <c r="H1436" t="s">
        <v>8246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8279</v>
      </c>
      <c r="O1436" s="5">
        <f>E1436/D1436</f>
        <v>2.2566666666666668</v>
      </c>
      <c r="P1436" s="6">
        <f>IF(E1436=0,0,E1436/L1436)</f>
        <v>94.027777777777771</v>
      </c>
      <c r="Q1436" t="str">
        <f>LEFT(N1436,FIND("/",N1436)-1)</f>
        <v>music</v>
      </c>
      <c r="R1436" t="str">
        <f>RIGHT(N1436,LEN(N1436)-FIND("/",N1436))</f>
        <v>indie rock</v>
      </c>
      <c r="S1436" s="10">
        <f>(((J1436/60)/60)/24)+DATE(1970,1,1)</f>
        <v>40564.081030092595</v>
      </c>
      <c r="T1436" s="10">
        <f>(((I1436/60)/60)/24)+DATE(1970,1,1)</f>
        <v>40594.081030092595</v>
      </c>
      <c r="U1436" s="5">
        <f>P1436/3304</f>
        <v>2.8458770513855258E-2</v>
      </c>
      <c r="V1436" s="5">
        <f>L1436/26457</f>
        <v>1.3606984918925048E-3</v>
      </c>
    </row>
    <row r="1437" spans="1:22" ht="32" x14ac:dyDescent="0.2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5">
        <f>E1437/D1437</f>
        <v>1.1276666666666666</v>
      </c>
      <c r="P1437" s="6">
        <f>IF(E1437=0,0,E1437/L1437)</f>
        <v>99.5</v>
      </c>
      <c r="Q1437" t="str">
        <f>LEFT(N1437,FIND("/",N1437)-1)</f>
        <v>theater</v>
      </c>
      <c r="R1437" t="str">
        <f>RIGHT(N1437,LEN(N1437)-FIND("/",N1437))</f>
        <v>plays</v>
      </c>
      <c r="S1437" s="10">
        <f>(((J1437/60)/60)/24)+DATE(1970,1,1)</f>
        <v>42627.454097222217</v>
      </c>
      <c r="T1437" s="10">
        <f>(((I1437/60)/60)/24)+DATE(1970,1,1)</f>
        <v>42648.454097222217</v>
      </c>
      <c r="U1437" s="5">
        <f>P1437/3304</f>
        <v>3.0115012106537529E-2</v>
      </c>
      <c r="V1437" s="5">
        <f>L1437/26457</f>
        <v>1.2851041312318102E-3</v>
      </c>
    </row>
    <row r="1438" spans="1:22" ht="48" x14ac:dyDescent="0.2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5">
        <f>E1438/D1438</f>
        <v>1.008955223880597</v>
      </c>
      <c r="P1438" s="6">
        <f>IF(E1438=0,0,E1438/L1438)</f>
        <v>41.728395061728392</v>
      </c>
      <c r="Q1438" t="str">
        <f>LEFT(N1438,FIND("/",N1438)-1)</f>
        <v>music</v>
      </c>
      <c r="R1438" t="str">
        <f>RIGHT(N1438,LEN(N1438)-FIND("/",N1438))</f>
        <v>indie rock</v>
      </c>
      <c r="S1438" s="10">
        <f>(((J1438/60)/60)/24)+DATE(1970,1,1)</f>
        <v>41067.949212962965</v>
      </c>
      <c r="T1438" s="10">
        <f>(((I1438/60)/60)/24)+DATE(1970,1,1)</f>
        <v>41100.991666666669</v>
      </c>
      <c r="U1438" s="5">
        <f>P1438/3304</f>
        <v>1.2629659522314889E-2</v>
      </c>
      <c r="V1438" s="5">
        <f>L1438/26457</f>
        <v>3.0615716067581358E-3</v>
      </c>
    </row>
    <row r="1439" spans="1:22" ht="48" x14ac:dyDescent="0.2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5">
        <f>E1439/D1439</f>
        <v>1.3489</v>
      </c>
      <c r="P1439" s="6">
        <f>IF(E1439=0,0,E1439/L1439)</f>
        <v>59.162280701754383</v>
      </c>
      <c r="Q1439" t="str">
        <f>LEFT(N1439,FIND("/",N1439)-1)</f>
        <v>music</v>
      </c>
      <c r="R1439" t="str">
        <f>RIGHT(N1439,LEN(N1439)-FIND("/",N1439))</f>
        <v>rock</v>
      </c>
      <c r="S1439" s="10">
        <f>(((J1439/60)/60)/24)+DATE(1970,1,1)</f>
        <v>40926.319062499999</v>
      </c>
      <c r="T1439" s="10">
        <f>(((I1439/60)/60)/24)+DATE(1970,1,1)</f>
        <v>40971.319062499999</v>
      </c>
      <c r="U1439" s="5">
        <f>P1439/3304</f>
        <v>1.7906259292298544E-2</v>
      </c>
      <c r="V1439" s="5">
        <f>L1439/26457</f>
        <v>2.1544392788297993E-3</v>
      </c>
    </row>
    <row r="1440" spans="1:22" ht="48" x14ac:dyDescent="0.2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5">
        <f>E1440/D1440</f>
        <v>1.1226666666666667</v>
      </c>
      <c r="P1440" s="6">
        <f>IF(E1440=0,0,E1440/L1440)</f>
        <v>44.315789473684212</v>
      </c>
      <c r="Q1440" t="str">
        <f>LEFT(N1440,FIND("/",N1440)-1)</f>
        <v>publishing</v>
      </c>
      <c r="R1440" t="str">
        <f>RIGHT(N1440,LEN(N1440)-FIND("/",N1440))</f>
        <v>radio &amp; podcasts</v>
      </c>
      <c r="S1440" s="10">
        <f>(((J1440/60)/60)/24)+DATE(1970,1,1)</f>
        <v>41500.727916666663</v>
      </c>
      <c r="T1440" s="10">
        <f>(((I1440/60)/60)/24)+DATE(1970,1,1)</f>
        <v>41530.727916666663</v>
      </c>
      <c r="U1440" s="5">
        <f>P1440/3304</f>
        <v>1.3412769211163503E-2</v>
      </c>
      <c r="V1440" s="5">
        <f>L1440/26457</f>
        <v>2.872585705106399E-3</v>
      </c>
    </row>
    <row r="1441" spans="1:22" ht="48" x14ac:dyDescent="0.2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5">
        <f>E1441/D1441</f>
        <v>1.02</v>
      </c>
      <c r="P1441" s="6">
        <f>IF(E1441=0,0,E1441/L1441)</f>
        <v>99</v>
      </c>
      <c r="Q1441" t="str">
        <f>LEFT(N1441,FIND("/",N1441)-1)</f>
        <v>theater</v>
      </c>
      <c r="R1441" t="str">
        <f>RIGHT(N1441,LEN(N1441)-FIND("/",N1441))</f>
        <v>plays</v>
      </c>
      <c r="S1441" s="10">
        <f>(((J1441/60)/60)/24)+DATE(1970,1,1)</f>
        <v>42460.335312499999</v>
      </c>
      <c r="T1441" s="10">
        <f>(((I1441/60)/60)/24)+DATE(1970,1,1)</f>
        <v>42488.249305555553</v>
      </c>
      <c r="U1441" s="5">
        <f>P1441/3304</f>
        <v>2.9963680387409201E-2</v>
      </c>
      <c r="V1441" s="5">
        <f>L1441/26457</f>
        <v>1.2851041312318102E-3</v>
      </c>
    </row>
    <row r="1442" spans="1:22" ht="48" x14ac:dyDescent="0.2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5">
        <f>E1442/D1442</f>
        <v>1.121</v>
      </c>
      <c r="P1442" s="6">
        <f>IF(E1442=0,0,E1442/L1442)</f>
        <v>44.25</v>
      </c>
      <c r="Q1442" t="str">
        <f>LEFT(N1442,FIND("/",N1442)-1)</f>
        <v>theater</v>
      </c>
      <c r="R1442" t="str">
        <f>RIGHT(N1442,LEN(N1442)-FIND("/",N1442))</f>
        <v>plays</v>
      </c>
      <c r="S1442" s="10">
        <f>(((J1442/60)/60)/24)+DATE(1970,1,1)</f>
        <v>42185.267245370371</v>
      </c>
      <c r="T1442" s="10">
        <f>(((I1442/60)/60)/24)+DATE(1970,1,1)</f>
        <v>42221.458333333328</v>
      </c>
      <c r="U1442" s="5">
        <f>P1442/3304</f>
        <v>1.3392857142857142E-2</v>
      </c>
      <c r="V1442" s="5">
        <f>L1442/26457</f>
        <v>2.872585705106399E-3</v>
      </c>
    </row>
    <row r="1443" spans="1:22" ht="48" x14ac:dyDescent="0.2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5">
        <f>E1443/D1443</f>
        <v>1.050225</v>
      </c>
      <c r="P1443" s="6">
        <f>IF(E1443=0,0,E1443/L1443)</f>
        <v>61.103999999999999</v>
      </c>
      <c r="Q1443" t="str">
        <f>LEFT(N1443,FIND("/",N1443)-1)</f>
        <v>music</v>
      </c>
      <c r="R1443" t="str">
        <f>RIGHT(N1443,LEN(N1443)-FIND("/",N1443))</f>
        <v>indie rock</v>
      </c>
      <c r="S1443" s="10">
        <f>(((J1443/60)/60)/24)+DATE(1970,1,1)</f>
        <v>41913.328356481477</v>
      </c>
      <c r="T1443" s="10">
        <f>(((I1443/60)/60)/24)+DATE(1970,1,1)</f>
        <v>41946.370023148149</v>
      </c>
      <c r="U1443" s="5">
        <f>P1443/3304</f>
        <v>1.8493946731234865E-2</v>
      </c>
      <c r="V1443" s="5">
        <f>L1443/26457</f>
        <v>2.0788449181691044E-3</v>
      </c>
    </row>
    <row r="1444" spans="1:22" ht="48" x14ac:dyDescent="0.2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5">
        <f>E1444/D1444</f>
        <v>1.1176666666666666</v>
      </c>
      <c r="P1444" s="6">
        <f>IF(E1444=0,0,E1444/L1444)</f>
        <v>40.397590361445786</v>
      </c>
      <c r="Q1444" t="str">
        <f>LEFT(N1444,FIND("/",N1444)-1)</f>
        <v>film &amp; video</v>
      </c>
      <c r="R1444" t="str">
        <f>RIGHT(N1444,LEN(N1444)-FIND("/",N1444))</f>
        <v>documentary</v>
      </c>
      <c r="S1444" s="10">
        <f>(((J1444/60)/60)/24)+DATE(1970,1,1)</f>
        <v>42370.571851851855</v>
      </c>
      <c r="T1444" s="10">
        <f>(((I1444/60)/60)/24)+DATE(1970,1,1)</f>
        <v>42394.994444444441</v>
      </c>
      <c r="U1444" s="5">
        <f>P1444/3304</f>
        <v>1.2226873596079234E-2</v>
      </c>
      <c r="V1444" s="5">
        <f>L1444/26457</f>
        <v>3.1371659674188307E-3</v>
      </c>
    </row>
    <row r="1445" spans="1:22" ht="48" x14ac:dyDescent="0.2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5">
        <f>E1445/D1445</f>
        <v>1.1166666666666667</v>
      </c>
      <c r="P1445" s="6">
        <f>IF(E1445=0,0,E1445/L1445)</f>
        <v>68.367346938775512</v>
      </c>
      <c r="Q1445" t="str">
        <f>LEFT(N1445,FIND("/",N1445)-1)</f>
        <v>publishing</v>
      </c>
      <c r="R1445" t="str">
        <f>RIGHT(N1445,LEN(N1445)-FIND("/",N1445))</f>
        <v>nonfiction</v>
      </c>
      <c r="S1445" s="10">
        <f>(((J1445/60)/60)/24)+DATE(1970,1,1)</f>
        <v>40689.570868055554</v>
      </c>
      <c r="T1445" s="10">
        <f>(((I1445/60)/60)/24)+DATE(1970,1,1)</f>
        <v>40719.570868055554</v>
      </c>
      <c r="U1445" s="5">
        <f>P1445/3304</f>
        <v>2.0692296288975641E-2</v>
      </c>
      <c r="V1445" s="5">
        <f>L1445/26457</f>
        <v>1.8520618361870203E-3</v>
      </c>
    </row>
    <row r="1446" spans="1:22" ht="48" x14ac:dyDescent="0.2">
      <c r="A1446">
        <v>3341</v>
      </c>
      <c r="B1446" s="3" t="s">
        <v>3341</v>
      </c>
      <c r="C1446" s="3" t="s">
        <v>7451</v>
      </c>
      <c r="D1446">
        <v>3350</v>
      </c>
      <c r="E1446">
        <v>3350</v>
      </c>
      <c r="F1446" t="s">
        <v>8219</v>
      </c>
      <c r="G1446" t="s">
        <v>8225</v>
      </c>
      <c r="H1446" t="s">
        <v>8247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8271</v>
      </c>
      <c r="O1446" s="5">
        <f>E1446/D1446</f>
        <v>1</v>
      </c>
      <c r="P1446" s="6">
        <f>IF(E1446=0,0,E1446/L1446)</f>
        <v>119.64285714285714</v>
      </c>
      <c r="Q1446" t="str">
        <f>LEFT(N1446,FIND("/",N1446)-1)</f>
        <v>theater</v>
      </c>
      <c r="R1446" t="str">
        <f>RIGHT(N1446,LEN(N1446)-FIND("/",N1446))</f>
        <v>plays</v>
      </c>
      <c r="S1446" s="10">
        <f>(((J1446/60)/60)/24)+DATE(1970,1,1)</f>
        <v>42510.798854166671</v>
      </c>
      <c r="T1446" s="10">
        <f>(((I1446/60)/60)/24)+DATE(1970,1,1)</f>
        <v>42533.708333333328</v>
      </c>
      <c r="U1446" s="5">
        <f>P1446/3304</f>
        <v>3.621151850570737E-2</v>
      </c>
      <c r="V1446" s="5">
        <f>L1446/26457</f>
        <v>1.0583210492497259E-3</v>
      </c>
    </row>
    <row r="1447" spans="1:22" ht="48" x14ac:dyDescent="0.2">
      <c r="A1447">
        <v>3322</v>
      </c>
      <c r="B1447" s="3" t="s">
        <v>3322</v>
      </c>
      <c r="C1447" s="3" t="s">
        <v>7432</v>
      </c>
      <c r="D1447">
        <v>3300</v>
      </c>
      <c r="E1447">
        <v>3350</v>
      </c>
      <c r="F1447" t="s">
        <v>8219</v>
      </c>
      <c r="G1447" t="s">
        <v>8224</v>
      </c>
      <c r="H1447" t="s">
        <v>8246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8271</v>
      </c>
      <c r="O1447" s="5">
        <f>E1447/D1447</f>
        <v>1.0151515151515151</v>
      </c>
      <c r="P1447" s="6">
        <f>IF(E1447=0,0,E1447/L1447)</f>
        <v>145.65217391304347</v>
      </c>
      <c r="Q1447" t="str">
        <f>LEFT(N1447,FIND("/",N1447)-1)</f>
        <v>theater</v>
      </c>
      <c r="R1447" t="str">
        <f>RIGHT(N1447,LEN(N1447)-FIND("/",N1447))</f>
        <v>plays</v>
      </c>
      <c r="S1447" s="10">
        <f>(((J1447/60)/60)/24)+DATE(1970,1,1)</f>
        <v>42521.010370370372</v>
      </c>
      <c r="T1447" s="10">
        <f>(((I1447/60)/60)/24)+DATE(1970,1,1)</f>
        <v>42543.163194444445</v>
      </c>
      <c r="U1447" s="5">
        <f>P1447/3304</f>
        <v>4.4083587746078533E-2</v>
      </c>
      <c r="V1447" s="5">
        <f>L1447/26457</f>
        <v>8.6933514759798922E-4</v>
      </c>
    </row>
    <row r="1448" spans="1:22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>E1448/D1448</f>
        <v>1.1116666666666666</v>
      </c>
      <c r="P1448" s="6">
        <f>IF(E1448=0,0,E1448/L1448)</f>
        <v>416.875</v>
      </c>
      <c r="Q1448" t="str">
        <f>LEFT(N1448,FIND("/",N1448)-1)</f>
        <v>music</v>
      </c>
      <c r="R1448" t="str">
        <f>RIGHT(N1448,LEN(N1448)-FIND("/",N1448))</f>
        <v>indie rock</v>
      </c>
      <c r="S1448" s="10">
        <f>(((J1448/60)/60)/24)+DATE(1970,1,1)</f>
        <v>42323.800138888888</v>
      </c>
      <c r="T1448" s="10">
        <f>(((I1448/60)/60)/24)+DATE(1970,1,1)</f>
        <v>42341.895833333328</v>
      </c>
      <c r="U1448" s="5">
        <f>P1448/3304</f>
        <v>0.12617282082324455</v>
      </c>
      <c r="V1448" s="5">
        <f>L1448/26457</f>
        <v>3.0237744264277887E-4</v>
      </c>
    </row>
    <row r="1449" spans="1:22" ht="48" x14ac:dyDescent="0.2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5">
        <f>E1449/D1449</f>
        <v>1.1100000000000001</v>
      </c>
      <c r="P1449" s="6">
        <f>IF(E1449=0,0,E1449/L1449)</f>
        <v>92.5</v>
      </c>
      <c r="Q1449" t="str">
        <f>LEFT(N1449,FIND("/",N1449)-1)</f>
        <v>theater</v>
      </c>
      <c r="R1449" t="str">
        <f>RIGHT(N1449,LEN(N1449)-FIND("/",N1449))</f>
        <v>plays</v>
      </c>
      <c r="S1449" s="10">
        <f>(((J1449/60)/60)/24)+DATE(1970,1,1)</f>
        <v>42447.896666666667</v>
      </c>
      <c r="T1449" s="10">
        <f>(((I1449/60)/60)/24)+DATE(1970,1,1)</f>
        <v>42470.166666666672</v>
      </c>
      <c r="U1449" s="5">
        <f>P1449/3304</f>
        <v>2.7996368038740921E-2</v>
      </c>
      <c r="V1449" s="5">
        <f>L1449/26457</f>
        <v>1.3606984918925048E-3</v>
      </c>
    </row>
    <row r="1450" spans="1:22" ht="48" x14ac:dyDescent="0.2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5">
        <f>E1450/D1450</f>
        <v>1.1070833333333334</v>
      </c>
      <c r="P1450" s="6">
        <f>IF(E1450=0,0,E1450/L1450)</f>
        <v>28.880434782608695</v>
      </c>
      <c r="Q1450" t="str">
        <f>LEFT(N1450,FIND("/",N1450)-1)</f>
        <v>music</v>
      </c>
      <c r="R1450" t="str">
        <f>RIGHT(N1450,LEN(N1450)-FIND("/",N1450))</f>
        <v>indie rock</v>
      </c>
      <c r="S1450" s="10">
        <f>(((J1450/60)/60)/24)+DATE(1970,1,1)</f>
        <v>41089.186296296299</v>
      </c>
      <c r="T1450" s="10">
        <f>(((I1450/60)/60)/24)+DATE(1970,1,1)</f>
        <v>41109.186296296299</v>
      </c>
      <c r="U1450" s="5">
        <f>P1450/3304</f>
        <v>8.7410516896515422E-3</v>
      </c>
      <c r="V1450" s="5">
        <f>L1450/26457</f>
        <v>4.3466757379899456E-3</v>
      </c>
    </row>
    <row r="1451" spans="1:22" ht="32" x14ac:dyDescent="0.2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5">
        <f>E1451/D1451</f>
        <v>1.1066666666666667</v>
      </c>
      <c r="P1451" s="6">
        <f>IF(E1451=0,0,E1451/L1451)</f>
        <v>63.846153846153847</v>
      </c>
      <c r="Q1451" t="str">
        <f>LEFT(N1451,FIND("/",N1451)-1)</f>
        <v>theater</v>
      </c>
      <c r="R1451" t="str">
        <f>RIGHT(N1451,LEN(N1451)-FIND("/",N1451))</f>
        <v>plays</v>
      </c>
      <c r="S1451" s="10">
        <f>(((J1451/60)/60)/24)+DATE(1970,1,1)</f>
        <v>42171.824884259258</v>
      </c>
      <c r="T1451" s="10">
        <f>(((I1451/60)/60)/24)+DATE(1970,1,1)</f>
        <v>42201.824884259258</v>
      </c>
      <c r="U1451" s="5">
        <f>P1451/3304</f>
        <v>1.9323896442540511E-2</v>
      </c>
      <c r="V1451" s="5">
        <f>L1451/26457</f>
        <v>1.9654533771780625E-3</v>
      </c>
    </row>
    <row r="1452" spans="1:22" ht="48" x14ac:dyDescent="0.2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5">
        <f>E1452/D1452</f>
        <v>0.33189999999999997</v>
      </c>
      <c r="P1452" s="6">
        <f>IF(E1452=0,0,E1452/L1452)</f>
        <v>70.61702127659575</v>
      </c>
      <c r="Q1452" t="str">
        <f>LEFT(N1452,FIND("/",N1452)-1)</f>
        <v>technology</v>
      </c>
      <c r="R1452" t="str">
        <f>RIGHT(N1452,LEN(N1452)-FIND("/",N1452))</f>
        <v>makerspaces</v>
      </c>
      <c r="S1452" s="10">
        <f>(((J1452/60)/60)/24)+DATE(1970,1,1)</f>
        <v>42344.884143518517</v>
      </c>
      <c r="T1452" s="10">
        <f>(((I1452/60)/60)/24)+DATE(1970,1,1)</f>
        <v>42366.25</v>
      </c>
      <c r="U1452" s="5">
        <f>P1452/3304</f>
        <v>2.1373190459018084E-2</v>
      </c>
      <c r="V1452" s="5">
        <f>L1452/26457</f>
        <v>1.7764674755263257E-3</v>
      </c>
    </row>
    <row r="1453" spans="1:22" ht="48" x14ac:dyDescent="0.2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5">
        <f>E1453/D1453</f>
        <v>1.1063333333333334</v>
      </c>
      <c r="P1453" s="6">
        <f>IF(E1453=0,0,E1453/L1453)</f>
        <v>77.186046511627907</v>
      </c>
      <c r="Q1453" t="str">
        <f>LEFT(N1453,FIND("/",N1453)-1)</f>
        <v>theater</v>
      </c>
      <c r="R1453" t="str">
        <f>RIGHT(N1453,LEN(N1453)-FIND("/",N1453))</f>
        <v>plays</v>
      </c>
      <c r="S1453" s="10">
        <f>(((J1453/60)/60)/24)+DATE(1970,1,1)</f>
        <v>41974.898599537039</v>
      </c>
      <c r="T1453" s="10">
        <f>(((I1453/60)/60)/24)+DATE(1970,1,1)</f>
        <v>42009.851388888885</v>
      </c>
      <c r="U1453" s="5">
        <f>P1453/3304</f>
        <v>2.3361394222647672E-2</v>
      </c>
      <c r="V1453" s="5">
        <f>L1453/26457</f>
        <v>1.6252787542049363E-3</v>
      </c>
    </row>
    <row r="1454" spans="1:22" ht="16" x14ac:dyDescent="0.2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5">
        <f>E1454/D1454</f>
        <v>1.1108135252761968</v>
      </c>
      <c r="P1454" s="6">
        <f>IF(E1454=0,0,E1454/L1454)</f>
        <v>34.206185567010309</v>
      </c>
      <c r="Q1454" t="str">
        <f>LEFT(N1454,FIND("/",N1454)-1)</f>
        <v>publishing</v>
      </c>
      <c r="R1454" t="str">
        <f>RIGHT(N1454,LEN(N1454)-FIND("/",N1454))</f>
        <v>nonfiction</v>
      </c>
      <c r="S1454" s="10">
        <f>(((J1454/60)/60)/24)+DATE(1970,1,1)</f>
        <v>41157.042928240742</v>
      </c>
      <c r="T1454" s="10">
        <f>(((I1454/60)/60)/24)+DATE(1970,1,1)</f>
        <v>41175.165972222225</v>
      </c>
      <c r="U1454" s="5">
        <f>P1454/3304</f>
        <v>1.0352961733356631E-2</v>
      </c>
      <c r="V1454" s="5">
        <f>L1454/26457</f>
        <v>3.6663264920436937E-3</v>
      </c>
    </row>
    <row r="1455" spans="1:22" ht="32" x14ac:dyDescent="0.2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5">
        <f>E1455/D1455</f>
        <v>6.6339999999999996E-2</v>
      </c>
      <c r="P1455" s="6">
        <f>IF(E1455=0,0,E1455/L1455)</f>
        <v>89.648648648648646</v>
      </c>
      <c r="Q1455" t="str">
        <f>LEFT(N1455,FIND("/",N1455)-1)</f>
        <v>technology</v>
      </c>
      <c r="R1455" t="str">
        <f>RIGHT(N1455,LEN(N1455)-FIND("/",N1455))</f>
        <v>wearables</v>
      </c>
      <c r="S1455" s="10">
        <f>(((J1455/60)/60)/24)+DATE(1970,1,1)</f>
        <v>41936.647164351853</v>
      </c>
      <c r="T1455" s="10">
        <f>(((I1455/60)/60)/24)+DATE(1970,1,1)</f>
        <v>41981.688831018517</v>
      </c>
      <c r="U1455" s="5">
        <f>P1455/3304</f>
        <v>2.7133368235063151E-2</v>
      </c>
      <c r="V1455" s="5">
        <f>L1455/26457</f>
        <v>1.3984956722228521E-3</v>
      </c>
    </row>
    <row r="1456" spans="1:22" ht="48" x14ac:dyDescent="0.2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8271</v>
      </c>
      <c r="O1456" s="5">
        <f>E1456/D1456</f>
        <v>1.0045454545454546</v>
      </c>
      <c r="P1456" s="6">
        <f>IF(E1456=0,0,E1456/L1456)</f>
        <v>67.65306122448979</v>
      </c>
      <c r="Q1456" t="str">
        <f>LEFT(N1456,FIND("/",N1456)-1)</f>
        <v>theater</v>
      </c>
      <c r="R1456" t="str">
        <f>RIGHT(N1456,LEN(N1456)-FIND("/",N1456))</f>
        <v>plays</v>
      </c>
      <c r="S1456" s="10">
        <f>(((J1456/60)/60)/24)+DATE(1970,1,1)</f>
        <v>42171.725416666668</v>
      </c>
      <c r="T1456" s="10">
        <f>(((I1456/60)/60)/24)+DATE(1970,1,1)</f>
        <v>42201.725416666668</v>
      </c>
      <c r="U1456" s="5">
        <f>P1456/3304</f>
        <v>2.0476108118792309E-2</v>
      </c>
      <c r="V1456" s="5">
        <f>L1456/26457</f>
        <v>1.8520618361870203E-3</v>
      </c>
    </row>
    <row r="1457" spans="1:22" ht="48" x14ac:dyDescent="0.2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8271</v>
      </c>
      <c r="O1457" s="5">
        <f>E1457/D1457</f>
        <v>1.1839285714285714</v>
      </c>
      <c r="P1457" s="6">
        <f>IF(E1457=0,0,E1457/L1457)</f>
        <v>75.340909090909093</v>
      </c>
      <c r="Q1457" t="str">
        <f>LEFT(N1457,FIND("/",N1457)-1)</f>
        <v>theater</v>
      </c>
      <c r="R1457" t="str">
        <f>RIGHT(N1457,LEN(N1457)-FIND("/",N1457))</f>
        <v>plays</v>
      </c>
      <c r="S1457" s="10">
        <f>(((J1457/60)/60)/24)+DATE(1970,1,1)</f>
        <v>41781.096203703702</v>
      </c>
      <c r="T1457" s="10">
        <f>(((I1457/60)/60)/24)+DATE(1970,1,1)</f>
        <v>41794.207638888889</v>
      </c>
      <c r="U1457" s="5">
        <f>P1457/3304</f>
        <v>2.2802938586836893E-2</v>
      </c>
      <c r="V1457" s="5">
        <f>L1457/26457</f>
        <v>1.6630759345352838E-3</v>
      </c>
    </row>
    <row r="1458" spans="1:22" ht="48" x14ac:dyDescent="0.2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5">
        <f>E1458/D1458</f>
        <v>6.6139999999999999</v>
      </c>
      <c r="P1458" s="6">
        <f>IF(E1458=0,0,E1458/L1458)</f>
        <v>21.900662251655628</v>
      </c>
      <c r="Q1458" t="str">
        <f>LEFT(N1458,FIND("/",N1458)-1)</f>
        <v>technology</v>
      </c>
      <c r="R1458" t="str">
        <f>RIGHT(N1458,LEN(N1458)-FIND("/",N1458))</f>
        <v>space exploration</v>
      </c>
      <c r="S1458" s="10">
        <f>(((J1458/60)/60)/24)+DATE(1970,1,1)</f>
        <v>41150.902187499996</v>
      </c>
      <c r="T1458" s="10">
        <f>(((I1458/60)/60)/24)+DATE(1970,1,1)</f>
        <v>41165.165972222225</v>
      </c>
      <c r="U1458" s="5">
        <f>P1458/3304</f>
        <v>6.628529737183907E-3</v>
      </c>
      <c r="V1458" s="5">
        <f>L1458/26457</f>
        <v>5.707374229882451E-3</v>
      </c>
    </row>
    <row r="1459" spans="1:22" ht="48" x14ac:dyDescent="0.2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5">
        <f>E1459/D1459</f>
        <v>1.3220000000000001</v>
      </c>
      <c r="P1459" s="6">
        <f>IF(E1459=0,0,E1459/L1459)</f>
        <v>75.11363636363636</v>
      </c>
      <c r="Q1459" t="str">
        <f>LEFT(N1459,FIND("/",N1459)-1)</f>
        <v>music</v>
      </c>
      <c r="R1459" t="str">
        <f>RIGHT(N1459,LEN(N1459)-FIND("/",N1459))</f>
        <v>rock</v>
      </c>
      <c r="S1459" s="10">
        <f>(((J1459/60)/60)/24)+DATE(1970,1,1)</f>
        <v>42111.899537037039</v>
      </c>
      <c r="T1459" s="10">
        <f>(((I1459/60)/60)/24)+DATE(1970,1,1)</f>
        <v>42163.159722222219</v>
      </c>
      <c r="U1459" s="5">
        <f>P1459/3304</f>
        <v>2.2734151441778559E-2</v>
      </c>
      <c r="V1459" s="5">
        <f>L1459/26457</f>
        <v>1.6630759345352838E-3</v>
      </c>
    </row>
    <row r="1460" spans="1:22" ht="48" x14ac:dyDescent="0.2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5">
        <f>E1460/D1460</f>
        <v>0.18300055555555556</v>
      </c>
      <c r="P1460" s="6">
        <f>IF(E1460=0,0,E1460/L1460)</f>
        <v>122.00037037037038</v>
      </c>
      <c r="Q1460" t="str">
        <f>LEFT(N1460,FIND("/",N1460)-1)</f>
        <v>games</v>
      </c>
      <c r="R1460" t="str">
        <f>RIGHT(N1460,LEN(N1460)-FIND("/",N1460))</f>
        <v>video games</v>
      </c>
      <c r="S1460" s="10">
        <f>(((J1460/60)/60)/24)+DATE(1970,1,1)</f>
        <v>40795.713344907403</v>
      </c>
      <c r="T1460" s="10">
        <f>(((I1460/60)/60)/24)+DATE(1970,1,1)</f>
        <v>40825.713344907403</v>
      </c>
      <c r="U1460" s="5">
        <f>P1460/3304</f>
        <v>3.6925051564882072E-2</v>
      </c>
      <c r="V1460" s="5">
        <f>L1460/26457</f>
        <v>1.0205238689193787E-3</v>
      </c>
    </row>
    <row r="1461" spans="1:22" ht="48" x14ac:dyDescent="0.2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5">
        <f>E1461/D1461</f>
        <v>1.0973333333333333</v>
      </c>
      <c r="P1461" s="6">
        <f>IF(E1461=0,0,E1461/L1461)</f>
        <v>47.028571428571432</v>
      </c>
      <c r="Q1461" t="str">
        <f>LEFT(N1461,FIND("/",N1461)-1)</f>
        <v>theater</v>
      </c>
      <c r="R1461" t="str">
        <f>RIGHT(N1461,LEN(N1461)-FIND("/",N1461))</f>
        <v>plays</v>
      </c>
      <c r="S1461" s="10">
        <f>(((J1461/60)/60)/24)+DATE(1970,1,1)</f>
        <v>42619.935694444444</v>
      </c>
      <c r="T1461" s="10">
        <f>(((I1461/60)/60)/24)+DATE(1970,1,1)</f>
        <v>42643.875</v>
      </c>
      <c r="U1461" s="5">
        <f>P1461/3304</f>
        <v>1.4233829124870288E-2</v>
      </c>
      <c r="V1461" s="5">
        <f>L1461/26457</f>
        <v>2.6458026231243148E-3</v>
      </c>
    </row>
    <row r="1462" spans="1:22" ht="32" x14ac:dyDescent="0.2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5">
        <f>E1462/D1462</f>
        <v>1.0963333333333334</v>
      </c>
      <c r="P1462" s="6">
        <f>IF(E1462=0,0,E1462/L1462)</f>
        <v>28.111111111111111</v>
      </c>
      <c r="Q1462" t="str">
        <f>LEFT(N1462,FIND("/",N1462)-1)</f>
        <v>film &amp; video</v>
      </c>
      <c r="R1462" t="str">
        <f>RIGHT(N1462,LEN(N1462)-FIND("/",N1462))</f>
        <v>television</v>
      </c>
      <c r="S1462" s="10">
        <f>(((J1462/60)/60)/24)+DATE(1970,1,1)</f>
        <v>41719.549131944441</v>
      </c>
      <c r="T1462" s="10">
        <f>(((I1462/60)/60)/24)+DATE(1970,1,1)</f>
        <v>41733.916666666664</v>
      </c>
      <c r="U1462" s="5">
        <f>P1462/3304</f>
        <v>8.5082055421038475E-3</v>
      </c>
      <c r="V1462" s="5">
        <f>L1462/26457</f>
        <v>4.4222700986506405E-3</v>
      </c>
    </row>
    <row r="1463" spans="1:22" ht="48" x14ac:dyDescent="0.2">
      <c r="A1463">
        <v>3688</v>
      </c>
      <c r="B1463" s="3" t="s">
        <v>3685</v>
      </c>
      <c r="C1463" s="3" t="s">
        <v>7798</v>
      </c>
      <c r="D1463">
        <v>3000</v>
      </c>
      <c r="E1463">
        <v>3275</v>
      </c>
      <c r="F1463" t="s">
        <v>8219</v>
      </c>
      <c r="G1463" t="s">
        <v>8225</v>
      </c>
      <c r="H1463" t="s">
        <v>8247</v>
      </c>
      <c r="I1463">
        <v>1407524004</v>
      </c>
      <c r="J1463">
        <v>1404932004</v>
      </c>
      <c r="K1463" t="b">
        <v>0</v>
      </c>
      <c r="L1463">
        <v>39</v>
      </c>
      <c r="M1463" t="b">
        <v>1</v>
      </c>
      <c r="N1463" t="s">
        <v>8271</v>
      </c>
      <c r="O1463" s="5">
        <f>E1463/D1463</f>
        <v>1.0916666666666666</v>
      </c>
      <c r="P1463" s="6">
        <f>IF(E1463=0,0,E1463/L1463)</f>
        <v>83.974358974358978</v>
      </c>
      <c r="Q1463" t="str">
        <f>LEFT(N1463,FIND("/",N1463)-1)</f>
        <v>theater</v>
      </c>
      <c r="R1463" t="str">
        <f>RIGHT(N1463,LEN(N1463)-FIND("/",N1463))</f>
        <v>plays</v>
      </c>
      <c r="S1463" s="10">
        <f>(((J1463/60)/60)/24)+DATE(1970,1,1)</f>
        <v>41829.787083333329</v>
      </c>
      <c r="T1463" s="10">
        <f>(((I1463/60)/60)/24)+DATE(1970,1,1)</f>
        <v>41859.787083333329</v>
      </c>
      <c r="U1463" s="5">
        <f>P1463/3304</f>
        <v>2.5415968212578383E-2</v>
      </c>
      <c r="V1463" s="5">
        <f>L1463/26457</f>
        <v>1.474090032883547E-3</v>
      </c>
    </row>
    <row r="1464" spans="1:22" ht="48" x14ac:dyDescent="0.2">
      <c r="A1464">
        <v>2980</v>
      </c>
      <c r="B1464" s="3" t="s">
        <v>2980</v>
      </c>
      <c r="C1464" s="3" t="s">
        <v>7090</v>
      </c>
      <c r="D1464">
        <v>3000</v>
      </c>
      <c r="E1464">
        <v>3275</v>
      </c>
      <c r="F1464" t="s">
        <v>8219</v>
      </c>
      <c r="G1464" t="s">
        <v>8224</v>
      </c>
      <c r="H1464" t="s">
        <v>8246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8271</v>
      </c>
      <c r="O1464" s="5">
        <f>E1464/D1464</f>
        <v>1.0916666666666666</v>
      </c>
      <c r="P1464" s="6">
        <f>IF(E1464=0,0,E1464/L1464)</f>
        <v>136.45833333333334</v>
      </c>
      <c r="Q1464" t="str">
        <f>LEFT(N1464,FIND("/",N1464)-1)</f>
        <v>theater</v>
      </c>
      <c r="R1464" t="str">
        <f>RIGHT(N1464,LEN(N1464)-FIND("/",N1464))</f>
        <v>plays</v>
      </c>
      <c r="S1464" s="10">
        <f>(((J1464/60)/60)/24)+DATE(1970,1,1)</f>
        <v>42219.915856481486</v>
      </c>
      <c r="T1464" s="10">
        <f>(((I1464/60)/60)/24)+DATE(1970,1,1)</f>
        <v>42240.083333333328</v>
      </c>
      <c r="U1464" s="5">
        <f>P1464/3304</f>
        <v>4.1300948345439875E-2</v>
      </c>
      <c r="V1464" s="5">
        <f>L1464/26457</f>
        <v>9.0713232792833656E-4</v>
      </c>
    </row>
    <row r="1465" spans="1:22" ht="48" x14ac:dyDescent="0.2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5">
        <f>E1465/D1465</f>
        <v>1.0916666666666666</v>
      </c>
      <c r="P1465" s="6">
        <f>IF(E1465=0,0,E1465/L1465)</f>
        <v>155.95238095238096</v>
      </c>
      <c r="Q1465" t="str">
        <f>LEFT(N1465,FIND("/",N1465)-1)</f>
        <v>theater</v>
      </c>
      <c r="R1465" t="str">
        <f>RIGHT(N1465,LEN(N1465)-FIND("/",N1465))</f>
        <v>plays</v>
      </c>
      <c r="S1465" s="10">
        <f>(((J1465/60)/60)/24)+DATE(1970,1,1)</f>
        <v>42524.53800925926</v>
      </c>
      <c r="T1465" s="10">
        <f>(((I1465/60)/60)/24)+DATE(1970,1,1)</f>
        <v>42561.957638888889</v>
      </c>
      <c r="U1465" s="5">
        <f>P1465/3304</f>
        <v>4.7201083823359857E-2</v>
      </c>
      <c r="V1465" s="5">
        <f>L1465/26457</f>
        <v>7.9374078693729444E-4</v>
      </c>
    </row>
    <row r="1466" spans="1:22" ht="48" x14ac:dyDescent="0.2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5">
        <f>E1466/D1466</f>
        <v>1.091</v>
      </c>
      <c r="P1466" s="6">
        <f>IF(E1466=0,0,E1466/L1466)</f>
        <v>71.152173913043484</v>
      </c>
      <c r="Q1466" t="str">
        <f>LEFT(N1466,FIND("/",N1466)-1)</f>
        <v>theater</v>
      </c>
      <c r="R1466" t="str">
        <f>RIGHT(N1466,LEN(N1466)-FIND("/",N1466))</f>
        <v>plays</v>
      </c>
      <c r="S1466" s="10">
        <f>(((J1466/60)/60)/24)+DATE(1970,1,1)</f>
        <v>42323.562222222223</v>
      </c>
      <c r="T1466" s="10">
        <f>(((I1466/60)/60)/24)+DATE(1970,1,1)</f>
        <v>42352</v>
      </c>
      <c r="U1466" s="5">
        <f>P1466/3304</f>
        <v>2.1535161595957471E-2</v>
      </c>
      <c r="V1466" s="5">
        <f>L1466/26457</f>
        <v>1.7386702951959784E-3</v>
      </c>
    </row>
    <row r="1467" spans="1:22" ht="48" x14ac:dyDescent="0.2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5">
        <f>E1467/D1467</f>
        <v>1.0903333333333334</v>
      </c>
      <c r="P1467" s="6">
        <f>IF(E1467=0,0,E1467/L1467)</f>
        <v>57.385964912280699</v>
      </c>
      <c r="Q1467" t="str">
        <f>LEFT(N1467,FIND("/",N1467)-1)</f>
        <v>theater</v>
      </c>
      <c r="R1467" t="str">
        <f>RIGHT(N1467,LEN(N1467)-FIND("/",N1467))</f>
        <v>plays</v>
      </c>
      <c r="S1467" s="10">
        <f>(((J1467/60)/60)/24)+DATE(1970,1,1)</f>
        <v>42143.445219907408</v>
      </c>
      <c r="T1467" s="10">
        <f>(((I1467/60)/60)/24)+DATE(1970,1,1)</f>
        <v>42173.445219907408</v>
      </c>
      <c r="U1467" s="5">
        <f>P1467/3304</f>
        <v>1.7368633448026846E-2</v>
      </c>
      <c r="V1467" s="5">
        <f>L1467/26457</f>
        <v>2.1544392788297993E-3</v>
      </c>
    </row>
    <row r="1468" spans="1:22" ht="48" x14ac:dyDescent="0.2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5">
        <f>E1468/D1468</f>
        <v>1.0218750000000001</v>
      </c>
      <c r="P1468" s="6">
        <f>IF(E1468=0,0,E1468/L1468)</f>
        <v>46.714285714285715</v>
      </c>
      <c r="Q1468" t="str">
        <f>LEFT(N1468,FIND("/",N1468)-1)</f>
        <v>theater</v>
      </c>
      <c r="R1468" t="str">
        <f>RIGHT(N1468,LEN(N1468)-FIND("/",N1468))</f>
        <v>plays</v>
      </c>
      <c r="S1468" s="10">
        <f>(((J1468/60)/60)/24)+DATE(1970,1,1)</f>
        <v>41868.924050925925</v>
      </c>
      <c r="T1468" s="10">
        <f>(((I1468/60)/60)/24)+DATE(1970,1,1)</f>
        <v>41898.875</v>
      </c>
      <c r="U1468" s="5">
        <f>P1468/3304</f>
        <v>1.4138706329989623E-2</v>
      </c>
      <c r="V1468" s="5">
        <f>L1468/26457</f>
        <v>2.6458026231243148E-3</v>
      </c>
    </row>
    <row r="1469" spans="1:22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>E1469/D1469</f>
        <v>1.0860000000000001</v>
      </c>
      <c r="P1469" s="6">
        <f>IF(E1469=0,0,E1469/L1469)</f>
        <v>53.409836065573771</v>
      </c>
      <c r="Q1469" t="str">
        <f>LEFT(N1469,FIND("/",N1469)-1)</f>
        <v>food</v>
      </c>
      <c r="R1469" t="str">
        <f>RIGHT(N1469,LEN(N1469)-FIND("/",N1469))</f>
        <v>small batch</v>
      </c>
      <c r="S1469" s="10">
        <f>(((J1469/60)/60)/24)+DATE(1970,1,1)</f>
        <v>42485.754525462966</v>
      </c>
      <c r="T1469" s="10">
        <f>(((I1469/60)/60)/24)+DATE(1970,1,1)</f>
        <v>42515.754525462966</v>
      </c>
      <c r="U1469" s="5">
        <f>P1469/3304</f>
        <v>1.6165204620331046E-2</v>
      </c>
      <c r="V1469" s="5">
        <f>L1469/26457</f>
        <v>2.3056280001511886E-3</v>
      </c>
    </row>
    <row r="1470" spans="1:22" ht="48" x14ac:dyDescent="0.2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5">
        <f>E1470/D1470</f>
        <v>1.0509677419354839</v>
      </c>
      <c r="P1470" s="6">
        <f>IF(E1470=0,0,E1470/L1470)</f>
        <v>85.736842105263165</v>
      </c>
      <c r="Q1470" t="str">
        <f>LEFT(N1470,FIND("/",N1470)-1)</f>
        <v>theater</v>
      </c>
      <c r="R1470" t="str">
        <f>RIGHT(N1470,LEN(N1470)-FIND("/",N1470))</f>
        <v>musical</v>
      </c>
      <c r="S1470" s="10">
        <f>(((J1470/60)/60)/24)+DATE(1970,1,1)</f>
        <v>42025.164780092593</v>
      </c>
      <c r="T1470" s="10">
        <f>(((I1470/60)/60)/24)+DATE(1970,1,1)</f>
        <v>42056.458333333328</v>
      </c>
      <c r="U1470" s="5">
        <f>P1470/3304</f>
        <v>2.5949407416847203E-2</v>
      </c>
      <c r="V1470" s="5">
        <f>L1470/26457</f>
        <v>1.4362928525531995E-3</v>
      </c>
    </row>
    <row r="1471" spans="1:22" ht="48" x14ac:dyDescent="0.2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5">
        <f>E1471/D1471</f>
        <v>1.085</v>
      </c>
      <c r="P1471" s="6">
        <f>IF(E1471=0,0,E1471/L1471)</f>
        <v>81.375</v>
      </c>
      <c r="Q1471" t="str">
        <f>LEFT(N1471,FIND("/",N1471)-1)</f>
        <v>theater</v>
      </c>
      <c r="R1471" t="str">
        <f>RIGHT(N1471,LEN(N1471)-FIND("/",N1471))</f>
        <v>plays</v>
      </c>
      <c r="S1471" s="10">
        <f>(((J1471/60)/60)/24)+DATE(1970,1,1)</f>
        <v>42500.041550925926</v>
      </c>
      <c r="T1471" s="10">
        <f>(((I1471/60)/60)/24)+DATE(1970,1,1)</f>
        <v>42527.291666666672</v>
      </c>
      <c r="U1471" s="5">
        <f>P1471/3304</f>
        <v>2.4629237288135594E-2</v>
      </c>
      <c r="V1471" s="5">
        <f>L1471/26457</f>
        <v>1.5118872132138942E-3</v>
      </c>
    </row>
    <row r="1472" spans="1:22" ht="48" x14ac:dyDescent="0.2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5">
        <f>E1472/D1472</f>
        <v>1.085</v>
      </c>
      <c r="P1472" s="6">
        <f>IF(E1472=0,0,E1472/L1472)</f>
        <v>135.625</v>
      </c>
      <c r="Q1472" t="str">
        <f>LEFT(N1472,FIND("/",N1472)-1)</f>
        <v>theater</v>
      </c>
      <c r="R1472" t="str">
        <f>RIGHT(N1472,LEN(N1472)-FIND("/",N1472))</f>
        <v>plays</v>
      </c>
      <c r="S1472" s="10">
        <f>(((J1472/60)/60)/24)+DATE(1970,1,1)</f>
        <v>42418.425983796296</v>
      </c>
      <c r="T1472" s="10">
        <f>(((I1472/60)/60)/24)+DATE(1970,1,1)</f>
        <v>42478.384317129632</v>
      </c>
      <c r="U1472" s="5">
        <f>P1472/3304</f>
        <v>4.1048728813559324E-2</v>
      </c>
      <c r="V1472" s="5">
        <f>L1472/26457</f>
        <v>9.0713232792833656E-4</v>
      </c>
    </row>
    <row r="1473" spans="1:22" ht="48" x14ac:dyDescent="0.2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5">
        <f>E1473/D1473</f>
        <v>1.0833333333333333</v>
      </c>
      <c r="P1473" s="6">
        <f>IF(E1473=0,0,E1473/L1473)</f>
        <v>70.652173913043484</v>
      </c>
      <c r="Q1473" t="str">
        <f>LEFT(N1473,FIND("/",N1473)-1)</f>
        <v>music</v>
      </c>
      <c r="R1473" t="str">
        <f>RIGHT(N1473,LEN(N1473)-FIND("/",N1473))</f>
        <v>indie rock</v>
      </c>
      <c r="S1473" s="10">
        <f>(((J1473/60)/60)/24)+DATE(1970,1,1)</f>
        <v>41731.833124999997</v>
      </c>
      <c r="T1473" s="10">
        <f>(((I1473/60)/60)/24)+DATE(1970,1,1)</f>
        <v>41763.290972222225</v>
      </c>
      <c r="U1473" s="5">
        <f>P1473/3304</f>
        <v>2.1383829876829141E-2</v>
      </c>
      <c r="V1473" s="5">
        <f>L1473/26457</f>
        <v>1.7386702951959784E-3</v>
      </c>
    </row>
    <row r="1474" spans="1:22" ht="48" x14ac:dyDescent="0.2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5">
        <f>E1474/D1474</f>
        <v>1.0786666666666667</v>
      </c>
      <c r="P1474" s="6">
        <f>IF(E1474=0,0,E1474/L1474)</f>
        <v>40.962025316455694</v>
      </c>
      <c r="Q1474" t="str">
        <f>LEFT(N1474,FIND("/",N1474)-1)</f>
        <v>music</v>
      </c>
      <c r="R1474" t="str">
        <f>RIGHT(N1474,LEN(N1474)-FIND("/",N1474))</f>
        <v>indie rock</v>
      </c>
      <c r="S1474" s="10">
        <f>(((J1474/60)/60)/24)+DATE(1970,1,1)</f>
        <v>41716.632847222223</v>
      </c>
      <c r="T1474" s="10">
        <f>(((I1474/60)/60)/24)+DATE(1970,1,1)</f>
        <v>41747.958333333336</v>
      </c>
      <c r="U1474" s="5">
        <f>P1474/3304</f>
        <v>1.2397707420234775E-2</v>
      </c>
      <c r="V1474" s="5">
        <f>L1474/26457</f>
        <v>2.9859772460974409E-3</v>
      </c>
    </row>
    <row r="1475" spans="1:22" ht="48" x14ac:dyDescent="0.2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5">
        <f>E1475/D1475</f>
        <v>1.077</v>
      </c>
      <c r="P1475" s="6">
        <f>IF(E1475=0,0,E1475/L1475)</f>
        <v>41.961038961038959</v>
      </c>
      <c r="Q1475" t="str">
        <f>LEFT(N1475,FIND("/",N1475)-1)</f>
        <v>music</v>
      </c>
      <c r="R1475" t="str">
        <f>RIGHT(N1475,LEN(N1475)-FIND("/",N1475))</f>
        <v>indie rock</v>
      </c>
      <c r="S1475" s="10">
        <f>(((J1475/60)/60)/24)+DATE(1970,1,1)</f>
        <v>41593.082002314812</v>
      </c>
      <c r="T1475" s="10">
        <f>(((I1475/60)/60)/24)+DATE(1970,1,1)</f>
        <v>41623.082002314812</v>
      </c>
      <c r="U1475" s="5">
        <f>P1475/3304</f>
        <v>1.2700072324769661E-2</v>
      </c>
      <c r="V1475" s="5">
        <f>L1475/26457</f>
        <v>2.9103828854367465E-3</v>
      </c>
    </row>
    <row r="1476" spans="1:22" ht="48" x14ac:dyDescent="0.2">
      <c r="A1476">
        <v>1212</v>
      </c>
      <c r="B1476" s="3" t="s">
        <v>1213</v>
      </c>
      <c r="C1476" s="3" t="s">
        <v>5322</v>
      </c>
      <c r="D1476">
        <v>2500</v>
      </c>
      <c r="E1476">
        <v>3226</v>
      </c>
      <c r="F1476" t="s">
        <v>8219</v>
      </c>
      <c r="G1476" t="s">
        <v>8224</v>
      </c>
      <c r="H1476" t="s">
        <v>8246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8285</v>
      </c>
      <c r="O1476" s="5">
        <f>E1476/D1476</f>
        <v>1.2904</v>
      </c>
      <c r="P1476" s="6">
        <f>IF(E1476=0,0,E1476/L1476)</f>
        <v>38.867469879518069</v>
      </c>
      <c r="Q1476" t="str">
        <f>LEFT(N1476,FIND("/",N1476)-1)</f>
        <v>photography</v>
      </c>
      <c r="R1476" t="str">
        <f>RIGHT(N1476,LEN(N1476)-FIND("/",N1476))</f>
        <v>photobooks</v>
      </c>
      <c r="S1476" s="10">
        <f>(((J1476/60)/60)/24)+DATE(1970,1,1)</f>
        <v>42318.950173611112</v>
      </c>
      <c r="T1476" s="10">
        <f>(((I1476/60)/60)/24)+DATE(1970,1,1)</f>
        <v>42335.041666666672</v>
      </c>
      <c r="U1476" s="5">
        <f>P1476/3304</f>
        <v>1.1763762070072055E-2</v>
      </c>
      <c r="V1476" s="5">
        <f>L1476/26457</f>
        <v>3.1371659674188307E-3</v>
      </c>
    </row>
    <row r="1477" spans="1:22" ht="48" x14ac:dyDescent="0.2">
      <c r="A1477">
        <v>797</v>
      </c>
      <c r="B1477" s="3" t="s">
        <v>798</v>
      </c>
      <c r="C1477" s="3" t="s">
        <v>4907</v>
      </c>
      <c r="D1477">
        <v>3000</v>
      </c>
      <c r="E1477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8276</v>
      </c>
      <c r="O1477" s="5">
        <f>E1477/D1477</f>
        <v>1.0753333333333333</v>
      </c>
      <c r="P1477" s="6">
        <f>IF(E1477=0,0,E1477/L1477)</f>
        <v>45.436619718309856</v>
      </c>
      <c r="Q1477" t="str">
        <f>LEFT(N1477,FIND("/",N1477)-1)</f>
        <v>music</v>
      </c>
      <c r="R1477" t="str">
        <f>RIGHT(N1477,LEN(N1477)-FIND("/",N1477))</f>
        <v>rock</v>
      </c>
      <c r="S1477" s="10">
        <f>(((J1477/60)/60)/24)+DATE(1970,1,1)</f>
        <v>40996.994074074071</v>
      </c>
      <c r="T1477" s="10">
        <f>(((I1477/60)/60)/24)+DATE(1970,1,1)</f>
        <v>41028.166666666664</v>
      </c>
      <c r="U1477" s="5">
        <f>P1477/3304</f>
        <v>1.3752003546703952E-2</v>
      </c>
      <c r="V1477" s="5">
        <f>L1477/26457</f>
        <v>2.6835998034546622E-3</v>
      </c>
    </row>
    <row r="1478" spans="1:22" ht="48" x14ac:dyDescent="0.2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5">
        <f>E1478/D1478</f>
        <v>1.075</v>
      </c>
      <c r="P1478" s="6">
        <f>IF(E1478=0,0,E1478/L1478)</f>
        <v>76.785714285714292</v>
      </c>
      <c r="Q1478" t="str">
        <f>LEFT(N1478,FIND("/",N1478)-1)</f>
        <v>theater</v>
      </c>
      <c r="R1478" t="str">
        <f>RIGHT(N1478,LEN(N1478)-FIND("/",N1478))</f>
        <v>spaces</v>
      </c>
      <c r="S1478" s="10">
        <f>(((J1478/60)/60)/24)+DATE(1970,1,1)</f>
        <v>42177.791909722218</v>
      </c>
      <c r="T1478" s="10">
        <f>(((I1478/60)/60)/24)+DATE(1970,1,1)</f>
        <v>42181.958333333328</v>
      </c>
      <c r="U1478" s="5">
        <f>P1478/3304</f>
        <v>2.3240228294707715E-2</v>
      </c>
      <c r="V1478" s="5">
        <f>L1478/26457</f>
        <v>1.5874815738745889E-3</v>
      </c>
    </row>
    <row r="1479" spans="1:22" ht="32" x14ac:dyDescent="0.2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5">
        <f>E1479/D1479</f>
        <v>1.4650000000000001</v>
      </c>
      <c r="P1479" s="6">
        <f>IF(E1479=0,0,E1479/L1479)</f>
        <v>15.721951219512196</v>
      </c>
      <c r="Q1479" t="str">
        <f>LEFT(N1479,FIND("/",N1479)-1)</f>
        <v>games</v>
      </c>
      <c r="R1479" t="str">
        <f>RIGHT(N1479,LEN(N1479)-FIND("/",N1479))</f>
        <v>tabletop games</v>
      </c>
      <c r="S1479" s="10">
        <f>(((J1479/60)/60)/24)+DATE(1970,1,1)</f>
        <v>42136.75100694444</v>
      </c>
      <c r="T1479" s="10">
        <f>(((I1479/60)/60)/24)+DATE(1970,1,1)</f>
        <v>42166.75100694444</v>
      </c>
      <c r="U1479" s="5">
        <f>P1479/3304</f>
        <v>4.7584598122010274E-3</v>
      </c>
      <c r="V1479" s="5">
        <f>L1479/26457</f>
        <v>7.748421967721208E-3</v>
      </c>
    </row>
    <row r="1480" spans="1:22" ht="48" x14ac:dyDescent="0.2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5">
        <f>E1480/D1480</f>
        <v>1.0740000000000001</v>
      </c>
      <c r="P1480" s="6">
        <f>IF(E1480=0,0,E1480/L1480)</f>
        <v>169.57894736842104</v>
      </c>
      <c r="Q1480" t="str">
        <f>LEFT(N1480,FIND("/",N1480)-1)</f>
        <v>publishing</v>
      </c>
      <c r="R1480" t="str">
        <f>RIGHT(N1480,LEN(N1480)-FIND("/",N1480))</f>
        <v>nonfiction</v>
      </c>
      <c r="S1480" s="10">
        <f>(((J1480/60)/60)/24)+DATE(1970,1,1)</f>
        <v>42162.146782407406</v>
      </c>
      <c r="T1480" s="10">
        <f>(((I1480/60)/60)/24)+DATE(1970,1,1)</f>
        <v>42176.146782407406</v>
      </c>
      <c r="U1480" s="5">
        <f>P1480/3304</f>
        <v>5.1325347266471262E-2</v>
      </c>
      <c r="V1480" s="5">
        <f>L1480/26457</f>
        <v>7.1814642627659976E-4</v>
      </c>
    </row>
    <row r="1481" spans="1:22" ht="48" x14ac:dyDescent="0.2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5">
        <f>E1481/D1481</f>
        <v>1.0736666666666668</v>
      </c>
      <c r="P1481" s="6">
        <f>IF(E1481=0,0,E1481/L1481)</f>
        <v>134.20833333333334</v>
      </c>
      <c r="Q1481" t="str">
        <f>LEFT(N1481,FIND("/",N1481)-1)</f>
        <v>music</v>
      </c>
      <c r="R1481" t="str">
        <f>RIGHT(N1481,LEN(N1481)-FIND("/",N1481))</f>
        <v>rock</v>
      </c>
      <c r="S1481" s="10">
        <f>(((J1481/60)/60)/24)+DATE(1970,1,1)</f>
        <v>40691.788055555553</v>
      </c>
      <c r="T1481" s="10">
        <f>(((I1481/60)/60)/24)+DATE(1970,1,1)</f>
        <v>40755.290972222225</v>
      </c>
      <c r="U1481" s="5">
        <f>P1481/3304</f>
        <v>4.0619955609362393E-2</v>
      </c>
      <c r="V1481" s="5">
        <f>L1481/26457</f>
        <v>9.0713232792833656E-4</v>
      </c>
    </row>
    <row r="1482" spans="1:22" ht="48" x14ac:dyDescent="0.2">
      <c r="A1482">
        <v>1188</v>
      </c>
      <c r="B1482" s="3" t="s">
        <v>1189</v>
      </c>
      <c r="C1482" s="3" t="s">
        <v>5298</v>
      </c>
      <c r="D1482">
        <v>2000</v>
      </c>
      <c r="E1482">
        <v>3211</v>
      </c>
      <c r="F1482" t="s">
        <v>8219</v>
      </c>
      <c r="G1482" t="s">
        <v>8229</v>
      </c>
      <c r="H1482" t="s">
        <v>8251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8285</v>
      </c>
      <c r="O1482" s="5">
        <f>E1482/D1482</f>
        <v>1.6054999999999999</v>
      </c>
      <c r="P1482" s="6">
        <f>IF(E1482=0,0,E1482/L1482)</f>
        <v>37.776470588235291</v>
      </c>
      <c r="Q1482" t="str">
        <f>LEFT(N1482,FIND("/",N1482)-1)</f>
        <v>photography</v>
      </c>
      <c r="R1482" t="str">
        <f>RIGHT(N1482,LEN(N1482)-FIND("/",N1482))</f>
        <v>photobooks</v>
      </c>
      <c r="S1482" s="10">
        <f>(((J1482/60)/60)/24)+DATE(1970,1,1)</f>
        <v>42711.700694444444</v>
      </c>
      <c r="T1482" s="10">
        <f>(((I1482/60)/60)/24)+DATE(1970,1,1)</f>
        <v>42732.700694444444</v>
      </c>
      <c r="U1482" s="5">
        <f>P1482/3304</f>
        <v>1.1433556473436832E-2</v>
      </c>
      <c r="V1482" s="5">
        <f>L1482/26457</f>
        <v>3.2127603280795252E-3</v>
      </c>
    </row>
    <row r="1483" spans="1:22" ht="48" x14ac:dyDescent="0.2">
      <c r="A1483">
        <v>1003</v>
      </c>
      <c r="B1483" s="3" t="s">
        <v>1004</v>
      </c>
      <c r="C1483" s="3" t="s">
        <v>5113</v>
      </c>
      <c r="D1483">
        <v>20000</v>
      </c>
      <c r="E1483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5">
        <f>E1483/D1483</f>
        <v>0.16055</v>
      </c>
      <c r="P1483" s="6">
        <f>IF(E1483=0,0,E1483/L1483)</f>
        <v>214.06666666666666</v>
      </c>
      <c r="Q1483" t="str">
        <f>LEFT(N1483,FIND("/",N1483)-1)</f>
        <v>technology</v>
      </c>
      <c r="R1483" t="str">
        <f>RIGHT(N1483,LEN(N1483)-FIND("/",N1483))</f>
        <v>wearables</v>
      </c>
      <c r="S1483" s="10">
        <f>(((J1483/60)/60)/24)+DATE(1970,1,1)</f>
        <v>42780.709039351852</v>
      </c>
      <c r="T1483" s="10">
        <f>(((I1483/60)/60)/24)+DATE(1970,1,1)</f>
        <v>42810.667372685188</v>
      </c>
      <c r="U1483" s="5">
        <f>P1483/3304</f>
        <v>6.4790153349475382E-2</v>
      </c>
      <c r="V1483" s="5">
        <f>L1483/26457</f>
        <v>5.669577049552103E-4</v>
      </c>
    </row>
    <row r="1484" spans="1:22" ht="48" x14ac:dyDescent="0.2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5">
        <f>E1484/D1484</f>
        <v>1.003125</v>
      </c>
      <c r="P1484" s="6">
        <f>IF(E1484=0,0,E1484/L1484)</f>
        <v>42.8</v>
      </c>
      <c r="Q1484" t="str">
        <f>LEFT(N1484,FIND("/",N1484)-1)</f>
        <v>music</v>
      </c>
      <c r="R1484" t="str">
        <f>RIGHT(N1484,LEN(N1484)-FIND("/",N1484))</f>
        <v>indie rock</v>
      </c>
      <c r="S1484" s="10">
        <f>(((J1484/60)/60)/24)+DATE(1970,1,1)</f>
        <v>40687.021597222221</v>
      </c>
      <c r="T1484" s="10">
        <f>(((I1484/60)/60)/24)+DATE(1970,1,1)</f>
        <v>40729.021597222221</v>
      </c>
      <c r="U1484" s="5">
        <f>P1484/3304</f>
        <v>1.2953995157384986E-2</v>
      </c>
      <c r="V1484" s="5">
        <f>L1484/26457</f>
        <v>2.8347885247760516E-3</v>
      </c>
    </row>
    <row r="1485" spans="1:22" ht="48" x14ac:dyDescent="0.2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5">
        <f>E1485/D1485</f>
        <v>1.0015624999999999</v>
      </c>
      <c r="P1485" s="6">
        <f>IF(E1485=0,0,E1485/L1485)</f>
        <v>74.534883720930239</v>
      </c>
      <c r="Q1485" t="str">
        <f>LEFT(N1485,FIND("/",N1485)-1)</f>
        <v>theater</v>
      </c>
      <c r="R1485" t="str">
        <f>RIGHT(N1485,LEN(N1485)-FIND("/",N1485))</f>
        <v>plays</v>
      </c>
      <c r="S1485" s="10">
        <f>(((J1485/60)/60)/24)+DATE(1970,1,1)</f>
        <v>41852.658310185187</v>
      </c>
      <c r="T1485" s="10">
        <f>(((I1485/60)/60)/24)+DATE(1970,1,1)</f>
        <v>41882.658310185187</v>
      </c>
      <c r="U1485" s="5">
        <f>P1485/3304</f>
        <v>2.2558984177036997E-2</v>
      </c>
      <c r="V1485" s="5">
        <f>L1485/26457</f>
        <v>1.6252787542049363E-3</v>
      </c>
    </row>
    <row r="1486" spans="1:22" ht="48" x14ac:dyDescent="0.2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5">
        <f>E1486/D1486</f>
        <v>1.0669999999999999</v>
      </c>
      <c r="P1486" s="6">
        <f>IF(E1486=0,0,E1486/L1486)</f>
        <v>49.246153846153845</v>
      </c>
      <c r="Q1486" t="str">
        <f>LEFT(N1486,FIND("/",N1486)-1)</f>
        <v>music</v>
      </c>
      <c r="R1486" t="str">
        <f>RIGHT(N1486,LEN(N1486)-FIND("/",N1486))</f>
        <v>indie rock</v>
      </c>
      <c r="S1486" s="10">
        <f>(((J1486/60)/60)/24)+DATE(1970,1,1)</f>
        <v>40833.633194444446</v>
      </c>
      <c r="T1486" s="10">
        <f>(((I1486/60)/60)/24)+DATE(1970,1,1)</f>
        <v>40863.674861111111</v>
      </c>
      <c r="U1486" s="5">
        <f>P1486/3304</f>
        <v>1.4905010243993294E-2</v>
      </c>
      <c r="V1486" s="5">
        <f>L1486/26457</f>
        <v>2.456816721472578E-3</v>
      </c>
    </row>
    <row r="1487" spans="1:22" ht="48" x14ac:dyDescent="0.2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5">
        <f>E1487/D1487</f>
        <v>0.4</v>
      </c>
      <c r="P1487" s="6">
        <f>IF(E1487=0,0,E1487/L1487)</f>
        <v>44.444444444444443</v>
      </c>
      <c r="Q1487" t="str">
        <f>LEFT(N1487,FIND("/",N1487)-1)</f>
        <v>music</v>
      </c>
      <c r="R1487" t="str">
        <f>RIGHT(N1487,LEN(N1487)-FIND("/",N1487))</f>
        <v>indie rock</v>
      </c>
      <c r="S1487" s="10">
        <f>(((J1487/60)/60)/24)+DATE(1970,1,1)</f>
        <v>42218.872986111113</v>
      </c>
      <c r="T1487" s="10">
        <f>(((I1487/60)/60)/24)+DATE(1970,1,1)</f>
        <v>42244.166666666672</v>
      </c>
      <c r="U1487" s="5">
        <f>P1487/3304</f>
        <v>1.3451708366962604E-2</v>
      </c>
      <c r="V1487" s="5">
        <f>L1487/26457</f>
        <v>2.7213969837850097E-3</v>
      </c>
    </row>
    <row r="1488" spans="1:22" ht="48" x14ac:dyDescent="0.2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5">
        <f>E1488/D1488</f>
        <v>5.3333333333333337E-2</v>
      </c>
      <c r="P1488" s="6">
        <f>IF(E1488=0,0,E1488/L1488)</f>
        <v>640</v>
      </c>
      <c r="Q1488" t="str">
        <f>LEFT(N1488,FIND("/",N1488)-1)</f>
        <v>food</v>
      </c>
      <c r="R1488" t="str">
        <f>RIGHT(N1488,LEN(N1488)-FIND("/",N1488))</f>
        <v>food trucks</v>
      </c>
      <c r="S1488" s="10">
        <f>(((J1488/60)/60)/24)+DATE(1970,1,1)</f>
        <v>42275.720219907409</v>
      </c>
      <c r="T1488" s="10">
        <f>(((I1488/60)/60)/24)+DATE(1970,1,1)</f>
        <v>42305.720219907409</v>
      </c>
      <c r="U1488" s="5">
        <f>P1488/3304</f>
        <v>0.1937046004842615</v>
      </c>
      <c r="V1488" s="5">
        <f>L1488/26457</f>
        <v>1.8898590165173677E-4</v>
      </c>
    </row>
    <row r="1489" spans="1:22" ht="48" x14ac:dyDescent="0.2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5">
        <f>E1489/D1489</f>
        <v>1.0649999999999999</v>
      </c>
      <c r="P1489" s="6">
        <f>IF(E1489=0,0,E1489/L1489)</f>
        <v>177.5</v>
      </c>
      <c r="Q1489" t="str">
        <f>LEFT(N1489,FIND("/",N1489)-1)</f>
        <v>music</v>
      </c>
      <c r="R1489" t="str">
        <f>RIGHT(N1489,LEN(N1489)-FIND("/",N1489))</f>
        <v>classical music</v>
      </c>
      <c r="S1489" s="10">
        <f>(((J1489/60)/60)/24)+DATE(1970,1,1)</f>
        <v>42769.809965277775</v>
      </c>
      <c r="T1489" s="10">
        <f>(((I1489/60)/60)/24)+DATE(1970,1,1)</f>
        <v>42799.809965277775</v>
      </c>
      <c r="U1489" s="5">
        <f>P1489/3304</f>
        <v>5.3722760290556899E-2</v>
      </c>
      <c r="V1489" s="5">
        <f>L1489/26457</f>
        <v>6.8034924594625242E-4</v>
      </c>
    </row>
    <row r="1490" spans="1:22" ht="48" x14ac:dyDescent="0.2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5">
        <f>E1490/D1490</f>
        <v>1.0633333333333332</v>
      </c>
      <c r="P1490" s="6">
        <f>IF(E1490=0,0,E1490/L1490)</f>
        <v>96.666666666666671</v>
      </c>
      <c r="Q1490" t="str">
        <f>LEFT(N1490,FIND("/",N1490)-1)</f>
        <v>theater</v>
      </c>
      <c r="R1490" t="str">
        <f>RIGHT(N1490,LEN(N1490)-FIND("/",N1490))</f>
        <v>plays</v>
      </c>
      <c r="S1490" s="10">
        <f>(((J1490/60)/60)/24)+DATE(1970,1,1)</f>
        <v>41950.859560185185</v>
      </c>
      <c r="T1490" s="10">
        <f>(((I1490/60)/60)/24)+DATE(1970,1,1)</f>
        <v>41964.204861111109</v>
      </c>
      <c r="U1490" s="5">
        <f>P1490/3304</f>
        <v>2.9257465698143664E-2</v>
      </c>
      <c r="V1490" s="5">
        <f>L1490/26457</f>
        <v>1.2473069509014627E-3</v>
      </c>
    </row>
    <row r="1491" spans="1:22" ht="48" x14ac:dyDescent="0.2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5">
        <f>E1491/D1491</f>
        <v>2.0554838709677421</v>
      </c>
      <c r="P1491" s="6">
        <f>IF(E1491=0,0,E1491/L1491)</f>
        <v>106.2</v>
      </c>
      <c r="Q1491" t="str">
        <f>LEFT(N1491,FIND("/",N1491)-1)</f>
        <v>music</v>
      </c>
      <c r="R1491" t="str">
        <f>RIGHT(N1491,LEN(N1491)-FIND("/",N1491))</f>
        <v>electronic music</v>
      </c>
      <c r="S1491" s="10">
        <f>(((J1491/60)/60)/24)+DATE(1970,1,1)</f>
        <v>42127.069548611107</v>
      </c>
      <c r="T1491" s="10">
        <f>(((I1491/60)/60)/24)+DATE(1970,1,1)</f>
        <v>42157.032638888893</v>
      </c>
      <c r="U1491" s="5">
        <f>P1491/3304</f>
        <v>3.2142857142857147E-2</v>
      </c>
      <c r="V1491" s="5">
        <f>L1491/26457</f>
        <v>1.1339154099104206E-3</v>
      </c>
    </row>
    <row r="1492" spans="1:22" ht="48" x14ac:dyDescent="0.2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5">
        <f>E1492/D1492</f>
        <v>4.2466666666666666E-2</v>
      </c>
      <c r="P1492" s="6">
        <f>IF(E1492=0,0,E1492/L1492)</f>
        <v>176.94444444444446</v>
      </c>
      <c r="Q1492" t="str">
        <f>LEFT(N1492,FIND("/",N1492)-1)</f>
        <v>theater</v>
      </c>
      <c r="R1492" t="str">
        <f>RIGHT(N1492,LEN(N1492)-FIND("/",N1492))</f>
        <v>musical</v>
      </c>
      <c r="S1492" s="10">
        <f>(((J1492/60)/60)/24)+DATE(1970,1,1)</f>
        <v>42701.166365740741</v>
      </c>
      <c r="T1492" s="10">
        <f>(((I1492/60)/60)/24)+DATE(1970,1,1)</f>
        <v>42749.165972222225</v>
      </c>
      <c r="U1492" s="5">
        <f>P1492/3304</f>
        <v>5.3554613935969872E-2</v>
      </c>
      <c r="V1492" s="5">
        <f>L1492/26457</f>
        <v>6.8034924594625242E-4</v>
      </c>
    </row>
    <row r="1493" spans="1:22" ht="48" x14ac:dyDescent="0.2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5">
        <f>E1493/D1493</f>
        <v>1.0593333333333332</v>
      </c>
      <c r="P1493" s="6">
        <f>IF(E1493=0,0,E1493/L1493)</f>
        <v>44.138888888888886</v>
      </c>
      <c r="Q1493" t="str">
        <f>LEFT(N1493,FIND("/",N1493)-1)</f>
        <v>theater</v>
      </c>
      <c r="R1493" t="str">
        <f>RIGHT(N1493,LEN(N1493)-FIND("/",N1493))</f>
        <v>plays</v>
      </c>
      <c r="S1493" s="10">
        <f>(((J1493/60)/60)/24)+DATE(1970,1,1)</f>
        <v>42422.977418981478</v>
      </c>
      <c r="T1493" s="10">
        <f>(((I1493/60)/60)/24)+DATE(1970,1,1)</f>
        <v>42444.875</v>
      </c>
      <c r="U1493" s="5">
        <f>P1493/3304</f>
        <v>1.3359227871939735E-2</v>
      </c>
      <c r="V1493" s="5">
        <f>L1493/26457</f>
        <v>2.7213969837850097E-3</v>
      </c>
    </row>
    <row r="1494" spans="1:22" ht="48" x14ac:dyDescent="0.2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5">
        <f>E1494/D1494</f>
        <v>1.1339285714285714</v>
      </c>
      <c r="P1494" s="6">
        <f>IF(E1494=0,0,E1494/L1494)</f>
        <v>50.396825396825399</v>
      </c>
      <c r="Q1494" t="str">
        <f>LEFT(N1494,FIND("/",N1494)-1)</f>
        <v>theater</v>
      </c>
      <c r="R1494" t="str">
        <f>RIGHT(N1494,LEN(N1494)-FIND("/",N1494))</f>
        <v>plays</v>
      </c>
      <c r="S1494" s="10">
        <f>(((J1494/60)/60)/24)+DATE(1970,1,1)</f>
        <v>42458.641724537039</v>
      </c>
      <c r="T1494" s="10">
        <f>(((I1494/60)/60)/24)+DATE(1970,1,1)</f>
        <v>42488.641724537039</v>
      </c>
      <c r="U1494" s="5">
        <f>P1494/3304</f>
        <v>1.5253276451823668E-2</v>
      </c>
      <c r="V1494" s="5">
        <f>L1494/26457</f>
        <v>2.3812223608118835E-3</v>
      </c>
    </row>
    <row r="1495" spans="1:22" ht="64" x14ac:dyDescent="0.2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5">
        <f>E1495/D1495</f>
        <v>0.21146666666666666</v>
      </c>
      <c r="P1495" s="6">
        <f>IF(E1495=0,0,E1495/L1495)</f>
        <v>453.14285714285717</v>
      </c>
      <c r="Q1495" t="str">
        <f>LEFT(N1495,FIND("/",N1495)-1)</f>
        <v>photography</v>
      </c>
      <c r="R1495" t="str">
        <f>RIGHT(N1495,LEN(N1495)-FIND("/",N1495))</f>
        <v>people</v>
      </c>
      <c r="S1495" s="10">
        <f>(((J1495/60)/60)/24)+DATE(1970,1,1)</f>
        <v>41913.790289351848</v>
      </c>
      <c r="T1495" s="10">
        <f>(((I1495/60)/60)/24)+DATE(1970,1,1)</f>
        <v>41973.831956018519</v>
      </c>
      <c r="U1495" s="5">
        <f>P1495/3304</f>
        <v>0.13714977516430302</v>
      </c>
      <c r="V1495" s="5">
        <f>L1495/26457</f>
        <v>2.6458026231243148E-4</v>
      </c>
    </row>
    <row r="1496" spans="1:22" ht="48" x14ac:dyDescent="0.2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5">
        <f>E1496/D1496</f>
        <v>1.2684</v>
      </c>
      <c r="P1496" s="6">
        <f>IF(E1496=0,0,E1496/L1496)</f>
        <v>57.654545454545456</v>
      </c>
      <c r="Q1496" t="str">
        <f>LEFT(N1496,FIND("/",N1496)-1)</f>
        <v>film &amp; video</v>
      </c>
      <c r="R1496" t="str">
        <f>RIGHT(N1496,LEN(N1496)-FIND("/",N1496))</f>
        <v>documentary</v>
      </c>
      <c r="S1496" s="10">
        <f>(((J1496/60)/60)/24)+DATE(1970,1,1)</f>
        <v>41099.742800925924</v>
      </c>
      <c r="T1496" s="10">
        <f>(((I1496/60)/60)/24)+DATE(1970,1,1)</f>
        <v>41115.742800925924</v>
      </c>
      <c r="U1496" s="5">
        <f>P1496/3304</f>
        <v>1.7449922958397535E-2</v>
      </c>
      <c r="V1496" s="5">
        <f>L1496/26457</f>
        <v>2.0788449181691044E-3</v>
      </c>
    </row>
    <row r="1497" spans="1:22" ht="64" x14ac:dyDescent="0.2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5">
        <f>E1497/D1497</f>
        <v>1.0566666666666666</v>
      </c>
      <c r="P1497" s="6">
        <f>IF(E1497=0,0,E1497/L1497)</f>
        <v>45.94202898550725</v>
      </c>
      <c r="Q1497" t="str">
        <f>LEFT(N1497,FIND("/",N1497)-1)</f>
        <v>technology</v>
      </c>
      <c r="R1497" t="str">
        <f>RIGHT(N1497,LEN(N1497)-FIND("/",N1497))</f>
        <v>space exploration</v>
      </c>
      <c r="S1497" s="10">
        <f>(((J1497/60)/60)/24)+DATE(1970,1,1)</f>
        <v>42103.160578703704</v>
      </c>
      <c r="T1497" s="10">
        <f>(((I1497/60)/60)/24)+DATE(1970,1,1)</f>
        <v>42163.160578703704</v>
      </c>
      <c r="U1497" s="5">
        <f>P1497/3304</f>
        <v>1.3904972453240693E-2</v>
      </c>
      <c r="V1497" s="5">
        <f>L1497/26457</f>
        <v>2.6080054427939678E-3</v>
      </c>
    </row>
    <row r="1498" spans="1:22" ht="48" x14ac:dyDescent="0.2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5">
        <f>E1498/D1498</f>
        <v>1.0533333333333332</v>
      </c>
      <c r="P1498" s="6">
        <f>IF(E1498=0,0,E1498/L1498)</f>
        <v>47.878787878787875</v>
      </c>
      <c r="Q1498" t="str">
        <f>LEFT(N1498,FIND("/",N1498)-1)</f>
        <v>theater</v>
      </c>
      <c r="R1498" t="str">
        <f>RIGHT(N1498,LEN(N1498)-FIND("/",N1498))</f>
        <v>plays</v>
      </c>
      <c r="S1498" s="10">
        <f>(((J1498/60)/60)/24)+DATE(1970,1,1)</f>
        <v>42016.938692129625</v>
      </c>
      <c r="T1498" s="10">
        <f>(((I1498/60)/60)/24)+DATE(1970,1,1)</f>
        <v>42046.938692129625</v>
      </c>
      <c r="U1498" s="5">
        <f>P1498/3304</f>
        <v>1.4491158558955167E-2</v>
      </c>
      <c r="V1498" s="5">
        <f>L1498/26457</f>
        <v>2.4946139018029254E-3</v>
      </c>
    </row>
    <row r="1499" spans="1:22" ht="48" x14ac:dyDescent="0.2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5">
        <f>E1499/D1499</f>
        <v>1.579</v>
      </c>
      <c r="P1499" s="6">
        <f>IF(E1499=0,0,E1499/L1499)</f>
        <v>38.987654320987652</v>
      </c>
      <c r="Q1499" t="str">
        <f>LEFT(N1499,FIND("/",N1499)-1)</f>
        <v>technology</v>
      </c>
      <c r="R1499" t="str">
        <f>RIGHT(N1499,LEN(N1499)-FIND("/",N1499))</f>
        <v>space exploration</v>
      </c>
      <c r="S1499" s="10">
        <f>(((J1499/60)/60)/24)+DATE(1970,1,1)</f>
        <v>42524.105462962965</v>
      </c>
      <c r="T1499" s="10">
        <f>(((I1499/60)/60)/24)+DATE(1970,1,1)</f>
        <v>42551.416666666672</v>
      </c>
      <c r="U1499" s="5">
        <f>P1499/3304</f>
        <v>1.1800137506352195E-2</v>
      </c>
      <c r="V1499" s="5">
        <f>L1499/26457</f>
        <v>3.0615716067581358E-3</v>
      </c>
    </row>
    <row r="1500" spans="1:22" ht="16" x14ac:dyDescent="0.2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5">
        <f>E1500/D1500</f>
        <v>0.21033333333333334</v>
      </c>
      <c r="P1500" s="6">
        <f>IF(E1500=0,0,E1500/L1500)</f>
        <v>73.372093023255815</v>
      </c>
      <c r="Q1500" t="str">
        <f>LEFT(N1500,FIND("/",N1500)-1)</f>
        <v>technology</v>
      </c>
      <c r="R1500" t="str">
        <f>RIGHT(N1500,LEN(N1500)-FIND("/",N1500))</f>
        <v>space exploration</v>
      </c>
      <c r="S1500" s="10">
        <f>(((J1500/60)/60)/24)+DATE(1970,1,1)</f>
        <v>42381.866284722222</v>
      </c>
      <c r="T1500" s="10">
        <f>(((I1500/60)/60)/24)+DATE(1970,1,1)</f>
        <v>42409.833333333328</v>
      </c>
      <c r="U1500" s="5">
        <f>P1500/3304</f>
        <v>2.2207049946505998E-2</v>
      </c>
      <c r="V1500" s="5">
        <f>L1500/26457</f>
        <v>1.6252787542049363E-3</v>
      </c>
    </row>
    <row r="1501" spans="1:22" ht="48" x14ac:dyDescent="0.2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5">
        <f>E1501/D1501</f>
        <v>1.05</v>
      </c>
      <c r="P1501" s="6">
        <f>IF(E1501=0,0,E1501/L1501)</f>
        <v>58.333333333333336</v>
      </c>
      <c r="Q1501" t="str">
        <f>LEFT(N1501,FIND("/",N1501)-1)</f>
        <v>music</v>
      </c>
      <c r="R1501" t="str">
        <f>RIGHT(N1501,LEN(N1501)-FIND("/",N1501))</f>
        <v>rock</v>
      </c>
      <c r="S1501" s="10">
        <f>(((J1501/60)/60)/24)+DATE(1970,1,1)</f>
        <v>40690.823055555556</v>
      </c>
      <c r="T1501" s="10">
        <f>(((I1501/60)/60)/24)+DATE(1970,1,1)</f>
        <v>40740.958333333336</v>
      </c>
      <c r="U1501" s="5">
        <f>P1501/3304</f>
        <v>1.7655367231638418E-2</v>
      </c>
      <c r="V1501" s="5">
        <f>L1501/26457</f>
        <v>2.0410477378387574E-3</v>
      </c>
    </row>
    <row r="1502" spans="1:22" ht="80" x14ac:dyDescent="0.2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5">
        <f>E1502/D1502</f>
        <v>1.0493333333333332</v>
      </c>
      <c r="P1502" s="6">
        <f>IF(E1502=0,0,E1502/L1502)</f>
        <v>80.717948717948715</v>
      </c>
      <c r="Q1502" t="str">
        <f>LEFT(N1502,FIND("/",N1502)-1)</f>
        <v>theater</v>
      </c>
      <c r="R1502" t="str">
        <f>RIGHT(N1502,LEN(N1502)-FIND("/",N1502))</f>
        <v>plays</v>
      </c>
      <c r="S1502" s="10">
        <f>(((J1502/60)/60)/24)+DATE(1970,1,1)</f>
        <v>42545.774189814809</v>
      </c>
      <c r="T1502" s="10">
        <f>(((I1502/60)/60)/24)+DATE(1970,1,1)</f>
        <v>42605.774189814809</v>
      </c>
      <c r="U1502" s="5">
        <f>P1502/3304</f>
        <v>2.4430371887999007E-2</v>
      </c>
      <c r="V1502" s="5">
        <f>L1502/26457</f>
        <v>1.474090032883547E-3</v>
      </c>
    </row>
    <row r="1503" spans="1:22" ht="48" x14ac:dyDescent="0.2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5">
        <f>E1503/D1503</f>
        <v>1.1232142857142857</v>
      </c>
      <c r="P1503" s="6">
        <f>IF(E1503=0,0,E1503/L1503)</f>
        <v>39.810126582278478</v>
      </c>
      <c r="Q1503" t="str">
        <f>LEFT(N1503,FIND("/",N1503)-1)</f>
        <v>theater</v>
      </c>
      <c r="R1503" t="str">
        <f>RIGHT(N1503,LEN(N1503)-FIND("/",N1503))</f>
        <v>plays</v>
      </c>
      <c r="S1503" s="10">
        <f>(((J1503/60)/60)/24)+DATE(1970,1,1)</f>
        <v>42156.510393518518</v>
      </c>
      <c r="T1503" s="10">
        <f>(((I1503/60)/60)/24)+DATE(1970,1,1)</f>
        <v>42186.510393518518</v>
      </c>
      <c r="U1503" s="5">
        <f>P1503/3304</f>
        <v>1.2049069788825206E-2</v>
      </c>
      <c r="V1503" s="5">
        <f>L1503/26457</f>
        <v>2.9859772460974409E-3</v>
      </c>
    </row>
    <row r="1504" spans="1:22" ht="48" x14ac:dyDescent="0.2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5">
        <f>E1504/D1504</f>
        <v>1.0449999999999999</v>
      </c>
      <c r="P1504" s="6">
        <f>IF(E1504=0,0,E1504/L1504)</f>
        <v>48.984375</v>
      </c>
      <c r="Q1504" t="str">
        <f>LEFT(N1504,FIND("/",N1504)-1)</f>
        <v>theater</v>
      </c>
      <c r="R1504" t="str">
        <f>RIGHT(N1504,LEN(N1504)-FIND("/",N1504))</f>
        <v>spaces</v>
      </c>
      <c r="S1504" s="10">
        <f>(((J1504/60)/60)/24)+DATE(1970,1,1)</f>
        <v>42622.767476851848</v>
      </c>
      <c r="T1504" s="10">
        <f>(((I1504/60)/60)/24)+DATE(1970,1,1)</f>
        <v>42652.767476851848</v>
      </c>
      <c r="U1504" s="5">
        <f>P1504/3304</f>
        <v>1.4825779358353511E-2</v>
      </c>
      <c r="V1504" s="5">
        <f>L1504/26457</f>
        <v>2.419019541142231E-3</v>
      </c>
    </row>
    <row r="1505" spans="1:22" ht="48" x14ac:dyDescent="0.2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5">
        <f>E1505/D1505</f>
        <v>1.0443333333333333</v>
      </c>
      <c r="P1505" s="6">
        <f>IF(E1505=0,0,E1505/L1505)</f>
        <v>111.89285714285714</v>
      </c>
      <c r="Q1505" t="str">
        <f>LEFT(N1505,FIND("/",N1505)-1)</f>
        <v>theater</v>
      </c>
      <c r="R1505" t="str">
        <f>RIGHT(N1505,LEN(N1505)-FIND("/",N1505))</f>
        <v>plays</v>
      </c>
      <c r="S1505" s="10">
        <f>(((J1505/60)/60)/24)+DATE(1970,1,1)</f>
        <v>41937.95344907407</v>
      </c>
      <c r="T1505" s="10">
        <f>(((I1505/60)/60)/24)+DATE(1970,1,1)</f>
        <v>41972.995115740734</v>
      </c>
      <c r="U1505" s="5">
        <f>P1505/3304</f>
        <v>3.3865876859218262E-2</v>
      </c>
      <c r="V1505" s="5">
        <f>L1505/26457</f>
        <v>1.0583210492497259E-3</v>
      </c>
    </row>
    <row r="1506" spans="1:22" ht="32" x14ac:dyDescent="0.2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5">
        <f>E1506/D1506</f>
        <v>1.0442100000000001</v>
      </c>
      <c r="P1506" s="6">
        <f>IF(E1506=0,0,E1506/L1506)</f>
        <v>46.06808823529412</v>
      </c>
      <c r="Q1506" t="str">
        <f>LEFT(N1506,FIND("/",N1506)-1)</f>
        <v>music</v>
      </c>
      <c r="R1506" t="str">
        <f>RIGHT(N1506,LEN(N1506)-FIND("/",N1506))</f>
        <v>rock</v>
      </c>
      <c r="S1506" s="10">
        <f>(((J1506/60)/60)/24)+DATE(1970,1,1)</f>
        <v>40007.704247685186</v>
      </c>
      <c r="T1506" s="10">
        <f>(((I1506/60)/60)/24)+DATE(1970,1,1)</f>
        <v>40057.166666666664</v>
      </c>
      <c r="U1506" s="5">
        <f>P1506/3304</f>
        <v>1.3943125979205242E-2</v>
      </c>
      <c r="V1506" s="5">
        <f>L1506/26457</f>
        <v>2.5702082624636203E-3</v>
      </c>
    </row>
    <row r="1507" spans="1:22" ht="48" x14ac:dyDescent="0.2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5">
        <f>E1507/D1507</f>
        <v>0.3125</v>
      </c>
      <c r="P1507" s="6">
        <f>IF(E1507=0,0,E1507/L1507)</f>
        <v>80.128205128205124</v>
      </c>
      <c r="Q1507" t="str">
        <f>LEFT(N1507,FIND("/",N1507)-1)</f>
        <v>music</v>
      </c>
      <c r="R1507" t="str">
        <f>RIGHT(N1507,LEN(N1507)-FIND("/",N1507))</f>
        <v>faith</v>
      </c>
      <c r="S1507" s="10">
        <f>(((J1507/60)/60)/24)+DATE(1970,1,1)</f>
        <v>42802.046817129631</v>
      </c>
      <c r="T1507" s="10">
        <f>(((I1507/60)/60)/24)+DATE(1970,1,1)</f>
        <v>42835.84375</v>
      </c>
      <c r="U1507" s="5">
        <f>P1507/3304</f>
        <v>2.4251878065437386E-2</v>
      </c>
      <c r="V1507" s="5">
        <f>L1507/26457</f>
        <v>1.474090032883547E-3</v>
      </c>
    </row>
    <row r="1508" spans="1:22" ht="32" x14ac:dyDescent="0.2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5">
        <f>E1508/D1508</f>
        <v>2.6016666666666666</v>
      </c>
      <c r="P1508" s="6">
        <f>IF(E1508=0,0,E1508/L1508)</f>
        <v>34.68888888888889</v>
      </c>
      <c r="Q1508" t="str">
        <f>LEFT(N1508,FIND("/",N1508)-1)</f>
        <v>photography</v>
      </c>
      <c r="R1508" t="str">
        <f>RIGHT(N1508,LEN(N1508)-FIND("/",N1508))</f>
        <v>photobooks</v>
      </c>
      <c r="S1508" s="10">
        <f>(((J1508/60)/60)/24)+DATE(1970,1,1)</f>
        <v>42627.253263888888</v>
      </c>
      <c r="T1508" s="10">
        <f>(((I1508/60)/60)/24)+DATE(1970,1,1)</f>
        <v>42657.253263888888</v>
      </c>
      <c r="U1508" s="5">
        <f>P1508/3304</f>
        <v>1.0499058380414313E-2</v>
      </c>
      <c r="V1508" s="5">
        <f>L1508/26457</f>
        <v>3.401746229731262E-3</v>
      </c>
    </row>
    <row r="1509" spans="1:22" ht="32" x14ac:dyDescent="0.2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5">
        <f>E1509/D1509</f>
        <v>1.248</v>
      </c>
      <c r="P1509" s="6">
        <f>IF(E1509=0,0,E1509/L1509)</f>
        <v>37.142857142857146</v>
      </c>
      <c r="Q1509" t="str">
        <f>LEFT(N1509,FIND("/",N1509)-1)</f>
        <v>theater</v>
      </c>
      <c r="R1509" t="str">
        <f>RIGHT(N1509,LEN(N1509)-FIND("/",N1509))</f>
        <v>plays</v>
      </c>
      <c r="S1509" s="10">
        <f>(((J1509/60)/60)/24)+DATE(1970,1,1)</f>
        <v>42270.582141203704</v>
      </c>
      <c r="T1509" s="10">
        <f>(((I1509/60)/60)/24)+DATE(1970,1,1)</f>
        <v>42301.895138888889</v>
      </c>
      <c r="U1509" s="5">
        <f>P1509/3304</f>
        <v>1.1241784849533034E-2</v>
      </c>
      <c r="V1509" s="5">
        <f>L1509/26457</f>
        <v>3.1749631477491777E-3</v>
      </c>
    </row>
    <row r="1510" spans="1:22" ht="48" x14ac:dyDescent="0.2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5">
        <f>E1510/D1510</f>
        <v>1.248</v>
      </c>
      <c r="P1510" s="6">
        <f>IF(E1510=0,0,E1510/L1510)</f>
        <v>69.333333333333329</v>
      </c>
      <c r="Q1510" t="str">
        <f>LEFT(N1510,FIND("/",N1510)-1)</f>
        <v>theater</v>
      </c>
      <c r="R1510" t="str">
        <f>RIGHT(N1510,LEN(N1510)-FIND("/",N1510))</f>
        <v>plays</v>
      </c>
      <c r="S1510" s="10">
        <f>(((J1510/60)/60)/24)+DATE(1970,1,1)</f>
        <v>42052.949814814812</v>
      </c>
      <c r="T1510" s="10">
        <f>(((I1510/60)/60)/24)+DATE(1970,1,1)</f>
        <v>42082.908148148148</v>
      </c>
      <c r="U1510" s="5">
        <f>P1510/3304</f>
        <v>2.098466505246166E-2</v>
      </c>
      <c r="V1510" s="5">
        <f>L1510/26457</f>
        <v>1.700873114865631E-3</v>
      </c>
    </row>
    <row r="1511" spans="1:22" ht="48" x14ac:dyDescent="0.2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5">
        <f>E1511/D1511</f>
        <v>1.242</v>
      </c>
      <c r="P1511" s="6">
        <f>IF(E1511=0,0,E1511/L1511)</f>
        <v>50.901639344262293</v>
      </c>
      <c r="Q1511" t="str">
        <f>LEFT(N1511,FIND("/",N1511)-1)</f>
        <v>theater</v>
      </c>
      <c r="R1511" t="str">
        <f>RIGHT(N1511,LEN(N1511)-FIND("/",N1511))</f>
        <v>plays</v>
      </c>
      <c r="S1511" s="10">
        <f>(((J1511/60)/60)/24)+DATE(1970,1,1)</f>
        <v>41772.105937500004</v>
      </c>
      <c r="T1511" s="10">
        <f>(((I1511/60)/60)/24)+DATE(1970,1,1)</f>
        <v>41803.916666666664</v>
      </c>
      <c r="U1511" s="5">
        <f>P1511/3304</f>
        <v>1.5406065176834835E-2</v>
      </c>
      <c r="V1511" s="5">
        <f>L1511/26457</f>
        <v>2.3056280001511886E-3</v>
      </c>
    </row>
    <row r="1512" spans="1:22" ht="48" x14ac:dyDescent="0.2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5">
        <f>E1512/D1512</f>
        <v>1.0349999999999999</v>
      </c>
      <c r="P1512" s="6">
        <f>IF(E1512=0,0,E1512/L1512)</f>
        <v>70.568181818181813</v>
      </c>
      <c r="Q1512" t="str">
        <f>LEFT(N1512,FIND("/",N1512)-1)</f>
        <v>theater</v>
      </c>
      <c r="R1512" t="str">
        <f>RIGHT(N1512,LEN(N1512)-FIND("/",N1512))</f>
        <v>plays</v>
      </c>
      <c r="S1512" s="10">
        <f>(((J1512/60)/60)/24)+DATE(1970,1,1)</f>
        <v>42675.832465277781</v>
      </c>
      <c r="T1512" s="10">
        <f>(((I1512/60)/60)/24)+DATE(1970,1,1)</f>
        <v>42705.332638888889</v>
      </c>
      <c r="U1512" s="5">
        <f>P1512/3304</f>
        <v>2.1358408540611929E-2</v>
      </c>
      <c r="V1512" s="5">
        <f>L1512/26457</f>
        <v>1.6630759345352838E-3</v>
      </c>
    </row>
    <row r="1513" spans="1:22" ht="48" x14ac:dyDescent="0.2">
      <c r="A1513">
        <v>3696</v>
      </c>
      <c r="B1513" s="3" t="s">
        <v>3693</v>
      </c>
      <c r="C1513" s="3" t="s">
        <v>7806</v>
      </c>
      <c r="D1513">
        <v>2000</v>
      </c>
      <c r="E1513">
        <v>3100</v>
      </c>
      <c r="F1513" t="s">
        <v>8219</v>
      </c>
      <c r="G1513" t="s">
        <v>8225</v>
      </c>
      <c r="H1513" t="s">
        <v>8247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8271</v>
      </c>
      <c r="O1513" s="5">
        <f>E1513/D1513</f>
        <v>1.55</v>
      </c>
      <c r="P1513" s="6">
        <f>IF(E1513=0,0,E1513/L1513)</f>
        <v>39.743589743589745</v>
      </c>
      <c r="Q1513" t="str">
        <f>LEFT(N1513,FIND("/",N1513)-1)</f>
        <v>theater</v>
      </c>
      <c r="R1513" t="str">
        <f>RIGHT(N1513,LEN(N1513)-FIND("/",N1513))</f>
        <v>plays</v>
      </c>
      <c r="S1513" s="10">
        <f>(((J1513/60)/60)/24)+DATE(1970,1,1)</f>
        <v>41988.617083333331</v>
      </c>
      <c r="T1513" s="10">
        <f>(((I1513/60)/60)/24)+DATE(1970,1,1)</f>
        <v>42048.617083333331</v>
      </c>
      <c r="U1513" s="5">
        <f>P1513/3304</f>
        <v>1.2028931520456945E-2</v>
      </c>
      <c r="V1513" s="5">
        <f>L1513/26457</f>
        <v>2.9481800657670939E-3</v>
      </c>
    </row>
    <row r="1514" spans="1:22" ht="48" x14ac:dyDescent="0.2">
      <c r="A1514">
        <v>2825</v>
      </c>
      <c r="B1514" s="3" t="s">
        <v>2825</v>
      </c>
      <c r="C1514" s="3" t="s">
        <v>6935</v>
      </c>
      <c r="D1514">
        <v>3000</v>
      </c>
      <c r="E1514">
        <v>3100</v>
      </c>
      <c r="F1514" t="s">
        <v>8219</v>
      </c>
      <c r="G1514" t="s">
        <v>8225</v>
      </c>
      <c r="H1514" t="s">
        <v>8247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8271</v>
      </c>
      <c r="O1514" s="5">
        <f>E1514/D1514</f>
        <v>1.0333333333333334</v>
      </c>
      <c r="P1514" s="6">
        <f>IF(E1514=0,0,E1514/L1514)</f>
        <v>60.784313725490193</v>
      </c>
      <c r="Q1514" t="str">
        <f>LEFT(N1514,FIND("/",N1514)-1)</f>
        <v>theater</v>
      </c>
      <c r="R1514" t="str">
        <f>RIGHT(N1514,LEN(N1514)-FIND("/",N1514))</f>
        <v>plays</v>
      </c>
      <c r="S1514" s="10">
        <f>(((J1514/60)/60)/24)+DATE(1970,1,1)</f>
        <v>42312.792662037042</v>
      </c>
      <c r="T1514" s="10">
        <f>(((I1514/60)/60)/24)+DATE(1970,1,1)</f>
        <v>42342.792662037042</v>
      </c>
      <c r="U1514" s="5">
        <f>P1514/3304</f>
        <v>1.8397189384228265E-2</v>
      </c>
      <c r="V1514" s="5">
        <f>L1514/26457</f>
        <v>1.9276561968477152E-3</v>
      </c>
    </row>
    <row r="1515" spans="1:22" ht="48" x14ac:dyDescent="0.2">
      <c r="A1515">
        <v>114</v>
      </c>
      <c r="B1515" s="3" t="s">
        <v>116</v>
      </c>
      <c r="C1515" s="3" t="s">
        <v>4225</v>
      </c>
      <c r="D1515">
        <v>3000</v>
      </c>
      <c r="E1515">
        <v>3100</v>
      </c>
      <c r="F1515" t="s">
        <v>8219</v>
      </c>
      <c r="G1515" t="s">
        <v>8224</v>
      </c>
      <c r="H1515" t="s">
        <v>8246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8266</v>
      </c>
      <c r="O1515" s="5">
        <f>E1515/D1515</f>
        <v>1.0333333333333334</v>
      </c>
      <c r="P1515" s="6">
        <f>IF(E1515=0,0,E1515/L1515)</f>
        <v>88.571428571428569</v>
      </c>
      <c r="Q1515" t="str">
        <f>LEFT(N1515,FIND("/",N1515)-1)</f>
        <v>film &amp; video</v>
      </c>
      <c r="R1515" t="str">
        <f>RIGHT(N1515,LEN(N1515)-FIND("/",N1515))</f>
        <v>shorts</v>
      </c>
      <c r="S1515" s="10">
        <f>(((J1515/60)/60)/24)+DATE(1970,1,1)</f>
        <v>40861.27416666667</v>
      </c>
      <c r="T1515" s="10">
        <f>(((I1515/60)/60)/24)+DATE(1970,1,1)</f>
        <v>40921.27416666667</v>
      </c>
      <c r="U1515" s="5">
        <f>P1515/3304</f>
        <v>2.6807333102732617E-2</v>
      </c>
      <c r="V1515" s="5">
        <f>L1515/26457</f>
        <v>1.3229013115621574E-3</v>
      </c>
    </row>
    <row r="1516" spans="1:22" ht="32" x14ac:dyDescent="0.2">
      <c r="A1516">
        <v>1310</v>
      </c>
      <c r="B1516" s="3" t="s">
        <v>1311</v>
      </c>
      <c r="C1516" s="3" t="s">
        <v>5420</v>
      </c>
      <c r="D1516">
        <v>20000</v>
      </c>
      <c r="E1516">
        <v>3100</v>
      </c>
      <c r="F1516" t="s">
        <v>8220</v>
      </c>
      <c r="G1516" t="s">
        <v>8224</v>
      </c>
      <c r="H1516" t="s">
        <v>8246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8273</v>
      </c>
      <c r="O1516" s="5">
        <f>E1516/D1516</f>
        <v>0.155</v>
      </c>
      <c r="P1516" s="6">
        <f>IF(E1516=0,0,E1516/L1516)</f>
        <v>129.16666666666666</v>
      </c>
      <c r="Q1516" t="str">
        <f>LEFT(N1516,FIND("/",N1516)-1)</f>
        <v>technology</v>
      </c>
      <c r="R1516" t="str">
        <f>RIGHT(N1516,LEN(N1516)-FIND("/",N1516))</f>
        <v>wearables</v>
      </c>
      <c r="S1516" s="10">
        <f>(((J1516/60)/60)/24)+DATE(1970,1,1)</f>
        <v>42556.667245370365</v>
      </c>
      <c r="T1516" s="10">
        <f>(((I1516/60)/60)/24)+DATE(1970,1,1)</f>
        <v>42601.667245370365</v>
      </c>
      <c r="U1516" s="5">
        <f>P1516/3304</f>
        <v>3.9094027441485067E-2</v>
      </c>
      <c r="V1516" s="5">
        <f>L1516/26457</f>
        <v>9.0713232792833656E-4</v>
      </c>
    </row>
    <row r="1517" spans="1:22" ht="48" x14ac:dyDescent="0.2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5">
        <f>E1517/D1517</f>
        <v>1.0317033333333334</v>
      </c>
      <c r="P1517" s="6">
        <f>IF(E1517=0,0,E1517/L1517)</f>
        <v>53.363965517241382</v>
      </c>
      <c r="Q1517" t="str">
        <f>LEFT(N1517,FIND("/",N1517)-1)</f>
        <v>theater</v>
      </c>
      <c r="R1517" t="str">
        <f>RIGHT(N1517,LEN(N1517)-FIND("/",N1517))</f>
        <v>plays</v>
      </c>
      <c r="S1517" s="10">
        <f>(((J1517/60)/60)/24)+DATE(1970,1,1)</f>
        <v>42173.970127314817</v>
      </c>
      <c r="T1517" s="10">
        <f>(((I1517/60)/60)/24)+DATE(1970,1,1)</f>
        <v>42203.970127314817</v>
      </c>
      <c r="U1517" s="5">
        <f>P1517/3304</f>
        <v>1.6151321282458046E-2</v>
      </c>
      <c r="V1517" s="5">
        <f>L1517/26457</f>
        <v>2.1922364591601467E-3</v>
      </c>
    </row>
    <row r="1518" spans="1:22" ht="32" x14ac:dyDescent="0.2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5">
        <f>E1518/D1518</f>
        <v>1.028</v>
      </c>
      <c r="P1518" s="6">
        <f>IF(E1518=0,0,E1518/L1518)</f>
        <v>39.53846153846154</v>
      </c>
      <c r="Q1518" t="str">
        <f>LEFT(N1518,FIND("/",N1518)-1)</f>
        <v>theater</v>
      </c>
      <c r="R1518" t="str">
        <f>RIGHT(N1518,LEN(N1518)-FIND("/",N1518))</f>
        <v>plays</v>
      </c>
      <c r="S1518" s="10">
        <f>(((J1518/60)/60)/24)+DATE(1970,1,1)</f>
        <v>41921.375532407408</v>
      </c>
      <c r="T1518" s="10">
        <f>(((I1518/60)/60)/24)+DATE(1970,1,1)</f>
        <v>41951.417199074072</v>
      </c>
      <c r="U1518" s="5">
        <f>P1518/3304</f>
        <v>1.1966846712609424E-2</v>
      </c>
      <c r="V1518" s="5">
        <f>L1518/26457</f>
        <v>2.9481800657670939E-3</v>
      </c>
    </row>
    <row r="1519" spans="1:22" ht="32" x14ac:dyDescent="0.2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5">
        <f>E1519/D1519</f>
        <v>1.1850000000000001</v>
      </c>
      <c r="P1519" s="6">
        <f>IF(E1519=0,0,E1519/L1519)</f>
        <v>49.693548387096776</v>
      </c>
      <c r="Q1519" t="str">
        <f>LEFT(N1519,FIND("/",N1519)-1)</f>
        <v>theater</v>
      </c>
      <c r="R1519" t="str">
        <f>RIGHT(N1519,LEN(N1519)-FIND("/",N1519))</f>
        <v>plays</v>
      </c>
      <c r="S1519" s="10">
        <f>(((J1519/60)/60)/24)+DATE(1970,1,1)</f>
        <v>42050.008368055554</v>
      </c>
      <c r="T1519" s="10">
        <f>(((I1519/60)/60)/24)+DATE(1970,1,1)</f>
        <v>42076.290972222225</v>
      </c>
      <c r="U1519" s="5">
        <f>P1519/3304</f>
        <v>1.5040420214012341E-2</v>
      </c>
      <c r="V1519" s="5">
        <f>L1519/26457</f>
        <v>2.3434251804815361E-3</v>
      </c>
    </row>
    <row r="1520" spans="1:22" ht="48" x14ac:dyDescent="0.2">
      <c r="A1520">
        <v>3625</v>
      </c>
      <c r="B1520" s="3" t="s">
        <v>3623</v>
      </c>
      <c r="C1520" s="3" t="s">
        <v>7735</v>
      </c>
      <c r="D1520">
        <v>3000</v>
      </c>
      <c r="E1520">
        <v>3080</v>
      </c>
      <c r="F1520" t="s">
        <v>8219</v>
      </c>
      <c r="G1520" t="s">
        <v>8225</v>
      </c>
      <c r="H1520" t="s">
        <v>8247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8271</v>
      </c>
      <c r="O1520" s="5">
        <f>E1520/D1520</f>
        <v>1.0266666666666666</v>
      </c>
      <c r="P1520" s="6">
        <f>IF(E1520=0,0,E1520/L1520)</f>
        <v>39.487179487179489</v>
      </c>
      <c r="Q1520" t="str">
        <f>LEFT(N1520,FIND("/",N1520)-1)</f>
        <v>theater</v>
      </c>
      <c r="R1520" t="str">
        <f>RIGHT(N1520,LEN(N1520)-FIND("/",N1520))</f>
        <v>plays</v>
      </c>
      <c r="S1520" s="10">
        <f>(((J1520/60)/60)/24)+DATE(1970,1,1)</f>
        <v>42157.652511574073</v>
      </c>
      <c r="T1520" s="10">
        <f>(((I1520/60)/60)/24)+DATE(1970,1,1)</f>
        <v>42187.652511574073</v>
      </c>
      <c r="U1520" s="5">
        <f>P1520/3304</f>
        <v>1.1951325510647546E-2</v>
      </c>
      <c r="V1520" s="5">
        <f>L1520/26457</f>
        <v>2.9481800657670939E-3</v>
      </c>
    </row>
    <row r="1521" spans="1:22" ht="48" x14ac:dyDescent="0.2">
      <c r="A1521">
        <v>3515</v>
      </c>
      <c r="B1521" s="3" t="s">
        <v>3514</v>
      </c>
      <c r="C1521" s="3" t="s">
        <v>7625</v>
      </c>
      <c r="D1521">
        <v>3000</v>
      </c>
      <c r="E1521">
        <v>3080</v>
      </c>
      <c r="F1521" t="s">
        <v>8219</v>
      </c>
      <c r="G1521" t="s">
        <v>8224</v>
      </c>
      <c r="H1521" t="s">
        <v>8246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8271</v>
      </c>
      <c r="O1521" s="5">
        <f>E1521/D1521</f>
        <v>1.0266666666666666</v>
      </c>
      <c r="P1521" s="6">
        <f>IF(E1521=0,0,E1521/L1521)</f>
        <v>66.956521739130437</v>
      </c>
      <c r="Q1521" t="str">
        <f>LEFT(N1521,FIND("/",N1521)-1)</f>
        <v>theater</v>
      </c>
      <c r="R1521" t="str">
        <f>RIGHT(N1521,LEN(N1521)-FIND("/",N1521))</f>
        <v>plays</v>
      </c>
      <c r="S1521" s="10">
        <f>(((J1521/60)/60)/24)+DATE(1970,1,1)</f>
        <v>42125.772812499999</v>
      </c>
      <c r="T1521" s="10">
        <f>(((I1521/60)/60)/24)+DATE(1970,1,1)</f>
        <v>42155.772812499999</v>
      </c>
      <c r="U1521" s="5">
        <f>P1521/3304</f>
        <v>2.0265291083271925E-2</v>
      </c>
      <c r="V1521" s="5">
        <f>L1521/26457</f>
        <v>1.7386702951959784E-3</v>
      </c>
    </row>
    <row r="1522" spans="1:22" ht="48" x14ac:dyDescent="0.2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5">
        <f>E1522/D1522</f>
        <v>1.2267999999999999</v>
      </c>
      <c r="P1522" s="6">
        <f>IF(E1522=0,0,E1522/L1522)</f>
        <v>25.347107438016529</v>
      </c>
      <c r="Q1522" t="str">
        <f>LEFT(N1522,FIND("/",N1522)-1)</f>
        <v>publishing</v>
      </c>
      <c r="R1522" t="str">
        <f>RIGHT(N1522,LEN(N1522)-FIND("/",N1522))</f>
        <v>nonfiction</v>
      </c>
      <c r="S1522" s="10">
        <f>(((J1522/60)/60)/24)+DATE(1970,1,1)</f>
        <v>41213.254687499997</v>
      </c>
      <c r="T1522" s="10">
        <f>(((I1522/60)/60)/24)+DATE(1970,1,1)</f>
        <v>41243.416666666664</v>
      </c>
      <c r="U1522" s="5">
        <f>P1522/3304</f>
        <v>7.6716426870510075E-3</v>
      </c>
      <c r="V1522" s="5">
        <f>L1522/26457</f>
        <v>4.5734588199720302E-3</v>
      </c>
    </row>
    <row r="1523" spans="1:22" ht="48" x14ac:dyDescent="0.2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5">
        <f>E1523/D1523</f>
        <v>1.5309999999999999</v>
      </c>
      <c r="P1523" s="6">
        <f>IF(E1523=0,0,E1523/L1523)</f>
        <v>57.773584905660378</v>
      </c>
      <c r="Q1523" t="str">
        <f>LEFT(N1523,FIND("/",N1523)-1)</f>
        <v>games</v>
      </c>
      <c r="R1523" t="str">
        <f>RIGHT(N1523,LEN(N1523)-FIND("/",N1523))</f>
        <v>tabletop games</v>
      </c>
      <c r="S1523" s="10">
        <f>(((J1523/60)/60)/24)+DATE(1970,1,1)</f>
        <v>42773.005243055552</v>
      </c>
      <c r="T1523" s="10">
        <f>(((I1523/60)/60)/24)+DATE(1970,1,1)</f>
        <v>42787.005243055552</v>
      </c>
      <c r="U1523" s="5">
        <f>P1523/3304</f>
        <v>1.7485951847960163E-2</v>
      </c>
      <c r="V1523" s="5">
        <f>L1523/26457</f>
        <v>2.0032505575084099E-3</v>
      </c>
    </row>
    <row r="1524" spans="1:22" ht="48" x14ac:dyDescent="0.2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5">
        <f>E1524/D1524</f>
        <v>1.0203333333333333</v>
      </c>
      <c r="P1524" s="6">
        <f>IF(E1524=0,0,E1524/L1524)</f>
        <v>235.46153846153845</v>
      </c>
      <c r="Q1524" t="str">
        <f>LEFT(N1524,FIND("/",N1524)-1)</f>
        <v>theater</v>
      </c>
      <c r="R1524" t="str">
        <f>RIGHT(N1524,LEN(N1524)-FIND("/",N1524))</f>
        <v>plays</v>
      </c>
      <c r="S1524" s="10">
        <f>(((J1524/60)/60)/24)+DATE(1970,1,1)</f>
        <v>42055.277199074073</v>
      </c>
      <c r="T1524" s="10">
        <f>(((I1524/60)/60)/24)+DATE(1970,1,1)</f>
        <v>42082.610416666663</v>
      </c>
      <c r="U1524" s="5">
        <f>P1524/3304</f>
        <v>7.1265598807971689E-2</v>
      </c>
      <c r="V1524" s="5">
        <f>L1524/26457</f>
        <v>4.9136334429451562E-4</v>
      </c>
    </row>
    <row r="1525" spans="1:22" ht="48" x14ac:dyDescent="0.2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5">
        <f>E1525/D1525</f>
        <v>1.2240879999999998</v>
      </c>
      <c r="P1525" s="6">
        <f>IF(E1525=0,0,E1525/L1525)</f>
        <v>34.384494382022467</v>
      </c>
      <c r="Q1525" t="str">
        <f>LEFT(N1525,FIND("/",N1525)-1)</f>
        <v>music</v>
      </c>
      <c r="R1525" t="str">
        <f>RIGHT(N1525,LEN(N1525)-FIND("/",N1525))</f>
        <v>pop</v>
      </c>
      <c r="S1525" s="10">
        <f>(((J1525/60)/60)/24)+DATE(1970,1,1)</f>
        <v>40939.761782407404</v>
      </c>
      <c r="T1525" s="10">
        <f>(((I1525/60)/60)/24)+DATE(1970,1,1)</f>
        <v>40984.165972222225</v>
      </c>
      <c r="U1525" s="5">
        <f>P1525/3304</f>
        <v>1.0406929292379682E-2</v>
      </c>
      <c r="V1525" s="5">
        <f>L1525/26457</f>
        <v>3.3639490494009145E-3</v>
      </c>
    </row>
    <row r="1526" spans="1:22" ht="32" x14ac:dyDescent="0.2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5">
        <f>E1526/D1526</f>
        <v>0.30599999999999999</v>
      </c>
      <c r="P1526" s="6">
        <f>IF(E1526=0,0,E1526/L1526)</f>
        <v>191.25</v>
      </c>
      <c r="Q1526" t="str">
        <f>LEFT(N1526,FIND("/",N1526)-1)</f>
        <v>technology</v>
      </c>
      <c r="R1526" t="str">
        <f>RIGHT(N1526,LEN(N1526)-FIND("/",N1526))</f>
        <v>wearables</v>
      </c>
      <c r="S1526" s="10">
        <f>(((J1526/60)/60)/24)+DATE(1970,1,1)</f>
        <v>41955.002488425926</v>
      </c>
      <c r="T1526" s="10">
        <f>(((I1526/60)/60)/24)+DATE(1970,1,1)</f>
        <v>42005.002488425926</v>
      </c>
      <c r="U1526" s="5">
        <f>P1526/3304</f>
        <v>5.7884382566585957E-2</v>
      </c>
      <c r="V1526" s="5">
        <f>L1526/26457</f>
        <v>6.0475488528555774E-4</v>
      </c>
    </row>
    <row r="1527" spans="1:22" ht="32" x14ac:dyDescent="0.2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5">
        <f>E1527/D1527</f>
        <v>1.0193333333333334</v>
      </c>
      <c r="P1527" s="6">
        <f>IF(E1527=0,0,E1527/L1527)</f>
        <v>55.6</v>
      </c>
      <c r="Q1527" t="str">
        <f>LEFT(N1527,FIND("/",N1527)-1)</f>
        <v>theater</v>
      </c>
      <c r="R1527" t="str">
        <f>RIGHT(N1527,LEN(N1527)-FIND("/",N1527))</f>
        <v>plays</v>
      </c>
      <c r="S1527" s="10">
        <f>(((J1527/60)/60)/24)+DATE(1970,1,1)</f>
        <v>42270.7269212963</v>
      </c>
      <c r="T1527" s="10">
        <f>(((I1527/60)/60)/24)+DATE(1970,1,1)</f>
        <v>42306.167361111111</v>
      </c>
      <c r="U1527" s="5">
        <f>P1527/3304</f>
        <v>1.6828087167070217E-2</v>
      </c>
      <c r="V1527" s="5">
        <f>L1527/26457</f>
        <v>2.0788449181691044E-3</v>
      </c>
    </row>
    <row r="1528" spans="1:22" ht="48" x14ac:dyDescent="0.2">
      <c r="A1528">
        <v>2802</v>
      </c>
      <c r="B1528" s="3" t="s">
        <v>2802</v>
      </c>
      <c r="C1528" s="3" t="s">
        <v>6912</v>
      </c>
      <c r="D1528">
        <v>3000</v>
      </c>
      <c r="E1528">
        <v>3055</v>
      </c>
      <c r="F1528" t="s">
        <v>8219</v>
      </c>
      <c r="G1528" t="s">
        <v>8225</v>
      </c>
      <c r="H1528" t="s">
        <v>8247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8271</v>
      </c>
      <c r="O1528" s="5">
        <f>E1528/D1528</f>
        <v>1.0183333333333333</v>
      </c>
      <c r="P1528" s="6">
        <f>IF(E1528=0,0,E1528/L1528)</f>
        <v>33.944444444444443</v>
      </c>
      <c r="Q1528" t="str">
        <f>LEFT(N1528,FIND("/",N1528)-1)</f>
        <v>theater</v>
      </c>
      <c r="R1528" t="str">
        <f>RIGHT(N1528,LEN(N1528)-FIND("/",N1528))</f>
        <v>plays</v>
      </c>
      <c r="S1528" s="10">
        <f>(((J1528/60)/60)/24)+DATE(1970,1,1)</f>
        <v>42192.64707175926</v>
      </c>
      <c r="T1528" s="10">
        <f>(((I1528/60)/60)/24)+DATE(1970,1,1)</f>
        <v>42222.64707175926</v>
      </c>
      <c r="U1528" s="5">
        <f>P1528/3304</f>
        <v>1.0273742265267689E-2</v>
      </c>
      <c r="V1528" s="5">
        <f>L1528/26457</f>
        <v>3.401746229731262E-3</v>
      </c>
    </row>
    <row r="1529" spans="1:22" ht="48" x14ac:dyDescent="0.2">
      <c r="A1529">
        <v>1390</v>
      </c>
      <c r="B1529" s="3" t="s">
        <v>1391</v>
      </c>
      <c r="C1529" s="3" t="s">
        <v>5500</v>
      </c>
      <c r="D1529">
        <v>2800</v>
      </c>
      <c r="E1529">
        <v>3055</v>
      </c>
      <c r="F1529" t="s">
        <v>8219</v>
      </c>
      <c r="G1529" t="s">
        <v>8224</v>
      </c>
      <c r="H1529" t="s">
        <v>8246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8276</v>
      </c>
      <c r="O1529" s="5">
        <f>E1529/D1529</f>
        <v>1.0910714285714285</v>
      </c>
      <c r="P1529" s="6">
        <f>IF(E1529=0,0,E1529/L1529)</f>
        <v>160.78947368421052</v>
      </c>
      <c r="Q1529" t="str">
        <f>LEFT(N1529,FIND("/",N1529)-1)</f>
        <v>music</v>
      </c>
      <c r="R1529" t="str">
        <f>RIGHT(N1529,LEN(N1529)-FIND("/",N1529))</f>
        <v>rock</v>
      </c>
      <c r="S1529" s="10">
        <f>(((J1529/60)/60)/24)+DATE(1970,1,1)</f>
        <v>42087.803310185183</v>
      </c>
      <c r="T1529" s="10">
        <f>(((I1529/60)/60)/24)+DATE(1970,1,1)</f>
        <v>42121.716666666667</v>
      </c>
      <c r="U1529" s="5">
        <f>P1529/3304</f>
        <v>4.8665094940741685E-2</v>
      </c>
      <c r="V1529" s="5">
        <f>L1529/26457</f>
        <v>7.1814642627659976E-4</v>
      </c>
    </row>
    <row r="1530" spans="1:22" ht="48" x14ac:dyDescent="0.2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5">
        <f>E1530/D1530</f>
        <v>1.016</v>
      </c>
      <c r="P1530" s="6">
        <f>IF(E1530=0,0,E1530/L1530)</f>
        <v>203.2</v>
      </c>
      <c r="Q1530" t="str">
        <f>LEFT(N1530,FIND("/",N1530)-1)</f>
        <v>theater</v>
      </c>
      <c r="R1530" t="str">
        <f>RIGHT(N1530,LEN(N1530)-FIND("/",N1530))</f>
        <v>plays</v>
      </c>
      <c r="S1530" s="10">
        <f>(((J1530/60)/60)/24)+DATE(1970,1,1)</f>
        <v>42380.884872685187</v>
      </c>
      <c r="T1530" s="10">
        <f>(((I1530/60)/60)/24)+DATE(1970,1,1)</f>
        <v>42398.249305555553</v>
      </c>
      <c r="U1530" s="5">
        <f>P1530/3304</f>
        <v>6.1501210653753025E-2</v>
      </c>
      <c r="V1530" s="5">
        <f>L1530/26457</f>
        <v>5.669577049552103E-4</v>
      </c>
    </row>
    <row r="1531" spans="1:22" ht="48" x14ac:dyDescent="0.2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5">
        <f>E1531/D1531</f>
        <v>1.0153333333333334</v>
      </c>
      <c r="P1531" s="6">
        <f>IF(E1531=0,0,E1531/L1531)</f>
        <v>53.438596491228068</v>
      </c>
      <c r="Q1531" t="str">
        <f>LEFT(N1531,FIND("/",N1531)-1)</f>
        <v>theater</v>
      </c>
      <c r="R1531" t="str">
        <f>RIGHT(N1531,LEN(N1531)-FIND("/",N1531))</f>
        <v>plays</v>
      </c>
      <c r="S1531" s="10">
        <f>(((J1531/60)/60)/24)+DATE(1970,1,1)</f>
        <v>41878.946574074071</v>
      </c>
      <c r="T1531" s="10">
        <f>(((I1531/60)/60)/24)+DATE(1970,1,1)</f>
        <v>41908.946574074071</v>
      </c>
      <c r="U1531" s="5">
        <f>P1531/3304</f>
        <v>1.6173909349645299E-2</v>
      </c>
      <c r="V1531" s="5">
        <f>L1531/26457</f>
        <v>2.1544392788297993E-3</v>
      </c>
    </row>
    <row r="1532" spans="1:22" ht="32" x14ac:dyDescent="0.2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5">
        <f>E1532/D1532</f>
        <v>1.218</v>
      </c>
      <c r="P1532" s="6">
        <f>IF(E1532=0,0,E1532/L1532)</f>
        <v>49.112903225806448</v>
      </c>
      <c r="Q1532" t="str">
        <f>LEFT(N1532,FIND("/",N1532)-1)</f>
        <v>music</v>
      </c>
      <c r="R1532" t="str">
        <f>RIGHT(N1532,LEN(N1532)-FIND("/",N1532))</f>
        <v>rock</v>
      </c>
      <c r="S1532" s="10">
        <f>(((J1532/60)/60)/24)+DATE(1970,1,1)</f>
        <v>41730.998402777775</v>
      </c>
      <c r="T1532" s="10">
        <f>(((I1532/60)/60)/24)+DATE(1970,1,1)</f>
        <v>41760.998402777775</v>
      </c>
      <c r="U1532" s="5">
        <f>P1532/3304</f>
        <v>1.4864680153089119E-2</v>
      </c>
      <c r="V1532" s="5">
        <f>L1532/26457</f>
        <v>2.3434251804815361E-3</v>
      </c>
    </row>
    <row r="1533" spans="1:22" ht="48" x14ac:dyDescent="0.2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5">
        <f>E1533/D1533</f>
        <v>1.0149999999999999</v>
      </c>
      <c r="P1533" s="6">
        <f>IF(E1533=0,0,E1533/L1533)</f>
        <v>105</v>
      </c>
      <c r="Q1533" t="str">
        <f>LEFT(N1533,FIND("/",N1533)-1)</f>
        <v>theater</v>
      </c>
      <c r="R1533" t="str">
        <f>RIGHT(N1533,LEN(N1533)-FIND("/",N1533))</f>
        <v>plays</v>
      </c>
      <c r="S1533" s="10">
        <f>(((J1533/60)/60)/24)+DATE(1970,1,1)</f>
        <v>41829.734259259261</v>
      </c>
      <c r="T1533" s="10">
        <f>(((I1533/60)/60)/24)+DATE(1970,1,1)</f>
        <v>41874.734259259261</v>
      </c>
      <c r="U1533" s="5">
        <f>P1533/3304</f>
        <v>3.1779661016949151E-2</v>
      </c>
      <c r="V1533" s="5">
        <f>L1533/26457</f>
        <v>1.0961182295800734E-3</v>
      </c>
    </row>
    <row r="1534" spans="1:22" ht="48" x14ac:dyDescent="0.2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5">
        <f>E1534/D1534</f>
        <v>0.60899999999999999</v>
      </c>
      <c r="P1534" s="6">
        <f>IF(E1534=0,0,E1534/L1534)</f>
        <v>179.11764705882354</v>
      </c>
      <c r="Q1534" t="str">
        <f>LEFT(N1534,FIND("/",N1534)-1)</f>
        <v>theater</v>
      </c>
      <c r="R1534" t="str">
        <f>RIGHT(N1534,LEN(N1534)-FIND("/",N1534))</f>
        <v>plays</v>
      </c>
      <c r="S1534" s="10">
        <f>(((J1534/60)/60)/24)+DATE(1970,1,1)</f>
        <v>42235.117476851854</v>
      </c>
      <c r="T1534" s="10">
        <f>(((I1534/60)/60)/24)+DATE(1970,1,1)</f>
        <v>42275.117476851854</v>
      </c>
      <c r="U1534" s="5">
        <f>P1534/3304</f>
        <v>5.4212362911266201E-2</v>
      </c>
      <c r="V1534" s="5">
        <f>L1534/26457</f>
        <v>6.4255206561590508E-4</v>
      </c>
    </row>
    <row r="1535" spans="1:22" ht="32" x14ac:dyDescent="0.2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5">
        <f>E1535/D1535</f>
        <v>1.0765957446808512</v>
      </c>
      <c r="P1535" s="6">
        <f>IF(E1535=0,0,E1535/L1535)</f>
        <v>55.2</v>
      </c>
      <c r="Q1535" t="str">
        <f>LEFT(N1535,FIND("/",N1535)-1)</f>
        <v>film &amp; video</v>
      </c>
      <c r="R1535" t="str">
        <f>RIGHT(N1535,LEN(N1535)-FIND("/",N1535))</f>
        <v>documentary</v>
      </c>
      <c r="S1535" s="10">
        <f>(((J1535/60)/60)/24)+DATE(1970,1,1)</f>
        <v>41674.08494212963</v>
      </c>
      <c r="T1535" s="10">
        <f>(((I1535/60)/60)/24)+DATE(1970,1,1)</f>
        <v>41704.08494212963</v>
      </c>
      <c r="U1535" s="5">
        <f>P1535/3304</f>
        <v>1.6707021791767557E-2</v>
      </c>
      <c r="V1535" s="5">
        <f>L1535/26457</f>
        <v>2.0788449181691044E-3</v>
      </c>
    </row>
    <row r="1536" spans="1:22" ht="48" x14ac:dyDescent="0.2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5">
        <f>E1536/D1536</f>
        <v>1.0116833333333335</v>
      </c>
      <c r="P1536" s="6">
        <f>IF(E1536=0,0,E1536/L1536)</f>
        <v>97.904838709677421</v>
      </c>
      <c r="Q1536" t="str">
        <f>LEFT(N1536,FIND("/",N1536)-1)</f>
        <v>film &amp; video</v>
      </c>
      <c r="R1536" t="str">
        <f>RIGHT(N1536,LEN(N1536)-FIND("/",N1536))</f>
        <v>documentary</v>
      </c>
      <c r="S1536" s="10">
        <f>(((J1536/60)/60)/24)+DATE(1970,1,1)</f>
        <v>42047.128564814819</v>
      </c>
      <c r="T1536" s="10">
        <f>(((I1536/60)/60)/24)+DATE(1970,1,1)</f>
        <v>42077.086898148147</v>
      </c>
      <c r="U1536" s="5">
        <f>P1536/3304</f>
        <v>2.963221510583457E-2</v>
      </c>
      <c r="V1536" s="5">
        <f>L1536/26457</f>
        <v>1.171712590240768E-3</v>
      </c>
    </row>
    <row r="1537" spans="1:22" ht="48" x14ac:dyDescent="0.2">
      <c r="A1537">
        <v>3008</v>
      </c>
      <c r="B1537" s="3" t="s">
        <v>3008</v>
      </c>
      <c r="C1537" s="3" t="s">
        <v>7118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8303</v>
      </c>
      <c r="O1537" s="5">
        <f>E1537/D1537</f>
        <v>1.0116666666666667</v>
      </c>
      <c r="P1537" s="6">
        <f>IF(E1537=0,0,E1537/L1537)</f>
        <v>116.73076923076923</v>
      </c>
      <c r="Q1537" t="str">
        <f>LEFT(N1537,FIND("/",N1537)-1)</f>
        <v>theater</v>
      </c>
      <c r="R1537" t="str">
        <f>RIGHT(N1537,LEN(N1537)-FIND("/",N1537))</f>
        <v>spaces</v>
      </c>
      <c r="S1537" s="10">
        <f>(((J1537/60)/60)/24)+DATE(1970,1,1)</f>
        <v>42360.212025462963</v>
      </c>
      <c r="T1537" s="10">
        <f>(((I1537/60)/60)/24)+DATE(1970,1,1)</f>
        <v>42390.212025462963</v>
      </c>
      <c r="U1537" s="5">
        <f>P1537/3304</f>
        <v>3.5330135965729183E-2</v>
      </c>
      <c r="V1537" s="5">
        <f>L1537/26457</f>
        <v>9.8272668858903124E-4</v>
      </c>
    </row>
    <row r="1538" spans="1:22" ht="32" x14ac:dyDescent="0.2">
      <c r="A1538">
        <v>2789</v>
      </c>
      <c r="B1538" s="3" t="s">
        <v>2789</v>
      </c>
      <c r="C1538" s="3" t="s">
        <v>6899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8271</v>
      </c>
      <c r="O1538" s="5">
        <f>E1538/D1538</f>
        <v>1.0116666666666667</v>
      </c>
      <c r="P1538" s="6">
        <f>IF(E1538=0,0,E1538/L1538)</f>
        <v>126.45833333333333</v>
      </c>
      <c r="Q1538" t="str">
        <f>LEFT(N1538,FIND("/",N1538)-1)</f>
        <v>theater</v>
      </c>
      <c r="R1538" t="str">
        <f>RIGHT(N1538,LEN(N1538)-FIND("/",N1538))</f>
        <v>plays</v>
      </c>
      <c r="S1538" s="10">
        <f>(((J1538/60)/60)/24)+DATE(1970,1,1)</f>
        <v>42056.013124999998</v>
      </c>
      <c r="T1538" s="10">
        <f>(((I1538/60)/60)/24)+DATE(1970,1,1)</f>
        <v>42075.166666666672</v>
      </c>
      <c r="U1538" s="5">
        <f>P1538/3304</f>
        <v>3.8274313962873285E-2</v>
      </c>
      <c r="V1538" s="5">
        <f>L1538/26457</f>
        <v>9.0713232792833656E-4</v>
      </c>
    </row>
    <row r="1539" spans="1:22" ht="48" x14ac:dyDescent="0.2">
      <c r="A1539">
        <v>3003</v>
      </c>
      <c r="B1539" s="3" t="s">
        <v>3003</v>
      </c>
      <c r="C1539" s="3" t="s">
        <v>7113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8303</v>
      </c>
      <c r="O1539" s="5">
        <f>E1539/D1539</f>
        <v>1.0116666666666667</v>
      </c>
      <c r="P1539" s="6">
        <f>IF(E1539=0,0,E1539/L1539)</f>
        <v>178.52941176470588</v>
      </c>
      <c r="Q1539" t="str">
        <f>LEFT(N1539,FIND("/",N1539)-1)</f>
        <v>theater</v>
      </c>
      <c r="R1539" t="str">
        <f>RIGHT(N1539,LEN(N1539)-FIND("/",N1539))</f>
        <v>spaces</v>
      </c>
      <c r="S1539" s="10">
        <f>(((J1539/60)/60)/24)+DATE(1970,1,1)</f>
        <v>42398.849259259259</v>
      </c>
      <c r="T1539" s="10">
        <f>(((I1539/60)/60)/24)+DATE(1970,1,1)</f>
        <v>42430.249305555553</v>
      </c>
      <c r="U1539" s="5">
        <f>P1539/3304</f>
        <v>5.403432559464464E-2</v>
      </c>
      <c r="V1539" s="5">
        <f>L1539/26457</f>
        <v>6.4255206561590508E-4</v>
      </c>
    </row>
    <row r="1540" spans="1:22" ht="48" x14ac:dyDescent="0.2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5">
        <f>E1540/D1540</f>
        <v>1.0113333333333334</v>
      </c>
      <c r="P1540" s="6">
        <f>IF(E1540=0,0,E1540/L1540)</f>
        <v>131.91304347826087</v>
      </c>
      <c r="Q1540" t="str">
        <f>LEFT(N1540,FIND("/",N1540)-1)</f>
        <v>theater</v>
      </c>
      <c r="R1540" t="str">
        <f>RIGHT(N1540,LEN(N1540)-FIND("/",N1540))</f>
        <v>plays</v>
      </c>
      <c r="S1540" s="10">
        <f>(((J1540/60)/60)/24)+DATE(1970,1,1)</f>
        <v>41862.864675925928</v>
      </c>
      <c r="T1540" s="10">
        <f>(((I1540/60)/60)/24)+DATE(1970,1,1)</f>
        <v>41876.864675925928</v>
      </c>
      <c r="U1540" s="5">
        <f>P1540/3304</f>
        <v>3.9925255290030534E-2</v>
      </c>
      <c r="V1540" s="5">
        <f>L1540/26457</f>
        <v>8.6933514759798922E-4</v>
      </c>
    </row>
    <row r="1541" spans="1:22" ht="16" x14ac:dyDescent="0.2">
      <c r="A1541">
        <v>3467</v>
      </c>
      <c r="B1541" s="3" t="s">
        <v>3466</v>
      </c>
      <c r="C1541" s="3" t="s">
        <v>7577</v>
      </c>
      <c r="D1541">
        <v>3000</v>
      </c>
      <c r="E1541">
        <v>3030</v>
      </c>
      <c r="F1541" t="s">
        <v>8219</v>
      </c>
      <c r="G1541" t="s">
        <v>8224</v>
      </c>
      <c r="H1541" t="s">
        <v>8246</v>
      </c>
      <c r="I1541">
        <v>1426864032</v>
      </c>
      <c r="J1541">
        <v>1424275632</v>
      </c>
      <c r="K1541" t="b">
        <v>0</v>
      </c>
      <c r="L1541">
        <v>47</v>
      </c>
      <c r="M1541" t="b">
        <v>1</v>
      </c>
      <c r="N1541" t="s">
        <v>8271</v>
      </c>
      <c r="O1541" s="5">
        <f>E1541/D1541</f>
        <v>1.01</v>
      </c>
      <c r="P1541" s="6">
        <f>IF(E1541=0,0,E1541/L1541)</f>
        <v>64.468085106382972</v>
      </c>
      <c r="Q1541" t="str">
        <f>LEFT(N1541,FIND("/",N1541)-1)</f>
        <v>theater</v>
      </c>
      <c r="R1541" t="str">
        <f>RIGHT(N1541,LEN(N1541)-FIND("/",N1541))</f>
        <v>plays</v>
      </c>
      <c r="S1541" s="10">
        <f>(((J1541/60)/60)/24)+DATE(1970,1,1)</f>
        <v>42053.671666666662</v>
      </c>
      <c r="T1541" s="10">
        <f>(((I1541/60)/60)/24)+DATE(1970,1,1)</f>
        <v>42083.630000000005</v>
      </c>
      <c r="U1541" s="5">
        <f>P1541/3304</f>
        <v>1.9512132296120754E-2</v>
      </c>
      <c r="V1541" s="5">
        <f>L1541/26457</f>
        <v>1.7764674755263257E-3</v>
      </c>
    </row>
    <row r="1542" spans="1:22" ht="48" x14ac:dyDescent="0.2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5">
        <f>E1542/D1542</f>
        <v>1.01</v>
      </c>
      <c r="P1542" s="6">
        <f>IF(E1542=0,0,E1542/L1542)</f>
        <v>84.166666666666671</v>
      </c>
      <c r="Q1542" t="str">
        <f>LEFT(N1542,FIND("/",N1542)-1)</f>
        <v>theater</v>
      </c>
      <c r="R1542" t="str">
        <f>RIGHT(N1542,LEN(N1542)-FIND("/",N1542))</f>
        <v>plays</v>
      </c>
      <c r="S1542" s="10">
        <f>(((J1542/60)/60)/24)+DATE(1970,1,1)</f>
        <v>42205.710879629631</v>
      </c>
      <c r="T1542" s="10">
        <f>(((I1542/60)/60)/24)+DATE(1970,1,1)</f>
        <v>42235.710879629631</v>
      </c>
      <c r="U1542" s="5">
        <f>P1542/3304</f>
        <v>2.5474172719935434E-2</v>
      </c>
      <c r="V1542" s="5">
        <f>L1542/26457</f>
        <v>1.3606984918925048E-3</v>
      </c>
    </row>
    <row r="1543" spans="1:22" ht="48" x14ac:dyDescent="0.2">
      <c r="A1543">
        <v>210</v>
      </c>
      <c r="B1543" s="3" t="s">
        <v>212</v>
      </c>
      <c r="C1543" s="3" t="s">
        <v>4320</v>
      </c>
      <c r="D1543">
        <v>12000</v>
      </c>
      <c r="E1543">
        <v>3030</v>
      </c>
      <c r="F1543" t="s">
        <v>8221</v>
      </c>
      <c r="G1543" t="s">
        <v>8224</v>
      </c>
      <c r="H1543" t="s">
        <v>8246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8268</v>
      </c>
      <c r="O1543" s="5">
        <f>E1543/D1543</f>
        <v>0.2525</v>
      </c>
      <c r="P1543" s="6">
        <f>IF(E1543=0,0,E1543/L1543)</f>
        <v>91.818181818181813</v>
      </c>
      <c r="Q1543" t="str">
        <f>LEFT(N1543,FIND("/",N1543)-1)</f>
        <v>film &amp; video</v>
      </c>
      <c r="R1543" t="str">
        <f>RIGHT(N1543,LEN(N1543)-FIND("/",N1543))</f>
        <v>drama</v>
      </c>
      <c r="S1543" s="10">
        <f>(((J1543/60)/60)/24)+DATE(1970,1,1)</f>
        <v>42249.064722222218</v>
      </c>
      <c r="T1543" s="10">
        <f>(((I1543/60)/60)/24)+DATE(1970,1,1)</f>
        <v>42278.208333333328</v>
      </c>
      <c r="U1543" s="5">
        <f>P1543/3304</f>
        <v>2.7790006603565925E-2</v>
      </c>
      <c r="V1543" s="5">
        <f>L1543/26457</f>
        <v>1.2473069509014627E-3</v>
      </c>
    </row>
    <row r="1544" spans="1:22" ht="48" x14ac:dyDescent="0.2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5">
        <f>E1544/D1544</f>
        <v>1.0085533333333332</v>
      </c>
      <c r="P1544" s="6">
        <f>IF(E1544=0,0,E1544/L1544)</f>
        <v>63.03458333333333</v>
      </c>
      <c r="Q1544" t="str">
        <f>LEFT(N1544,FIND("/",N1544)-1)</f>
        <v>music</v>
      </c>
      <c r="R1544" t="str">
        <f>RIGHT(N1544,LEN(N1544)-FIND("/",N1544))</f>
        <v>rock</v>
      </c>
      <c r="S1544" s="10">
        <f>(((J1544/60)/60)/24)+DATE(1970,1,1)</f>
        <v>40978.125046296293</v>
      </c>
      <c r="T1544" s="10">
        <f>(((I1544/60)/60)/24)+DATE(1970,1,1)</f>
        <v>41038.083379629628</v>
      </c>
      <c r="U1544" s="5">
        <f>P1544/3304</f>
        <v>1.9078263720742533E-2</v>
      </c>
      <c r="V1544" s="5">
        <f>L1544/26457</f>
        <v>1.8142646558566731E-3</v>
      </c>
    </row>
    <row r="1545" spans="1:22" ht="48" x14ac:dyDescent="0.2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5">
        <f>E1545/D1545</f>
        <v>1.2088000000000001</v>
      </c>
      <c r="P1545" s="6">
        <f>IF(E1545=0,0,E1545/L1545)</f>
        <v>79.526315789473685</v>
      </c>
      <c r="Q1545" t="str">
        <f>LEFT(N1545,FIND("/",N1545)-1)</f>
        <v>music</v>
      </c>
      <c r="R1545" t="str">
        <f>RIGHT(N1545,LEN(N1545)-FIND("/",N1545))</f>
        <v>rock</v>
      </c>
      <c r="S1545" s="10">
        <f>(((J1545/60)/60)/24)+DATE(1970,1,1)</f>
        <v>42094.236481481479</v>
      </c>
      <c r="T1545" s="10">
        <f>(((I1545/60)/60)/24)+DATE(1970,1,1)</f>
        <v>42115.236481481479</v>
      </c>
      <c r="U1545" s="5">
        <f>P1545/3304</f>
        <v>2.4069708168726903E-2</v>
      </c>
      <c r="V1545" s="5">
        <f>L1545/26457</f>
        <v>1.4362928525531995E-3</v>
      </c>
    </row>
    <row r="1546" spans="1:22" ht="48" x14ac:dyDescent="0.2">
      <c r="A1546">
        <v>3240</v>
      </c>
      <c r="B1546" s="3" t="s">
        <v>3240</v>
      </c>
      <c r="C1546" s="3" t="s">
        <v>7350</v>
      </c>
      <c r="D1546">
        <v>3000</v>
      </c>
      <c r="E1546">
        <v>3017</v>
      </c>
      <c r="F1546" t="s">
        <v>8219</v>
      </c>
      <c r="G1546" t="s">
        <v>8225</v>
      </c>
      <c r="H1546" t="s">
        <v>8247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8271</v>
      </c>
      <c r="O1546" s="5">
        <f>E1546/D1546</f>
        <v>1.0056666666666667</v>
      </c>
      <c r="P1546" s="6">
        <f>IF(E1546=0,0,E1546/L1546)</f>
        <v>88.735294117647058</v>
      </c>
      <c r="Q1546" t="str">
        <f>LEFT(N1546,FIND("/",N1546)-1)</f>
        <v>theater</v>
      </c>
      <c r="R1546" t="str">
        <f>RIGHT(N1546,LEN(N1546)-FIND("/",N1546))</f>
        <v>plays</v>
      </c>
      <c r="S1546" s="10">
        <f>(((J1546/60)/60)/24)+DATE(1970,1,1)</f>
        <v>42754.693842592591</v>
      </c>
      <c r="T1546" s="10">
        <f>(((I1546/60)/60)/24)+DATE(1970,1,1)</f>
        <v>42782.958333333328</v>
      </c>
      <c r="U1546" s="5">
        <f>P1546/3304</f>
        <v>2.685692921236291E-2</v>
      </c>
      <c r="V1546" s="5">
        <f>L1546/26457</f>
        <v>1.2851041312318102E-3</v>
      </c>
    </row>
    <row r="1547" spans="1:22" ht="16" x14ac:dyDescent="0.2">
      <c r="A1547">
        <v>659</v>
      </c>
      <c r="B1547" s="3" t="s">
        <v>660</v>
      </c>
      <c r="C1547" s="3" t="s">
        <v>4769</v>
      </c>
      <c r="D1547">
        <v>3000</v>
      </c>
      <c r="E1547">
        <v>3017</v>
      </c>
      <c r="F1547" t="s">
        <v>8219</v>
      </c>
      <c r="G1547" t="s">
        <v>8224</v>
      </c>
      <c r="H1547" t="s">
        <v>8246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8273</v>
      </c>
      <c r="O1547" s="5">
        <f>E1547/D1547</f>
        <v>1.0056666666666667</v>
      </c>
      <c r="P1547" s="6">
        <f>IF(E1547=0,0,E1547/L1547)</f>
        <v>143.66666666666666</v>
      </c>
      <c r="Q1547" t="str">
        <f>LEFT(N1547,FIND("/",N1547)-1)</f>
        <v>technology</v>
      </c>
      <c r="R1547" t="str">
        <f>RIGHT(N1547,LEN(N1547)-FIND("/",N1547))</f>
        <v>wearables</v>
      </c>
      <c r="S1547" s="10">
        <f>(((J1547/60)/60)/24)+DATE(1970,1,1)</f>
        <v>42209.593692129631</v>
      </c>
      <c r="T1547" s="10">
        <f>(((I1547/60)/60)/24)+DATE(1970,1,1)</f>
        <v>42239.593692129631</v>
      </c>
      <c r="U1547" s="5">
        <f>P1547/3304</f>
        <v>4.3482647296206614E-2</v>
      </c>
      <c r="V1547" s="5">
        <f>L1547/26457</f>
        <v>7.9374078693729444E-4</v>
      </c>
    </row>
    <row r="1548" spans="1:22" ht="48" x14ac:dyDescent="0.2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5">
        <f>E1548/D1548</f>
        <v>1.0770464285714285</v>
      </c>
      <c r="P1548" s="6">
        <f>IF(E1548=0,0,E1548/L1548)</f>
        <v>86.163714285714292</v>
      </c>
      <c r="Q1548" t="str">
        <f>LEFT(N1548,FIND("/",N1548)-1)</f>
        <v>film &amp; video</v>
      </c>
      <c r="R1548" t="str">
        <f>RIGHT(N1548,LEN(N1548)-FIND("/",N1548))</f>
        <v>documentary</v>
      </c>
      <c r="S1548" s="10">
        <f>(((J1548/60)/60)/24)+DATE(1970,1,1)</f>
        <v>40638.162465277775</v>
      </c>
      <c r="T1548" s="10">
        <f>(((I1548/60)/60)/24)+DATE(1970,1,1)</f>
        <v>40672.249305555553</v>
      </c>
      <c r="U1548" s="5">
        <f>P1548/3304</f>
        <v>2.607860601867866E-2</v>
      </c>
      <c r="V1548" s="5">
        <f>L1548/26457</f>
        <v>1.3229013115621574E-3</v>
      </c>
    </row>
    <row r="1549" spans="1:22" ht="48" x14ac:dyDescent="0.2">
      <c r="A1549">
        <v>3785</v>
      </c>
      <c r="B1549" s="3" t="s">
        <v>3782</v>
      </c>
      <c r="C1549" s="3" t="s">
        <v>7895</v>
      </c>
      <c r="D1549">
        <v>2000</v>
      </c>
      <c r="E1549">
        <v>3015</v>
      </c>
      <c r="F1549" t="s">
        <v>8219</v>
      </c>
      <c r="G1549" t="s">
        <v>8225</v>
      </c>
      <c r="H1549" t="s">
        <v>8247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8305</v>
      </c>
      <c r="O1549" s="5">
        <f>E1549/D1549</f>
        <v>1.5075000000000001</v>
      </c>
      <c r="P1549" s="6">
        <f>IF(E1549=0,0,E1549/L1549)</f>
        <v>100.5</v>
      </c>
      <c r="Q1549" t="str">
        <f>LEFT(N1549,FIND("/",N1549)-1)</f>
        <v>theater</v>
      </c>
      <c r="R1549" t="str">
        <f>RIGHT(N1549,LEN(N1549)-FIND("/",N1549))</f>
        <v>musical</v>
      </c>
      <c r="S1549" s="10">
        <f>(((J1549/60)/60)/24)+DATE(1970,1,1)</f>
        <v>42548.63853009259</v>
      </c>
      <c r="T1549" s="10">
        <f>(((I1549/60)/60)/24)+DATE(1970,1,1)</f>
        <v>42584.418749999997</v>
      </c>
      <c r="U1549" s="5">
        <f>P1549/3304</f>
        <v>3.0417675544794191E-2</v>
      </c>
      <c r="V1549" s="5">
        <f>L1549/26457</f>
        <v>1.1339154099104206E-3</v>
      </c>
    </row>
    <row r="1550" spans="1:22" ht="48" x14ac:dyDescent="0.2">
      <c r="A1550">
        <v>10</v>
      </c>
      <c r="B1550" s="3" t="s">
        <v>12</v>
      </c>
      <c r="C1550" s="3" t="s">
        <v>4121</v>
      </c>
      <c r="D1550">
        <v>3000</v>
      </c>
      <c r="E1550">
        <v>3015</v>
      </c>
      <c r="F1550" t="s">
        <v>8219</v>
      </c>
      <c r="G1550" t="s">
        <v>8224</v>
      </c>
      <c r="H1550" t="s">
        <v>8246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8265</v>
      </c>
      <c r="O1550" s="5">
        <f>E1550/D1550</f>
        <v>1.0049999999999999</v>
      </c>
      <c r="P1550" s="6">
        <f>IF(E1550=0,0,E1550/L1550)</f>
        <v>158.68421052631578</v>
      </c>
      <c r="Q1550" t="str">
        <f>LEFT(N1550,FIND("/",N1550)-1)</f>
        <v>film &amp; video</v>
      </c>
      <c r="R1550" t="str">
        <f>RIGHT(N1550,LEN(N1550)-FIND("/",N1550))</f>
        <v>television</v>
      </c>
      <c r="S1550" s="10">
        <f>(((J1550/60)/60)/24)+DATE(1970,1,1)</f>
        <v>41780.068043981482</v>
      </c>
      <c r="T1550" s="10">
        <f>(((I1550/60)/60)/24)+DATE(1970,1,1)</f>
        <v>41815.068043981482</v>
      </c>
      <c r="U1550" s="5">
        <f>P1550/3304</f>
        <v>4.8027908754938189E-2</v>
      </c>
      <c r="V1550" s="5">
        <f>L1550/26457</f>
        <v>7.1814642627659976E-4</v>
      </c>
    </row>
    <row r="1551" spans="1:22" ht="48" x14ac:dyDescent="0.2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5">
        <f>E1551/D1551</f>
        <v>1.0046666666666666</v>
      </c>
      <c r="P1551" s="6">
        <f>IF(E1551=0,0,E1551/L1551)</f>
        <v>107.64285714285714</v>
      </c>
      <c r="Q1551" t="str">
        <f>LEFT(N1551,FIND("/",N1551)-1)</f>
        <v>technology</v>
      </c>
      <c r="R1551" t="str">
        <f>RIGHT(N1551,LEN(N1551)-FIND("/",N1551))</f>
        <v>wearables</v>
      </c>
      <c r="S1551" s="10">
        <f>(((J1551/60)/60)/24)+DATE(1970,1,1)</f>
        <v>42675.690393518518</v>
      </c>
      <c r="T1551" s="10">
        <f>(((I1551/60)/60)/24)+DATE(1970,1,1)</f>
        <v>42705.732060185182</v>
      </c>
      <c r="U1551" s="5">
        <f>P1551/3304</f>
        <v>3.2579557246627464E-2</v>
      </c>
      <c r="V1551" s="5">
        <f>L1551/26457</f>
        <v>1.0583210492497259E-3</v>
      </c>
    </row>
    <row r="1552" spans="1:22" ht="48" x14ac:dyDescent="0.2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5">
        <f>E1552/D1552</f>
        <v>1.2048000000000001</v>
      </c>
      <c r="P1552" s="6">
        <f>IF(E1552=0,0,E1552/L1552)</f>
        <v>17.822485207100591</v>
      </c>
      <c r="Q1552" t="str">
        <f>LEFT(N1552,FIND("/",N1552)-1)</f>
        <v>publishing</v>
      </c>
      <c r="R1552" t="str">
        <f>RIGHT(N1552,LEN(N1552)-FIND("/",N1552))</f>
        <v>nonfiction</v>
      </c>
      <c r="S1552" s="10">
        <f>(((J1552/60)/60)/24)+DATE(1970,1,1)</f>
        <v>41598.420046296298</v>
      </c>
      <c r="T1552" s="10">
        <f>(((I1552/60)/60)/24)+DATE(1970,1,1)</f>
        <v>41628.420046296298</v>
      </c>
      <c r="U1552" s="5">
        <f>P1552/3304</f>
        <v>5.3942146510595011E-3</v>
      </c>
      <c r="V1552" s="5">
        <f>L1552/26457</f>
        <v>6.3877234758287034E-3</v>
      </c>
    </row>
    <row r="1553" spans="1:22" ht="32" x14ac:dyDescent="0.2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5">
        <f>E1553/D1553</f>
        <v>1.2040040000000001</v>
      </c>
      <c r="P1553" s="6">
        <f>IF(E1553=0,0,E1553/L1553)</f>
        <v>48.54854838709678</v>
      </c>
      <c r="Q1553" t="str">
        <f>LEFT(N1553,FIND("/",N1553)-1)</f>
        <v>music</v>
      </c>
      <c r="R1553" t="str">
        <f>RIGHT(N1553,LEN(N1553)-FIND("/",N1553))</f>
        <v>indie rock</v>
      </c>
      <c r="S1553" s="10">
        <f>(((J1553/60)/60)/24)+DATE(1970,1,1)</f>
        <v>41453.076319444444</v>
      </c>
      <c r="T1553" s="10">
        <f>(((I1553/60)/60)/24)+DATE(1970,1,1)</f>
        <v>41488.076319444444</v>
      </c>
      <c r="U1553" s="5">
        <f>P1553/3304</f>
        <v>1.4693870577208468E-2</v>
      </c>
      <c r="V1553" s="5">
        <f>L1553/26457</f>
        <v>2.3434251804815361E-3</v>
      </c>
    </row>
    <row r="1554" spans="1:22" ht="48" x14ac:dyDescent="0.2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5">
        <f>E1554/D1554</f>
        <v>1.5331632653061225</v>
      </c>
      <c r="P1554" s="6">
        <f>IF(E1554=0,0,E1554/L1554)</f>
        <v>143.0952380952381</v>
      </c>
      <c r="Q1554" t="str">
        <f>LEFT(N1554,FIND("/",N1554)-1)</f>
        <v>theater</v>
      </c>
      <c r="R1554" t="str">
        <f>RIGHT(N1554,LEN(N1554)-FIND("/",N1554))</f>
        <v>plays</v>
      </c>
      <c r="S1554" s="10">
        <f>(((J1554/60)/60)/24)+DATE(1970,1,1)</f>
        <v>42429.991724537031</v>
      </c>
      <c r="T1554" s="10">
        <f>(((I1554/60)/60)/24)+DATE(1970,1,1)</f>
        <v>42459.950057870374</v>
      </c>
      <c r="U1554" s="5">
        <f>P1554/3304</f>
        <v>4.3309696760059961E-2</v>
      </c>
      <c r="V1554" s="5">
        <f>L1554/26457</f>
        <v>7.9374078693729444E-4</v>
      </c>
    </row>
    <row r="1555" spans="1:22" ht="48" x14ac:dyDescent="0.2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5">
        <f>E1555/D1555</f>
        <v>1.0009999999999999</v>
      </c>
      <c r="P1555" s="6">
        <f>IF(E1555=0,0,E1555/L1555)</f>
        <v>143</v>
      </c>
      <c r="Q1555" t="str">
        <f>LEFT(N1555,FIND("/",N1555)-1)</f>
        <v>music</v>
      </c>
      <c r="R1555" t="str">
        <f>RIGHT(N1555,LEN(N1555)-FIND("/",N1555))</f>
        <v>classical music</v>
      </c>
      <c r="S1555" s="10">
        <f>(((J1555/60)/60)/24)+DATE(1970,1,1)</f>
        <v>42039.951087962967</v>
      </c>
      <c r="T1555" s="10">
        <f>(((I1555/60)/60)/24)+DATE(1970,1,1)</f>
        <v>42069.951087962967</v>
      </c>
      <c r="U1555" s="5">
        <f>P1555/3304</f>
        <v>4.328087167070218E-2</v>
      </c>
      <c r="V1555" s="5">
        <f>L1555/26457</f>
        <v>7.9374078693729444E-4</v>
      </c>
    </row>
    <row r="1556" spans="1:22" ht="16" x14ac:dyDescent="0.2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5">
        <f>E1556/D1556</f>
        <v>1.0006666666666666</v>
      </c>
      <c r="P1556" s="6">
        <f>IF(E1556=0,0,E1556/L1556)</f>
        <v>75.05</v>
      </c>
      <c r="Q1556" t="str">
        <f>LEFT(N1556,FIND("/",N1556)-1)</f>
        <v>music</v>
      </c>
      <c r="R1556" t="str">
        <f>RIGHT(N1556,LEN(N1556)-FIND("/",N1556))</f>
        <v>rock</v>
      </c>
      <c r="S1556" s="10">
        <f>(((J1556/60)/60)/24)+DATE(1970,1,1)</f>
        <v>41626.916284722225</v>
      </c>
      <c r="T1556" s="10">
        <f>(((I1556/60)/60)/24)+DATE(1970,1,1)</f>
        <v>41647.088888888888</v>
      </c>
      <c r="U1556" s="5">
        <f>P1556/3304</f>
        <v>2.2714891041162227E-2</v>
      </c>
      <c r="V1556" s="5">
        <f>L1556/26457</f>
        <v>1.5118872132138942E-3</v>
      </c>
    </row>
    <row r="1557" spans="1:22" ht="48" x14ac:dyDescent="0.2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5">
        <f>E1557/D1557</f>
        <v>0.17652941176470588</v>
      </c>
      <c r="P1557" s="6">
        <f>IF(E1557=0,0,E1557/L1557)</f>
        <v>32.978021978021978</v>
      </c>
      <c r="Q1557" t="str">
        <f>LEFT(N1557,FIND("/",N1557)-1)</f>
        <v>theater</v>
      </c>
      <c r="R1557" t="str">
        <f>RIGHT(N1557,LEN(N1557)-FIND("/",N1557))</f>
        <v>plays</v>
      </c>
      <c r="S1557" s="10">
        <f>(((J1557/60)/60)/24)+DATE(1970,1,1)</f>
        <v>42436.509108796294</v>
      </c>
      <c r="T1557" s="10">
        <f>(((I1557/60)/60)/24)+DATE(1970,1,1)</f>
        <v>42471.467442129629</v>
      </c>
      <c r="U1557" s="5">
        <f>P1557/3304</f>
        <v>9.9812415187717843E-3</v>
      </c>
      <c r="V1557" s="5">
        <f>L1557/26457</f>
        <v>3.4395434100616094E-3</v>
      </c>
    </row>
    <row r="1558" spans="1:22" ht="48" x14ac:dyDescent="0.2">
      <c r="A1558">
        <v>2097</v>
      </c>
      <c r="B1558" s="3" t="s">
        <v>2098</v>
      </c>
      <c r="C1558" s="3" t="s">
        <v>6207</v>
      </c>
      <c r="D1558">
        <v>3000</v>
      </c>
      <c r="E1558">
        <v>3000</v>
      </c>
      <c r="F1558" t="s">
        <v>8219</v>
      </c>
      <c r="G1558" t="s">
        <v>8224</v>
      </c>
      <c r="H1558" t="s">
        <v>8246</v>
      </c>
      <c r="I1558">
        <v>1322751735</v>
      </c>
      <c r="J1558">
        <v>1317564135</v>
      </c>
      <c r="K1558" t="b">
        <v>0</v>
      </c>
      <c r="L1558">
        <v>38</v>
      </c>
      <c r="M1558" t="b">
        <v>1</v>
      </c>
      <c r="N1558" t="s">
        <v>8279</v>
      </c>
      <c r="O1558" s="5">
        <f>E1558/D1558</f>
        <v>1</v>
      </c>
      <c r="P1558" s="6">
        <f>IF(E1558=0,0,E1558/L1558)</f>
        <v>78.94736842105263</v>
      </c>
      <c r="Q1558" t="str">
        <f>LEFT(N1558,FIND("/",N1558)-1)</f>
        <v>music</v>
      </c>
      <c r="R1558" t="str">
        <f>RIGHT(N1558,LEN(N1558)-FIND("/",N1558))</f>
        <v>indie rock</v>
      </c>
      <c r="S1558" s="10">
        <f>(((J1558/60)/60)/24)+DATE(1970,1,1)</f>
        <v>40818.58489583333</v>
      </c>
      <c r="T1558" s="10">
        <f>(((I1558/60)/60)/24)+DATE(1970,1,1)</f>
        <v>40878.626562500001</v>
      </c>
      <c r="U1558" s="5">
        <f>P1558/3304</f>
        <v>2.3894481967630943E-2</v>
      </c>
      <c r="V1558" s="5">
        <f>L1558/26457</f>
        <v>1.4362928525531995E-3</v>
      </c>
    </row>
    <row r="1559" spans="1:22" ht="32" x14ac:dyDescent="0.2">
      <c r="A1559">
        <v>3623</v>
      </c>
      <c r="B1559" s="3" t="s">
        <v>3621</v>
      </c>
      <c r="C1559" s="3" t="s">
        <v>7733</v>
      </c>
      <c r="D1559">
        <v>2500</v>
      </c>
      <c r="E1559">
        <v>3000</v>
      </c>
      <c r="F1559" t="s">
        <v>8219</v>
      </c>
      <c r="G1559" t="s">
        <v>8224</v>
      </c>
      <c r="H1559" t="s">
        <v>8246</v>
      </c>
      <c r="I1559">
        <v>1406358000</v>
      </c>
      <c r="J1559">
        <v>1404841270</v>
      </c>
      <c r="K1559" t="b">
        <v>0</v>
      </c>
      <c r="L1559">
        <v>34</v>
      </c>
      <c r="M1559" t="b">
        <v>1</v>
      </c>
      <c r="N1559" t="s">
        <v>8271</v>
      </c>
      <c r="O1559" s="5">
        <f>E1559/D1559</f>
        <v>1.2</v>
      </c>
      <c r="P1559" s="6">
        <f>IF(E1559=0,0,E1559/L1559)</f>
        <v>88.235294117647058</v>
      </c>
      <c r="Q1559" t="str">
        <f>LEFT(N1559,FIND("/",N1559)-1)</f>
        <v>theater</v>
      </c>
      <c r="R1559" t="str">
        <f>RIGHT(N1559,LEN(N1559)-FIND("/",N1559))</f>
        <v>plays</v>
      </c>
      <c r="S1559" s="10">
        <f>(((J1559/60)/60)/24)+DATE(1970,1,1)</f>
        <v>41828.736921296295</v>
      </c>
      <c r="T1559" s="10">
        <f>(((I1559/60)/60)/24)+DATE(1970,1,1)</f>
        <v>41846.291666666664</v>
      </c>
      <c r="U1559" s="5">
        <f>P1559/3304</f>
        <v>2.6705597493234583E-2</v>
      </c>
      <c r="V1559" s="5">
        <f>L1559/26457</f>
        <v>1.2851041312318102E-3</v>
      </c>
    </row>
    <row r="1560" spans="1:22" ht="48" x14ac:dyDescent="0.2">
      <c r="A1560">
        <v>3780</v>
      </c>
      <c r="B1560" s="3" t="s">
        <v>3777</v>
      </c>
      <c r="C1560" s="3" t="s">
        <v>7890</v>
      </c>
      <c r="D1560">
        <v>2500</v>
      </c>
      <c r="E1560">
        <v>3000</v>
      </c>
      <c r="F1560" t="s">
        <v>8219</v>
      </c>
      <c r="G1560" t="s">
        <v>8224</v>
      </c>
      <c r="H1560" t="s">
        <v>8246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8305</v>
      </c>
      <c r="O1560" s="5">
        <f>E1560/D1560</f>
        <v>1.2</v>
      </c>
      <c r="P1560" s="6">
        <f>IF(E1560=0,0,E1560/L1560)</f>
        <v>100</v>
      </c>
      <c r="Q1560" t="str">
        <f>LEFT(N1560,FIND("/",N1560)-1)</f>
        <v>theater</v>
      </c>
      <c r="R1560" t="str">
        <f>RIGHT(N1560,LEN(N1560)-FIND("/",N1560))</f>
        <v>musical</v>
      </c>
      <c r="S1560" s="10">
        <f>(((J1560/60)/60)/24)+DATE(1970,1,1)</f>
        <v>42166.219733796301</v>
      </c>
      <c r="T1560" s="10">
        <f>(((I1560/60)/60)/24)+DATE(1970,1,1)</f>
        <v>42198.837499999994</v>
      </c>
      <c r="U1560" s="5">
        <f>P1560/3304</f>
        <v>3.026634382566586E-2</v>
      </c>
      <c r="V1560" s="5">
        <f>L1560/26457</f>
        <v>1.1339154099104206E-3</v>
      </c>
    </row>
    <row r="1561" spans="1:22" ht="48" x14ac:dyDescent="0.2">
      <c r="A1561">
        <v>3754</v>
      </c>
      <c r="B1561" s="3" t="s">
        <v>3751</v>
      </c>
      <c r="C1561" s="3" t="s">
        <v>7864</v>
      </c>
      <c r="D1561">
        <v>2500</v>
      </c>
      <c r="E1561">
        <v>3000</v>
      </c>
      <c r="F1561" t="s">
        <v>8219</v>
      </c>
      <c r="G1561" t="s">
        <v>8224</v>
      </c>
      <c r="H1561" t="s">
        <v>8246</v>
      </c>
      <c r="I1561">
        <v>1406350740</v>
      </c>
      <c r="J1561">
        <v>1403125737</v>
      </c>
      <c r="K1561" t="b">
        <v>0</v>
      </c>
      <c r="L1561">
        <v>27</v>
      </c>
      <c r="M1561" t="b">
        <v>1</v>
      </c>
      <c r="N1561" t="s">
        <v>8305</v>
      </c>
      <c r="O1561" s="5">
        <f>E1561/D1561</f>
        <v>1.2</v>
      </c>
      <c r="P1561" s="6">
        <f>IF(E1561=0,0,E1561/L1561)</f>
        <v>111.11111111111111</v>
      </c>
      <c r="Q1561" t="str">
        <f>LEFT(N1561,FIND("/",N1561)-1)</f>
        <v>theater</v>
      </c>
      <c r="R1561" t="str">
        <f>RIGHT(N1561,LEN(N1561)-FIND("/",N1561))</f>
        <v>musical</v>
      </c>
      <c r="S1561" s="10">
        <f>(((J1561/60)/60)/24)+DATE(1970,1,1)</f>
        <v>41808.881215277775</v>
      </c>
      <c r="T1561" s="10">
        <f>(((I1561/60)/60)/24)+DATE(1970,1,1)</f>
        <v>41846.207638888889</v>
      </c>
      <c r="U1561" s="5">
        <f>P1561/3304</f>
        <v>3.3629270917406515E-2</v>
      </c>
      <c r="V1561" s="5">
        <f>L1561/26457</f>
        <v>1.0205238689193787E-3</v>
      </c>
    </row>
    <row r="1562" spans="1:22" ht="48" x14ac:dyDescent="0.2">
      <c r="A1562">
        <v>3412</v>
      </c>
      <c r="B1562" s="3" t="s">
        <v>3411</v>
      </c>
      <c r="C1562" s="3" t="s">
        <v>7522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1411858862</v>
      </c>
      <c r="J1562">
        <v>1409266862</v>
      </c>
      <c r="K1562" t="b">
        <v>0</v>
      </c>
      <c r="L1562">
        <v>26</v>
      </c>
      <c r="M1562" t="b">
        <v>1</v>
      </c>
      <c r="N1562" t="s">
        <v>8271</v>
      </c>
      <c r="O1562" s="5">
        <f>E1562/D1562</f>
        <v>1</v>
      </c>
      <c r="P1562" s="6">
        <f>IF(E1562=0,0,E1562/L1562)</f>
        <v>115.38461538461539</v>
      </c>
      <c r="Q1562" t="str">
        <f>LEFT(N1562,FIND("/",N1562)-1)</f>
        <v>theater</v>
      </c>
      <c r="R1562" t="str">
        <f>RIGHT(N1562,LEN(N1562)-FIND("/",N1562))</f>
        <v>plays</v>
      </c>
      <c r="S1562" s="10">
        <f>(((J1562/60)/60)/24)+DATE(1970,1,1)</f>
        <v>41879.959050925929</v>
      </c>
      <c r="T1562" s="10">
        <f>(((I1562/60)/60)/24)+DATE(1970,1,1)</f>
        <v>41909.959050925929</v>
      </c>
      <c r="U1562" s="5">
        <f>P1562/3304</f>
        <v>3.4922704414229837E-2</v>
      </c>
      <c r="V1562" s="5">
        <f>L1562/26457</f>
        <v>9.8272668858903124E-4</v>
      </c>
    </row>
    <row r="1563" spans="1:22" ht="48" x14ac:dyDescent="0.2">
      <c r="A1563">
        <v>1857</v>
      </c>
      <c r="B1563" s="3" t="s">
        <v>1858</v>
      </c>
      <c r="C1563" s="3" t="s">
        <v>5967</v>
      </c>
      <c r="D1563">
        <v>3000</v>
      </c>
      <c r="E1563">
        <v>3000</v>
      </c>
      <c r="F1563" t="s">
        <v>8219</v>
      </c>
      <c r="G1563" t="s">
        <v>8224</v>
      </c>
      <c r="H1563" t="s">
        <v>8246</v>
      </c>
      <c r="I1563">
        <v>1410546413</v>
      </c>
      <c r="J1563">
        <v>1407954413</v>
      </c>
      <c r="K1563" t="b">
        <v>0</v>
      </c>
      <c r="L1563">
        <v>22</v>
      </c>
      <c r="M1563" t="b">
        <v>1</v>
      </c>
      <c r="N1563" t="s">
        <v>8276</v>
      </c>
      <c r="O1563" s="5">
        <f>E1563/D1563</f>
        <v>1</v>
      </c>
      <c r="P1563" s="6">
        <f>IF(E1563=0,0,E1563/L1563)</f>
        <v>136.36363636363637</v>
      </c>
      <c r="Q1563" t="str">
        <f>LEFT(N1563,FIND("/",N1563)-1)</f>
        <v>music</v>
      </c>
      <c r="R1563" t="str">
        <f>RIGHT(N1563,LEN(N1563)-FIND("/",N1563))</f>
        <v>rock</v>
      </c>
      <c r="S1563" s="10">
        <f>(((J1563/60)/60)/24)+DATE(1970,1,1)</f>
        <v>41864.76866898148</v>
      </c>
      <c r="T1563" s="10">
        <f>(((I1563/60)/60)/24)+DATE(1970,1,1)</f>
        <v>41894.76866898148</v>
      </c>
      <c r="U1563" s="5">
        <f>P1563/3304</f>
        <v>4.1272287034998904E-2</v>
      </c>
      <c r="V1563" s="5">
        <f>L1563/26457</f>
        <v>8.3153796726764188E-4</v>
      </c>
    </row>
    <row r="1564" spans="1:22" ht="48" x14ac:dyDescent="0.2">
      <c r="A1564">
        <v>3375</v>
      </c>
      <c r="B1564" s="3" t="s">
        <v>3374</v>
      </c>
      <c r="C1564" s="3" t="s">
        <v>7485</v>
      </c>
      <c r="D1564">
        <v>3000</v>
      </c>
      <c r="E1564">
        <v>3000</v>
      </c>
      <c r="F1564" t="s">
        <v>8219</v>
      </c>
      <c r="G1564" t="s">
        <v>8225</v>
      </c>
      <c r="H1564" t="s">
        <v>8247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8271</v>
      </c>
      <c r="O1564" s="5">
        <f>E1564/D1564</f>
        <v>1</v>
      </c>
      <c r="P1564" s="6">
        <f>IF(E1564=0,0,E1564/L1564)</f>
        <v>176.47058823529412</v>
      </c>
      <c r="Q1564" t="str">
        <f>LEFT(N1564,FIND("/",N1564)-1)</f>
        <v>theater</v>
      </c>
      <c r="R1564" t="str">
        <f>RIGHT(N1564,LEN(N1564)-FIND("/",N1564))</f>
        <v>plays</v>
      </c>
      <c r="S1564" s="10">
        <f>(((J1564/60)/60)/24)+DATE(1970,1,1)</f>
        <v>41765.610798611109</v>
      </c>
      <c r="T1564" s="10">
        <f>(((I1564/60)/60)/24)+DATE(1970,1,1)</f>
        <v>41777.610798611109</v>
      </c>
      <c r="U1564" s="5">
        <f>P1564/3304</f>
        <v>5.3411194986469165E-2</v>
      </c>
      <c r="V1564" s="5">
        <f>L1564/26457</f>
        <v>6.4255206561590508E-4</v>
      </c>
    </row>
    <row r="1565" spans="1:22" ht="32" x14ac:dyDescent="0.2">
      <c r="A1565">
        <v>2830</v>
      </c>
      <c r="B1565" s="3" t="s">
        <v>2830</v>
      </c>
      <c r="C1565" s="3" t="s">
        <v>6940</v>
      </c>
      <c r="D1565">
        <v>3000</v>
      </c>
      <c r="E1565">
        <v>3000</v>
      </c>
      <c r="F1565" t="s">
        <v>8219</v>
      </c>
      <c r="G1565" t="s">
        <v>8224</v>
      </c>
      <c r="H1565" t="s">
        <v>8246</v>
      </c>
      <c r="I1565">
        <v>1399867140</v>
      </c>
      <c r="J1565">
        <v>1398802148</v>
      </c>
      <c r="K1565" t="b">
        <v>0</v>
      </c>
      <c r="L1565">
        <v>11</v>
      </c>
      <c r="M1565" t="b">
        <v>1</v>
      </c>
      <c r="N1565" t="s">
        <v>8271</v>
      </c>
      <c r="O1565" s="5">
        <f>E1565/D1565</f>
        <v>1</v>
      </c>
      <c r="P1565" s="6">
        <f>IF(E1565=0,0,E1565/L1565)</f>
        <v>272.72727272727275</v>
      </c>
      <c r="Q1565" t="str">
        <f>LEFT(N1565,FIND("/",N1565)-1)</f>
        <v>theater</v>
      </c>
      <c r="R1565" t="str">
        <f>RIGHT(N1565,LEN(N1565)-FIND("/",N1565))</f>
        <v>plays</v>
      </c>
      <c r="S1565" s="10">
        <f>(((J1565/60)/60)/24)+DATE(1970,1,1)</f>
        <v>41758.839675925927</v>
      </c>
      <c r="T1565" s="10">
        <f>(((I1565/60)/60)/24)+DATE(1970,1,1)</f>
        <v>41771.165972222225</v>
      </c>
      <c r="U1565" s="5">
        <f>P1565/3304</f>
        <v>8.2544574069997809E-2</v>
      </c>
      <c r="V1565" s="5">
        <f>L1565/26457</f>
        <v>4.1576898363382094E-4</v>
      </c>
    </row>
    <row r="1566" spans="1:22" ht="48" x14ac:dyDescent="0.2">
      <c r="A1566">
        <v>166</v>
      </c>
      <c r="B1566" s="3" t="s">
        <v>168</v>
      </c>
      <c r="C1566" s="3" t="s">
        <v>4276</v>
      </c>
      <c r="D1566">
        <v>5000</v>
      </c>
      <c r="E1566">
        <v>3000</v>
      </c>
      <c r="F1566" t="s">
        <v>8221</v>
      </c>
      <c r="G1566" t="s">
        <v>8224</v>
      </c>
      <c r="H1566" t="s">
        <v>8246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8268</v>
      </c>
      <c r="O1566" s="5">
        <f>E1566/D1566</f>
        <v>0.6</v>
      </c>
      <c r="P1566" s="6">
        <f>IF(E1566=0,0,E1566/L1566)</f>
        <v>3000</v>
      </c>
      <c r="Q1566" t="str">
        <f>LEFT(N1566,FIND("/",N1566)-1)</f>
        <v>film &amp; video</v>
      </c>
      <c r="R1566" t="str">
        <f>RIGHT(N1566,LEN(N1566)-FIND("/",N1566))</f>
        <v>drama</v>
      </c>
      <c r="S1566" s="10">
        <f>(((J1566/60)/60)/24)+DATE(1970,1,1)</f>
        <v>42721.075949074075</v>
      </c>
      <c r="T1566" s="10">
        <f>(((I1566/60)/60)/24)+DATE(1970,1,1)</f>
        <v>42751.075949074075</v>
      </c>
      <c r="U1566" s="5">
        <f>P1566/3304</f>
        <v>0.90799031476997583</v>
      </c>
      <c r="V1566" s="5">
        <f>L1566/26457</f>
        <v>3.7797180330347359E-5</v>
      </c>
    </row>
    <row r="1567" spans="1:22" ht="48" x14ac:dyDescent="0.2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5">
        <f>E1567/D1567</f>
        <v>4.5985132395404561E-2</v>
      </c>
      <c r="P1567" s="6">
        <f>IF(E1567=0,0,E1567/L1567)</f>
        <v>136.09090909090909</v>
      </c>
      <c r="Q1567" t="str">
        <f>LEFT(N1567,FIND("/",N1567)-1)</f>
        <v>film &amp; video</v>
      </c>
      <c r="R1567" t="str">
        <f>RIGHT(N1567,LEN(N1567)-FIND("/",N1567))</f>
        <v>animation</v>
      </c>
      <c r="S1567" s="10">
        <f>(((J1567/60)/60)/24)+DATE(1970,1,1)</f>
        <v>40858.762141203704</v>
      </c>
      <c r="T1567" s="10">
        <f>(((I1567/60)/60)/24)+DATE(1970,1,1)</f>
        <v>40900.762141203704</v>
      </c>
      <c r="U1567" s="5">
        <f>P1567/3304</f>
        <v>4.1189742460928901E-2</v>
      </c>
      <c r="V1567" s="5">
        <f>L1567/26457</f>
        <v>8.3153796726764188E-4</v>
      </c>
    </row>
    <row r="1568" spans="1:22" ht="48" x14ac:dyDescent="0.2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5">
        <f>E1568/D1568</f>
        <v>0.37412499999999999</v>
      </c>
      <c r="P1568" s="6">
        <f>IF(E1568=0,0,E1568/L1568)</f>
        <v>83.138888888888886</v>
      </c>
      <c r="Q1568" t="str">
        <f>LEFT(N1568,FIND("/",N1568)-1)</f>
        <v>theater</v>
      </c>
      <c r="R1568" t="str">
        <f>RIGHT(N1568,LEN(N1568)-FIND("/",N1568))</f>
        <v>plays</v>
      </c>
      <c r="S1568" s="10">
        <f>(((J1568/60)/60)/24)+DATE(1970,1,1)</f>
        <v>41939.8122337963</v>
      </c>
      <c r="T1568" s="10">
        <f>(((I1568/60)/60)/24)+DATE(1970,1,1)</f>
        <v>41969.853900462964</v>
      </c>
      <c r="U1568" s="5">
        <f>P1568/3304</f>
        <v>2.5163101963949421E-2</v>
      </c>
      <c r="V1568" s="5">
        <f>L1568/26457</f>
        <v>1.3606984918925048E-3</v>
      </c>
    </row>
    <row r="1569" spans="1:22" ht="48" x14ac:dyDescent="0.2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5">
        <f>E1569/D1569</f>
        <v>1.196</v>
      </c>
      <c r="P1569" s="6">
        <f>IF(E1569=0,0,E1569/L1569)</f>
        <v>30.202020202020201</v>
      </c>
      <c r="Q1569" t="str">
        <f>LEFT(N1569,FIND("/",N1569)-1)</f>
        <v>games</v>
      </c>
      <c r="R1569" t="str">
        <f>RIGHT(N1569,LEN(N1569)-FIND("/",N1569))</f>
        <v>tabletop games</v>
      </c>
      <c r="S1569" s="10">
        <f>(((J1569/60)/60)/24)+DATE(1970,1,1)</f>
        <v>41663.500659722224</v>
      </c>
      <c r="T1569" s="10">
        <f>(((I1569/60)/60)/24)+DATE(1970,1,1)</f>
        <v>41693.500659722224</v>
      </c>
      <c r="U1569" s="5">
        <f>P1569/3304</f>
        <v>9.1410472766404963E-3</v>
      </c>
      <c r="V1569" s="5">
        <f>L1569/26457</f>
        <v>3.7419208527043881E-3</v>
      </c>
    </row>
    <row r="1570" spans="1:22" ht="48" x14ac:dyDescent="0.2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5">
        <f>E1570/D1570</f>
        <v>4.9516666666666667E-2</v>
      </c>
      <c r="P1570" s="6">
        <f>IF(E1570=0,0,E1570/L1570)</f>
        <v>80.297297297297291</v>
      </c>
      <c r="Q1570" t="str">
        <f>LEFT(N1570,FIND("/",N1570)-1)</f>
        <v>games</v>
      </c>
      <c r="R1570" t="str">
        <f>RIGHT(N1570,LEN(N1570)-FIND("/",N1570))</f>
        <v>video games</v>
      </c>
      <c r="S1570" s="10">
        <f>(((J1570/60)/60)/24)+DATE(1970,1,1)</f>
        <v>41771.40996527778</v>
      </c>
      <c r="T1570" s="10">
        <f>(((I1570/60)/60)/24)+DATE(1970,1,1)</f>
        <v>41801.40996527778</v>
      </c>
      <c r="U1570" s="5">
        <f>P1570/3304</f>
        <v>2.4303056082717097E-2</v>
      </c>
      <c r="V1570" s="5">
        <f>L1570/26457</f>
        <v>1.3984956722228521E-3</v>
      </c>
    </row>
    <row r="1571" spans="1:22" ht="48" x14ac:dyDescent="0.2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5">
        <f>E1571/D1571</f>
        <v>0.59299999999999997</v>
      </c>
      <c r="P1571" s="6">
        <f>IF(E1571=0,0,E1571/L1571)</f>
        <v>70.595238095238102</v>
      </c>
      <c r="Q1571" t="str">
        <f>LEFT(N1571,FIND("/",N1571)-1)</f>
        <v>technology</v>
      </c>
      <c r="R1571" t="str">
        <f>RIGHT(N1571,LEN(N1571)-FIND("/",N1571))</f>
        <v>gadgets</v>
      </c>
      <c r="S1571" s="10">
        <f>(((J1571/60)/60)/24)+DATE(1970,1,1)</f>
        <v>42129.226388888885</v>
      </c>
      <c r="T1571" s="10">
        <f>(((I1571/60)/60)/24)+DATE(1970,1,1)</f>
        <v>42159.226388888885</v>
      </c>
      <c r="U1571" s="5">
        <f>P1571/3304</f>
        <v>2.1366597486452209E-2</v>
      </c>
      <c r="V1571" s="5">
        <f>L1571/26457</f>
        <v>1.5874815738745889E-3</v>
      </c>
    </row>
    <row r="1572" spans="1:22" ht="48" x14ac:dyDescent="0.2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5">
        <f>E1572/D1572</f>
        <v>0.29602960296029601</v>
      </c>
      <c r="P1572" s="6">
        <f>IF(E1572=0,0,E1572/L1572)</f>
        <v>134.54545454545453</v>
      </c>
      <c r="Q1572" t="str">
        <f>LEFT(N1572,FIND("/",N1572)-1)</f>
        <v>technology</v>
      </c>
      <c r="R1572" t="str">
        <f>RIGHT(N1572,LEN(N1572)-FIND("/",N1572))</f>
        <v>wearables</v>
      </c>
      <c r="S1572" s="10">
        <f>(((J1572/60)/60)/24)+DATE(1970,1,1)</f>
        <v>42325.684189814812</v>
      </c>
      <c r="T1572" s="10">
        <f>(((I1572/60)/60)/24)+DATE(1970,1,1)</f>
        <v>42355.249305555553</v>
      </c>
      <c r="U1572" s="5">
        <f>P1572/3304</f>
        <v>4.0721989874532245E-2</v>
      </c>
      <c r="V1572" s="5">
        <f>L1572/26457</f>
        <v>8.3153796726764188E-4</v>
      </c>
    </row>
    <row r="1573" spans="1:22" ht="48" x14ac:dyDescent="0.2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5">
        <f>E1573/D1573</f>
        <v>1.0186206896551724</v>
      </c>
      <c r="P1573" s="6">
        <f>IF(E1573=0,0,E1573/L1573)</f>
        <v>44.757575757575758</v>
      </c>
      <c r="Q1573" t="str">
        <f>LEFT(N1573,FIND("/",N1573)-1)</f>
        <v>theater</v>
      </c>
      <c r="R1573" t="str">
        <f>RIGHT(N1573,LEN(N1573)-FIND("/",N1573))</f>
        <v>plays</v>
      </c>
      <c r="S1573" s="10">
        <f>(((J1573/60)/60)/24)+DATE(1970,1,1)</f>
        <v>42193.723912037036</v>
      </c>
      <c r="T1573" s="10">
        <f>(((I1573/60)/60)/24)+DATE(1970,1,1)</f>
        <v>42223.723912037036</v>
      </c>
      <c r="U1573" s="5">
        <f>P1573/3304</f>
        <v>1.354648176682075E-2</v>
      </c>
      <c r="V1573" s="5">
        <f>L1573/26457</f>
        <v>2.4946139018029254E-3</v>
      </c>
    </row>
    <row r="1574" spans="1:22" ht="32" x14ac:dyDescent="0.2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5">
        <f>E1574/D1574</f>
        <v>1.1783999999999999</v>
      </c>
      <c r="P1574" s="6">
        <f>IF(E1574=0,0,E1574/L1574)</f>
        <v>39.810810810810814</v>
      </c>
      <c r="Q1574" t="str">
        <f>LEFT(N1574,FIND("/",N1574)-1)</f>
        <v>theater</v>
      </c>
      <c r="R1574" t="str">
        <f>RIGHT(N1574,LEN(N1574)-FIND("/",N1574))</f>
        <v>plays</v>
      </c>
      <c r="S1574" s="10">
        <f>(((J1574/60)/60)/24)+DATE(1970,1,1)</f>
        <v>41815.569212962961</v>
      </c>
      <c r="T1574" s="10">
        <f>(((I1574/60)/60)/24)+DATE(1970,1,1)</f>
        <v>41829.569212962961</v>
      </c>
      <c r="U1574" s="5">
        <f>P1574/3304</f>
        <v>1.2049276879785355E-2</v>
      </c>
      <c r="V1574" s="5">
        <f>L1574/26457</f>
        <v>2.7969913444457041E-3</v>
      </c>
    </row>
    <row r="1575" spans="1:22" ht="48" x14ac:dyDescent="0.2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5">
        <f>E1575/D1575</f>
        <v>1.0907407407407408</v>
      </c>
      <c r="P1575" s="6">
        <f>IF(E1575=0,0,E1575/L1575)</f>
        <v>89.242424242424249</v>
      </c>
      <c r="Q1575" t="str">
        <f>LEFT(N1575,FIND("/",N1575)-1)</f>
        <v>photography</v>
      </c>
      <c r="R1575" t="str">
        <f>RIGHT(N1575,LEN(N1575)-FIND("/",N1575))</f>
        <v>photobooks</v>
      </c>
      <c r="S1575" s="10">
        <f>(((J1575/60)/60)/24)+DATE(1970,1,1)</f>
        <v>42419.603703703702</v>
      </c>
      <c r="T1575" s="10">
        <f>(((I1575/60)/60)/24)+DATE(1970,1,1)</f>
        <v>42449.562037037031</v>
      </c>
      <c r="U1575" s="5">
        <f>P1575/3304</f>
        <v>2.7010418959571503E-2</v>
      </c>
      <c r="V1575" s="5">
        <f>L1575/26457</f>
        <v>1.2473069509014627E-3</v>
      </c>
    </row>
    <row r="1576" spans="1:22" ht="48" x14ac:dyDescent="0.2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5">
        <f>E1576/D1576</f>
        <v>1.1739999999999999</v>
      </c>
      <c r="P1576" s="6">
        <f>IF(E1576=0,0,E1576/L1576)</f>
        <v>57.549019607843135</v>
      </c>
      <c r="Q1576" t="str">
        <f>LEFT(N1576,FIND("/",N1576)-1)</f>
        <v>theater</v>
      </c>
      <c r="R1576" t="str">
        <f>RIGHT(N1576,LEN(N1576)-FIND("/",N1576))</f>
        <v>plays</v>
      </c>
      <c r="S1576" s="10">
        <f>(((J1576/60)/60)/24)+DATE(1970,1,1)</f>
        <v>41781.666770833333</v>
      </c>
      <c r="T1576" s="10">
        <f>(((I1576/60)/60)/24)+DATE(1970,1,1)</f>
        <v>41811.666770833333</v>
      </c>
      <c r="U1576" s="5">
        <f>P1576/3304</f>
        <v>1.7417984142809664E-2</v>
      </c>
      <c r="V1576" s="5">
        <f>L1576/26457</f>
        <v>1.9276561968477152E-3</v>
      </c>
    </row>
    <row r="1577" spans="1:22" ht="48" x14ac:dyDescent="0.2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5">
        <f>E1577/D1577</f>
        <v>1.466</v>
      </c>
      <c r="P1577" s="6">
        <f>IF(E1577=0,0,E1577/L1577)</f>
        <v>91.625</v>
      </c>
      <c r="Q1577" t="str">
        <f>LEFT(N1577,FIND("/",N1577)-1)</f>
        <v>music</v>
      </c>
      <c r="R1577" t="str">
        <f>RIGHT(N1577,LEN(N1577)-FIND("/",N1577))</f>
        <v>rock</v>
      </c>
      <c r="S1577" s="10">
        <f>(((J1577/60)/60)/24)+DATE(1970,1,1)</f>
        <v>41933.838171296295</v>
      </c>
      <c r="T1577" s="10">
        <f>(((I1577/60)/60)/24)+DATE(1970,1,1)</f>
        <v>41978.879837962959</v>
      </c>
      <c r="U1577" s="5">
        <f>P1577/3304</f>
        <v>2.7731537530266345E-2</v>
      </c>
      <c r="V1577" s="5">
        <f>L1577/26457</f>
        <v>1.2095097705711155E-3</v>
      </c>
    </row>
    <row r="1578" spans="1:22" ht="64" x14ac:dyDescent="0.2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5">
        <f>E1578/D1578</f>
        <v>1.9537933333333333</v>
      </c>
      <c r="P1578" s="6">
        <f>IF(E1578=0,0,E1578/L1578)</f>
        <v>27.3896261682243</v>
      </c>
      <c r="Q1578" t="str">
        <f>LEFT(N1578,FIND("/",N1578)-1)</f>
        <v>music</v>
      </c>
      <c r="R1578" t="str">
        <f>RIGHT(N1578,LEN(N1578)-FIND("/",N1578))</f>
        <v>indie rock</v>
      </c>
      <c r="S1578" s="10">
        <f>(((J1578/60)/60)/24)+DATE(1970,1,1)</f>
        <v>40456.954351851848</v>
      </c>
      <c r="T1578" s="10">
        <f>(((I1578/60)/60)/24)+DATE(1970,1,1)</f>
        <v>40484.018055555556</v>
      </c>
      <c r="U1578" s="5">
        <f>P1578/3304</f>
        <v>8.2898384286393158E-3</v>
      </c>
      <c r="V1578" s="5">
        <f>L1578/26457</f>
        <v>4.0442982953471669E-3</v>
      </c>
    </row>
    <row r="1579" spans="1:22" ht="64" x14ac:dyDescent="0.2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5">
        <f>E1579/D1579</f>
        <v>1.0654545454545454</v>
      </c>
      <c r="P1579" s="6">
        <f>IF(E1579=0,0,E1579/L1579)</f>
        <v>63.695652173913047</v>
      </c>
      <c r="Q1579" t="str">
        <f>LEFT(N1579,FIND("/",N1579)-1)</f>
        <v>theater</v>
      </c>
      <c r="R1579" t="str">
        <f>RIGHT(N1579,LEN(N1579)-FIND("/",N1579))</f>
        <v>plays</v>
      </c>
      <c r="S1579" s="10">
        <f>(((J1579/60)/60)/24)+DATE(1970,1,1)</f>
        <v>42448.821585648147</v>
      </c>
      <c r="T1579" s="10">
        <f>(((I1579/60)/60)/24)+DATE(1970,1,1)</f>
        <v>42466.895833333328</v>
      </c>
      <c r="U1579" s="5">
        <f>P1579/3304</f>
        <v>1.9278345088956733E-2</v>
      </c>
      <c r="V1579" s="5">
        <f>L1579/26457</f>
        <v>1.7386702951959784E-3</v>
      </c>
    </row>
    <row r="1580" spans="1:22" ht="32" x14ac:dyDescent="0.2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5">
        <f>E1580/D1580</f>
        <v>2.9289999999999998</v>
      </c>
      <c r="P1580" s="6">
        <f>IF(E1580=0,0,E1580/L1580)</f>
        <v>36.612499999999997</v>
      </c>
      <c r="Q1580" t="str">
        <f>LEFT(N1580,FIND("/",N1580)-1)</f>
        <v>film &amp; video</v>
      </c>
      <c r="R1580" t="str">
        <f>RIGHT(N1580,LEN(N1580)-FIND("/",N1580))</f>
        <v>documentary</v>
      </c>
      <c r="S1580" s="10">
        <f>(((J1580/60)/60)/24)+DATE(1970,1,1)</f>
        <v>41333.837187500001</v>
      </c>
      <c r="T1580" s="10">
        <f>(((I1580/60)/60)/24)+DATE(1970,1,1)</f>
        <v>41353.795520833337</v>
      </c>
      <c r="U1580" s="5">
        <f>P1580/3304</f>
        <v>1.1081265133171913E-2</v>
      </c>
      <c r="V1580" s="5">
        <f>L1580/26457</f>
        <v>3.0237744264277884E-3</v>
      </c>
    </row>
    <row r="1581" spans="1:22" ht="48" x14ac:dyDescent="0.2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5">
        <f>E1581/D1581</f>
        <v>1.0346657233816767</v>
      </c>
      <c r="P1581" s="6">
        <f>IF(E1581=0,0,E1581/L1581)</f>
        <v>83.571428571428569</v>
      </c>
      <c r="Q1581" t="str">
        <f>LEFT(N1581,FIND("/",N1581)-1)</f>
        <v>theater</v>
      </c>
      <c r="R1581" t="str">
        <f>RIGHT(N1581,LEN(N1581)-FIND("/",N1581))</f>
        <v>plays</v>
      </c>
      <c r="S1581" s="10">
        <f>(((J1581/60)/60)/24)+DATE(1970,1,1)</f>
        <v>41792.542986111112</v>
      </c>
      <c r="T1581" s="10">
        <f>(((I1581/60)/60)/24)+DATE(1970,1,1)</f>
        <v>41813.75</v>
      </c>
      <c r="U1581" s="5">
        <f>P1581/3304</f>
        <v>2.5294015911449325E-2</v>
      </c>
      <c r="V1581" s="5">
        <f>L1581/26457</f>
        <v>1.3229013115621574E-3</v>
      </c>
    </row>
    <row r="1582" spans="1:22" ht="16" x14ac:dyDescent="0.2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5">
        <f>E1582/D1582</f>
        <v>1.0825925925925926</v>
      </c>
      <c r="P1582" s="6">
        <f>IF(E1582=0,0,E1582/L1582)</f>
        <v>83.51428571428572</v>
      </c>
      <c r="Q1582" t="str">
        <f>LEFT(N1582,FIND("/",N1582)-1)</f>
        <v>theater</v>
      </c>
      <c r="R1582" t="str">
        <f>RIGHT(N1582,LEN(N1582)-FIND("/",N1582))</f>
        <v>plays</v>
      </c>
      <c r="S1582" s="10">
        <f>(((J1582/60)/60)/24)+DATE(1970,1,1)</f>
        <v>42268.127696759257</v>
      </c>
      <c r="T1582" s="10">
        <f>(((I1582/60)/60)/24)+DATE(1970,1,1)</f>
        <v>42288.083333333328</v>
      </c>
      <c r="U1582" s="5">
        <f>P1582/3304</f>
        <v>2.527672085783466E-2</v>
      </c>
      <c r="V1582" s="5">
        <f>L1582/26457</f>
        <v>1.3229013115621574E-3</v>
      </c>
    </row>
    <row r="1583" spans="1:22" ht="48" x14ac:dyDescent="0.2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5">
        <f>E1583/D1583</f>
        <v>1.454</v>
      </c>
      <c r="P1583" s="6">
        <f>IF(E1583=0,0,E1583/L1583)</f>
        <v>47.672131147540981</v>
      </c>
      <c r="Q1583" t="str">
        <f>LEFT(N1583,FIND("/",N1583)-1)</f>
        <v>music</v>
      </c>
      <c r="R1583" t="str">
        <f>RIGHT(N1583,LEN(N1583)-FIND("/",N1583))</f>
        <v>rock</v>
      </c>
      <c r="S1583" s="10">
        <f>(((J1583/60)/60)/24)+DATE(1970,1,1)</f>
        <v>40895.897974537038</v>
      </c>
      <c r="T1583" s="10">
        <f>(((I1583/60)/60)/24)+DATE(1970,1,1)</f>
        <v>40925.897974537038</v>
      </c>
      <c r="U1583" s="5">
        <f>P1583/3304</f>
        <v>1.44286111221371E-2</v>
      </c>
      <c r="V1583" s="5">
        <f>L1583/26457</f>
        <v>2.3056280001511886E-3</v>
      </c>
    </row>
    <row r="1584" spans="1:22" ht="48" x14ac:dyDescent="0.2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5">
        <f>E1584/D1584</f>
        <v>1.9259999999999999E-2</v>
      </c>
      <c r="P1584" s="6">
        <f>IF(E1584=0,0,E1584/L1584)</f>
        <v>160.5</v>
      </c>
      <c r="Q1584" t="str">
        <f>LEFT(N1584,FIND("/",N1584)-1)</f>
        <v>technology</v>
      </c>
      <c r="R1584" t="str">
        <f>RIGHT(N1584,LEN(N1584)-FIND("/",N1584))</f>
        <v>wearables</v>
      </c>
      <c r="S1584" s="10">
        <f>(((J1584/60)/60)/24)+DATE(1970,1,1)</f>
        <v>42185.058993055558</v>
      </c>
      <c r="T1584" s="10">
        <f>(((I1584/60)/60)/24)+DATE(1970,1,1)</f>
        <v>42230.058993055558</v>
      </c>
      <c r="U1584" s="5">
        <f>P1584/3304</f>
        <v>4.8577481840193705E-2</v>
      </c>
      <c r="V1584" s="5">
        <f>L1584/26457</f>
        <v>6.8034924594625242E-4</v>
      </c>
    </row>
    <row r="1585" spans="1:22" ht="48" x14ac:dyDescent="0.2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5">
        <f>E1585/D1585</f>
        <v>1.9233333333333333</v>
      </c>
      <c r="P1585" s="6">
        <f>IF(E1585=0,0,E1585/L1585)</f>
        <v>23.647540983606557</v>
      </c>
      <c r="Q1585" t="str">
        <f>LEFT(N1585,FIND("/",N1585)-1)</f>
        <v>technology</v>
      </c>
      <c r="R1585" t="str">
        <f>RIGHT(N1585,LEN(N1585)-FIND("/",N1585))</f>
        <v>hardware</v>
      </c>
      <c r="S1585" s="10">
        <f>(((J1585/60)/60)/24)+DATE(1970,1,1)</f>
        <v>41737.097499999996</v>
      </c>
      <c r="T1585" s="10">
        <f>(((I1585/60)/60)/24)+DATE(1970,1,1)</f>
        <v>41773.961111111108</v>
      </c>
      <c r="U1585" s="5">
        <f>P1585/3304</f>
        <v>7.1572460604136072E-3</v>
      </c>
      <c r="V1585" s="5">
        <f>L1585/26457</f>
        <v>4.6112560003023773E-3</v>
      </c>
    </row>
    <row r="1586" spans="1:22" ht="48" x14ac:dyDescent="0.2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5">
        <f>E1586/D1586</f>
        <v>1.2526086956521738</v>
      </c>
      <c r="P1586" s="6">
        <f>IF(E1586=0,0,E1586/L1586)</f>
        <v>32.011111111111113</v>
      </c>
      <c r="Q1586" t="str">
        <f>LEFT(N1586,FIND("/",N1586)-1)</f>
        <v>music</v>
      </c>
      <c r="R1586" t="str">
        <f>RIGHT(N1586,LEN(N1586)-FIND("/",N1586))</f>
        <v>pop</v>
      </c>
      <c r="S1586" s="10">
        <f>(((J1586/60)/60)/24)+DATE(1970,1,1)</f>
        <v>40592.704652777778</v>
      </c>
      <c r="T1586" s="10">
        <f>(((I1586/60)/60)/24)+DATE(1970,1,1)</f>
        <v>40622.662986111114</v>
      </c>
      <c r="U1586" s="5">
        <f>P1586/3304</f>
        <v>9.6885929513048155E-3</v>
      </c>
      <c r="V1586" s="5">
        <f>L1586/26457</f>
        <v>3.401746229731262E-3</v>
      </c>
    </row>
    <row r="1587" spans="1:22" ht="48" x14ac:dyDescent="0.2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5">
        <f>E1587/D1587</f>
        <v>3.3870588235294119</v>
      </c>
      <c r="P1587" s="6">
        <f>IF(E1587=0,0,E1587/L1587)</f>
        <v>62.586956521739133</v>
      </c>
      <c r="Q1587" t="str">
        <f>LEFT(N1587,FIND("/",N1587)-1)</f>
        <v>theater</v>
      </c>
      <c r="R1587" t="str">
        <f>RIGHT(N1587,LEN(N1587)-FIND("/",N1587))</f>
        <v>plays</v>
      </c>
      <c r="S1587" s="10">
        <f>(((J1587/60)/60)/24)+DATE(1970,1,1)</f>
        <v>42462.140868055561</v>
      </c>
      <c r="T1587" s="10">
        <f>(((I1587/60)/60)/24)+DATE(1970,1,1)</f>
        <v>42489.875</v>
      </c>
      <c r="U1587" s="5">
        <f>P1587/3304</f>
        <v>1.8942783450889566E-2</v>
      </c>
      <c r="V1587" s="5">
        <f>L1587/26457</f>
        <v>1.7386702951959784E-3</v>
      </c>
    </row>
    <row r="1588" spans="1:22" ht="32" x14ac:dyDescent="0.2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5">
        <f>E1588/D1588</f>
        <v>1.2782222222222221</v>
      </c>
      <c r="P1588" s="6">
        <f>IF(E1588=0,0,E1588/L1588)</f>
        <v>57.52</v>
      </c>
      <c r="Q1588" t="str">
        <f>LEFT(N1588,FIND("/",N1588)-1)</f>
        <v>theater</v>
      </c>
      <c r="R1588" t="str">
        <f>RIGHT(N1588,LEN(N1588)-FIND("/",N1588))</f>
        <v>plays</v>
      </c>
      <c r="S1588" s="10">
        <f>(((J1588/60)/60)/24)+DATE(1970,1,1)</f>
        <v>42590.472685185188</v>
      </c>
      <c r="T1588" s="10">
        <f>(((I1588/60)/60)/24)+DATE(1970,1,1)</f>
        <v>42620.472685185188</v>
      </c>
      <c r="U1588" s="5">
        <f>P1588/3304</f>
        <v>1.7409200968523005E-2</v>
      </c>
      <c r="V1588" s="5">
        <f>L1588/26457</f>
        <v>1.8898590165173678E-3</v>
      </c>
    </row>
    <row r="1589" spans="1:22" ht="48" x14ac:dyDescent="0.2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5">
        <f>E1589/D1589</f>
        <v>0.19139999999999999</v>
      </c>
      <c r="P1589" s="6">
        <f>IF(E1589=0,0,E1589/L1589)</f>
        <v>358.875</v>
      </c>
      <c r="Q1589" t="str">
        <f>LEFT(N1589,FIND("/",N1589)-1)</f>
        <v>food</v>
      </c>
      <c r="R1589" t="str">
        <f>RIGHT(N1589,LEN(N1589)-FIND("/",N1589))</f>
        <v>food trucks</v>
      </c>
      <c r="S1589" s="10">
        <f>(((J1589/60)/60)/24)+DATE(1970,1,1)</f>
        <v>42150.485439814816</v>
      </c>
      <c r="T1589" s="10">
        <f>(((I1589/60)/60)/24)+DATE(1970,1,1)</f>
        <v>42181.166666666672</v>
      </c>
      <c r="U1589" s="5">
        <f>P1589/3304</f>
        <v>0.10861834140435836</v>
      </c>
      <c r="V1589" s="5">
        <f>L1589/26457</f>
        <v>3.0237744264277887E-4</v>
      </c>
    </row>
    <row r="1590" spans="1:22" ht="48" x14ac:dyDescent="0.2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5">
        <f>E1590/D1590</f>
        <v>2.87</v>
      </c>
      <c r="P1590" s="6">
        <f>IF(E1590=0,0,E1590/L1590)</f>
        <v>58.571428571428569</v>
      </c>
      <c r="Q1590" t="str">
        <f>LEFT(N1590,FIND("/",N1590)-1)</f>
        <v>theater</v>
      </c>
      <c r="R1590" t="str">
        <f>RIGHT(N1590,LEN(N1590)-FIND("/",N1590))</f>
        <v>plays</v>
      </c>
      <c r="S1590" s="10">
        <f>(((J1590/60)/60)/24)+DATE(1970,1,1)</f>
        <v>42451.095856481479</v>
      </c>
      <c r="T1590" s="10">
        <f>(((I1590/60)/60)/24)+DATE(1970,1,1)</f>
        <v>42465.095856481479</v>
      </c>
      <c r="U1590" s="5">
        <f>P1590/3304</f>
        <v>1.7727429955032861E-2</v>
      </c>
      <c r="V1590" s="5">
        <f>L1590/26457</f>
        <v>1.8520618361870203E-3</v>
      </c>
    </row>
    <row r="1591" spans="1:22" ht="48" x14ac:dyDescent="0.2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5">
        <f>E1591/D1591</f>
        <v>1.1471959999999999</v>
      </c>
      <c r="P1591" s="6">
        <f>IF(E1591=0,0,E1591/L1591)</f>
        <v>30.189368421052631</v>
      </c>
      <c r="Q1591" t="str">
        <f>LEFT(N1591,FIND("/",N1591)-1)</f>
        <v>theater</v>
      </c>
      <c r="R1591" t="str">
        <f>RIGHT(N1591,LEN(N1591)-FIND("/",N1591))</f>
        <v>plays</v>
      </c>
      <c r="S1591" s="10">
        <f>(((J1591/60)/60)/24)+DATE(1970,1,1)</f>
        <v>41938.709421296298</v>
      </c>
      <c r="T1591" s="10">
        <f>(((I1591/60)/60)/24)+DATE(1970,1,1)</f>
        <v>41966.916666666672</v>
      </c>
      <c r="U1591" s="5">
        <f>P1591/3304</f>
        <v>9.1372180451127823E-3</v>
      </c>
      <c r="V1591" s="5">
        <f>L1591/26457</f>
        <v>3.5907321313829988E-3</v>
      </c>
    </row>
    <row r="1592" spans="1:22" ht="48" x14ac:dyDescent="0.2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5">
        <f>E1592/D1592</f>
        <v>1.4319999999999999</v>
      </c>
      <c r="P1592" s="6">
        <f>IF(E1592=0,0,E1592/L1592)</f>
        <v>48.542372881355931</v>
      </c>
      <c r="Q1592" t="str">
        <f>LEFT(N1592,FIND("/",N1592)-1)</f>
        <v>theater</v>
      </c>
      <c r="R1592" t="str">
        <f>RIGHT(N1592,LEN(N1592)-FIND("/",N1592))</f>
        <v>musical</v>
      </c>
      <c r="S1592" s="10">
        <f>(((J1592/60)/60)/24)+DATE(1970,1,1)</f>
        <v>41887.111354166671</v>
      </c>
      <c r="T1592" s="10">
        <f>(((I1592/60)/60)/24)+DATE(1970,1,1)</f>
        <v>41909.166666666664</v>
      </c>
      <c r="U1592" s="5">
        <f>P1592/3304</f>
        <v>1.4692001477407969E-2</v>
      </c>
      <c r="V1592" s="5">
        <f>L1592/26457</f>
        <v>2.2300336394904942E-3</v>
      </c>
    </row>
    <row r="1593" spans="1:22" ht="48" x14ac:dyDescent="0.2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5">
        <f>E1593/D1593</f>
        <v>1.0988461538461538</v>
      </c>
      <c r="P1593" s="6">
        <f>IF(E1593=0,0,E1593/L1593)</f>
        <v>77.21621621621621</v>
      </c>
      <c r="Q1593" t="str">
        <f>LEFT(N1593,FIND("/",N1593)-1)</f>
        <v>theater</v>
      </c>
      <c r="R1593" t="str">
        <f>RIGHT(N1593,LEN(N1593)-FIND("/",N1593))</f>
        <v>plays</v>
      </c>
      <c r="S1593" s="10">
        <f>(((J1593/60)/60)/24)+DATE(1970,1,1)</f>
        <v>41898.168125000004</v>
      </c>
      <c r="T1593" s="10">
        <f>(((I1593/60)/60)/24)+DATE(1970,1,1)</f>
        <v>41913.165972222225</v>
      </c>
      <c r="U1593" s="5">
        <f>P1593/3304</f>
        <v>2.3370525489169555E-2</v>
      </c>
      <c r="V1593" s="5">
        <f>L1593/26457</f>
        <v>1.3984956722228521E-3</v>
      </c>
    </row>
    <row r="1594" spans="1:22" ht="48" x14ac:dyDescent="0.2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5">
        <f>E1594/D1594</f>
        <v>1.1424000000000001</v>
      </c>
      <c r="P1594" s="6">
        <f>IF(E1594=0,0,E1594/L1594)</f>
        <v>64.909090909090907</v>
      </c>
      <c r="Q1594" t="str">
        <f>LEFT(N1594,FIND("/",N1594)-1)</f>
        <v>theater</v>
      </c>
      <c r="R1594" t="str">
        <f>RIGHT(N1594,LEN(N1594)-FIND("/",N1594))</f>
        <v>plays</v>
      </c>
      <c r="S1594" s="10">
        <f>(((J1594/60)/60)/24)+DATE(1970,1,1)</f>
        <v>42506.760405092587</v>
      </c>
      <c r="T1594" s="10">
        <f>(((I1594/60)/60)/24)+DATE(1970,1,1)</f>
        <v>42536.760405092587</v>
      </c>
      <c r="U1594" s="5">
        <f>P1594/3304</f>
        <v>1.9645608628659474E-2</v>
      </c>
      <c r="V1594" s="5">
        <f>L1594/26457</f>
        <v>1.6630759345352838E-3</v>
      </c>
    </row>
    <row r="1595" spans="1:22" ht="48" x14ac:dyDescent="0.2">
      <c r="A1595">
        <v>1374</v>
      </c>
      <c r="B1595" s="3" t="s">
        <v>1375</v>
      </c>
      <c r="C1595" s="3" t="s">
        <v>5484</v>
      </c>
      <c r="D1595">
        <v>1500</v>
      </c>
      <c r="E1595">
        <v>2842</v>
      </c>
      <c r="F1595" t="s">
        <v>8219</v>
      </c>
      <c r="G1595" t="s">
        <v>8224</v>
      </c>
      <c r="H1595" t="s">
        <v>8246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8276</v>
      </c>
      <c r="O1595" s="5">
        <f>E1595/D1595</f>
        <v>1.8946666666666667</v>
      </c>
      <c r="P1595" s="6">
        <f>IF(E1595=0,0,E1595/L1595)</f>
        <v>43.060606060606062</v>
      </c>
      <c r="Q1595" t="str">
        <f>LEFT(N1595,FIND("/",N1595)-1)</f>
        <v>music</v>
      </c>
      <c r="R1595" t="str">
        <f>RIGHT(N1595,LEN(N1595)-FIND("/",N1595))</f>
        <v>rock</v>
      </c>
      <c r="S1595" s="10">
        <f>(((J1595/60)/60)/24)+DATE(1970,1,1)</f>
        <v>42424.161898148144</v>
      </c>
      <c r="T1595" s="10">
        <f>(((I1595/60)/60)/24)+DATE(1970,1,1)</f>
        <v>42454.12023148148</v>
      </c>
      <c r="U1595" s="5">
        <f>P1595/3304</f>
        <v>1.3032871083718542E-2</v>
      </c>
      <c r="V1595" s="5">
        <f>L1595/26457</f>
        <v>2.4946139018029254E-3</v>
      </c>
    </row>
    <row r="1596" spans="1:22" ht="48" x14ac:dyDescent="0.2">
      <c r="A1596">
        <v>1016</v>
      </c>
      <c r="B1596" s="3" t="s">
        <v>1017</v>
      </c>
      <c r="C1596" s="3" t="s">
        <v>5126</v>
      </c>
      <c r="D1596">
        <v>100000</v>
      </c>
      <c r="E159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5">
        <f>E1596/D1596</f>
        <v>2.8420000000000001E-2</v>
      </c>
      <c r="P1596" s="6">
        <f>IF(E1596=0,0,E1596/L1596)</f>
        <v>74.78947368421052</v>
      </c>
      <c r="Q1596" t="str">
        <f>LEFT(N1596,FIND("/",N1596)-1)</f>
        <v>technology</v>
      </c>
      <c r="R1596" t="str">
        <f>RIGHT(N1596,LEN(N1596)-FIND("/",N1596))</f>
        <v>wearables</v>
      </c>
      <c r="S1596" s="10">
        <f>(((J1596/60)/60)/24)+DATE(1970,1,1)</f>
        <v>42422.107129629629</v>
      </c>
      <c r="T1596" s="10">
        <f>(((I1596/60)/60)/24)+DATE(1970,1,1)</f>
        <v>42467.065462962957</v>
      </c>
      <c r="U1596" s="5">
        <f>P1596/3304</f>
        <v>2.2636039250669045E-2</v>
      </c>
      <c r="V1596" s="5">
        <f>L1596/26457</f>
        <v>1.4362928525531995E-3</v>
      </c>
    </row>
    <row r="1597" spans="1:22" ht="48" x14ac:dyDescent="0.2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5">
        <f>E1597/D1597</f>
        <v>1.1364000000000001</v>
      </c>
      <c r="P1597" s="6">
        <f>IF(E1597=0,0,E1597/L1597)</f>
        <v>27.317307692307693</v>
      </c>
      <c r="Q1597" t="str">
        <f>LEFT(N1597,FIND("/",N1597)-1)</f>
        <v>music</v>
      </c>
      <c r="R1597" t="str">
        <f>RIGHT(N1597,LEN(N1597)-FIND("/",N1597))</f>
        <v>rock</v>
      </c>
      <c r="S1597" s="10">
        <f>(((J1597/60)/60)/24)+DATE(1970,1,1)</f>
        <v>42401.154930555553</v>
      </c>
      <c r="T1597" s="10">
        <f>(((I1597/60)/60)/24)+DATE(1970,1,1)</f>
        <v>42432.154930555553</v>
      </c>
      <c r="U1597" s="5">
        <f>P1597/3304</f>
        <v>8.2679502700689148E-3</v>
      </c>
      <c r="V1597" s="5">
        <f>L1597/26457</f>
        <v>3.9309067543561249E-3</v>
      </c>
    </row>
    <row r="1598" spans="1:22" ht="48" x14ac:dyDescent="0.2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5">
        <f>E1598/D1598</f>
        <v>0.11344</v>
      </c>
      <c r="P1598" s="6">
        <f>IF(E1598=0,0,E1598/L1598)</f>
        <v>33.761904761904759</v>
      </c>
      <c r="Q1598" t="str">
        <f>LEFT(N1598,FIND("/",N1598)-1)</f>
        <v>technology</v>
      </c>
      <c r="R1598" t="str">
        <f>RIGHT(N1598,LEN(N1598)-FIND("/",N1598))</f>
        <v>makerspaces</v>
      </c>
      <c r="S1598" s="10">
        <f>(((J1598/60)/60)/24)+DATE(1970,1,1)</f>
        <v>41962.749027777783</v>
      </c>
      <c r="T1598" s="10">
        <f>(((I1598/60)/60)/24)+DATE(1970,1,1)</f>
        <v>41992.818055555559</v>
      </c>
      <c r="U1598" s="5">
        <f>P1598/3304</f>
        <v>1.0218494177331949E-2</v>
      </c>
      <c r="V1598" s="5">
        <f>L1598/26457</f>
        <v>3.1749631477491777E-3</v>
      </c>
    </row>
    <row r="1599" spans="1:22" ht="48" x14ac:dyDescent="0.2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5">
        <f>E1599/D1599</f>
        <v>1.232608695652174</v>
      </c>
      <c r="P1599" s="6">
        <f>IF(E1599=0,0,E1599/L1599)</f>
        <v>74.60526315789474</v>
      </c>
      <c r="Q1599" t="str">
        <f>LEFT(N1599,FIND("/",N1599)-1)</f>
        <v>music</v>
      </c>
      <c r="R1599" t="str">
        <f>RIGHT(N1599,LEN(N1599)-FIND("/",N1599))</f>
        <v>rock</v>
      </c>
      <c r="S1599" s="10">
        <f>(((J1599/60)/60)/24)+DATE(1970,1,1)</f>
        <v>40665.949976851851</v>
      </c>
      <c r="T1599" s="10">
        <f>(((I1599/60)/60)/24)+DATE(1970,1,1)</f>
        <v>40692.041666666664</v>
      </c>
      <c r="U1599" s="5">
        <f>P1599/3304</f>
        <v>2.258028545941124E-2</v>
      </c>
      <c r="V1599" s="5">
        <f>L1599/26457</f>
        <v>1.4362928525531995E-3</v>
      </c>
    </row>
    <row r="1600" spans="1:22" ht="48" x14ac:dyDescent="0.2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5">
        <f>E1600/D1600</f>
        <v>1.4165000000000001</v>
      </c>
      <c r="P1600" s="6">
        <f>IF(E1600=0,0,E1600/L1600)</f>
        <v>65.883720930232556</v>
      </c>
      <c r="Q1600" t="str">
        <f>LEFT(N1600,FIND("/",N1600)-1)</f>
        <v>film &amp; video</v>
      </c>
      <c r="R1600" t="str">
        <f>RIGHT(N1600,LEN(N1600)-FIND("/",N1600))</f>
        <v>documentary</v>
      </c>
      <c r="S1600" s="10">
        <f>(((J1600/60)/60)/24)+DATE(1970,1,1)</f>
        <v>42292.539548611108</v>
      </c>
      <c r="T1600" s="10">
        <f>(((I1600/60)/60)/24)+DATE(1970,1,1)</f>
        <v>42313.58121527778</v>
      </c>
      <c r="U1600" s="5">
        <f>P1600/3304</f>
        <v>1.9940593501886365E-2</v>
      </c>
      <c r="V1600" s="5">
        <f>L1600/26457</f>
        <v>1.6252787542049363E-3</v>
      </c>
    </row>
    <row r="1601" spans="1:22" ht="32" x14ac:dyDescent="0.2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5">
        <f>E1601/D1601</f>
        <v>1.4155</v>
      </c>
      <c r="P1601" s="6">
        <f>IF(E1601=0,0,E1601/L1601)</f>
        <v>88.46875</v>
      </c>
      <c r="Q1601" t="str">
        <f>LEFT(N1601,FIND("/",N1601)-1)</f>
        <v>music</v>
      </c>
      <c r="R1601" t="str">
        <f>RIGHT(N1601,LEN(N1601)-FIND("/",N1601))</f>
        <v>pop</v>
      </c>
      <c r="S1601" s="10">
        <f>(((J1601/60)/60)/24)+DATE(1970,1,1)</f>
        <v>41526.435613425929</v>
      </c>
      <c r="T1601" s="10">
        <f>(((I1601/60)/60)/24)+DATE(1970,1,1)</f>
        <v>41556.435613425929</v>
      </c>
      <c r="U1601" s="5">
        <f>P1601/3304</f>
        <v>2.6776256053268766E-2</v>
      </c>
      <c r="V1601" s="5">
        <f>L1601/26457</f>
        <v>1.2095097705711155E-3</v>
      </c>
    </row>
    <row r="1602" spans="1:22" ht="48" x14ac:dyDescent="0.2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5">
        <f>E1602/D1602</f>
        <v>1.0277927272727272</v>
      </c>
      <c r="P1602" s="6">
        <f>IF(E1602=0,0,E1602/L1602)</f>
        <v>88.325937499999995</v>
      </c>
      <c r="Q1602" t="str">
        <f>LEFT(N1602,FIND("/",N1602)-1)</f>
        <v>music</v>
      </c>
      <c r="R1602" t="str">
        <f>RIGHT(N1602,LEN(N1602)-FIND("/",N1602))</f>
        <v>rock</v>
      </c>
      <c r="S1602" s="10">
        <f>(((J1602/60)/60)/24)+DATE(1970,1,1)</f>
        <v>41442.741249999999</v>
      </c>
      <c r="T1602" s="10">
        <f>(((I1602/60)/60)/24)+DATE(1970,1,1)</f>
        <v>41458.207638888889</v>
      </c>
      <c r="U1602" s="5">
        <f>P1602/3304</f>
        <v>2.6733031930992735E-2</v>
      </c>
      <c r="V1602" s="5">
        <f>L1602/26457</f>
        <v>1.2095097705711155E-3</v>
      </c>
    </row>
    <row r="1603" spans="1:22" ht="48" x14ac:dyDescent="0.2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5">
        <f>E1603/D1603</f>
        <v>0.47049999999999997</v>
      </c>
      <c r="P1603" s="6">
        <f>IF(E1603=0,0,E1603/L1603)</f>
        <v>166.05882352941177</v>
      </c>
      <c r="Q1603" t="str">
        <f>LEFT(N1603,FIND("/",N1603)-1)</f>
        <v>theater</v>
      </c>
      <c r="R1603" t="str">
        <f>RIGHT(N1603,LEN(N1603)-FIND("/",N1603))</f>
        <v>plays</v>
      </c>
      <c r="S1603" s="10">
        <f>(((J1603/60)/60)/24)+DATE(1970,1,1)</f>
        <v>41804.937083333331</v>
      </c>
      <c r="T1603" s="10">
        <f>(((I1603/60)/60)/24)+DATE(1970,1,1)</f>
        <v>41821.9375</v>
      </c>
      <c r="U1603" s="5">
        <f>P1603/3304</f>
        <v>5.0259934482267482E-2</v>
      </c>
      <c r="V1603" s="5">
        <f>L1603/26457</f>
        <v>6.4255206561590508E-4</v>
      </c>
    </row>
    <row r="1604" spans="1:22" ht="32" x14ac:dyDescent="0.2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5">
        <f>E1604/D1604</f>
        <v>1.121664</v>
      </c>
      <c r="P1604" s="6">
        <f>IF(E1604=0,0,E1604/L1604)</f>
        <v>41.237647058823526</v>
      </c>
      <c r="Q1604" t="str">
        <f>LEFT(N1604,FIND("/",N1604)-1)</f>
        <v>theater</v>
      </c>
      <c r="R1604" t="str">
        <f>RIGHT(N1604,LEN(N1604)-FIND("/",N1604))</f>
        <v>plays</v>
      </c>
      <c r="S1604" s="10">
        <f>(((J1604/60)/60)/24)+DATE(1970,1,1)</f>
        <v>42284.516064814816</v>
      </c>
      <c r="T1604" s="10">
        <f>(((I1604/60)/60)/24)+DATE(1970,1,1)</f>
        <v>42307.875</v>
      </c>
      <c r="U1604" s="5">
        <f>P1604/3304</f>
        <v>1.2481128044438114E-2</v>
      </c>
      <c r="V1604" s="5">
        <f>L1604/26457</f>
        <v>2.5702082624636203E-3</v>
      </c>
    </row>
    <row r="1605" spans="1:22" ht="32" x14ac:dyDescent="0.2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5">
        <f>E1605/D1605</f>
        <v>1.4019999999999999</v>
      </c>
      <c r="P1605" s="6">
        <f>IF(E1605=0,0,E1605/L1605)</f>
        <v>50.981818181818184</v>
      </c>
      <c r="Q1605" t="str">
        <f>LEFT(N1605,FIND("/",N1605)-1)</f>
        <v>theater</v>
      </c>
      <c r="R1605" t="str">
        <f>RIGHT(N1605,LEN(N1605)-FIND("/",N1605))</f>
        <v>plays</v>
      </c>
      <c r="S1605" s="10">
        <f>(((J1605/60)/60)/24)+DATE(1970,1,1)</f>
        <v>42016.706678240742</v>
      </c>
      <c r="T1605" s="10">
        <f>(((I1605/60)/60)/24)+DATE(1970,1,1)</f>
        <v>42047.249305555553</v>
      </c>
      <c r="U1605" s="5">
        <f>P1605/3304</f>
        <v>1.5430332379484922E-2</v>
      </c>
      <c r="V1605" s="5">
        <f>L1605/26457</f>
        <v>2.0788449181691044E-3</v>
      </c>
    </row>
    <row r="1606" spans="1:22" ht="48" x14ac:dyDescent="0.2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5">
        <f>E1606/D1606</f>
        <v>1.1200000000000001</v>
      </c>
      <c r="P1606" s="6">
        <f>IF(E1606=0,0,E1606/L1606)</f>
        <v>56</v>
      </c>
      <c r="Q1606" t="str">
        <f>LEFT(N1606,FIND("/",N1606)-1)</f>
        <v>technology</v>
      </c>
      <c r="R1606" t="str">
        <f>RIGHT(N1606,LEN(N1606)-FIND("/",N1606))</f>
        <v>space exploration</v>
      </c>
      <c r="S1606" s="10">
        <f>(((J1606/60)/60)/24)+DATE(1970,1,1)</f>
        <v>42128.628113425926</v>
      </c>
      <c r="T1606" s="10">
        <f>(((I1606/60)/60)/24)+DATE(1970,1,1)</f>
        <v>42158.628113425926</v>
      </c>
      <c r="U1606" s="5">
        <f>P1606/3304</f>
        <v>1.6949152542372881E-2</v>
      </c>
      <c r="V1606" s="5">
        <f>L1606/26457</f>
        <v>1.8898590165173678E-3</v>
      </c>
    </row>
    <row r="1607" spans="1:22" ht="48" x14ac:dyDescent="0.2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5">
        <f>E1607/D1607</f>
        <v>0.23333333333333334</v>
      </c>
      <c r="P1607" s="6">
        <f>IF(E1607=0,0,E1607/L1607)</f>
        <v>96.551724137931032</v>
      </c>
      <c r="Q1607" t="str">
        <f>LEFT(N1607,FIND("/",N1607)-1)</f>
        <v>theater</v>
      </c>
      <c r="R1607" t="str">
        <f>RIGHT(N1607,LEN(N1607)-FIND("/",N1607))</f>
        <v>plays</v>
      </c>
      <c r="S1607" s="10">
        <f>(((J1607/60)/60)/24)+DATE(1970,1,1)</f>
        <v>42192.905694444446</v>
      </c>
      <c r="T1607" s="10">
        <f>(((I1607/60)/60)/24)+DATE(1970,1,1)</f>
        <v>42236.711805555555</v>
      </c>
      <c r="U1607" s="5">
        <f>P1607/3304</f>
        <v>2.9222676797194622E-2</v>
      </c>
      <c r="V1607" s="5">
        <f>L1607/26457</f>
        <v>1.0961182295800734E-3</v>
      </c>
    </row>
    <row r="1608" spans="1:22" ht="48" x14ac:dyDescent="0.2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5">
        <f>E1608/D1608</f>
        <v>1.3975</v>
      </c>
      <c r="P1608" s="6">
        <f>IF(E1608=0,0,E1608/L1608)</f>
        <v>53.75</v>
      </c>
      <c r="Q1608" t="str">
        <f>LEFT(N1608,FIND("/",N1608)-1)</f>
        <v>music</v>
      </c>
      <c r="R1608" t="str">
        <f>RIGHT(N1608,LEN(N1608)-FIND("/",N1608))</f>
        <v>pop</v>
      </c>
      <c r="S1608" s="10">
        <f>(((J1608/60)/60)/24)+DATE(1970,1,1)</f>
        <v>42461.885138888887</v>
      </c>
      <c r="T1608" s="10">
        <f>(((I1608/60)/60)/24)+DATE(1970,1,1)</f>
        <v>42521.885138888887</v>
      </c>
      <c r="U1608" s="5">
        <f>P1608/3304</f>
        <v>1.6268159806295399E-2</v>
      </c>
      <c r="V1608" s="5">
        <f>L1608/26457</f>
        <v>1.9654533771780625E-3</v>
      </c>
    </row>
    <row r="1609" spans="1:22" ht="48" x14ac:dyDescent="0.2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5">
        <f>E1609/D1609</f>
        <v>0.42892307692307691</v>
      </c>
      <c r="P1609" s="6">
        <f>IF(E1609=0,0,E1609/L1609)</f>
        <v>58.083333333333336</v>
      </c>
      <c r="Q1609" t="str">
        <f>LEFT(N1609,FIND("/",N1609)-1)</f>
        <v>games</v>
      </c>
      <c r="R1609" t="str">
        <f>RIGHT(N1609,LEN(N1609)-FIND("/",N1609))</f>
        <v>mobile games</v>
      </c>
      <c r="S1609" s="10">
        <f>(((J1609/60)/60)/24)+DATE(1970,1,1)</f>
        <v>41733.716435185182</v>
      </c>
      <c r="T1609" s="10">
        <f>(((I1609/60)/60)/24)+DATE(1970,1,1)</f>
        <v>41763.716435185182</v>
      </c>
      <c r="U1609" s="5">
        <f>P1609/3304</f>
        <v>1.7579701372074253E-2</v>
      </c>
      <c r="V1609" s="5">
        <f>L1609/26457</f>
        <v>1.8142646558566731E-3</v>
      </c>
    </row>
    <row r="1610" spans="1:22" ht="48" x14ac:dyDescent="0.2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5">
        <f>E1610/D1610</f>
        <v>1.1020000000000001</v>
      </c>
      <c r="P1610" s="6">
        <f>IF(E1610=0,0,E1610/L1610)</f>
        <v>81.029411764705884</v>
      </c>
      <c r="Q1610" t="str">
        <f>LEFT(N1610,FIND("/",N1610)-1)</f>
        <v>theater</v>
      </c>
      <c r="R1610" t="str">
        <f>RIGHT(N1610,LEN(N1610)-FIND("/",N1610))</f>
        <v>plays</v>
      </c>
      <c r="S1610" s="10">
        <f>(((J1610/60)/60)/24)+DATE(1970,1,1)</f>
        <v>41901.282025462962</v>
      </c>
      <c r="T1610" s="10">
        <f>(((I1610/60)/60)/24)+DATE(1970,1,1)</f>
        <v>41922.875</v>
      </c>
      <c r="U1610" s="5">
        <f>P1610/3304</f>
        <v>2.4524640364620424E-2</v>
      </c>
      <c r="V1610" s="5">
        <f>L1610/26457</f>
        <v>1.2851041312318102E-3</v>
      </c>
    </row>
    <row r="1611" spans="1:22" ht="48" x14ac:dyDescent="0.2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5">
        <f>E1611/D1611</f>
        <v>1.1004</v>
      </c>
      <c r="P1611" s="6">
        <f>IF(E1611=0,0,E1611/L1611)</f>
        <v>41.68181818181818</v>
      </c>
      <c r="Q1611" t="str">
        <f>LEFT(N1611,FIND("/",N1611)-1)</f>
        <v>film &amp; video</v>
      </c>
      <c r="R1611" t="str">
        <f>RIGHT(N1611,LEN(N1611)-FIND("/",N1611))</f>
        <v>television</v>
      </c>
      <c r="S1611" s="10">
        <f>(((J1611/60)/60)/24)+DATE(1970,1,1)</f>
        <v>41375.057222222218</v>
      </c>
      <c r="T1611" s="10">
        <f>(((I1611/60)/60)/24)+DATE(1970,1,1)</f>
        <v>41405.057222222218</v>
      </c>
      <c r="U1611" s="5">
        <f>P1611/3304</f>
        <v>1.2615562403697995E-2</v>
      </c>
      <c r="V1611" s="5">
        <f>L1611/26457</f>
        <v>2.4946139018029254E-3</v>
      </c>
    </row>
    <row r="1612" spans="1:22" ht="48" x14ac:dyDescent="0.2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5">
        <f>E1612/D1612</f>
        <v>1</v>
      </c>
      <c r="P1612" s="6">
        <f>IF(E1612=0,0,E1612/L1612)</f>
        <v>125</v>
      </c>
      <c r="Q1612" t="str">
        <f>LEFT(N1612,FIND("/",N1612)-1)</f>
        <v>theater</v>
      </c>
      <c r="R1612" t="str">
        <f>RIGHT(N1612,LEN(N1612)-FIND("/",N1612))</f>
        <v>plays</v>
      </c>
      <c r="S1612" s="10">
        <f>(((J1612/60)/60)/24)+DATE(1970,1,1)</f>
        <v>42442.623344907406</v>
      </c>
      <c r="T1612" s="10">
        <f>(((I1612/60)/60)/24)+DATE(1970,1,1)</f>
        <v>42470.833333333328</v>
      </c>
      <c r="U1612" s="5">
        <f>P1612/3304</f>
        <v>3.7832929782082324E-2</v>
      </c>
      <c r="V1612" s="5">
        <f>L1612/26457</f>
        <v>8.3153796726764188E-4</v>
      </c>
    </row>
    <row r="1613" spans="1:22" ht="48" x14ac:dyDescent="0.2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5">
        <f>E1613/D1613</f>
        <v>0.22881426547787684</v>
      </c>
      <c r="P1613" s="6">
        <f>IF(E1613=0,0,E1613/L1613)</f>
        <v>39.228571428571428</v>
      </c>
      <c r="Q1613" t="str">
        <f>LEFT(N1613,FIND("/",N1613)-1)</f>
        <v>film &amp; video</v>
      </c>
      <c r="R1613" t="str">
        <f>RIGHT(N1613,LEN(N1613)-FIND("/",N1613))</f>
        <v>animation</v>
      </c>
      <c r="S1613" s="10">
        <f>(((J1613/60)/60)/24)+DATE(1970,1,1)</f>
        <v>41218.391446759262</v>
      </c>
      <c r="T1613" s="10">
        <f>(((I1613/60)/60)/24)+DATE(1970,1,1)</f>
        <v>41248.391446759262</v>
      </c>
      <c r="U1613" s="5">
        <f>P1613/3304</f>
        <v>1.187305430646835E-2</v>
      </c>
      <c r="V1613" s="5">
        <f>L1613/26457</f>
        <v>2.6458026231243148E-3</v>
      </c>
    </row>
    <row r="1614" spans="1:22" ht="48" x14ac:dyDescent="0.2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8271</v>
      </c>
      <c r="O1614" s="5">
        <f>E1614/D1614</f>
        <v>1.0984</v>
      </c>
      <c r="P1614" s="6">
        <f>IF(E1614=0,0,E1614/L1614)</f>
        <v>61.022222222222226</v>
      </c>
      <c r="Q1614" t="str">
        <f>LEFT(N1614,FIND("/",N1614)-1)</f>
        <v>theater</v>
      </c>
      <c r="R1614" t="str">
        <f>RIGHT(N1614,LEN(N1614)-FIND("/",N1614))</f>
        <v>plays</v>
      </c>
      <c r="S1614" s="10">
        <f>(((J1614/60)/60)/24)+DATE(1970,1,1)</f>
        <v>42264.29178240741</v>
      </c>
      <c r="T1614" s="10">
        <f>(((I1614/60)/60)/24)+DATE(1970,1,1)</f>
        <v>42294.29178240741</v>
      </c>
      <c r="U1614" s="5">
        <f>P1614/3304</f>
        <v>1.8469195587839656E-2</v>
      </c>
      <c r="V1614" s="5">
        <f>L1614/26457</f>
        <v>1.700873114865631E-3</v>
      </c>
    </row>
    <row r="1615" spans="1:22" ht="48" x14ac:dyDescent="0.2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5">
        <f>E1615/D1615</f>
        <v>1.4394736842105262</v>
      </c>
      <c r="P1615" s="6">
        <f>IF(E1615=0,0,E1615/L1615)</f>
        <v>66.707317073170728</v>
      </c>
      <c r="Q1615" t="str">
        <f>LEFT(N1615,FIND("/",N1615)-1)</f>
        <v>publishing</v>
      </c>
      <c r="R1615" t="str">
        <f>RIGHT(N1615,LEN(N1615)-FIND("/",N1615))</f>
        <v>nonfiction</v>
      </c>
      <c r="S1615" s="10">
        <f>(((J1615/60)/60)/24)+DATE(1970,1,1)</f>
        <v>40909.649201388893</v>
      </c>
      <c r="T1615" s="10">
        <f>(((I1615/60)/60)/24)+DATE(1970,1,1)</f>
        <v>40937.649201388893</v>
      </c>
      <c r="U1615" s="5">
        <f>P1615/3304</f>
        <v>2.0189865942242955E-2</v>
      </c>
      <c r="V1615" s="5">
        <f>L1615/26457</f>
        <v>1.5496843935442416E-3</v>
      </c>
    </row>
    <row r="1616" spans="1:22" ht="48" x14ac:dyDescent="0.2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5">
        <f>E1616/D1616</f>
        <v>1.0936440000000001</v>
      </c>
      <c r="P1616" s="6">
        <f>IF(E1616=0,0,E1616/L1616)</f>
        <v>50.631666666666668</v>
      </c>
      <c r="Q1616" t="str">
        <f>LEFT(N1616,FIND("/",N1616)-1)</f>
        <v>music</v>
      </c>
      <c r="R1616" t="str">
        <f>RIGHT(N1616,LEN(N1616)-FIND("/",N1616))</f>
        <v>indie rock</v>
      </c>
      <c r="S1616" s="10">
        <f>(((J1616/60)/60)/24)+DATE(1970,1,1)</f>
        <v>41160.871886574074</v>
      </c>
      <c r="T1616" s="10">
        <f>(((I1616/60)/60)/24)+DATE(1970,1,1)</f>
        <v>41188.415972222225</v>
      </c>
      <c r="U1616" s="5">
        <f>P1616/3304</f>
        <v>1.5324354317998386E-2</v>
      </c>
      <c r="V1616" s="5">
        <f>L1616/26457</f>
        <v>2.0410477378387574E-3</v>
      </c>
    </row>
    <row r="1617" spans="1:22" ht="48" x14ac:dyDescent="0.2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5">
        <f>E1617/D1617</f>
        <v>1.0915999999999999</v>
      </c>
      <c r="P1617" s="6">
        <f>IF(E1617=0,0,E1617/L1617)</f>
        <v>24.150442477876105</v>
      </c>
      <c r="Q1617" t="str">
        <f>LEFT(N1617,FIND("/",N1617)-1)</f>
        <v>music</v>
      </c>
      <c r="R1617" t="str">
        <f>RIGHT(N1617,LEN(N1617)-FIND("/",N1617))</f>
        <v>rock</v>
      </c>
      <c r="S1617" s="10">
        <f>(((J1617/60)/60)/24)+DATE(1970,1,1)</f>
        <v>42065.053368055553</v>
      </c>
      <c r="T1617" s="10">
        <f>(((I1617/60)/60)/24)+DATE(1970,1,1)</f>
        <v>42125.011701388896</v>
      </c>
      <c r="U1617" s="5">
        <f>P1617/3304</f>
        <v>7.3094559557736393E-3</v>
      </c>
      <c r="V1617" s="5">
        <f>L1617/26457</f>
        <v>4.2710813773292515E-3</v>
      </c>
    </row>
    <row r="1618" spans="1:22" ht="48" x14ac:dyDescent="0.2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5">
        <f>E1618/D1618</f>
        <v>0.54520000000000002</v>
      </c>
      <c r="P1618" s="6">
        <f>IF(E1618=0,0,E1618/L1618)</f>
        <v>109.04</v>
      </c>
      <c r="Q1618" t="str">
        <f>LEFT(N1618,FIND("/",N1618)-1)</f>
        <v>theater</v>
      </c>
      <c r="R1618" t="str">
        <f>RIGHT(N1618,LEN(N1618)-FIND("/",N1618))</f>
        <v>musical</v>
      </c>
      <c r="S1618" s="10">
        <f>(((J1618/60)/60)/24)+DATE(1970,1,1)</f>
        <v>42293.853541666671</v>
      </c>
      <c r="T1618" s="10">
        <f>(((I1618/60)/60)/24)+DATE(1970,1,1)</f>
        <v>42352.249305555553</v>
      </c>
      <c r="U1618" s="5">
        <f>P1618/3304</f>
        <v>3.3002421307506052E-2</v>
      </c>
      <c r="V1618" s="5">
        <f>L1618/26457</f>
        <v>9.449295082586839E-4</v>
      </c>
    </row>
    <row r="1619" spans="1:22" ht="48" x14ac:dyDescent="0.2">
      <c r="A1619">
        <v>3183</v>
      </c>
      <c r="B1619" s="3" t="s">
        <v>3183</v>
      </c>
      <c r="C1619" s="3" t="s">
        <v>7293</v>
      </c>
      <c r="D1619">
        <v>2500</v>
      </c>
      <c r="E1619">
        <v>2725</v>
      </c>
      <c r="F1619" t="s">
        <v>8219</v>
      </c>
      <c r="G1619" t="s">
        <v>8224</v>
      </c>
      <c r="H1619" t="s">
        <v>8246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8271</v>
      </c>
      <c r="O1619" s="5">
        <f>E1619/D1619</f>
        <v>1.0900000000000001</v>
      </c>
      <c r="P1619" s="6">
        <f>IF(E1619=0,0,E1619/L1619)</f>
        <v>40.073529411764703</v>
      </c>
      <c r="Q1619" t="str">
        <f>LEFT(N1619,FIND("/",N1619)-1)</f>
        <v>theater</v>
      </c>
      <c r="R1619" t="str">
        <f>RIGHT(N1619,LEN(N1619)-FIND("/",N1619))</f>
        <v>plays</v>
      </c>
      <c r="S1619" s="10">
        <f>(((J1619/60)/60)/24)+DATE(1970,1,1)</f>
        <v>41491.79478009259</v>
      </c>
      <c r="T1619" s="10">
        <f>(((I1619/60)/60)/24)+DATE(1970,1,1)</f>
        <v>41509.79478009259</v>
      </c>
      <c r="U1619" s="5">
        <f>P1619/3304</f>
        <v>1.2128792194844038E-2</v>
      </c>
      <c r="V1619" s="5">
        <f>L1619/26457</f>
        <v>2.5702082624636203E-3</v>
      </c>
    </row>
    <row r="1620" spans="1:22" ht="80" x14ac:dyDescent="0.2">
      <c r="A1620">
        <v>587</v>
      </c>
      <c r="B1620" s="3" t="s">
        <v>588</v>
      </c>
      <c r="C1620" s="3" t="s">
        <v>4697</v>
      </c>
      <c r="D1620">
        <v>30000</v>
      </c>
      <c r="E1620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5">
        <f>E1620/D1620</f>
        <v>9.0833333333333335E-2</v>
      </c>
      <c r="P1620" s="6">
        <f>IF(E1620=0,0,E1620/L1620)</f>
        <v>389.28571428571428</v>
      </c>
      <c r="Q1620" t="str">
        <f>LEFT(N1620,FIND("/",N1620)-1)</f>
        <v>technology</v>
      </c>
      <c r="R1620" t="str">
        <f>RIGHT(N1620,LEN(N1620)-FIND("/",N1620))</f>
        <v>web</v>
      </c>
      <c r="S1620" s="10">
        <f>(((J1620/60)/60)/24)+DATE(1970,1,1)</f>
        <v>42080.757326388892</v>
      </c>
      <c r="T1620" s="10">
        <f>(((I1620/60)/60)/24)+DATE(1970,1,1)</f>
        <v>42110.757326388892</v>
      </c>
      <c r="U1620" s="5">
        <f>P1620/3304</f>
        <v>0.11782255274991352</v>
      </c>
      <c r="V1620" s="5">
        <f>L1620/26457</f>
        <v>2.6458026231243148E-4</v>
      </c>
    </row>
    <row r="1621" spans="1:22" ht="16" x14ac:dyDescent="0.2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5">
        <f>E1621/D1621</f>
        <v>6.9641025641025639E-3</v>
      </c>
      <c r="P1621" s="6">
        <f>IF(E1621=0,0,E1621/L1621)</f>
        <v>49.381818181818183</v>
      </c>
      <c r="Q1621" t="str">
        <f>LEFT(N1621,FIND("/",N1621)-1)</f>
        <v>games</v>
      </c>
      <c r="R1621" t="str">
        <f>RIGHT(N1621,LEN(N1621)-FIND("/",N1621))</f>
        <v>video games</v>
      </c>
      <c r="S1621" s="10">
        <f>(((J1621/60)/60)/24)+DATE(1970,1,1)</f>
        <v>41927.295694444445</v>
      </c>
      <c r="T1621" s="10">
        <f>(((I1621/60)/60)/24)+DATE(1970,1,1)</f>
        <v>41959.337361111116</v>
      </c>
      <c r="U1621" s="5">
        <f>P1621/3304</f>
        <v>1.4946070878274268E-2</v>
      </c>
      <c r="V1621" s="5">
        <f>L1621/26457</f>
        <v>2.0788449181691044E-3</v>
      </c>
    </row>
    <row r="1622" spans="1:22" ht="48" x14ac:dyDescent="0.2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5">
        <f>E1622/D1622</f>
        <v>1.8086666666666666</v>
      </c>
      <c r="P1622" s="6">
        <f>IF(E1622=0,0,E1622/L1622)</f>
        <v>40.492537313432834</v>
      </c>
      <c r="Q1622" t="str">
        <f>LEFT(N1622,FIND("/",N1622)-1)</f>
        <v>food</v>
      </c>
      <c r="R1622" t="str">
        <f>RIGHT(N1622,LEN(N1622)-FIND("/",N1622))</f>
        <v>small batch</v>
      </c>
      <c r="S1622" s="10">
        <f>(((J1622/60)/60)/24)+DATE(1970,1,1)</f>
        <v>42761.961099537039</v>
      </c>
      <c r="T1622" s="10">
        <f>(((I1622/60)/60)/24)+DATE(1970,1,1)</f>
        <v>42791.961099537039</v>
      </c>
      <c r="U1622" s="5">
        <f>P1622/3304</f>
        <v>1.2255610567019622E-2</v>
      </c>
      <c r="V1622" s="5">
        <f>L1622/26457</f>
        <v>2.5324110821332729E-3</v>
      </c>
    </row>
    <row r="1623" spans="1:22" ht="48" x14ac:dyDescent="0.2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5">
        <f>E1623/D1623</f>
        <v>1.0840000000000001</v>
      </c>
      <c r="P1623" s="6">
        <f>IF(E1623=0,0,E1623/L1623)</f>
        <v>54.2</v>
      </c>
      <c r="Q1623" t="str">
        <f>LEFT(N1623,FIND("/",N1623)-1)</f>
        <v>music</v>
      </c>
      <c r="R1623" t="str">
        <f>RIGHT(N1623,LEN(N1623)-FIND("/",N1623))</f>
        <v>indie rock</v>
      </c>
      <c r="S1623" s="10">
        <f>(((J1623/60)/60)/24)+DATE(1970,1,1)</f>
        <v>41773.932534722226</v>
      </c>
      <c r="T1623" s="10">
        <f>(((I1623/60)/60)/24)+DATE(1970,1,1)</f>
        <v>41811.207638888889</v>
      </c>
      <c r="U1623" s="5">
        <f>P1623/3304</f>
        <v>1.6404358353510898E-2</v>
      </c>
      <c r="V1623" s="5">
        <f>L1623/26457</f>
        <v>1.8898590165173678E-3</v>
      </c>
    </row>
    <row r="1624" spans="1:22" ht="48" x14ac:dyDescent="0.2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5">
        <f>E1624/D1624</f>
        <v>1.082492</v>
      </c>
      <c r="P1624" s="6">
        <f>IF(E1624=0,0,E1624/L1624)</f>
        <v>48.325535714285714</v>
      </c>
      <c r="Q1624" t="str">
        <f>LEFT(N1624,FIND("/",N1624)-1)</f>
        <v>music</v>
      </c>
      <c r="R1624" t="str">
        <f>RIGHT(N1624,LEN(N1624)-FIND("/",N1624))</f>
        <v>rock</v>
      </c>
      <c r="S1624" s="10">
        <f>(((J1624/60)/60)/24)+DATE(1970,1,1)</f>
        <v>40638.092974537038</v>
      </c>
      <c r="T1624" s="10">
        <f>(((I1624/60)/60)/24)+DATE(1970,1,1)</f>
        <v>40668.092974537038</v>
      </c>
      <c r="U1624" s="5">
        <f>P1624/3304</f>
        <v>1.4626372794880663E-2</v>
      </c>
      <c r="V1624" s="5">
        <f>L1624/26457</f>
        <v>2.1166420984994518E-3</v>
      </c>
    </row>
    <row r="1625" spans="1:22" ht="48" x14ac:dyDescent="0.2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5">
        <f>E1625/D1625</f>
        <v>1.0820000000000001</v>
      </c>
      <c r="P1625" s="6">
        <f>IF(E1625=0,0,E1625/L1625)</f>
        <v>47.456140350877192</v>
      </c>
      <c r="Q1625" t="str">
        <f>LEFT(N1625,FIND("/",N1625)-1)</f>
        <v>theater</v>
      </c>
      <c r="R1625" t="str">
        <f>RIGHT(N1625,LEN(N1625)-FIND("/",N1625))</f>
        <v>plays</v>
      </c>
      <c r="S1625" s="10">
        <f>(((J1625/60)/60)/24)+DATE(1970,1,1)</f>
        <v>41759.13962962963</v>
      </c>
      <c r="T1625" s="10">
        <f>(((I1625/60)/60)/24)+DATE(1970,1,1)</f>
        <v>41791.165972222225</v>
      </c>
      <c r="U1625" s="5">
        <f>P1625/3304</f>
        <v>1.4363238604987043E-2</v>
      </c>
      <c r="V1625" s="5">
        <f>L1625/26457</f>
        <v>2.1544392788297993E-3</v>
      </c>
    </row>
    <row r="1626" spans="1:22" ht="48" x14ac:dyDescent="0.2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5">
        <f>E1626/D1626</f>
        <v>0.41538461538461541</v>
      </c>
      <c r="P1626" s="6">
        <f>IF(E1626=0,0,E1626/L1626)</f>
        <v>34.177215189873415</v>
      </c>
      <c r="Q1626" t="str">
        <f>LEFT(N1626,FIND("/",N1626)-1)</f>
        <v>music</v>
      </c>
      <c r="R1626" t="str">
        <f>RIGHT(N1626,LEN(N1626)-FIND("/",N1626))</f>
        <v>jazz</v>
      </c>
      <c r="S1626" s="10">
        <f>(((J1626/60)/60)/24)+DATE(1970,1,1)</f>
        <v>41541.106921296298</v>
      </c>
      <c r="T1626" s="10">
        <f>(((I1626/60)/60)/24)+DATE(1970,1,1)</f>
        <v>41563.415972222225</v>
      </c>
      <c r="U1626" s="5">
        <f>P1626/3304</f>
        <v>1.0344193459404787E-2</v>
      </c>
      <c r="V1626" s="5">
        <f>L1626/26457</f>
        <v>2.9859772460974409E-3</v>
      </c>
    </row>
    <row r="1627" spans="1:22" ht="48" x14ac:dyDescent="0.2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5">
        <f>E1627/D1627</f>
        <v>1.08</v>
      </c>
      <c r="P1627" s="6">
        <f>IF(E1627=0,0,E1627/L1627)</f>
        <v>72.972972972972968</v>
      </c>
      <c r="Q1627" t="str">
        <f>LEFT(N1627,FIND("/",N1627)-1)</f>
        <v>theater</v>
      </c>
      <c r="R1627" t="str">
        <f>RIGHT(N1627,LEN(N1627)-FIND("/",N1627))</f>
        <v>musical</v>
      </c>
      <c r="S1627" s="10">
        <f>(((J1627/60)/60)/24)+DATE(1970,1,1)</f>
        <v>41775.636157407411</v>
      </c>
      <c r="T1627" s="10">
        <f>(((I1627/60)/60)/24)+DATE(1970,1,1)</f>
        <v>41805.636157407411</v>
      </c>
      <c r="U1627" s="5">
        <f>P1627/3304</f>
        <v>2.2086250899810221E-2</v>
      </c>
      <c r="V1627" s="5">
        <f>L1627/26457</f>
        <v>1.3984956722228521E-3</v>
      </c>
    </row>
    <row r="1628" spans="1:22" ht="48" x14ac:dyDescent="0.2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5">
        <f>E1628/D1628</f>
        <v>5.3999999999999999E-2</v>
      </c>
      <c r="P1628" s="6">
        <f>IF(E1628=0,0,E1628/L1628)</f>
        <v>450</v>
      </c>
      <c r="Q1628" t="str">
        <f>LEFT(N1628,FIND("/",N1628)-1)</f>
        <v>theater</v>
      </c>
      <c r="R1628" t="str">
        <f>RIGHT(N1628,LEN(N1628)-FIND("/",N1628))</f>
        <v>plays</v>
      </c>
      <c r="S1628" s="10">
        <f>(((J1628/60)/60)/24)+DATE(1970,1,1)</f>
        <v>42785.270370370374</v>
      </c>
      <c r="T1628" s="10">
        <f>(((I1628/60)/60)/24)+DATE(1970,1,1)</f>
        <v>42819.189583333333</v>
      </c>
      <c r="U1628" s="5">
        <f>P1628/3304</f>
        <v>0.13619854721549637</v>
      </c>
      <c r="V1628" s="5">
        <f>L1628/26457</f>
        <v>2.2678308198208414E-4</v>
      </c>
    </row>
    <row r="1629" spans="1:22" ht="48" x14ac:dyDescent="0.2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5">
        <f>E1629/D1629</f>
        <v>1.0131677953348381</v>
      </c>
      <c r="P1629" s="6">
        <f>IF(E1629=0,0,E1629/L1629)</f>
        <v>299.22222222222223</v>
      </c>
      <c r="Q1629" t="str">
        <f>LEFT(N1629,FIND("/",N1629)-1)</f>
        <v>photography</v>
      </c>
      <c r="R1629" t="str">
        <f>RIGHT(N1629,LEN(N1629)-FIND("/",N1629))</f>
        <v>photobooks</v>
      </c>
      <c r="S1629" s="10">
        <f>(((J1629/60)/60)/24)+DATE(1970,1,1)</f>
        <v>42161.770833333328</v>
      </c>
      <c r="T1629" s="10">
        <f>(((I1629/60)/60)/24)+DATE(1970,1,1)</f>
        <v>42193.770833333328</v>
      </c>
      <c r="U1629" s="5">
        <f>P1629/3304</f>
        <v>9.0563626580575735E-2</v>
      </c>
      <c r="V1629" s="5">
        <f>L1629/26457</f>
        <v>3.4017462297312621E-4</v>
      </c>
    </row>
    <row r="1630" spans="1:22" ht="48" x14ac:dyDescent="0.2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5">
        <f>E1630/D1630</f>
        <v>1.2809523809523808</v>
      </c>
      <c r="P1630" s="6">
        <f>IF(E1630=0,0,E1630/L1630)</f>
        <v>45.593220338983052</v>
      </c>
      <c r="Q1630" t="str">
        <f>LEFT(N1630,FIND("/",N1630)-1)</f>
        <v>music</v>
      </c>
      <c r="R1630" t="str">
        <f>RIGHT(N1630,LEN(N1630)-FIND("/",N1630))</f>
        <v>pop</v>
      </c>
      <c r="S1630" s="10">
        <f>(((J1630/60)/60)/24)+DATE(1970,1,1)</f>
        <v>42039.878379629634</v>
      </c>
      <c r="T1630" s="10">
        <f>(((I1630/60)/60)/24)+DATE(1970,1,1)</f>
        <v>42069.878379629634</v>
      </c>
      <c r="U1630" s="5">
        <f>P1630/3304</f>
        <v>1.3799400828990028E-2</v>
      </c>
      <c r="V1630" s="5">
        <f>L1630/26457</f>
        <v>2.2300336394904942E-3</v>
      </c>
    </row>
    <row r="1631" spans="1:22" ht="48" x14ac:dyDescent="0.2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5">
        <f>E1631/D1631</f>
        <v>1.0755999999999999</v>
      </c>
      <c r="P1631" s="6">
        <f>IF(E1631=0,0,E1631/L1631)</f>
        <v>70.763157894736835</v>
      </c>
      <c r="Q1631" t="str">
        <f>LEFT(N1631,FIND("/",N1631)-1)</f>
        <v>theater</v>
      </c>
      <c r="R1631" t="str">
        <f>RIGHT(N1631,LEN(N1631)-FIND("/",N1631))</f>
        <v>plays</v>
      </c>
      <c r="S1631" s="10">
        <f>(((J1631/60)/60)/24)+DATE(1970,1,1)</f>
        <v>42545.478333333333</v>
      </c>
      <c r="T1631" s="10">
        <f>(((I1631/60)/60)/24)+DATE(1970,1,1)</f>
        <v>42575.478333333333</v>
      </c>
      <c r="U1631" s="5">
        <f>P1631/3304</f>
        <v>2.1417420670319865E-2</v>
      </c>
      <c r="V1631" s="5">
        <f>L1631/26457</f>
        <v>1.4362928525531995E-3</v>
      </c>
    </row>
    <row r="1632" spans="1:22" ht="48" x14ac:dyDescent="0.2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5">
        <f>E1632/D1632</f>
        <v>1.3405</v>
      </c>
      <c r="P1632" s="6">
        <f>IF(E1632=0,0,E1632/L1632)</f>
        <v>70.55263157894737</v>
      </c>
      <c r="Q1632" t="str">
        <f>LEFT(N1632,FIND("/",N1632)-1)</f>
        <v>music</v>
      </c>
      <c r="R1632" t="str">
        <f>RIGHT(N1632,LEN(N1632)-FIND("/",N1632))</f>
        <v>rock</v>
      </c>
      <c r="S1632" s="10">
        <f>(((J1632/60)/60)/24)+DATE(1970,1,1)</f>
        <v>41768.841921296298</v>
      </c>
      <c r="T1632" s="10">
        <f>(((I1632/60)/60)/24)+DATE(1970,1,1)</f>
        <v>41799.208333333336</v>
      </c>
      <c r="U1632" s="5">
        <f>P1632/3304</f>
        <v>2.1353702051739518E-2</v>
      </c>
      <c r="V1632" s="5">
        <f>L1632/26457</f>
        <v>1.4362928525531995E-3</v>
      </c>
    </row>
    <row r="1633" spans="1:22" ht="48" x14ac:dyDescent="0.2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5">
        <f>E1633/D1633</f>
        <v>1.0724</v>
      </c>
      <c r="P1633" s="6">
        <f>IF(E1633=0,0,E1633/L1633)</f>
        <v>81.242424242424249</v>
      </c>
      <c r="Q1633" t="str">
        <f>LEFT(N1633,FIND("/",N1633)-1)</f>
        <v>theater</v>
      </c>
      <c r="R1633" t="str">
        <f>RIGHT(N1633,LEN(N1633)-FIND("/",N1633))</f>
        <v>musical</v>
      </c>
      <c r="S1633" s="10">
        <f>(((J1633/60)/60)/24)+DATE(1970,1,1)</f>
        <v>41982.773356481484</v>
      </c>
      <c r="T1633" s="10">
        <f>(((I1633/60)/60)/24)+DATE(1970,1,1)</f>
        <v>42022.773356481484</v>
      </c>
      <c r="U1633" s="5">
        <f>P1633/3304</f>
        <v>2.4589111453518234E-2</v>
      </c>
      <c r="V1633" s="5">
        <f>L1633/26457</f>
        <v>1.2473069509014627E-3</v>
      </c>
    </row>
    <row r="1634" spans="1:22" ht="48" x14ac:dyDescent="0.2">
      <c r="A1634">
        <v>3615</v>
      </c>
      <c r="B1634" s="3" t="s">
        <v>3613</v>
      </c>
      <c r="C1634" s="3" t="s">
        <v>7725</v>
      </c>
      <c r="D1634">
        <v>2500</v>
      </c>
      <c r="E1634">
        <v>2670</v>
      </c>
      <c r="F1634" t="s">
        <v>8219</v>
      </c>
      <c r="G1634" t="s">
        <v>8225</v>
      </c>
      <c r="H1634" t="s">
        <v>8247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8271</v>
      </c>
      <c r="O1634" s="5">
        <f>E1634/D1634</f>
        <v>1.0680000000000001</v>
      </c>
      <c r="P1634" s="6">
        <f>IF(E1634=0,0,E1634/L1634)</f>
        <v>37.083333333333336</v>
      </c>
      <c r="Q1634" t="str">
        <f>LEFT(N1634,FIND("/",N1634)-1)</f>
        <v>theater</v>
      </c>
      <c r="R1634" t="str">
        <f>RIGHT(N1634,LEN(N1634)-FIND("/",N1634))</f>
        <v>plays</v>
      </c>
      <c r="S1634" s="10">
        <f>(((J1634/60)/60)/24)+DATE(1970,1,1)</f>
        <v>42318.593703703707</v>
      </c>
      <c r="T1634" s="10">
        <f>(((I1634/60)/60)/24)+DATE(1970,1,1)</f>
        <v>42348.593703703707</v>
      </c>
      <c r="U1634" s="5">
        <f>P1634/3304</f>
        <v>1.1223769168684424E-2</v>
      </c>
      <c r="V1634" s="5">
        <f>L1634/26457</f>
        <v>2.7213969837850097E-3</v>
      </c>
    </row>
    <row r="1635" spans="1:22" ht="48" x14ac:dyDescent="0.2">
      <c r="A1635">
        <v>1901</v>
      </c>
      <c r="B1635" s="3" t="s">
        <v>1902</v>
      </c>
      <c r="C1635" s="3" t="s">
        <v>6011</v>
      </c>
      <c r="D1635">
        <v>99000</v>
      </c>
      <c r="E163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5">
        <f>E1635/D1635</f>
        <v>2.696969696969697E-2</v>
      </c>
      <c r="P1635" s="6">
        <f>IF(E1635=0,0,E1635/L1635)</f>
        <v>106.8</v>
      </c>
      <c r="Q1635" t="str">
        <f>LEFT(N1635,FIND("/",N1635)-1)</f>
        <v>technology</v>
      </c>
      <c r="R1635" t="str">
        <f>RIGHT(N1635,LEN(N1635)-FIND("/",N1635))</f>
        <v>gadgets</v>
      </c>
      <c r="S1635" s="10">
        <f>(((J1635/60)/60)/24)+DATE(1970,1,1)</f>
        <v>42116.54315972222</v>
      </c>
      <c r="T1635" s="10">
        <f>(((I1635/60)/60)/24)+DATE(1970,1,1)</f>
        <v>42146.541666666672</v>
      </c>
      <c r="U1635" s="5">
        <f>P1635/3304</f>
        <v>3.2324455205811134E-2</v>
      </c>
      <c r="V1635" s="5">
        <f>L1635/26457</f>
        <v>9.449295082586839E-4</v>
      </c>
    </row>
    <row r="1636" spans="1:22" ht="48" x14ac:dyDescent="0.2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5">
        <f>E1636/D1636</f>
        <v>1.0676000000000001</v>
      </c>
      <c r="P1636" s="6">
        <f>IF(E1636=0,0,E1636/L1636)</f>
        <v>37.591549295774648</v>
      </c>
      <c r="Q1636" t="str">
        <f>LEFT(N1636,FIND("/",N1636)-1)</f>
        <v>theater</v>
      </c>
      <c r="R1636" t="str">
        <f>RIGHT(N1636,LEN(N1636)-FIND("/",N1636))</f>
        <v>plays</v>
      </c>
      <c r="S1636" s="10">
        <f>(((J1636/60)/60)/24)+DATE(1970,1,1)</f>
        <v>41766.80572916667</v>
      </c>
      <c r="T1636" s="10">
        <f>(((I1636/60)/60)/24)+DATE(1970,1,1)</f>
        <v>41799.80572916667</v>
      </c>
      <c r="U1636" s="5">
        <f>P1636/3304</f>
        <v>1.1377587559253829E-2</v>
      </c>
      <c r="V1636" s="5">
        <f>L1636/26457</f>
        <v>2.6835998034546622E-3</v>
      </c>
    </row>
    <row r="1637" spans="1:22" ht="48" x14ac:dyDescent="0.2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5">
        <f>E1637/D1637</f>
        <v>1.0651999999999999</v>
      </c>
      <c r="P1637" s="6">
        <f>IF(E1637=0,0,E1637/L1637)</f>
        <v>35.039473684210527</v>
      </c>
      <c r="Q1637" t="str">
        <f>LEFT(N1637,FIND("/",N1637)-1)</f>
        <v>theater</v>
      </c>
      <c r="R1637" t="str">
        <f>RIGHT(N1637,LEN(N1637)-FIND("/",N1637))</f>
        <v>plays</v>
      </c>
      <c r="S1637" s="10">
        <f>(((J1637/60)/60)/24)+DATE(1970,1,1)</f>
        <v>42495.434236111112</v>
      </c>
      <c r="T1637" s="10">
        <f>(((I1637/60)/60)/24)+DATE(1970,1,1)</f>
        <v>42523.434236111112</v>
      </c>
      <c r="U1637" s="5">
        <f>P1637/3304</f>
        <v>1.0605167579966867E-2</v>
      </c>
      <c r="V1637" s="5">
        <f>L1637/26457</f>
        <v>2.872585705106399E-3</v>
      </c>
    </row>
    <row r="1638" spans="1:22" ht="48" x14ac:dyDescent="0.2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5">
        <f>E1638/D1638</f>
        <v>4.0776923076923079</v>
      </c>
      <c r="P1638" s="6">
        <f>IF(E1638=0,0,E1638/L1638)</f>
        <v>33.550632911392405</v>
      </c>
      <c r="Q1638" t="str">
        <f>LEFT(N1638,FIND("/",N1638)-1)</f>
        <v>games</v>
      </c>
      <c r="R1638" t="str">
        <f>RIGHT(N1638,LEN(N1638)-FIND("/",N1638))</f>
        <v>tabletop games</v>
      </c>
      <c r="S1638" s="10">
        <f>(((J1638/60)/60)/24)+DATE(1970,1,1)</f>
        <v>41965.616655092599</v>
      </c>
      <c r="T1638" s="10">
        <f>(((I1638/60)/60)/24)+DATE(1970,1,1)</f>
        <v>41995.616655092599</v>
      </c>
      <c r="U1638" s="5">
        <f>P1638/3304</f>
        <v>1.0154549912649033E-2</v>
      </c>
      <c r="V1638" s="5">
        <f>L1638/26457</f>
        <v>2.9859772460974409E-3</v>
      </c>
    </row>
    <row r="1639" spans="1:22" ht="48" x14ac:dyDescent="0.2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5">
        <f>E1639/D1639</f>
        <v>1.06</v>
      </c>
      <c r="P1639" s="6">
        <f>IF(E1639=0,0,E1639/L1639)</f>
        <v>64.634146341463421</v>
      </c>
      <c r="Q1639" t="str">
        <f>LEFT(N1639,FIND("/",N1639)-1)</f>
        <v>theater</v>
      </c>
      <c r="R1639" t="str">
        <f>RIGHT(N1639,LEN(N1639)-FIND("/",N1639))</f>
        <v>plays</v>
      </c>
      <c r="S1639" s="10">
        <f>(((J1639/60)/60)/24)+DATE(1970,1,1)</f>
        <v>42170.910231481481</v>
      </c>
      <c r="T1639" s="10">
        <f>(((I1639/60)/60)/24)+DATE(1970,1,1)</f>
        <v>42205.165972222225</v>
      </c>
      <c r="U1639" s="5">
        <f>P1639/3304</f>
        <v>1.9562392960491351E-2</v>
      </c>
      <c r="V1639" s="5">
        <f>L1639/26457</f>
        <v>1.5496843935442416E-3</v>
      </c>
    </row>
    <row r="1640" spans="1:22" ht="48" x14ac:dyDescent="0.2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5">
        <f>E1640/D1640</f>
        <v>1.0586</v>
      </c>
      <c r="P1640" s="6">
        <f>IF(E1640=0,0,E1640/L1640)</f>
        <v>46.429824561403507</v>
      </c>
      <c r="Q1640" t="str">
        <f>LEFT(N1640,FIND("/",N1640)-1)</f>
        <v>theater</v>
      </c>
      <c r="R1640" t="str">
        <f>RIGHT(N1640,LEN(N1640)-FIND("/",N1640))</f>
        <v>plays</v>
      </c>
      <c r="S1640" s="10">
        <f>(((J1640/60)/60)/24)+DATE(1970,1,1)</f>
        <v>42167.434166666666</v>
      </c>
      <c r="T1640" s="10">
        <f>(((I1640/60)/60)/24)+DATE(1970,1,1)</f>
        <v>42197.434166666666</v>
      </c>
      <c r="U1640" s="5">
        <f>P1640/3304</f>
        <v>1.405261033940784E-2</v>
      </c>
      <c r="V1640" s="5">
        <f>L1640/26457</f>
        <v>2.1544392788297993E-3</v>
      </c>
    </row>
    <row r="1641" spans="1:22" ht="48" x14ac:dyDescent="0.2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5">
        <f>E1641/D1641</f>
        <v>1.3180000000000001</v>
      </c>
      <c r="P1641" s="6">
        <f>IF(E1641=0,0,E1641/L1641)</f>
        <v>105.44</v>
      </c>
      <c r="Q1641" t="str">
        <f>LEFT(N1641,FIND("/",N1641)-1)</f>
        <v>photography</v>
      </c>
      <c r="R1641" t="str">
        <f>RIGHT(N1641,LEN(N1641)-FIND("/",N1641))</f>
        <v>photobooks</v>
      </c>
      <c r="S1641" s="10">
        <f>(((J1641/60)/60)/24)+DATE(1970,1,1)</f>
        <v>42104.840335648143</v>
      </c>
      <c r="T1641" s="10">
        <f>(((I1641/60)/60)/24)+DATE(1970,1,1)</f>
        <v>42164.840335648143</v>
      </c>
      <c r="U1641" s="5">
        <f>P1641/3304</f>
        <v>3.191283292978208E-2</v>
      </c>
      <c r="V1641" s="5">
        <f>L1641/26457</f>
        <v>9.449295082586839E-4</v>
      </c>
    </row>
    <row r="1642" spans="1:22" ht="48" x14ac:dyDescent="0.2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5">
        <f>E1642/D1642</f>
        <v>1.4638888888888888</v>
      </c>
      <c r="P1642" s="6">
        <f>IF(E1642=0,0,E1642/L1642)</f>
        <v>292.77777777777777</v>
      </c>
      <c r="Q1642" t="str">
        <f>LEFT(N1642,FIND("/",N1642)-1)</f>
        <v>theater</v>
      </c>
      <c r="R1642" t="str">
        <f>RIGHT(N1642,LEN(N1642)-FIND("/",N1642))</f>
        <v>plays</v>
      </c>
      <c r="S1642" s="10">
        <f>(((J1642/60)/60)/24)+DATE(1970,1,1)</f>
        <v>41822.57503472222</v>
      </c>
      <c r="T1642" s="10">
        <f>(((I1642/60)/60)/24)+DATE(1970,1,1)</f>
        <v>41825.041666666664</v>
      </c>
      <c r="U1642" s="5">
        <f>P1642/3304</f>
        <v>8.861312886736615E-2</v>
      </c>
      <c r="V1642" s="5">
        <f>L1642/26457</f>
        <v>3.4017462297312621E-4</v>
      </c>
    </row>
    <row r="1643" spans="1:22" ht="48" x14ac:dyDescent="0.2">
      <c r="A1643">
        <v>3306</v>
      </c>
      <c r="B1643" s="3" t="s">
        <v>3306</v>
      </c>
      <c r="C1643" s="3" t="s">
        <v>7416</v>
      </c>
      <c r="D1643">
        <v>1500</v>
      </c>
      <c r="E1643">
        <v>2630</v>
      </c>
      <c r="F1643" t="s">
        <v>8219</v>
      </c>
      <c r="G1643" t="s">
        <v>8224</v>
      </c>
      <c r="H1643" t="s">
        <v>8246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8271</v>
      </c>
      <c r="O1643" s="5">
        <f>E1643/D1643</f>
        <v>1.7533333333333334</v>
      </c>
      <c r="P1643" s="6">
        <f>IF(E1643=0,0,E1643/L1643)</f>
        <v>48.703703703703702</v>
      </c>
      <c r="Q1643" t="str">
        <f>LEFT(N1643,FIND("/",N1643)-1)</f>
        <v>theater</v>
      </c>
      <c r="R1643" t="str">
        <f>RIGHT(N1643,LEN(N1643)-FIND("/",N1643))</f>
        <v>plays</v>
      </c>
      <c r="S1643" s="10">
        <f>(((J1643/60)/60)/24)+DATE(1970,1,1)</f>
        <v>42493.219236111108</v>
      </c>
      <c r="T1643" s="10">
        <f>(((I1643/60)/60)/24)+DATE(1970,1,1)</f>
        <v>42531.125</v>
      </c>
      <c r="U1643" s="5">
        <f>P1643/3304</f>
        <v>1.474083041879652E-2</v>
      </c>
      <c r="V1643" s="5">
        <f>L1643/26457</f>
        <v>2.0410477378387574E-3</v>
      </c>
    </row>
    <row r="1644" spans="1:22" ht="32" x14ac:dyDescent="0.2">
      <c r="A1644">
        <v>1928</v>
      </c>
      <c r="B1644" s="3" t="s">
        <v>1929</v>
      </c>
      <c r="C1644" s="3" t="s">
        <v>6038</v>
      </c>
      <c r="D1644">
        <v>2550</v>
      </c>
      <c r="E1644">
        <v>2630</v>
      </c>
      <c r="F1644" t="s">
        <v>8219</v>
      </c>
      <c r="G1644" t="s">
        <v>8224</v>
      </c>
      <c r="H1644" t="s">
        <v>8246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8279</v>
      </c>
      <c r="O1644" s="5">
        <f>E1644/D1644</f>
        <v>1.031372549019608</v>
      </c>
      <c r="P1644" s="6">
        <f>IF(E1644=0,0,E1644/L1644)</f>
        <v>77.352941176470594</v>
      </c>
      <c r="Q1644" t="str">
        <f>LEFT(N1644,FIND("/",N1644)-1)</f>
        <v>music</v>
      </c>
      <c r="R1644" t="str">
        <f>RIGHT(N1644,LEN(N1644)-FIND("/",N1644))</f>
        <v>indie rock</v>
      </c>
      <c r="S1644" s="10">
        <f>(((J1644/60)/60)/24)+DATE(1970,1,1)</f>
        <v>41371.648078703707</v>
      </c>
      <c r="T1644" s="10">
        <f>(((I1644/60)/60)/24)+DATE(1970,1,1)</f>
        <v>41401.648078703707</v>
      </c>
      <c r="U1644" s="5">
        <f>P1644/3304</f>
        <v>2.3411907135735651E-2</v>
      </c>
      <c r="V1644" s="5">
        <f>L1644/26457</f>
        <v>1.2851041312318102E-3</v>
      </c>
    </row>
    <row r="1645" spans="1:22" ht="48" x14ac:dyDescent="0.2">
      <c r="A1645">
        <v>2366</v>
      </c>
      <c r="B1645" s="3" t="s">
        <v>2367</v>
      </c>
      <c r="C1645" s="3" t="s">
        <v>6476</v>
      </c>
      <c r="D1645">
        <v>25000</v>
      </c>
      <c r="E1645">
        <v>2630</v>
      </c>
      <c r="F1645" t="s">
        <v>8220</v>
      </c>
      <c r="G1645" t="s">
        <v>8225</v>
      </c>
      <c r="H1645" t="s">
        <v>8247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8272</v>
      </c>
      <c r="O1645" s="5">
        <f>E1645/D1645</f>
        <v>0.1052</v>
      </c>
      <c r="P1645" s="6">
        <f>IF(E1645=0,0,E1645/L1645)</f>
        <v>97.407407407407405</v>
      </c>
      <c r="Q1645" t="str">
        <f>LEFT(N1645,FIND("/",N1645)-1)</f>
        <v>technology</v>
      </c>
      <c r="R1645" t="str">
        <f>RIGHT(N1645,LEN(N1645)-FIND("/",N1645))</f>
        <v>web</v>
      </c>
      <c r="S1645" s="10">
        <f>(((J1645/60)/60)/24)+DATE(1970,1,1)</f>
        <v>42268.531631944439</v>
      </c>
      <c r="T1645" s="10">
        <f>(((I1645/60)/60)/24)+DATE(1970,1,1)</f>
        <v>42298.531631944439</v>
      </c>
      <c r="U1645" s="5">
        <f>P1645/3304</f>
        <v>2.948166083759304E-2</v>
      </c>
      <c r="V1645" s="5">
        <f>L1645/26457</f>
        <v>1.0205238689193787E-3</v>
      </c>
    </row>
    <row r="1646" spans="1:22" ht="48" x14ac:dyDescent="0.2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5">
        <f>E1646/D1646</f>
        <v>1.048</v>
      </c>
      <c r="P1646" s="6">
        <f>IF(E1646=0,0,E1646/L1646)</f>
        <v>40.9375</v>
      </c>
      <c r="Q1646" t="str">
        <f>LEFT(N1646,FIND("/",N1646)-1)</f>
        <v>theater</v>
      </c>
      <c r="R1646" t="str">
        <f>RIGHT(N1646,LEN(N1646)-FIND("/",N1646))</f>
        <v>plays</v>
      </c>
      <c r="S1646" s="10">
        <f>(((J1646/60)/60)/24)+DATE(1970,1,1)</f>
        <v>42462.893495370372</v>
      </c>
      <c r="T1646" s="10">
        <f>(((I1646/60)/60)/24)+DATE(1970,1,1)</f>
        <v>42492.893495370372</v>
      </c>
      <c r="U1646" s="5">
        <f>P1646/3304</f>
        <v>1.239028450363196E-2</v>
      </c>
      <c r="V1646" s="5">
        <f>L1646/26457</f>
        <v>2.419019541142231E-3</v>
      </c>
    </row>
    <row r="1647" spans="1:22" ht="32" x14ac:dyDescent="0.2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5">
        <f>E1647/D1647</f>
        <v>1.0471999999999999</v>
      </c>
      <c r="P1647" s="6">
        <f>IF(E1647=0,0,E1647/L1647)</f>
        <v>32.320987654320987</v>
      </c>
      <c r="Q1647" t="str">
        <f>LEFT(N1647,FIND("/",N1647)-1)</f>
        <v>music</v>
      </c>
      <c r="R1647" t="str">
        <f>RIGHT(N1647,LEN(N1647)-FIND("/",N1647))</f>
        <v>indie rock</v>
      </c>
      <c r="S1647" s="10">
        <f>(((J1647/60)/60)/24)+DATE(1970,1,1)</f>
        <v>40310.287673611114</v>
      </c>
      <c r="T1647" s="10">
        <f>(((I1647/60)/60)/24)+DATE(1970,1,1)</f>
        <v>40369.916666666664</v>
      </c>
      <c r="U1647" s="5">
        <f>P1647/3304</f>
        <v>9.7823812513078041E-3</v>
      </c>
      <c r="V1647" s="5">
        <f>L1647/26457</f>
        <v>3.0615716067581358E-3</v>
      </c>
    </row>
    <row r="1648" spans="1:22" ht="48" x14ac:dyDescent="0.2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5">
        <f>E1648/D1648</f>
        <v>1.744</v>
      </c>
      <c r="P1648" s="6">
        <f>IF(E1648=0,0,E1648/L1648)</f>
        <v>68.84210526315789</v>
      </c>
      <c r="Q1648" t="str">
        <f>LEFT(N1648,FIND("/",N1648)-1)</f>
        <v>theater</v>
      </c>
      <c r="R1648" t="str">
        <f>RIGHT(N1648,LEN(N1648)-FIND("/",N1648))</f>
        <v>plays</v>
      </c>
      <c r="S1648" s="10">
        <f>(((J1648/60)/60)/24)+DATE(1970,1,1)</f>
        <v>42440.416504629626</v>
      </c>
      <c r="T1648" s="10">
        <f>(((I1648/60)/60)/24)+DATE(1970,1,1)</f>
        <v>42463.708333333328</v>
      </c>
      <c r="U1648" s="5">
        <f>P1648/3304</f>
        <v>2.0835988275774181E-2</v>
      </c>
      <c r="V1648" s="5">
        <f>L1648/26457</f>
        <v>1.4362928525531995E-3</v>
      </c>
    </row>
    <row r="1649" spans="1:22" ht="48" x14ac:dyDescent="0.2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5">
        <f>E1649/D1649</f>
        <v>1.046</v>
      </c>
      <c r="P1649" s="6">
        <f>IF(E1649=0,0,E1649/L1649)</f>
        <v>104.6</v>
      </c>
      <c r="Q1649" t="str">
        <f>LEFT(N1649,FIND("/",N1649)-1)</f>
        <v>film &amp; video</v>
      </c>
      <c r="R1649" t="str">
        <f>RIGHT(N1649,LEN(N1649)-FIND("/",N1649))</f>
        <v>shorts</v>
      </c>
      <c r="S1649" s="10">
        <f>(((J1649/60)/60)/24)+DATE(1970,1,1)</f>
        <v>40322.53938657407</v>
      </c>
      <c r="T1649" s="10">
        <f>(((I1649/60)/60)/24)+DATE(1970,1,1)</f>
        <v>40332.070138888892</v>
      </c>
      <c r="U1649" s="5">
        <f>P1649/3304</f>
        <v>3.1658595641646491E-2</v>
      </c>
      <c r="V1649" s="5">
        <f>L1649/26457</f>
        <v>9.449295082586839E-4</v>
      </c>
    </row>
    <row r="1650" spans="1:22" ht="32" x14ac:dyDescent="0.2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5">
        <f>E1650/D1650</f>
        <v>1.3045</v>
      </c>
      <c r="P1650" s="6">
        <f>IF(E1650=0,0,E1650/L1650)</f>
        <v>37.271428571428572</v>
      </c>
      <c r="Q1650" t="str">
        <f>LEFT(N1650,FIND("/",N1650)-1)</f>
        <v>music</v>
      </c>
      <c r="R1650" t="str">
        <f>RIGHT(N1650,LEN(N1650)-FIND("/",N1650))</f>
        <v>metal</v>
      </c>
      <c r="S1650" s="10">
        <f>(((J1650/60)/60)/24)+DATE(1970,1,1)</f>
        <v>42522.880243055552</v>
      </c>
      <c r="T1650" s="10">
        <f>(((I1650/60)/60)/24)+DATE(1970,1,1)</f>
        <v>42582.822916666672</v>
      </c>
      <c r="U1650" s="5">
        <f>P1650/3304</f>
        <v>1.1280698720166033E-2</v>
      </c>
      <c r="V1650" s="5">
        <f>L1650/26457</f>
        <v>2.6458026231243148E-3</v>
      </c>
    </row>
    <row r="1651" spans="1:22" ht="48" x14ac:dyDescent="0.2">
      <c r="A1651">
        <v>3199</v>
      </c>
      <c r="B1651" s="3" t="s">
        <v>3199</v>
      </c>
      <c r="C1651" s="3" t="s">
        <v>7309</v>
      </c>
      <c r="D1651">
        <v>5000</v>
      </c>
      <c r="E1651">
        <v>2608</v>
      </c>
      <c r="F1651" t="s">
        <v>8221</v>
      </c>
      <c r="G1651" t="s">
        <v>8224</v>
      </c>
      <c r="H1651" t="s">
        <v>8246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8305</v>
      </c>
      <c r="O1651" s="5">
        <f>E1651/D1651</f>
        <v>0.52159999999999995</v>
      </c>
      <c r="P1651" s="6">
        <f>IF(E1651=0,0,E1651/L1651)</f>
        <v>49.20754716981132</v>
      </c>
      <c r="Q1651" t="str">
        <f>LEFT(N1651,FIND("/",N1651)-1)</f>
        <v>theater</v>
      </c>
      <c r="R1651" t="str">
        <f>RIGHT(N1651,LEN(N1651)-FIND("/",N1651))</f>
        <v>musical</v>
      </c>
      <c r="S1651" s="10">
        <f>(((J1651/60)/60)/24)+DATE(1970,1,1)</f>
        <v>41858.761782407404</v>
      </c>
      <c r="T1651" s="10">
        <f>(((I1651/60)/60)/24)+DATE(1970,1,1)</f>
        <v>41888.875</v>
      </c>
      <c r="U1651" s="5">
        <f>P1651/3304</f>
        <v>1.4893325414591804E-2</v>
      </c>
      <c r="V1651" s="5">
        <f>L1651/26457</f>
        <v>2.0032505575084099E-3</v>
      </c>
    </row>
    <row r="1652" spans="1:22" ht="48" x14ac:dyDescent="0.2">
      <c r="A1652">
        <v>842</v>
      </c>
      <c r="B1652" s="3" t="s">
        <v>843</v>
      </c>
      <c r="C1652" s="3" t="s">
        <v>4952</v>
      </c>
      <c r="D1652">
        <v>2500</v>
      </c>
      <c r="E1652">
        <v>2608</v>
      </c>
      <c r="F1652" t="s">
        <v>8219</v>
      </c>
      <c r="G1652" t="s">
        <v>8229</v>
      </c>
      <c r="H1652" t="s">
        <v>8251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8277</v>
      </c>
      <c r="O1652" s="5">
        <f>E1652/D1652</f>
        <v>1.0431999999999999</v>
      </c>
      <c r="P1652" s="6">
        <f>IF(E1652=0,0,E1652/L1652)</f>
        <v>66.871794871794876</v>
      </c>
      <c r="Q1652" t="str">
        <f>LEFT(N1652,FIND("/",N1652)-1)</f>
        <v>music</v>
      </c>
      <c r="R1652" t="str">
        <f>RIGHT(N1652,LEN(N1652)-FIND("/",N1652))</f>
        <v>metal</v>
      </c>
      <c r="S1652" s="10">
        <f>(((J1652/60)/60)/24)+DATE(1970,1,1)</f>
        <v>41526.592395833337</v>
      </c>
      <c r="T1652" s="10">
        <f>(((I1652/60)/60)/24)+DATE(1970,1,1)</f>
        <v>41561.165972222225</v>
      </c>
      <c r="U1652" s="5">
        <f>P1652/3304</f>
        <v>2.0239647358291427E-2</v>
      </c>
      <c r="V1652" s="5">
        <f>L1652/26457</f>
        <v>1.474090032883547E-3</v>
      </c>
    </row>
    <row r="1653" spans="1:22" ht="48" x14ac:dyDescent="0.2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5">
        <f>E1653/D1653</f>
        <v>2.6069999999999999E-2</v>
      </c>
      <c r="P1653" s="6">
        <f>IF(E1653=0,0,E1653/L1653)</f>
        <v>108.625</v>
      </c>
      <c r="Q1653" t="str">
        <f>LEFT(N1653,FIND("/",N1653)-1)</f>
        <v>technology</v>
      </c>
      <c r="R1653" t="str">
        <f>RIGHT(N1653,LEN(N1653)-FIND("/",N1653))</f>
        <v>wearables</v>
      </c>
      <c r="S1653" s="10">
        <f>(((J1653/60)/60)/24)+DATE(1970,1,1)</f>
        <v>42489.696585648147</v>
      </c>
      <c r="T1653" s="10">
        <f>(((I1653/60)/60)/24)+DATE(1970,1,1)</f>
        <v>42549.696585648147</v>
      </c>
      <c r="U1653" s="5">
        <f>P1653/3304</f>
        <v>3.287681598062954E-2</v>
      </c>
      <c r="V1653" s="5">
        <f>L1653/26457</f>
        <v>9.0713232792833656E-4</v>
      </c>
    </row>
    <row r="1654" spans="1:22" ht="32" x14ac:dyDescent="0.2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5">
        <f>E1654/D1654</f>
        <v>1.0424</v>
      </c>
      <c r="P1654" s="6">
        <f>IF(E1654=0,0,E1654/L1654)</f>
        <v>27.145833333333332</v>
      </c>
      <c r="Q1654" t="str">
        <f>LEFT(N1654,FIND("/",N1654)-1)</f>
        <v>music</v>
      </c>
      <c r="R1654" t="str">
        <f>RIGHT(N1654,LEN(N1654)-FIND("/",N1654))</f>
        <v>rock</v>
      </c>
      <c r="S1654" s="10">
        <f>(((J1654/60)/60)/24)+DATE(1970,1,1)</f>
        <v>41766.970648148148</v>
      </c>
      <c r="T1654" s="10">
        <f>(((I1654/60)/60)/24)+DATE(1970,1,1)</f>
        <v>41799.165972222225</v>
      </c>
      <c r="U1654" s="5">
        <f>P1654/3304</f>
        <v>8.2160512510088771E-3</v>
      </c>
      <c r="V1654" s="5">
        <f>L1654/26457</f>
        <v>3.6285293117133462E-3</v>
      </c>
    </row>
    <row r="1655" spans="1:22" ht="48" x14ac:dyDescent="0.2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5">
        <f>E1655/D1655</f>
        <v>1.042</v>
      </c>
      <c r="P1655" s="6">
        <f>IF(E1655=0,0,E1655/L1655)</f>
        <v>186.07142857142858</v>
      </c>
      <c r="Q1655" t="str">
        <f>LEFT(N1655,FIND("/",N1655)-1)</f>
        <v>theater</v>
      </c>
      <c r="R1655" t="str">
        <f>RIGHT(N1655,LEN(N1655)-FIND("/",N1655))</f>
        <v>plays</v>
      </c>
      <c r="S1655" s="10">
        <f>(((J1655/60)/60)/24)+DATE(1970,1,1)</f>
        <v>42100.927858796291</v>
      </c>
      <c r="T1655" s="10">
        <f>(((I1655/60)/60)/24)+DATE(1970,1,1)</f>
        <v>42126.875</v>
      </c>
      <c r="U1655" s="5">
        <f>P1655/3304</f>
        <v>5.6317018332756832E-2</v>
      </c>
      <c r="V1655" s="5">
        <f>L1655/26457</f>
        <v>5.2916052462486296E-4</v>
      </c>
    </row>
    <row r="1656" spans="1:22" ht="48" x14ac:dyDescent="0.2">
      <c r="A1656">
        <v>2840</v>
      </c>
      <c r="B1656" s="3" t="s">
        <v>2840</v>
      </c>
      <c r="C1656" s="3" t="s">
        <v>6950</v>
      </c>
      <c r="D1656">
        <v>2500</v>
      </c>
      <c r="E1656">
        <v>2600</v>
      </c>
      <c r="F1656" t="s">
        <v>8219</v>
      </c>
      <c r="G1656" t="s">
        <v>8225</v>
      </c>
      <c r="H1656" t="s">
        <v>8247</v>
      </c>
      <c r="I1656">
        <v>1426698000</v>
      </c>
      <c r="J1656">
        <v>1424825479</v>
      </c>
      <c r="K1656" t="b">
        <v>0</v>
      </c>
      <c r="L1656">
        <v>132</v>
      </c>
      <c r="M1656" t="b">
        <v>1</v>
      </c>
      <c r="N1656" t="s">
        <v>8271</v>
      </c>
      <c r="O1656" s="5">
        <f>E1656/D1656</f>
        <v>1.04</v>
      </c>
      <c r="P1656" s="6">
        <f>IF(E1656=0,0,E1656/L1656)</f>
        <v>19.696969696969695</v>
      </c>
      <c r="Q1656" t="str">
        <f>LEFT(N1656,FIND("/",N1656)-1)</f>
        <v>theater</v>
      </c>
      <c r="R1656" t="str">
        <f>RIGHT(N1656,LEN(N1656)-FIND("/",N1656))</f>
        <v>plays</v>
      </c>
      <c r="S1656" s="10">
        <f>(((J1656/60)/60)/24)+DATE(1970,1,1)</f>
        <v>42060.035636574074</v>
      </c>
      <c r="T1656" s="10">
        <f>(((I1656/60)/60)/24)+DATE(1970,1,1)</f>
        <v>42081.708333333328</v>
      </c>
      <c r="U1656" s="5">
        <f>P1656/3304</f>
        <v>5.9615525717220631E-3</v>
      </c>
      <c r="V1656" s="5">
        <f>L1656/26457</f>
        <v>4.9892278036058509E-3</v>
      </c>
    </row>
    <row r="1657" spans="1:22" ht="48" x14ac:dyDescent="0.2">
      <c r="A1657">
        <v>1893</v>
      </c>
      <c r="B1657" s="3" t="s">
        <v>1894</v>
      </c>
      <c r="C1657" s="3" t="s">
        <v>6003</v>
      </c>
      <c r="D1657">
        <v>2500</v>
      </c>
      <c r="E1657">
        <v>2600</v>
      </c>
      <c r="F1657" t="s">
        <v>8219</v>
      </c>
      <c r="G1657" t="s">
        <v>8224</v>
      </c>
      <c r="H1657" t="s">
        <v>8246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8279</v>
      </c>
      <c r="O1657" s="5">
        <f>E1657/D1657</f>
        <v>1.04</v>
      </c>
      <c r="P1657" s="6">
        <f>IF(E1657=0,0,E1657/L1657)</f>
        <v>57.777777777777779</v>
      </c>
      <c r="Q1657" t="str">
        <f>LEFT(N1657,FIND("/",N1657)-1)</f>
        <v>music</v>
      </c>
      <c r="R1657" t="str">
        <f>RIGHT(N1657,LEN(N1657)-FIND("/",N1657))</f>
        <v>indie rock</v>
      </c>
      <c r="S1657" s="10">
        <f>(((J1657/60)/60)/24)+DATE(1970,1,1)</f>
        <v>40632.94195601852</v>
      </c>
      <c r="T1657" s="10">
        <f>(((I1657/60)/60)/24)+DATE(1970,1,1)</f>
        <v>40649.165972222225</v>
      </c>
      <c r="U1657" s="5">
        <f>P1657/3304</f>
        <v>1.7487220877051384E-2</v>
      </c>
      <c r="V1657" s="5">
        <f>L1657/26457</f>
        <v>1.700873114865631E-3</v>
      </c>
    </row>
    <row r="1658" spans="1:22" ht="48" x14ac:dyDescent="0.2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5">
        <f>E1658/D1658</f>
        <v>1.04</v>
      </c>
      <c r="P1658" s="6">
        <f>IF(E1658=0,0,E1658/L1658)</f>
        <v>866.66666666666663</v>
      </c>
      <c r="Q1658" t="str">
        <f>LEFT(N1658,FIND("/",N1658)-1)</f>
        <v>theater</v>
      </c>
      <c r="R1658" t="str">
        <f>RIGHT(N1658,LEN(N1658)-FIND("/",N1658))</f>
        <v>plays</v>
      </c>
      <c r="S1658" s="10">
        <f>(((J1658/60)/60)/24)+DATE(1970,1,1)</f>
        <v>42321.101759259262</v>
      </c>
      <c r="T1658" s="10">
        <f>(((I1658/60)/60)/24)+DATE(1970,1,1)</f>
        <v>42351.101759259262</v>
      </c>
      <c r="U1658" s="5">
        <f>P1658/3304</f>
        <v>0.26230831315577074</v>
      </c>
      <c r="V1658" s="5">
        <f>L1658/26457</f>
        <v>1.1339154099104207E-4</v>
      </c>
    </row>
    <row r="1659" spans="1:22" ht="32" x14ac:dyDescent="0.2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5">
        <f>E1659/D1659</f>
        <v>1.732</v>
      </c>
      <c r="P1659" s="6">
        <f>IF(E1659=0,0,E1659/L1659)</f>
        <v>32.074074074074076</v>
      </c>
      <c r="Q1659" t="str">
        <f>LEFT(N1659,FIND("/",N1659)-1)</f>
        <v>publishing</v>
      </c>
      <c r="R1659" t="str">
        <f>RIGHT(N1659,LEN(N1659)-FIND("/",N1659))</f>
        <v>nonfiction</v>
      </c>
      <c r="S1659" s="10">
        <f>(((J1659/60)/60)/24)+DATE(1970,1,1)</f>
        <v>41095.900694444441</v>
      </c>
      <c r="T1659" s="10">
        <f>(((I1659/60)/60)/24)+DATE(1970,1,1)</f>
        <v>41123.900694444441</v>
      </c>
      <c r="U1659" s="5">
        <f>P1659/3304</f>
        <v>9.7076495381580134E-3</v>
      </c>
      <c r="V1659" s="5">
        <f>L1659/26457</f>
        <v>3.0615716067581358E-3</v>
      </c>
    </row>
    <row r="1660" spans="1:22" ht="48" x14ac:dyDescent="0.2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5">
        <f>E1660/D1660</f>
        <v>1.0595918367346939</v>
      </c>
      <c r="P1660" s="6">
        <f>IF(E1660=0,0,E1660/L1660)</f>
        <v>54.083333333333336</v>
      </c>
      <c r="Q1660" t="str">
        <f>LEFT(N1660,FIND("/",N1660)-1)</f>
        <v>film &amp; video</v>
      </c>
      <c r="R1660" t="str">
        <f>RIGHT(N1660,LEN(N1660)-FIND("/",N1660))</f>
        <v>documentary</v>
      </c>
      <c r="S1660" s="10">
        <f>(((J1660/60)/60)/24)+DATE(1970,1,1)</f>
        <v>42576.452731481477</v>
      </c>
      <c r="T1660" s="10">
        <f>(((I1660/60)/60)/24)+DATE(1970,1,1)</f>
        <v>42607.452731481477</v>
      </c>
      <c r="U1660" s="5">
        <f>P1660/3304</f>
        <v>1.636904761904762E-2</v>
      </c>
      <c r="V1660" s="5">
        <f>L1660/26457</f>
        <v>1.8142646558566731E-3</v>
      </c>
    </row>
    <row r="1661" spans="1:22" ht="96" x14ac:dyDescent="0.2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5">
        <f>E1661/D1661</f>
        <v>1.0376000000000001</v>
      </c>
      <c r="P1661" s="6">
        <f>IF(E1661=0,0,E1661/L1661)</f>
        <v>66.512820512820511</v>
      </c>
      <c r="Q1661" t="str">
        <f>LEFT(N1661,FIND("/",N1661)-1)</f>
        <v>theater</v>
      </c>
      <c r="R1661" t="str">
        <f>RIGHT(N1661,LEN(N1661)-FIND("/",N1661))</f>
        <v>plays</v>
      </c>
      <c r="S1661" s="10">
        <f>(((J1661/60)/60)/24)+DATE(1970,1,1)</f>
        <v>41760.935706018521</v>
      </c>
      <c r="T1661" s="10">
        <f>(((I1661/60)/60)/24)+DATE(1970,1,1)</f>
        <v>41772.166666666664</v>
      </c>
      <c r="U1661" s="5">
        <f>P1661/3304</f>
        <v>2.0130998944558266E-2</v>
      </c>
      <c r="V1661" s="5">
        <f>L1661/26457</f>
        <v>1.474090032883547E-3</v>
      </c>
    </row>
    <row r="1662" spans="1:22" ht="48" x14ac:dyDescent="0.2">
      <c r="A1662">
        <v>3278</v>
      </c>
      <c r="B1662" s="3" t="s">
        <v>3278</v>
      </c>
      <c r="C1662" s="3" t="s">
        <v>7388</v>
      </c>
      <c r="D1662">
        <v>2500</v>
      </c>
      <c r="E1662">
        <v>2585</v>
      </c>
      <c r="F1662" t="s">
        <v>8219</v>
      </c>
      <c r="G1662" t="s">
        <v>8225</v>
      </c>
      <c r="H1662" t="s">
        <v>8247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8271</v>
      </c>
      <c r="O1662" s="5">
        <f>E1662/D1662</f>
        <v>1.034</v>
      </c>
      <c r="P1662" s="6">
        <f>IF(E1662=0,0,E1662/L1662)</f>
        <v>76.029411764705884</v>
      </c>
      <c r="Q1662" t="str">
        <f>LEFT(N1662,FIND("/",N1662)-1)</f>
        <v>theater</v>
      </c>
      <c r="R1662" t="str">
        <f>RIGHT(N1662,LEN(N1662)-FIND("/",N1662))</f>
        <v>plays</v>
      </c>
      <c r="S1662" s="10">
        <f>(((J1662/60)/60)/24)+DATE(1970,1,1)</f>
        <v>42124.848414351851</v>
      </c>
      <c r="T1662" s="10">
        <f>(((I1662/60)/60)/24)+DATE(1970,1,1)</f>
        <v>42154.848414351851</v>
      </c>
      <c r="U1662" s="5">
        <f>P1662/3304</f>
        <v>2.3011323173337133E-2</v>
      </c>
      <c r="V1662" s="5">
        <f>L1662/26457</f>
        <v>1.2851041312318102E-3</v>
      </c>
    </row>
    <row r="1663" spans="1:22" ht="48" x14ac:dyDescent="0.2">
      <c r="A1663">
        <v>2540</v>
      </c>
      <c r="B1663" s="3" t="s">
        <v>2540</v>
      </c>
      <c r="C1663" s="3" t="s">
        <v>6650</v>
      </c>
      <c r="D1663">
        <v>2500</v>
      </c>
      <c r="E1663">
        <v>2585</v>
      </c>
      <c r="F1663" t="s">
        <v>8219</v>
      </c>
      <c r="G1663" t="s">
        <v>8224</v>
      </c>
      <c r="H1663" t="s">
        <v>8246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8300</v>
      </c>
      <c r="O1663" s="5">
        <f>E1663/D1663</f>
        <v>1.034</v>
      </c>
      <c r="P1663" s="6">
        <f>IF(E1663=0,0,E1663/L1663)</f>
        <v>95.740740740740748</v>
      </c>
      <c r="Q1663" t="str">
        <f>LEFT(N1663,FIND("/",N1663)-1)</f>
        <v>music</v>
      </c>
      <c r="R1663" t="str">
        <f>RIGHT(N1663,LEN(N1663)-FIND("/",N1663))</f>
        <v>classical music</v>
      </c>
      <c r="S1663" s="10">
        <f>(((J1663/60)/60)/24)+DATE(1970,1,1)</f>
        <v>40785.675011574072</v>
      </c>
      <c r="T1663" s="10">
        <f>(((I1663/60)/60)/24)+DATE(1970,1,1)</f>
        <v>40845.675011574072</v>
      </c>
      <c r="U1663" s="5">
        <f>P1663/3304</f>
        <v>2.8977221773831944E-2</v>
      </c>
      <c r="V1663" s="5">
        <f>L1663/26457</f>
        <v>1.0205238689193787E-3</v>
      </c>
    </row>
    <row r="1664" spans="1:22" ht="48" x14ac:dyDescent="0.2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5">
        <f>E1664/D1664</f>
        <v>2.15</v>
      </c>
      <c r="P1664" s="6">
        <f>IF(E1664=0,0,E1664/L1664)</f>
        <v>78.181818181818187</v>
      </c>
      <c r="Q1664" t="str">
        <f>LEFT(N1664,FIND("/",N1664)-1)</f>
        <v>photography</v>
      </c>
      <c r="R1664" t="str">
        <f>RIGHT(N1664,LEN(N1664)-FIND("/",N1664))</f>
        <v>photobooks</v>
      </c>
      <c r="S1664" s="10">
        <f>(((J1664/60)/60)/24)+DATE(1970,1,1)</f>
        <v>40254.450335648151</v>
      </c>
      <c r="T1664" s="10">
        <f>(((I1664/60)/60)/24)+DATE(1970,1,1)</f>
        <v>40313.340277777781</v>
      </c>
      <c r="U1664" s="5">
        <f>P1664/3304</f>
        <v>2.3662777900066038E-2</v>
      </c>
      <c r="V1664" s="5">
        <f>L1664/26457</f>
        <v>1.2473069509014627E-3</v>
      </c>
    </row>
    <row r="1665" spans="1:22" ht="48" x14ac:dyDescent="0.2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5">
        <f>E1665/D1665</f>
        <v>1.7173333333333334</v>
      </c>
      <c r="P1665" s="6">
        <f>IF(E1665=0,0,E1665/L1665)</f>
        <v>33.025641025641029</v>
      </c>
      <c r="Q1665" t="str">
        <f>LEFT(N1665,FIND("/",N1665)-1)</f>
        <v>theater</v>
      </c>
      <c r="R1665" t="str">
        <f>RIGHT(N1665,LEN(N1665)-FIND("/",N1665))</f>
        <v>plays</v>
      </c>
      <c r="S1665" s="10">
        <f>(((J1665/60)/60)/24)+DATE(1970,1,1)</f>
        <v>41806.605034722219</v>
      </c>
      <c r="T1665" s="10">
        <f>(((I1665/60)/60)/24)+DATE(1970,1,1)</f>
        <v>41836.605034722219</v>
      </c>
      <c r="U1665" s="5">
        <f>P1665/3304</f>
        <v>9.9956540634506749E-3</v>
      </c>
      <c r="V1665" s="5">
        <f>L1665/26457</f>
        <v>2.9481800657670939E-3</v>
      </c>
    </row>
    <row r="1666" spans="1:22" ht="32" x14ac:dyDescent="0.2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5">
        <f>E1666/D1666</f>
        <v>1.03</v>
      </c>
      <c r="P1666" s="6">
        <f>IF(E1666=0,0,E1666/L1666)</f>
        <v>52.551020408163268</v>
      </c>
      <c r="Q1666" t="str">
        <f>LEFT(N1666,FIND("/",N1666)-1)</f>
        <v>theater</v>
      </c>
      <c r="R1666" t="str">
        <f>RIGHT(N1666,LEN(N1666)-FIND("/",N1666))</f>
        <v>plays</v>
      </c>
      <c r="S1666" s="10">
        <f>(((J1666/60)/60)/24)+DATE(1970,1,1)</f>
        <v>42016.800208333334</v>
      </c>
      <c r="T1666" s="10">
        <f>(((I1666/60)/60)/24)+DATE(1970,1,1)</f>
        <v>42032.916666666672</v>
      </c>
      <c r="U1666" s="5">
        <f>P1666/3304</f>
        <v>1.590527252063053E-2</v>
      </c>
      <c r="V1666" s="5">
        <f>L1666/26457</f>
        <v>1.8520618361870203E-3</v>
      </c>
    </row>
    <row r="1667" spans="1:22" ht="48" x14ac:dyDescent="0.2">
      <c r="A1667">
        <v>3538</v>
      </c>
      <c r="B1667" s="3" t="s">
        <v>3537</v>
      </c>
      <c r="C1667" s="3" t="s">
        <v>7648</v>
      </c>
      <c r="D1667">
        <v>2000</v>
      </c>
      <c r="E1667">
        <v>2569</v>
      </c>
      <c r="F1667" t="s">
        <v>8219</v>
      </c>
      <c r="G1667" t="s">
        <v>8225</v>
      </c>
      <c r="H1667" t="s">
        <v>8247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8271</v>
      </c>
      <c r="O1667" s="5">
        <f>E1667/D1667</f>
        <v>1.2845</v>
      </c>
      <c r="P1667" s="6">
        <f>IF(E1667=0,0,E1667/L1667)</f>
        <v>30.951807228915662</v>
      </c>
      <c r="Q1667" t="str">
        <f>LEFT(N1667,FIND("/",N1667)-1)</f>
        <v>theater</v>
      </c>
      <c r="R1667" t="str">
        <f>RIGHT(N1667,LEN(N1667)-FIND("/",N1667))</f>
        <v>plays</v>
      </c>
      <c r="S1667" s="10">
        <f>(((J1667/60)/60)/24)+DATE(1970,1,1)</f>
        <v>42571.420601851853</v>
      </c>
      <c r="T1667" s="10">
        <f>(((I1667/60)/60)/24)+DATE(1970,1,1)</f>
        <v>42599.420601851853</v>
      </c>
      <c r="U1667" s="5">
        <f>P1667/3304</f>
        <v>9.3679803961609145E-3</v>
      </c>
      <c r="V1667" s="5">
        <f>L1667/26457</f>
        <v>3.1371659674188307E-3</v>
      </c>
    </row>
    <row r="1668" spans="1:22" ht="48" x14ac:dyDescent="0.2">
      <c r="A1668">
        <v>2933</v>
      </c>
      <c r="B1668" s="3" t="s">
        <v>2933</v>
      </c>
      <c r="C1668" s="3" t="s">
        <v>7043</v>
      </c>
      <c r="D1668">
        <v>2500</v>
      </c>
      <c r="E1668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8305</v>
      </c>
      <c r="O1668" s="5">
        <f>E1668/D1668</f>
        <v>1.0276000000000001</v>
      </c>
      <c r="P1668" s="6">
        <f>IF(E1668=0,0,E1668/L1668)</f>
        <v>47.574074074074076</v>
      </c>
      <c r="Q1668" t="str">
        <f>LEFT(N1668,FIND("/",N1668)-1)</f>
        <v>theater</v>
      </c>
      <c r="R1668" t="str">
        <f>RIGHT(N1668,LEN(N1668)-FIND("/",N1668))</f>
        <v>musical</v>
      </c>
      <c r="S1668" s="10">
        <f>(((J1668/60)/60)/24)+DATE(1970,1,1)</f>
        <v>42495.956631944442</v>
      </c>
      <c r="T1668" s="10">
        <f>(((I1668/60)/60)/24)+DATE(1970,1,1)</f>
        <v>42525.956631944442</v>
      </c>
      <c r="U1668" s="5">
        <f>P1668/3304</f>
        <v>1.4398932831136222E-2</v>
      </c>
      <c r="V1668" s="5">
        <f>L1668/26457</f>
        <v>2.0410477378387574E-3</v>
      </c>
    </row>
    <row r="1669" spans="1:22" ht="32" x14ac:dyDescent="0.2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5">
        <f>E1669/D1669</f>
        <v>1.026</v>
      </c>
      <c r="P1669" s="6">
        <f>IF(E1669=0,0,E1669/L1669)</f>
        <v>40.078125</v>
      </c>
      <c r="Q1669" t="str">
        <f>LEFT(N1669,FIND("/",N1669)-1)</f>
        <v>music</v>
      </c>
      <c r="R1669" t="str">
        <f>RIGHT(N1669,LEN(N1669)-FIND("/",N1669))</f>
        <v>indie rock</v>
      </c>
      <c r="S1669" s="10">
        <f>(((J1669/60)/60)/24)+DATE(1970,1,1)</f>
        <v>41004.72619212963</v>
      </c>
      <c r="T1669" s="10">
        <f>(((I1669/60)/60)/24)+DATE(1970,1,1)</f>
        <v>41034.72619212963</v>
      </c>
      <c r="U1669" s="5">
        <f>P1669/3304</f>
        <v>1.2130183111380146E-2</v>
      </c>
      <c r="V1669" s="5">
        <f>L1669/26457</f>
        <v>2.419019541142231E-3</v>
      </c>
    </row>
    <row r="1670" spans="1:22" ht="48" x14ac:dyDescent="0.2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5">
        <f>E1670/D1670</f>
        <v>1.026</v>
      </c>
      <c r="P1670" s="6">
        <f>IF(E1670=0,0,E1670/L1670)</f>
        <v>59.651162790697676</v>
      </c>
      <c r="Q1670" t="str">
        <f>LEFT(N1670,FIND("/",N1670)-1)</f>
        <v>theater</v>
      </c>
      <c r="R1670" t="str">
        <f>RIGHT(N1670,LEN(N1670)-FIND("/",N1670))</f>
        <v>plays</v>
      </c>
      <c r="S1670" s="10">
        <f>(((J1670/60)/60)/24)+DATE(1970,1,1)</f>
        <v>42294.429641203707</v>
      </c>
      <c r="T1670" s="10">
        <f>(((I1670/60)/60)/24)+DATE(1970,1,1)</f>
        <v>42321.845138888893</v>
      </c>
      <c r="U1670" s="5">
        <f>P1670/3304</f>
        <v>1.8054226026240218E-2</v>
      </c>
      <c r="V1670" s="5">
        <f>L1670/26457</f>
        <v>1.6252787542049363E-3</v>
      </c>
    </row>
    <row r="1671" spans="1:22" ht="32" x14ac:dyDescent="0.2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5">
        <f>E1671/D1671</f>
        <v>1.026</v>
      </c>
      <c r="P1671" s="6">
        <f>IF(E1671=0,0,E1671/L1671)</f>
        <v>77.727272727272734</v>
      </c>
      <c r="Q1671" t="str">
        <f>LEFT(N1671,FIND("/",N1671)-1)</f>
        <v>theater</v>
      </c>
      <c r="R1671" t="str">
        <f>RIGHT(N1671,LEN(N1671)-FIND("/",N1671))</f>
        <v>plays</v>
      </c>
      <c r="S1671" s="10">
        <f>(((J1671/60)/60)/24)+DATE(1970,1,1)</f>
        <v>42417.585532407407</v>
      </c>
      <c r="T1671" s="10">
        <f>(((I1671/60)/60)/24)+DATE(1970,1,1)</f>
        <v>42432.249305555553</v>
      </c>
      <c r="U1671" s="5">
        <f>P1671/3304</f>
        <v>2.3525203609949374E-2</v>
      </c>
      <c r="V1671" s="5">
        <f>L1671/26457</f>
        <v>1.2473069509014627E-3</v>
      </c>
    </row>
    <row r="1672" spans="1:22" ht="48" x14ac:dyDescent="0.2">
      <c r="A1672">
        <v>3603</v>
      </c>
      <c r="B1672" s="3" t="s">
        <v>3602</v>
      </c>
      <c r="C1672" s="3" t="s">
        <v>7713</v>
      </c>
      <c r="D1672">
        <v>1500</v>
      </c>
      <c r="E1672">
        <v>2560</v>
      </c>
      <c r="F1672" t="s">
        <v>8219</v>
      </c>
      <c r="G1672" t="s">
        <v>8224</v>
      </c>
      <c r="H1672" t="s">
        <v>8246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8271</v>
      </c>
      <c r="O1672" s="5">
        <f>E1672/D1672</f>
        <v>1.7066666666666668</v>
      </c>
      <c r="P1672" s="6">
        <f>IF(E1672=0,0,E1672/L1672)</f>
        <v>44.912280701754383</v>
      </c>
      <c r="Q1672" t="str">
        <f>LEFT(N1672,FIND("/",N1672)-1)</f>
        <v>theater</v>
      </c>
      <c r="R1672" t="str">
        <f>RIGHT(N1672,LEN(N1672)-FIND("/",N1672))</f>
        <v>plays</v>
      </c>
      <c r="S1672" s="10">
        <f>(((J1672/60)/60)/24)+DATE(1970,1,1)</f>
        <v>42283.864351851851</v>
      </c>
      <c r="T1672" s="10">
        <f>(((I1672/60)/60)/24)+DATE(1970,1,1)</f>
        <v>42313.906018518523</v>
      </c>
      <c r="U1672" s="5">
        <f>P1672/3304</f>
        <v>1.3593305297141157E-2</v>
      </c>
      <c r="V1672" s="5">
        <f>L1672/26457</f>
        <v>2.1544392788297993E-3</v>
      </c>
    </row>
    <row r="1673" spans="1:22" ht="112" x14ac:dyDescent="0.2">
      <c r="A1673">
        <v>3561</v>
      </c>
      <c r="B1673" s="3" t="s">
        <v>3560</v>
      </c>
      <c r="C1673" s="3" t="s">
        <v>7671</v>
      </c>
      <c r="D1673">
        <v>2500</v>
      </c>
      <c r="E1673">
        <v>2560</v>
      </c>
      <c r="F1673" t="s">
        <v>8219</v>
      </c>
      <c r="G1673" t="s">
        <v>8224</v>
      </c>
      <c r="H1673" t="s">
        <v>8246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8271</v>
      </c>
      <c r="O1673" s="5">
        <f>E1673/D1673</f>
        <v>1.024</v>
      </c>
      <c r="P1673" s="6">
        <f>IF(E1673=0,0,E1673/L1673)</f>
        <v>47.407407407407405</v>
      </c>
      <c r="Q1673" t="str">
        <f>LEFT(N1673,FIND("/",N1673)-1)</f>
        <v>theater</v>
      </c>
      <c r="R1673" t="str">
        <f>RIGHT(N1673,LEN(N1673)-FIND("/",N1673))</f>
        <v>plays</v>
      </c>
      <c r="S1673" s="10">
        <f>(((J1673/60)/60)/24)+DATE(1970,1,1)</f>
        <v>42203.680300925931</v>
      </c>
      <c r="T1673" s="10">
        <f>(((I1673/60)/60)/24)+DATE(1970,1,1)</f>
        <v>42221.774999999994</v>
      </c>
      <c r="U1673" s="5">
        <f>P1673/3304</f>
        <v>1.434848892476011E-2</v>
      </c>
      <c r="V1673" s="5">
        <f>L1673/26457</f>
        <v>2.0410477378387574E-3</v>
      </c>
    </row>
    <row r="1674" spans="1:22" ht="4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E1674/D1674</f>
        <v>1.28</v>
      </c>
      <c r="P1674" s="6">
        <f>IF(E1674=0,0,E1674/L1674)</f>
        <v>60.952380952380949</v>
      </c>
      <c r="Q1674" t="str">
        <f>LEFT(N1674,FIND("/",N1674)-1)</f>
        <v>theater</v>
      </c>
      <c r="R1674" t="str">
        <f>RIGHT(N1674,LEN(N1674)-FIND("/",N1674))</f>
        <v>plays</v>
      </c>
      <c r="S1674" s="10">
        <f>(((J1674/60)/60)/24)+DATE(1970,1,1)</f>
        <v>42590.90425925926</v>
      </c>
      <c r="T1674" s="10">
        <f>(((I1674/60)/60)/24)+DATE(1970,1,1)</f>
        <v>42606.90425925926</v>
      </c>
      <c r="U1674" s="5">
        <f>P1674/3304</f>
        <v>1.8448057188977286E-2</v>
      </c>
      <c r="V1674" s="5">
        <f>L1674/26457</f>
        <v>1.5874815738745889E-3</v>
      </c>
    </row>
    <row r="1675" spans="1:22" ht="48" x14ac:dyDescent="0.2">
      <c r="A1675">
        <v>2809</v>
      </c>
      <c r="B1675" s="3" t="s">
        <v>2809</v>
      </c>
      <c r="C1675" s="3" t="s">
        <v>6919</v>
      </c>
      <c r="D1675">
        <v>2500</v>
      </c>
      <c r="E1675">
        <v>2560</v>
      </c>
      <c r="F1675" t="s">
        <v>8219</v>
      </c>
      <c r="G1675" t="s">
        <v>8224</v>
      </c>
      <c r="H1675" t="s">
        <v>8246</v>
      </c>
      <c r="I1675">
        <v>1459348740</v>
      </c>
      <c r="J1675">
        <v>1458647725</v>
      </c>
      <c r="K1675" t="b">
        <v>0</v>
      </c>
      <c r="L1675">
        <v>21</v>
      </c>
      <c r="M1675" t="b">
        <v>1</v>
      </c>
      <c r="N1675" t="s">
        <v>8271</v>
      </c>
      <c r="O1675" s="5">
        <f>E1675/D1675</f>
        <v>1.024</v>
      </c>
      <c r="P1675" s="6">
        <f>IF(E1675=0,0,E1675/L1675)</f>
        <v>121.9047619047619</v>
      </c>
      <c r="Q1675" t="str">
        <f>LEFT(N1675,FIND("/",N1675)-1)</f>
        <v>theater</v>
      </c>
      <c r="R1675" t="str">
        <f>RIGHT(N1675,LEN(N1675)-FIND("/",N1675))</f>
        <v>plays</v>
      </c>
      <c r="S1675" s="10">
        <f>(((J1675/60)/60)/24)+DATE(1970,1,1)</f>
        <v>42451.496817129635</v>
      </c>
      <c r="T1675" s="10">
        <f>(((I1675/60)/60)/24)+DATE(1970,1,1)</f>
        <v>42459.610416666663</v>
      </c>
      <c r="U1675" s="5">
        <f>P1675/3304</f>
        <v>3.6896114377954571E-2</v>
      </c>
      <c r="V1675" s="5">
        <f>L1675/26457</f>
        <v>7.9374078693729444E-4</v>
      </c>
    </row>
    <row r="1676" spans="1:22" ht="48" x14ac:dyDescent="0.2">
      <c r="A1676">
        <v>3487</v>
      </c>
      <c r="B1676" s="3" t="s">
        <v>3486</v>
      </c>
      <c r="C1676" s="3" t="s">
        <v>7597</v>
      </c>
      <c r="D1676">
        <v>2000</v>
      </c>
      <c r="E1676">
        <v>2555</v>
      </c>
      <c r="F1676" t="s">
        <v>8219</v>
      </c>
      <c r="G1676" t="s">
        <v>8225</v>
      </c>
      <c r="H1676" t="s">
        <v>8247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8271</v>
      </c>
      <c r="O1676" s="5">
        <f>E1676/D1676</f>
        <v>1.2775000000000001</v>
      </c>
      <c r="P1676" s="6">
        <f>IF(E1676=0,0,E1676/L1676)</f>
        <v>38.712121212121211</v>
      </c>
      <c r="Q1676" t="str">
        <f>LEFT(N1676,FIND("/",N1676)-1)</f>
        <v>theater</v>
      </c>
      <c r="R1676" t="str">
        <f>RIGHT(N1676,LEN(N1676)-FIND("/",N1676))</f>
        <v>plays</v>
      </c>
      <c r="S1676" s="10">
        <f>(((J1676/60)/60)/24)+DATE(1970,1,1)</f>
        <v>42149.940416666665</v>
      </c>
      <c r="T1676" s="10">
        <f>(((I1676/60)/60)/24)+DATE(1970,1,1)</f>
        <v>42179.940416666665</v>
      </c>
      <c r="U1676" s="5">
        <f>P1676/3304</f>
        <v>1.1716743708269133E-2</v>
      </c>
      <c r="V1676" s="5">
        <f>L1676/26457</f>
        <v>2.4946139018029254E-3</v>
      </c>
    </row>
    <row r="1677" spans="1:22" ht="48" x14ac:dyDescent="0.2">
      <c r="A1677">
        <v>1347</v>
      </c>
      <c r="B1677" s="3" t="s">
        <v>1348</v>
      </c>
      <c r="C1677" s="3" t="s">
        <v>5457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8274</v>
      </c>
      <c r="O1677" s="5">
        <f>E1677/D1677</f>
        <v>1.022</v>
      </c>
      <c r="P1677" s="6">
        <f>IF(E1677=0,0,E1677/L1677)</f>
        <v>82.41935483870968</v>
      </c>
      <c r="Q1677" t="str">
        <f>LEFT(N1677,FIND("/",N1677)-1)</f>
        <v>publishing</v>
      </c>
      <c r="R1677" t="str">
        <f>RIGHT(N1677,LEN(N1677)-FIND("/",N1677))</f>
        <v>nonfiction</v>
      </c>
      <c r="S1677" s="10">
        <f>(((J1677/60)/60)/24)+DATE(1970,1,1)</f>
        <v>42040.638020833328</v>
      </c>
      <c r="T1677" s="10">
        <f>(((I1677/60)/60)/24)+DATE(1970,1,1)</f>
        <v>42070.638020833328</v>
      </c>
      <c r="U1677" s="5">
        <f>P1677/3304</f>
        <v>2.4945325314379443E-2</v>
      </c>
      <c r="V1677" s="5">
        <f>L1677/26457</f>
        <v>1.171712590240768E-3</v>
      </c>
    </row>
    <row r="1678" spans="1:22" ht="48" x14ac:dyDescent="0.2">
      <c r="A1678">
        <v>3207</v>
      </c>
      <c r="B1678" s="3" t="s">
        <v>3207</v>
      </c>
      <c r="C1678" s="3" t="s">
        <v>7317</v>
      </c>
      <c r="D1678">
        <v>5500</v>
      </c>
      <c r="E1678">
        <v>2550</v>
      </c>
      <c r="F1678" t="s">
        <v>8221</v>
      </c>
      <c r="G1678" t="s">
        <v>8224</v>
      </c>
      <c r="H1678" t="s">
        <v>8246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8305</v>
      </c>
      <c r="O1678" s="5">
        <f>E1678/D1678</f>
        <v>0.46363636363636362</v>
      </c>
      <c r="P1678" s="6">
        <f>IF(E1678=0,0,E1678/L1678)</f>
        <v>70.833333333333329</v>
      </c>
      <c r="Q1678" t="str">
        <f>LEFT(N1678,FIND("/",N1678)-1)</f>
        <v>theater</v>
      </c>
      <c r="R1678" t="str">
        <f>RIGHT(N1678,LEN(N1678)-FIND("/",N1678))</f>
        <v>musical</v>
      </c>
      <c r="S1678" s="10">
        <f>(((J1678/60)/60)/24)+DATE(1970,1,1)</f>
        <v>42057.277858796297</v>
      </c>
      <c r="T1678" s="10">
        <f>(((I1678/60)/60)/24)+DATE(1970,1,1)</f>
        <v>42117.236192129625</v>
      </c>
      <c r="U1678" s="5">
        <f>P1678/3304</f>
        <v>2.1438660209846649E-2</v>
      </c>
      <c r="V1678" s="5">
        <f>L1678/26457</f>
        <v>1.3606984918925048E-3</v>
      </c>
    </row>
    <row r="1679" spans="1:22" ht="48" x14ac:dyDescent="0.2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5">
        <f>E1679/D1679</f>
        <v>0.1275</v>
      </c>
      <c r="P1679" s="6">
        <f>IF(E1679=0,0,E1679/L1679)</f>
        <v>110.8695652173913</v>
      </c>
      <c r="Q1679" t="str">
        <f>LEFT(N1679,FIND("/",N1679)-1)</f>
        <v>technology</v>
      </c>
      <c r="R1679" t="str">
        <f>RIGHT(N1679,LEN(N1679)-FIND("/",N1679))</f>
        <v>wearables</v>
      </c>
      <c r="S1679" s="10">
        <f>(((J1679/60)/60)/24)+DATE(1970,1,1)</f>
        <v>42324.767361111109</v>
      </c>
      <c r="T1679" s="10">
        <f>(((I1679/60)/60)/24)+DATE(1970,1,1)</f>
        <v>42379</v>
      </c>
      <c r="U1679" s="5">
        <f>P1679/3304</f>
        <v>3.3556163806716492E-2</v>
      </c>
      <c r="V1679" s="5">
        <f>L1679/26457</f>
        <v>8.6933514759798922E-4</v>
      </c>
    </row>
    <row r="1680" spans="1:22" ht="32" x14ac:dyDescent="0.2">
      <c r="A1680">
        <v>758</v>
      </c>
      <c r="B1680" s="3" t="s">
        <v>759</v>
      </c>
      <c r="C1680" s="3" t="s">
        <v>4868</v>
      </c>
      <c r="D1680">
        <v>2500</v>
      </c>
      <c r="E1680">
        <v>2550</v>
      </c>
      <c r="F1680" t="s">
        <v>8219</v>
      </c>
      <c r="G1680" t="s">
        <v>8224</v>
      </c>
      <c r="H1680" t="s">
        <v>8246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8274</v>
      </c>
      <c r="O1680" s="5">
        <f>E1680/D1680</f>
        <v>1.02</v>
      </c>
      <c r="P1680" s="6">
        <f>IF(E1680=0,0,E1680/L1680)</f>
        <v>134.21052631578948</v>
      </c>
      <c r="Q1680" t="str">
        <f>LEFT(N1680,FIND("/",N1680)-1)</f>
        <v>publishing</v>
      </c>
      <c r="R1680" t="str">
        <f>RIGHT(N1680,LEN(N1680)-FIND("/",N1680))</f>
        <v>nonfiction</v>
      </c>
      <c r="S1680" s="10">
        <f>(((J1680/60)/60)/24)+DATE(1970,1,1)</f>
        <v>40429.836435185185</v>
      </c>
      <c r="T1680" s="10">
        <f>(((I1680/60)/60)/24)+DATE(1970,1,1)</f>
        <v>40459.836435185185</v>
      </c>
      <c r="U1680" s="5">
        <f>P1680/3304</f>
        <v>4.0620619344972603E-2</v>
      </c>
      <c r="V1680" s="5">
        <f>L1680/26457</f>
        <v>7.1814642627659976E-4</v>
      </c>
    </row>
    <row r="1681" spans="1:22" ht="48" x14ac:dyDescent="0.2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5">
        <f>E1681/D1681</f>
        <v>1.0196000000000001</v>
      </c>
      <c r="P1681" s="6">
        <f>IF(E1681=0,0,E1681/L1681)</f>
        <v>39.828125</v>
      </c>
      <c r="Q1681" t="str">
        <f>LEFT(N1681,FIND("/",N1681)-1)</f>
        <v>theater</v>
      </c>
      <c r="R1681" t="str">
        <f>RIGHT(N1681,LEN(N1681)-FIND("/",N1681))</f>
        <v>plays</v>
      </c>
      <c r="S1681" s="10">
        <f>(((J1681/60)/60)/24)+DATE(1970,1,1)</f>
        <v>42184.572881944448</v>
      </c>
      <c r="T1681" s="10">
        <f>(((I1681/60)/60)/24)+DATE(1970,1,1)</f>
        <v>42214.708333333328</v>
      </c>
      <c r="U1681" s="5">
        <f>P1681/3304</f>
        <v>1.205451725181598E-2</v>
      </c>
      <c r="V1681" s="5">
        <f>L1681/26457</f>
        <v>2.419019541142231E-3</v>
      </c>
    </row>
    <row r="1682" spans="1:22" ht="48" x14ac:dyDescent="0.2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5">
        <f>E1682/D1682</f>
        <v>1.0190760000000001</v>
      </c>
      <c r="P1682" s="6">
        <f>IF(E1682=0,0,E1682/L1682)</f>
        <v>37.466029411764708</v>
      </c>
      <c r="Q1682" t="str">
        <f>LEFT(N1682,FIND("/",N1682)-1)</f>
        <v>publishing</v>
      </c>
      <c r="R1682" t="str">
        <f>RIGHT(N1682,LEN(N1682)-FIND("/",N1682))</f>
        <v>nonfiction</v>
      </c>
      <c r="S1682" s="10">
        <f>(((J1682/60)/60)/24)+DATE(1970,1,1)</f>
        <v>41383.605057870373</v>
      </c>
      <c r="T1682" s="10">
        <f>(((I1682/60)/60)/24)+DATE(1970,1,1)</f>
        <v>41414.02847222222</v>
      </c>
      <c r="U1682" s="5">
        <f>P1682/3304</f>
        <v>1.1339597279589803E-2</v>
      </c>
      <c r="V1682" s="5">
        <f>L1682/26457</f>
        <v>2.5702082624636203E-3</v>
      </c>
    </row>
    <row r="1683" spans="1:22" ht="48" x14ac:dyDescent="0.2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5">
        <f>E1683/D1683</f>
        <v>1.2725</v>
      </c>
      <c r="P1683" s="6">
        <f>IF(E1683=0,0,E1683/L1683)</f>
        <v>72.714285714285708</v>
      </c>
      <c r="Q1683" t="str">
        <f>LEFT(N1683,FIND("/",N1683)-1)</f>
        <v>theater</v>
      </c>
      <c r="R1683" t="str">
        <f>RIGHT(N1683,LEN(N1683)-FIND("/",N1683))</f>
        <v>plays</v>
      </c>
      <c r="S1683" s="10">
        <f>(((J1683/60)/60)/24)+DATE(1970,1,1)</f>
        <v>41988.829942129625</v>
      </c>
      <c r="T1683" s="10">
        <f>(((I1683/60)/60)/24)+DATE(1970,1,1)</f>
        <v>42046.207638888889</v>
      </c>
      <c r="U1683" s="5">
        <f>P1683/3304</f>
        <v>2.2007955724662746E-2</v>
      </c>
      <c r="V1683" s="5">
        <f>L1683/26457</f>
        <v>1.3229013115621574E-3</v>
      </c>
    </row>
    <row r="1684" spans="1:22" ht="48" x14ac:dyDescent="0.2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5">
        <f>E1684/D1684</f>
        <v>0.18142857142857144</v>
      </c>
      <c r="P1684" s="6">
        <f>IF(E1684=0,0,E1684/L1684)</f>
        <v>52.916666666666664</v>
      </c>
      <c r="Q1684" t="str">
        <f>LEFT(N1684,FIND("/",N1684)-1)</f>
        <v>music</v>
      </c>
      <c r="R1684" t="str">
        <f>RIGHT(N1684,LEN(N1684)-FIND("/",N1684))</f>
        <v>jazz</v>
      </c>
      <c r="S1684" s="10">
        <f>(((J1684/60)/60)/24)+DATE(1970,1,1)</f>
        <v>41570.482789351852</v>
      </c>
      <c r="T1684" s="10">
        <f>(((I1684/60)/60)/24)+DATE(1970,1,1)</f>
        <v>41600.524456018517</v>
      </c>
      <c r="U1684" s="5">
        <f>P1684/3304</f>
        <v>1.6015940274414851E-2</v>
      </c>
      <c r="V1684" s="5">
        <f>L1684/26457</f>
        <v>1.8142646558566731E-3</v>
      </c>
    </row>
    <row r="1685" spans="1:22" ht="48" x14ac:dyDescent="0.2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5">
        <f>E1685/D1685</f>
        <v>0.50739999999999996</v>
      </c>
      <c r="P1685" s="6">
        <f>IF(E1685=0,0,E1685/L1685)</f>
        <v>74.617647058823536</v>
      </c>
      <c r="Q1685" t="str">
        <f>LEFT(N1685,FIND("/",N1685)-1)</f>
        <v>music</v>
      </c>
      <c r="R1685" t="str">
        <f>RIGHT(N1685,LEN(N1685)-FIND("/",N1685))</f>
        <v>world music</v>
      </c>
      <c r="S1685" s="10">
        <f>(((J1685/60)/60)/24)+DATE(1970,1,1)</f>
        <v>41923.837731481479</v>
      </c>
      <c r="T1685" s="10">
        <f>(((I1685/60)/60)/24)+DATE(1970,1,1)</f>
        <v>41946.249305555553</v>
      </c>
      <c r="U1685" s="5">
        <f>P1685/3304</f>
        <v>2.2584033613445381E-2</v>
      </c>
      <c r="V1685" s="5">
        <f>L1685/26457</f>
        <v>1.2851041312318102E-3</v>
      </c>
    </row>
    <row r="1686" spans="1:22" ht="48" x14ac:dyDescent="0.2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5">
        <f>E1686/D1686</f>
        <v>1.014</v>
      </c>
      <c r="P1686" s="6">
        <f>IF(E1686=0,0,E1686/L1686)</f>
        <v>72.428571428571431</v>
      </c>
      <c r="Q1686" t="str">
        <f>LEFT(N1686,FIND("/",N1686)-1)</f>
        <v>publishing</v>
      </c>
      <c r="R1686" t="str">
        <f>RIGHT(N1686,LEN(N1686)-FIND("/",N1686))</f>
        <v>nonfiction</v>
      </c>
      <c r="S1686" s="10">
        <f>(((J1686/60)/60)/24)+DATE(1970,1,1)</f>
        <v>41346.042673611111</v>
      </c>
      <c r="T1686" s="10">
        <f>(((I1686/60)/60)/24)+DATE(1970,1,1)</f>
        <v>41376.042673611111</v>
      </c>
      <c r="U1686" s="5">
        <f>P1686/3304</f>
        <v>2.1921480456589416E-2</v>
      </c>
      <c r="V1686" s="5">
        <f>L1686/26457</f>
        <v>1.3229013115621574E-3</v>
      </c>
    </row>
    <row r="1687" spans="1:22" ht="32" x14ac:dyDescent="0.2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5">
        <f>E1687/D1687</f>
        <v>1.014</v>
      </c>
      <c r="P1687" s="6">
        <f>IF(E1687=0,0,E1687/L1687)</f>
        <v>97.5</v>
      </c>
      <c r="Q1687" t="str">
        <f>LEFT(N1687,FIND("/",N1687)-1)</f>
        <v>music</v>
      </c>
      <c r="R1687" t="str">
        <f>RIGHT(N1687,LEN(N1687)-FIND("/",N1687))</f>
        <v>pop</v>
      </c>
      <c r="S1687" s="10">
        <f>(((J1687/60)/60)/24)+DATE(1970,1,1)</f>
        <v>41962.596574074079</v>
      </c>
      <c r="T1687" s="10">
        <f>(((I1687/60)/60)/24)+DATE(1970,1,1)</f>
        <v>41992.596574074079</v>
      </c>
      <c r="U1687" s="5">
        <f>P1687/3304</f>
        <v>2.9509685230024212E-2</v>
      </c>
      <c r="V1687" s="5">
        <f>L1687/26457</f>
        <v>9.8272668858903124E-4</v>
      </c>
    </row>
    <row r="1688" spans="1:22" ht="48" x14ac:dyDescent="0.2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5">
        <f>E1688/D1688</f>
        <v>1.0549999999999999</v>
      </c>
      <c r="P1688" s="6">
        <f>IF(E1688=0,0,E1688/L1688)</f>
        <v>45.214285714285715</v>
      </c>
      <c r="Q1688" t="str">
        <f>LEFT(N1688,FIND("/",N1688)-1)</f>
        <v>theater</v>
      </c>
      <c r="R1688" t="str">
        <f>RIGHT(N1688,LEN(N1688)-FIND("/",N1688))</f>
        <v>spaces</v>
      </c>
      <c r="S1688" s="10">
        <f>(((J1688/60)/60)/24)+DATE(1970,1,1)</f>
        <v>42431.500069444446</v>
      </c>
      <c r="T1688" s="10">
        <f>(((I1688/60)/60)/24)+DATE(1970,1,1)</f>
        <v>42491.458402777775</v>
      </c>
      <c r="U1688" s="5">
        <f>P1688/3304</f>
        <v>1.3684711172604636E-2</v>
      </c>
      <c r="V1688" s="5">
        <f>L1688/26457</f>
        <v>2.1166420984994518E-3</v>
      </c>
    </row>
    <row r="1689" spans="1:22" ht="48" x14ac:dyDescent="0.2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5">
        <f>E1689/D1689</f>
        <v>0.20208000000000001</v>
      </c>
      <c r="P1689" s="6">
        <f>IF(E1689=0,0,E1689/L1689)</f>
        <v>114.81818181818181</v>
      </c>
      <c r="Q1689" t="str">
        <f>LEFT(N1689,FIND("/",N1689)-1)</f>
        <v>music</v>
      </c>
      <c r="R1689" t="str">
        <f>RIGHT(N1689,LEN(N1689)-FIND("/",N1689))</f>
        <v>faith</v>
      </c>
      <c r="S1689" s="10">
        <f>(((J1689/60)/60)/24)+DATE(1970,1,1)</f>
        <v>42805.032962962956</v>
      </c>
      <c r="T1689" s="10">
        <f>(((I1689/60)/60)/24)+DATE(1970,1,1)</f>
        <v>42834.991296296299</v>
      </c>
      <c r="U1689" s="5">
        <f>P1689/3304</f>
        <v>3.4751265683469069E-2</v>
      </c>
      <c r="V1689" s="5">
        <f>L1689/26457</f>
        <v>8.3153796726764188E-4</v>
      </c>
    </row>
    <row r="1690" spans="1:22" ht="48" x14ac:dyDescent="0.2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5">
        <f>E1690/D1690</f>
        <v>1.01</v>
      </c>
      <c r="P1690" s="6">
        <f>IF(E1690=0,0,E1690/L1690)</f>
        <v>66.44736842105263</v>
      </c>
      <c r="Q1690" t="str">
        <f>LEFT(N1690,FIND("/",N1690)-1)</f>
        <v>theater</v>
      </c>
      <c r="R1690" t="str">
        <f>RIGHT(N1690,LEN(N1690)-FIND("/",N1690))</f>
        <v>plays</v>
      </c>
      <c r="S1690" s="10">
        <f>(((J1690/60)/60)/24)+DATE(1970,1,1)</f>
        <v>42513.045798611114</v>
      </c>
      <c r="T1690" s="10">
        <f>(((I1690/60)/60)/24)+DATE(1970,1,1)</f>
        <v>42543.045798611114</v>
      </c>
      <c r="U1690" s="5">
        <f>P1690/3304</f>
        <v>2.0111188989422709E-2</v>
      </c>
      <c r="V1690" s="5">
        <f>L1690/26457</f>
        <v>1.4362928525531995E-3</v>
      </c>
    </row>
    <row r="1691" spans="1:22" ht="48" x14ac:dyDescent="0.2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5">
        <f>E1691/D1691</f>
        <v>0.16826666666666668</v>
      </c>
      <c r="P1691" s="6">
        <f>IF(E1691=0,0,E1691/L1691)</f>
        <v>315.5</v>
      </c>
      <c r="Q1691" t="str">
        <f>LEFT(N1691,FIND("/",N1691)-1)</f>
        <v>theater</v>
      </c>
      <c r="R1691" t="str">
        <f>RIGHT(N1691,LEN(N1691)-FIND("/",N1691))</f>
        <v>plays</v>
      </c>
      <c r="S1691" s="10">
        <f>(((J1691/60)/60)/24)+DATE(1970,1,1)</f>
        <v>42171.758611111116</v>
      </c>
      <c r="T1691" s="10">
        <f>(((I1691/60)/60)/24)+DATE(1970,1,1)</f>
        <v>42231.758611111116</v>
      </c>
      <c r="U1691" s="5">
        <f>P1691/3304</f>
        <v>9.5490314769975784E-2</v>
      </c>
      <c r="V1691" s="5">
        <f>L1691/26457</f>
        <v>3.0237744264277887E-4</v>
      </c>
    </row>
    <row r="1692" spans="1:22" ht="48" x14ac:dyDescent="0.2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5">
        <f>E1692/D1692</f>
        <v>0.36014285714285715</v>
      </c>
      <c r="P1692" s="6">
        <f>IF(E1692=0,0,E1692/L1692)</f>
        <v>57.295454545454547</v>
      </c>
      <c r="Q1692" t="str">
        <f>LEFT(N1692,FIND("/",N1692)-1)</f>
        <v>publishing</v>
      </c>
      <c r="R1692" t="str">
        <f>RIGHT(N1692,LEN(N1692)-FIND("/",N1692))</f>
        <v>fiction</v>
      </c>
      <c r="S1692" s="10">
        <f>(((J1692/60)/60)/24)+DATE(1970,1,1)</f>
        <v>41901.542638888888</v>
      </c>
      <c r="T1692" s="10">
        <f>(((I1692/60)/60)/24)+DATE(1970,1,1)</f>
        <v>41931.542638888888</v>
      </c>
      <c r="U1692" s="5">
        <f>P1692/3304</f>
        <v>1.7341239269205371E-2</v>
      </c>
      <c r="V1692" s="5">
        <f>L1692/26457</f>
        <v>1.6630759345352838E-3</v>
      </c>
    </row>
    <row r="1693" spans="1:22" ht="32" x14ac:dyDescent="0.2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5">
        <f>E1693/D1693</f>
        <v>1.0504166666666668</v>
      </c>
      <c r="P1693" s="6">
        <f>IF(E1693=0,0,E1693/L1693)</f>
        <v>70.027777777777771</v>
      </c>
      <c r="Q1693" t="str">
        <f>LEFT(N1693,FIND("/",N1693)-1)</f>
        <v>theater</v>
      </c>
      <c r="R1693" t="str">
        <f>RIGHT(N1693,LEN(N1693)-FIND("/",N1693))</f>
        <v>musical</v>
      </c>
      <c r="S1693" s="10">
        <f>(((J1693/60)/60)/24)+DATE(1970,1,1)</f>
        <v>41989.819212962961</v>
      </c>
      <c r="T1693" s="10">
        <f>(((I1693/60)/60)/24)+DATE(1970,1,1)</f>
        <v>42049.819212962961</v>
      </c>
      <c r="U1693" s="5">
        <f>P1693/3304</f>
        <v>2.1194847995695452E-2</v>
      </c>
      <c r="V1693" s="5">
        <f>L1693/26457</f>
        <v>1.3606984918925048E-3</v>
      </c>
    </row>
    <row r="1694" spans="1:22" ht="48" x14ac:dyDescent="0.2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5">
        <f>E1694/D1694</f>
        <v>1.008</v>
      </c>
      <c r="P1694" s="6">
        <f>IF(E1694=0,0,E1694/L1694)</f>
        <v>35.492957746478872</v>
      </c>
      <c r="Q1694" t="str">
        <f>LEFT(N1694,FIND("/",N1694)-1)</f>
        <v>theater</v>
      </c>
      <c r="R1694" t="str">
        <f>RIGHT(N1694,LEN(N1694)-FIND("/",N1694))</f>
        <v>plays</v>
      </c>
      <c r="S1694" s="10">
        <f>(((J1694/60)/60)/24)+DATE(1970,1,1)</f>
        <v>42144.041851851856</v>
      </c>
      <c r="T1694" s="10">
        <f>(((I1694/60)/60)/24)+DATE(1970,1,1)</f>
        <v>42174.041851851856</v>
      </c>
      <c r="U1694" s="5">
        <f>P1694/3304</f>
        <v>1.0742420625447601E-2</v>
      </c>
      <c r="V1694" s="5">
        <f>L1694/26457</f>
        <v>2.6835998034546622E-3</v>
      </c>
    </row>
    <row r="1695" spans="1:22" ht="48" x14ac:dyDescent="0.2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5">
        <f>E1695/D1695</f>
        <v>1.008</v>
      </c>
      <c r="P1695" s="6">
        <f>IF(E1695=0,0,E1695/L1695)</f>
        <v>63</v>
      </c>
      <c r="Q1695" t="str">
        <f>LEFT(N1695,FIND("/",N1695)-1)</f>
        <v>theater</v>
      </c>
      <c r="R1695" t="str">
        <f>RIGHT(N1695,LEN(N1695)-FIND("/",N1695))</f>
        <v>plays</v>
      </c>
      <c r="S1695" s="10">
        <f>(((J1695/60)/60)/24)+DATE(1970,1,1)</f>
        <v>41897.602037037039</v>
      </c>
      <c r="T1695" s="10">
        <f>(((I1695/60)/60)/24)+DATE(1970,1,1)</f>
        <v>41927.602037037039</v>
      </c>
      <c r="U1695" s="5">
        <f>P1695/3304</f>
        <v>1.9067796610169493E-2</v>
      </c>
      <c r="V1695" s="5">
        <f>L1695/26457</f>
        <v>1.5118872132138942E-3</v>
      </c>
    </row>
    <row r="1696" spans="1:22" ht="32" x14ac:dyDescent="0.2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5">
        <f>E1696/D1696</f>
        <v>1.256</v>
      </c>
      <c r="P1696" s="6">
        <f>IF(E1696=0,0,E1696/L1696)</f>
        <v>78.5</v>
      </c>
      <c r="Q1696" t="str">
        <f>LEFT(N1696,FIND("/",N1696)-1)</f>
        <v>theater</v>
      </c>
      <c r="R1696" t="str">
        <f>RIGHT(N1696,LEN(N1696)-FIND("/",N1696))</f>
        <v>plays</v>
      </c>
      <c r="S1696" s="10">
        <f>(((J1696/60)/60)/24)+DATE(1970,1,1)</f>
        <v>42431.302002314813</v>
      </c>
      <c r="T1696" s="10">
        <f>(((I1696/60)/60)/24)+DATE(1970,1,1)</f>
        <v>42471.104166666672</v>
      </c>
      <c r="U1696" s="5">
        <f>P1696/3304</f>
        <v>2.3759079903147701E-2</v>
      </c>
      <c r="V1696" s="5">
        <f>L1696/26457</f>
        <v>1.2095097705711155E-3</v>
      </c>
    </row>
    <row r="1697" spans="1:22" ht="32" x14ac:dyDescent="0.2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5">
        <f>E1697/D1697</f>
        <v>1.0044440000000001</v>
      </c>
      <c r="P1697" s="6">
        <f>IF(E1697=0,0,E1697/L1697)</f>
        <v>41.851833333333339</v>
      </c>
      <c r="Q1697" t="str">
        <f>LEFT(N1697,FIND("/",N1697)-1)</f>
        <v>music</v>
      </c>
      <c r="R1697" t="str">
        <f>RIGHT(N1697,LEN(N1697)-FIND("/",N1697))</f>
        <v>rock</v>
      </c>
      <c r="S1697" s="10">
        <f>(((J1697/60)/60)/24)+DATE(1970,1,1)</f>
        <v>41555.873645833337</v>
      </c>
      <c r="T1697" s="10">
        <f>(((I1697/60)/60)/24)+DATE(1970,1,1)</f>
        <v>41585.915312500001</v>
      </c>
      <c r="U1697" s="5">
        <f>P1697/3304</f>
        <v>1.2667019774011301E-2</v>
      </c>
      <c r="V1697" s="5">
        <f>L1697/26457</f>
        <v>2.2678308198208412E-3</v>
      </c>
    </row>
    <row r="1698" spans="1:22" ht="48" x14ac:dyDescent="0.2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5">
        <f>E1698/D1698</f>
        <v>1.2529999999999999</v>
      </c>
      <c r="P1698" s="6">
        <f>IF(E1698=0,0,E1698/L1698)</f>
        <v>38.553846153846152</v>
      </c>
      <c r="Q1698" t="str">
        <f>LEFT(N1698,FIND("/",N1698)-1)</f>
        <v>publishing</v>
      </c>
      <c r="R1698" t="str">
        <f>RIGHT(N1698,LEN(N1698)-FIND("/",N1698))</f>
        <v>nonfiction</v>
      </c>
      <c r="S1698" s="10">
        <f>(((J1698/60)/60)/24)+DATE(1970,1,1)</f>
        <v>41304.962233796294</v>
      </c>
      <c r="T1698" s="10">
        <f>(((I1698/60)/60)/24)+DATE(1970,1,1)</f>
        <v>41334.249305555553</v>
      </c>
      <c r="U1698" s="5">
        <f>P1698/3304</f>
        <v>1.1668839634941329E-2</v>
      </c>
      <c r="V1698" s="5">
        <f>L1698/26457</f>
        <v>2.456816721472578E-3</v>
      </c>
    </row>
    <row r="1699" spans="1:22" ht="48" x14ac:dyDescent="0.2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5">
        <f>E1699/D1699</f>
        <v>1.2529999999999999</v>
      </c>
      <c r="P1699" s="6">
        <f>IF(E1699=0,0,E1699/L1699)</f>
        <v>67.729729729729726</v>
      </c>
      <c r="Q1699" t="str">
        <f>LEFT(N1699,FIND("/",N1699)-1)</f>
        <v>music</v>
      </c>
      <c r="R1699" t="str">
        <f>RIGHT(N1699,LEN(N1699)-FIND("/",N1699))</f>
        <v>rock</v>
      </c>
      <c r="S1699" s="10">
        <f>(((J1699/60)/60)/24)+DATE(1970,1,1)</f>
        <v>42502.868761574078</v>
      </c>
      <c r="T1699" s="10">
        <f>(((I1699/60)/60)/24)+DATE(1970,1,1)</f>
        <v>42562.868761574078</v>
      </c>
      <c r="U1699" s="5">
        <f>P1699/3304</f>
        <v>2.0499312872194229E-2</v>
      </c>
      <c r="V1699" s="5">
        <f>L1699/26457</f>
        <v>1.3984956722228521E-3</v>
      </c>
    </row>
    <row r="1700" spans="1:22" ht="48" x14ac:dyDescent="0.2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5">
        <f>E1700/D1700</f>
        <v>1.2524999999999999</v>
      </c>
      <c r="P1700" s="6">
        <f>IF(E1700=0,0,E1700/L1700)</f>
        <v>119.28571428571429</v>
      </c>
      <c r="Q1700" t="str">
        <f>LEFT(N1700,FIND("/",N1700)-1)</f>
        <v>music</v>
      </c>
      <c r="R1700" t="str">
        <f>RIGHT(N1700,LEN(N1700)-FIND("/",N1700))</f>
        <v>rock</v>
      </c>
      <c r="S1700" s="10">
        <f>(((J1700/60)/60)/24)+DATE(1970,1,1)</f>
        <v>42031.631724537037</v>
      </c>
      <c r="T1700" s="10">
        <f>(((I1700/60)/60)/24)+DATE(1970,1,1)</f>
        <v>42065.249305555553</v>
      </c>
      <c r="U1700" s="5">
        <f>P1700/3304</f>
        <v>3.6103424420615704E-2</v>
      </c>
      <c r="V1700" s="5">
        <f>L1700/26457</f>
        <v>7.9374078693729444E-4</v>
      </c>
    </row>
    <row r="1701" spans="1:22" ht="48" x14ac:dyDescent="0.2">
      <c r="A1701">
        <v>2246</v>
      </c>
      <c r="B1701" s="3" t="s">
        <v>2247</v>
      </c>
      <c r="C1701" s="3" t="s">
        <v>6356</v>
      </c>
      <c r="D1701">
        <v>2500</v>
      </c>
      <c r="E1701">
        <v>2503</v>
      </c>
      <c r="F1701" t="s">
        <v>8219</v>
      </c>
      <c r="G1701" t="s">
        <v>8225</v>
      </c>
      <c r="H1701" t="s">
        <v>8247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8297</v>
      </c>
      <c r="O1701" s="5">
        <f>E1701/D1701</f>
        <v>1.0012000000000001</v>
      </c>
      <c r="P1701" s="6">
        <f>IF(E1701=0,0,E1701/L1701)</f>
        <v>43.912280701754383</v>
      </c>
      <c r="Q1701" t="str">
        <f>LEFT(N1701,FIND("/",N1701)-1)</f>
        <v>games</v>
      </c>
      <c r="R1701" t="str">
        <f>RIGHT(N1701,LEN(N1701)-FIND("/",N1701))</f>
        <v>tabletop games</v>
      </c>
      <c r="S1701" s="10">
        <f>(((J1701/60)/60)/24)+DATE(1970,1,1)</f>
        <v>42221.79178240741</v>
      </c>
      <c r="T1701" s="10">
        <f>(((I1701/60)/60)/24)+DATE(1970,1,1)</f>
        <v>42251.79178240741</v>
      </c>
      <c r="U1701" s="5">
        <f>P1701/3304</f>
        <v>1.3290641858884499E-2</v>
      </c>
      <c r="V1701" s="5">
        <f>L1701/26457</f>
        <v>2.1544392788297993E-3</v>
      </c>
    </row>
    <row r="1702" spans="1:22" ht="64" x14ac:dyDescent="0.2">
      <c r="A1702">
        <v>2177</v>
      </c>
      <c r="B1702" s="3" t="s">
        <v>2178</v>
      </c>
      <c r="C1702" s="3" t="s">
        <v>6287</v>
      </c>
      <c r="D1702">
        <v>2500</v>
      </c>
      <c r="E1702">
        <v>2503</v>
      </c>
      <c r="F1702" t="s">
        <v>8219</v>
      </c>
      <c r="G1702" t="s">
        <v>8224</v>
      </c>
      <c r="H1702" t="s">
        <v>8246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8276</v>
      </c>
      <c r="O1702" s="5">
        <f>E1702/D1702</f>
        <v>1.0012000000000001</v>
      </c>
      <c r="P1702" s="6">
        <f>IF(E1702=0,0,E1702/L1702)</f>
        <v>65.868421052631575</v>
      </c>
      <c r="Q1702" t="str">
        <f>LEFT(N1702,FIND("/",N1702)-1)</f>
        <v>music</v>
      </c>
      <c r="R1702" t="str">
        <f>RIGHT(N1702,LEN(N1702)-FIND("/",N1702))</f>
        <v>rock</v>
      </c>
      <c r="S1702" s="10">
        <f>(((J1702/60)/60)/24)+DATE(1970,1,1)</f>
        <v>42502.250775462962</v>
      </c>
      <c r="T1702" s="10">
        <f>(((I1702/60)/60)/24)+DATE(1970,1,1)</f>
        <v>42527.250775462962</v>
      </c>
      <c r="U1702" s="5">
        <f>P1702/3304</f>
        <v>1.9935962788326749E-2</v>
      </c>
      <c r="V1702" s="5">
        <f>L1702/26457</f>
        <v>1.4362928525531995E-3</v>
      </c>
    </row>
    <row r="1703" spans="1:22" ht="48" x14ac:dyDescent="0.2">
      <c r="A1703">
        <v>3312</v>
      </c>
      <c r="B1703" s="3" t="s">
        <v>3312</v>
      </c>
      <c r="C1703" s="3" t="s">
        <v>7422</v>
      </c>
      <c r="D1703">
        <v>2500</v>
      </c>
      <c r="E1703">
        <v>2501</v>
      </c>
      <c r="F1703" t="s">
        <v>8219</v>
      </c>
      <c r="G1703" t="s">
        <v>8224</v>
      </c>
      <c r="H1703" t="s">
        <v>8246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8271</v>
      </c>
      <c r="O1703" s="5">
        <f>E1703/D1703</f>
        <v>1.0004</v>
      </c>
      <c r="P1703" s="6">
        <f>IF(E1703=0,0,E1703/L1703)</f>
        <v>61</v>
      </c>
      <c r="Q1703" t="str">
        <f>LEFT(N1703,FIND("/",N1703)-1)</f>
        <v>theater</v>
      </c>
      <c r="R1703" t="str">
        <f>RIGHT(N1703,LEN(N1703)-FIND("/",N1703))</f>
        <v>plays</v>
      </c>
      <c r="S1703" s="10">
        <f>(((J1703/60)/60)/24)+DATE(1970,1,1)</f>
        <v>42664.809560185182</v>
      </c>
      <c r="T1703" s="10">
        <f>(((I1703/60)/60)/24)+DATE(1970,1,1)</f>
        <v>42685.916666666672</v>
      </c>
      <c r="U1703" s="5">
        <f>P1703/3304</f>
        <v>1.8462469733656173E-2</v>
      </c>
      <c r="V1703" s="5">
        <f>L1703/26457</f>
        <v>1.5496843935442416E-3</v>
      </c>
    </row>
    <row r="1704" spans="1:22" ht="48" x14ac:dyDescent="0.2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5">
        <f>E1704/D1704</f>
        <v>0.14825133372851215</v>
      </c>
      <c r="P1704" s="6">
        <f>IF(E1704=0,0,E1704/L1704)</f>
        <v>69.472222222222229</v>
      </c>
      <c r="Q1704" t="str">
        <f>LEFT(N1704,FIND("/",N1704)-1)</f>
        <v>food</v>
      </c>
      <c r="R1704" t="str">
        <f>RIGHT(N1704,LEN(N1704)-FIND("/",N1704))</f>
        <v>food trucks</v>
      </c>
      <c r="S1704" s="10">
        <f>(((J1704/60)/60)/24)+DATE(1970,1,1)</f>
        <v>41893.028877314813</v>
      </c>
      <c r="T1704" s="10">
        <f>(((I1704/60)/60)/24)+DATE(1970,1,1)</f>
        <v>41953.070543981477</v>
      </c>
      <c r="U1704" s="5">
        <f>P1704/3304</f>
        <v>2.1026701641108422E-2</v>
      </c>
      <c r="V1704" s="5">
        <f>L1704/26457</f>
        <v>1.3606984918925048E-3</v>
      </c>
    </row>
    <row r="1705" spans="1:22" ht="48" x14ac:dyDescent="0.2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5">
        <f>E1705/D1705</f>
        <v>1.6668333333333334</v>
      </c>
      <c r="P1705" s="6">
        <f>IF(E1705=0,0,E1705/L1705)</f>
        <v>75.765151515151516</v>
      </c>
      <c r="Q1705" t="str">
        <f>LEFT(N1705,FIND("/",N1705)-1)</f>
        <v>music</v>
      </c>
      <c r="R1705" t="str">
        <f>RIGHT(N1705,LEN(N1705)-FIND("/",N1705))</f>
        <v>rock</v>
      </c>
      <c r="S1705" s="10">
        <f>(((J1705/60)/60)/24)+DATE(1970,1,1)</f>
        <v>40516.087627314817</v>
      </c>
      <c r="T1705" s="10">
        <f>(((I1705/60)/60)/24)+DATE(1970,1,1)</f>
        <v>40564.916666666664</v>
      </c>
      <c r="U1705" s="5">
        <f>P1705/3304</f>
        <v>2.2931341257612443E-2</v>
      </c>
      <c r="V1705" s="5">
        <f>L1705/26457</f>
        <v>1.2473069509014627E-3</v>
      </c>
    </row>
    <row r="1706" spans="1:22" ht="48" x14ac:dyDescent="0.2">
      <c r="A1706">
        <v>2466</v>
      </c>
      <c r="B1706" s="3" t="s">
        <v>2467</v>
      </c>
      <c r="C1706" s="3" t="s">
        <v>6576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1368066453</v>
      </c>
      <c r="J1706">
        <v>1365474453</v>
      </c>
      <c r="K1706" t="b">
        <v>0</v>
      </c>
      <c r="L1706">
        <v>52</v>
      </c>
      <c r="M1706" t="b">
        <v>1</v>
      </c>
      <c r="N1706" t="s">
        <v>8279</v>
      </c>
      <c r="O1706" s="5">
        <f>E1706/D1706</f>
        <v>1</v>
      </c>
      <c r="P1706" s="6">
        <f>IF(E1706=0,0,E1706/L1706)</f>
        <v>48.07692307692308</v>
      </c>
      <c r="Q1706" t="str">
        <f>LEFT(N1706,FIND("/",N1706)-1)</f>
        <v>music</v>
      </c>
      <c r="R1706" t="str">
        <f>RIGHT(N1706,LEN(N1706)-FIND("/",N1706))</f>
        <v>indie rock</v>
      </c>
      <c r="S1706" s="10">
        <f>(((J1706/60)/60)/24)+DATE(1970,1,1)</f>
        <v>41373.102465277778</v>
      </c>
      <c r="T1706" s="10">
        <f>(((I1706/60)/60)/24)+DATE(1970,1,1)</f>
        <v>41403.102465277778</v>
      </c>
      <c r="U1706" s="5">
        <f>P1706/3304</f>
        <v>1.4551126839262433E-2</v>
      </c>
      <c r="V1706" s="5">
        <f>L1706/26457</f>
        <v>1.9654533771780625E-3</v>
      </c>
    </row>
    <row r="1707" spans="1:22" ht="48" x14ac:dyDescent="0.2">
      <c r="A1707">
        <v>1302</v>
      </c>
      <c r="B1707" s="3" t="s">
        <v>1303</v>
      </c>
      <c r="C1707" s="3" t="s">
        <v>5412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8271</v>
      </c>
      <c r="O1707" s="5">
        <f>E1707/D1707</f>
        <v>1</v>
      </c>
      <c r="P1707" s="6">
        <f>IF(E1707=0,0,E1707/L1707)</f>
        <v>50</v>
      </c>
      <c r="Q1707" t="str">
        <f>LEFT(N1707,FIND("/",N1707)-1)</f>
        <v>theater</v>
      </c>
      <c r="R1707" t="str">
        <f>RIGHT(N1707,LEN(N1707)-FIND("/",N1707))</f>
        <v>plays</v>
      </c>
      <c r="S1707" s="10">
        <f>(((J1707/60)/60)/24)+DATE(1970,1,1)</f>
        <v>42675.057997685188</v>
      </c>
      <c r="T1707" s="10">
        <f>(((I1707/60)/60)/24)+DATE(1970,1,1)</f>
        <v>42705.099664351852</v>
      </c>
      <c r="U1707" s="5">
        <f>P1707/3304</f>
        <v>1.513317191283293E-2</v>
      </c>
      <c r="V1707" s="5">
        <f>L1707/26457</f>
        <v>1.8898590165173678E-3</v>
      </c>
    </row>
    <row r="1708" spans="1:22" ht="32" x14ac:dyDescent="0.2">
      <c r="A1708">
        <v>3287</v>
      </c>
      <c r="B1708" s="3" t="s">
        <v>3287</v>
      </c>
      <c r="C1708" s="3" t="s">
        <v>7397</v>
      </c>
      <c r="D1708">
        <v>2500</v>
      </c>
      <c r="E1708">
        <v>2500</v>
      </c>
      <c r="F1708" t="s">
        <v>8219</v>
      </c>
      <c r="G1708" t="s">
        <v>8229</v>
      </c>
      <c r="H1708" t="s">
        <v>8251</v>
      </c>
      <c r="I1708">
        <v>1448733628</v>
      </c>
      <c r="J1708">
        <v>1446573628</v>
      </c>
      <c r="K1708" t="b">
        <v>0</v>
      </c>
      <c r="L1708">
        <v>34</v>
      </c>
      <c r="M1708" t="b">
        <v>1</v>
      </c>
      <c r="N1708" t="s">
        <v>8271</v>
      </c>
      <c r="O1708" s="5">
        <f>E1708/D1708</f>
        <v>1</v>
      </c>
      <c r="P1708" s="6">
        <f>IF(E1708=0,0,E1708/L1708)</f>
        <v>73.529411764705884</v>
      </c>
      <c r="Q1708" t="str">
        <f>LEFT(N1708,FIND("/",N1708)-1)</f>
        <v>theater</v>
      </c>
      <c r="R1708" t="str">
        <f>RIGHT(N1708,LEN(N1708)-FIND("/",N1708))</f>
        <v>plays</v>
      </c>
      <c r="S1708" s="10">
        <f>(((J1708/60)/60)/24)+DATE(1970,1,1)</f>
        <v>42311.750324074077</v>
      </c>
      <c r="T1708" s="10">
        <f>(((I1708/60)/60)/24)+DATE(1970,1,1)</f>
        <v>42336.750324074077</v>
      </c>
      <c r="U1708" s="5">
        <f>P1708/3304</f>
        <v>2.2254664577695486E-2</v>
      </c>
      <c r="V1708" s="5">
        <f>L1708/26457</f>
        <v>1.2851041312318102E-3</v>
      </c>
    </row>
    <row r="1709" spans="1:22" ht="48" x14ac:dyDescent="0.2">
      <c r="A1709">
        <v>3774</v>
      </c>
      <c r="B1709" s="3" t="s">
        <v>3771</v>
      </c>
      <c r="C1709" s="3" t="s">
        <v>7884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1428606055</v>
      </c>
      <c r="J1709">
        <v>1427223655</v>
      </c>
      <c r="K1709" t="b">
        <v>0</v>
      </c>
      <c r="L1709">
        <v>25</v>
      </c>
      <c r="M1709" t="b">
        <v>1</v>
      </c>
      <c r="N1709" t="s">
        <v>8305</v>
      </c>
      <c r="O1709" s="5">
        <f>E1709/D1709</f>
        <v>1</v>
      </c>
      <c r="P1709" s="6">
        <f>IF(E1709=0,0,E1709/L1709)</f>
        <v>100</v>
      </c>
      <c r="Q1709" t="str">
        <f>LEFT(N1709,FIND("/",N1709)-1)</f>
        <v>theater</v>
      </c>
      <c r="R1709" t="str">
        <f>RIGHT(N1709,LEN(N1709)-FIND("/",N1709))</f>
        <v>musical</v>
      </c>
      <c r="S1709" s="10">
        <f>(((J1709/60)/60)/24)+DATE(1970,1,1)</f>
        <v>42087.792303240742</v>
      </c>
      <c r="T1709" s="10">
        <f>(((I1709/60)/60)/24)+DATE(1970,1,1)</f>
        <v>42103.792303240742</v>
      </c>
      <c r="U1709" s="5">
        <f>P1709/3304</f>
        <v>3.026634382566586E-2</v>
      </c>
      <c r="V1709" s="5">
        <f>L1709/26457</f>
        <v>9.449295082586839E-4</v>
      </c>
    </row>
    <row r="1710" spans="1:22" ht="32" x14ac:dyDescent="0.2">
      <c r="A1710">
        <v>3544</v>
      </c>
      <c r="B1710" s="3" t="s">
        <v>3543</v>
      </c>
      <c r="C1710" s="3" t="s">
        <v>7654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1425758257</v>
      </c>
      <c r="J1710">
        <v>1423166257</v>
      </c>
      <c r="K1710" t="b">
        <v>0</v>
      </c>
      <c r="L1710">
        <v>24</v>
      </c>
      <c r="M1710" t="b">
        <v>1</v>
      </c>
      <c r="N1710" t="s">
        <v>8271</v>
      </c>
      <c r="O1710" s="5">
        <f>E1710/D1710</f>
        <v>1</v>
      </c>
      <c r="P1710" s="6">
        <f>IF(E1710=0,0,E1710/L1710)</f>
        <v>104.16666666666667</v>
      </c>
      <c r="Q1710" t="str">
        <f>LEFT(N1710,FIND("/",N1710)-1)</f>
        <v>theater</v>
      </c>
      <c r="R1710" t="str">
        <f>RIGHT(N1710,LEN(N1710)-FIND("/",N1710))</f>
        <v>plays</v>
      </c>
      <c r="S1710" s="10">
        <f>(((J1710/60)/60)/24)+DATE(1970,1,1)</f>
        <v>42040.831678240742</v>
      </c>
      <c r="T1710" s="10">
        <f>(((I1710/60)/60)/24)+DATE(1970,1,1)</f>
        <v>42070.831678240742</v>
      </c>
      <c r="U1710" s="5">
        <f>P1710/3304</f>
        <v>3.1527441485068607E-2</v>
      </c>
      <c r="V1710" s="5">
        <f>L1710/26457</f>
        <v>9.0713232792833656E-4</v>
      </c>
    </row>
    <row r="1711" spans="1:22" ht="48" x14ac:dyDescent="0.2">
      <c r="A1711">
        <v>2095</v>
      </c>
      <c r="B1711" s="3" t="s">
        <v>2096</v>
      </c>
      <c r="C1711" s="3" t="s">
        <v>6205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1317576973</v>
      </c>
      <c r="J1711">
        <v>1312392973</v>
      </c>
      <c r="K1711" t="b">
        <v>0</v>
      </c>
      <c r="L1711">
        <v>22</v>
      </c>
      <c r="M1711" t="b">
        <v>1</v>
      </c>
      <c r="N1711" t="s">
        <v>8279</v>
      </c>
      <c r="O1711" s="5">
        <f>E1711/D1711</f>
        <v>1</v>
      </c>
      <c r="P1711" s="6">
        <f>IF(E1711=0,0,E1711/L1711)</f>
        <v>113.63636363636364</v>
      </c>
      <c r="Q1711" t="str">
        <f>LEFT(N1711,FIND("/",N1711)-1)</f>
        <v>music</v>
      </c>
      <c r="R1711" t="str">
        <f>RIGHT(N1711,LEN(N1711)-FIND("/",N1711))</f>
        <v>indie rock</v>
      </c>
      <c r="S1711" s="10">
        <f>(((J1711/60)/60)/24)+DATE(1970,1,1)</f>
        <v>40758.733483796292</v>
      </c>
      <c r="T1711" s="10">
        <f>(((I1711/60)/60)/24)+DATE(1970,1,1)</f>
        <v>40818.733483796292</v>
      </c>
      <c r="U1711" s="5">
        <f>P1711/3304</f>
        <v>3.439357252916575E-2</v>
      </c>
      <c r="V1711" s="5">
        <f>L1711/26457</f>
        <v>8.3153796726764188E-4</v>
      </c>
    </row>
    <row r="1712" spans="1:22" ht="48" x14ac:dyDescent="0.2">
      <c r="A1712">
        <v>3516</v>
      </c>
      <c r="B1712" s="3" t="s">
        <v>3515</v>
      </c>
      <c r="C1712" s="3" t="s">
        <v>7626</v>
      </c>
      <c r="D1712">
        <v>2500</v>
      </c>
      <c r="E1712">
        <v>2500</v>
      </c>
      <c r="F1712" t="s">
        <v>8219</v>
      </c>
      <c r="G1712" t="s">
        <v>8224</v>
      </c>
      <c r="H1712" t="s">
        <v>8246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8271</v>
      </c>
      <c r="O1712" s="5">
        <f>E1712/D1712</f>
        <v>1</v>
      </c>
      <c r="P1712" s="6">
        <f>IF(E1712=0,0,E1712/L1712)</f>
        <v>227.27272727272728</v>
      </c>
      <c r="Q1712" t="str">
        <f>LEFT(N1712,FIND("/",N1712)-1)</f>
        <v>theater</v>
      </c>
      <c r="R1712" t="str">
        <f>RIGHT(N1712,LEN(N1712)-FIND("/",N1712))</f>
        <v>plays</v>
      </c>
      <c r="S1712" s="10">
        <f>(((J1712/60)/60)/24)+DATE(1970,1,1)</f>
        <v>41856.010069444441</v>
      </c>
      <c r="T1712" s="10">
        <f>(((I1712/60)/60)/24)+DATE(1970,1,1)</f>
        <v>41890.125</v>
      </c>
      <c r="U1712" s="5">
        <f>P1712/3304</f>
        <v>6.87871450583315E-2</v>
      </c>
      <c r="V1712" s="5">
        <f>L1712/26457</f>
        <v>4.1576898363382094E-4</v>
      </c>
    </row>
    <row r="1713" spans="1:22" ht="48" x14ac:dyDescent="0.2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5">
        <f>E1713/D1713</f>
        <v>0.3125</v>
      </c>
      <c r="P1713" s="6">
        <f>IF(E1713=0,0,E1713/L1713)</f>
        <v>1250</v>
      </c>
      <c r="Q1713" t="str">
        <f>LEFT(N1713,FIND("/",N1713)-1)</f>
        <v>theater</v>
      </c>
      <c r="R1713" t="str">
        <f>RIGHT(N1713,LEN(N1713)-FIND("/",N1713))</f>
        <v>plays</v>
      </c>
      <c r="S1713" s="10">
        <f>(((J1713/60)/60)/24)+DATE(1970,1,1)</f>
        <v>42144.231527777782</v>
      </c>
      <c r="T1713" s="10">
        <f>(((I1713/60)/60)/24)+DATE(1970,1,1)</f>
        <v>42203.125</v>
      </c>
      <c r="U1713" s="5">
        <f>P1713/3304</f>
        <v>0.37832929782082325</v>
      </c>
      <c r="V1713" s="5">
        <f>L1713/26457</f>
        <v>7.5594360660694718E-5</v>
      </c>
    </row>
    <row r="1714" spans="1:22" ht="48" x14ac:dyDescent="0.2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5">
        <f>E1714/D1714</f>
        <v>6.4158609339642042E-2</v>
      </c>
      <c r="P1714" s="6">
        <f>IF(E1714=0,0,E1714/L1714)</f>
        <v>41.583333333333336</v>
      </c>
      <c r="Q1714" t="str">
        <f>LEFT(N1714,FIND("/",N1714)-1)</f>
        <v>technology</v>
      </c>
      <c r="R1714" t="str">
        <f>RIGHT(N1714,LEN(N1714)-FIND("/",N1714))</f>
        <v>makerspaces</v>
      </c>
      <c r="S1714" s="10">
        <f>(((J1714/60)/60)/24)+DATE(1970,1,1)</f>
        <v>41821.020601851851</v>
      </c>
      <c r="T1714" s="10">
        <f>(((I1714/60)/60)/24)+DATE(1970,1,1)</f>
        <v>41849.020601851851</v>
      </c>
      <c r="U1714" s="5">
        <f>P1714/3304</f>
        <v>1.2585754640839388E-2</v>
      </c>
      <c r="V1714" s="5">
        <f>L1714/26457</f>
        <v>2.2678308198208412E-3</v>
      </c>
    </row>
    <row r="1715" spans="1:22" ht="48" x14ac:dyDescent="0.2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5">
        <f>E1715/D1715</f>
        <v>0.86135181975736563</v>
      </c>
      <c r="P1715" s="6">
        <f>IF(E1715=0,0,E1715/L1715)</f>
        <v>248.5</v>
      </c>
      <c r="Q1715" t="str">
        <f>LEFT(N1715,FIND("/",N1715)-1)</f>
        <v>theater</v>
      </c>
      <c r="R1715" t="str">
        <f>RIGHT(N1715,LEN(N1715)-FIND("/",N1715))</f>
        <v>plays</v>
      </c>
      <c r="S1715" s="10">
        <f>(((J1715/60)/60)/24)+DATE(1970,1,1)</f>
        <v>42534.631481481483</v>
      </c>
      <c r="T1715" s="10">
        <f>(((I1715/60)/60)/24)+DATE(1970,1,1)</f>
        <v>42562.631481481483</v>
      </c>
      <c r="U1715" s="5">
        <f>P1715/3304</f>
        <v>7.5211864406779655E-2</v>
      </c>
      <c r="V1715" s="5">
        <f>L1715/26457</f>
        <v>3.7797180330347355E-4</v>
      </c>
    </row>
    <row r="1716" spans="1:22" ht="32" x14ac:dyDescent="0.2">
      <c r="A1716">
        <v>1570</v>
      </c>
      <c r="B1716" s="3" t="s">
        <v>1571</v>
      </c>
      <c r="C1716" s="3" t="s">
        <v>5680</v>
      </c>
      <c r="D1716">
        <v>6000</v>
      </c>
      <c r="E1716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5">
        <f>E1716/D1716</f>
        <v>0.41399999999999998</v>
      </c>
      <c r="P1716" s="6">
        <f>IF(E1716=0,0,E1716/L1716)</f>
        <v>47.769230769230766</v>
      </c>
      <c r="Q1716" t="str">
        <f>LEFT(N1716,FIND("/",N1716)-1)</f>
        <v>publishing</v>
      </c>
      <c r="R1716" t="str">
        <f>RIGHT(N1716,LEN(N1716)-FIND("/",N1716))</f>
        <v>art books</v>
      </c>
      <c r="S1716" s="10">
        <f>(((J1716/60)/60)/24)+DATE(1970,1,1)</f>
        <v>42438.813449074078</v>
      </c>
      <c r="T1716" s="10">
        <f>(((I1716/60)/60)/24)+DATE(1970,1,1)</f>
        <v>42468.771782407406</v>
      </c>
      <c r="U1716" s="5">
        <f>P1716/3304</f>
        <v>1.4457999627491152E-2</v>
      </c>
      <c r="V1716" s="5">
        <f>L1716/26457</f>
        <v>1.9654533771780625E-3</v>
      </c>
    </row>
    <row r="1717" spans="1:22" ht="48" x14ac:dyDescent="0.2">
      <c r="A1717">
        <v>945</v>
      </c>
      <c r="B1717" s="3" t="s">
        <v>946</v>
      </c>
      <c r="C1717" s="3" t="s">
        <v>5055</v>
      </c>
      <c r="D1717">
        <v>100000</v>
      </c>
      <c r="E1717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5">
        <f>E1717/D1717</f>
        <v>2.4840000000000001E-2</v>
      </c>
      <c r="P1717" s="6">
        <f>IF(E1717=0,0,E1717/L1717)</f>
        <v>155.25</v>
      </c>
      <c r="Q1717" t="str">
        <f>LEFT(N1717,FIND("/",N1717)-1)</f>
        <v>technology</v>
      </c>
      <c r="R1717" t="str">
        <f>RIGHT(N1717,LEN(N1717)-FIND("/",N1717))</f>
        <v>wearables</v>
      </c>
      <c r="S1717" s="10">
        <f>(((J1717/60)/60)/24)+DATE(1970,1,1)</f>
        <v>42732.872986111113</v>
      </c>
      <c r="T1717" s="10">
        <f>(((I1717/60)/60)/24)+DATE(1970,1,1)</f>
        <v>42784.999305555553</v>
      </c>
      <c r="U1717" s="5">
        <f>P1717/3304</f>
        <v>4.6988498789346245E-2</v>
      </c>
      <c r="V1717" s="5">
        <f>L1717/26457</f>
        <v>6.0475488528555774E-4</v>
      </c>
    </row>
    <row r="1718" spans="1:22" ht="48" x14ac:dyDescent="0.2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5">
        <f>E1718/D1718</f>
        <v>0.4236099230111206</v>
      </c>
      <c r="P1718" s="6">
        <f>IF(E1718=0,0,E1718/L1718)</f>
        <v>79.870967741935488</v>
      </c>
      <c r="Q1718" t="str">
        <f>LEFT(N1718,FIND("/",N1718)-1)</f>
        <v>theater</v>
      </c>
      <c r="R1718" t="str">
        <f>RIGHT(N1718,LEN(N1718)-FIND("/",N1718))</f>
        <v>spaces</v>
      </c>
      <c r="S1718" s="10">
        <f>(((J1718/60)/60)/24)+DATE(1970,1,1)</f>
        <v>41876.718935185185</v>
      </c>
      <c r="T1718" s="10">
        <f>(((I1718/60)/60)/24)+DATE(1970,1,1)</f>
        <v>41931.208333333336</v>
      </c>
      <c r="U1718" s="5">
        <f>P1718/3304</f>
        <v>2.4174021713660863E-2</v>
      </c>
      <c r="V1718" s="5">
        <f>L1718/26457</f>
        <v>1.171712590240768E-3</v>
      </c>
    </row>
    <row r="1719" spans="1:22" ht="32" x14ac:dyDescent="0.2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5">
        <f>E1719/D1719</f>
        <v>0.1234</v>
      </c>
      <c r="P1719" s="6">
        <f>IF(E1719=0,0,E1719/L1719)</f>
        <v>72.588235294117652</v>
      </c>
      <c r="Q1719" t="str">
        <f>LEFT(N1719,FIND("/",N1719)-1)</f>
        <v>technology</v>
      </c>
      <c r="R1719" t="str">
        <f>RIGHT(N1719,LEN(N1719)-FIND("/",N1719))</f>
        <v>wearables</v>
      </c>
      <c r="S1719" s="10">
        <f>(((J1719/60)/60)/24)+DATE(1970,1,1)</f>
        <v>42579.634733796294</v>
      </c>
      <c r="T1719" s="10">
        <f>(((I1719/60)/60)/24)+DATE(1970,1,1)</f>
        <v>42622.25</v>
      </c>
      <c r="U1719" s="5">
        <f>P1719/3304</f>
        <v>2.1969804871100986E-2</v>
      </c>
      <c r="V1719" s="5">
        <f>L1719/26457</f>
        <v>1.2851041312318102E-3</v>
      </c>
    </row>
    <row r="1720" spans="1:22" ht="48" x14ac:dyDescent="0.2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5">
        <f>E1720/D1720</f>
        <v>1.2283299999999999</v>
      </c>
      <c r="P1720" s="6">
        <f>IF(E1720=0,0,E1720/L1720)</f>
        <v>32.324473684210524</v>
      </c>
      <c r="Q1720" t="str">
        <f>LEFT(N1720,FIND("/",N1720)-1)</f>
        <v>music</v>
      </c>
      <c r="R1720" t="str">
        <f>RIGHT(N1720,LEN(N1720)-FIND("/",N1720))</f>
        <v>electronic music</v>
      </c>
      <c r="S1720" s="10">
        <f>(((J1720/60)/60)/24)+DATE(1970,1,1)</f>
        <v>41127.812303240738</v>
      </c>
      <c r="T1720" s="10">
        <f>(((I1720/60)/60)/24)+DATE(1970,1,1)</f>
        <v>41150</v>
      </c>
      <c r="U1720" s="5">
        <f>P1720/3304</f>
        <v>9.7834363451000383E-3</v>
      </c>
      <c r="V1720" s="5">
        <f>L1720/26457</f>
        <v>2.872585705106399E-3</v>
      </c>
    </row>
    <row r="1721" spans="1:22" ht="48" x14ac:dyDescent="0.2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5">
        <f>E1721/D1721</f>
        <v>1.1140954545454547</v>
      </c>
      <c r="P1721" s="6">
        <f>IF(E1721=0,0,E1721/L1721)</f>
        <v>23.796213592233013</v>
      </c>
      <c r="Q1721" t="str">
        <f>LEFT(N1721,FIND("/",N1721)-1)</f>
        <v>photography</v>
      </c>
      <c r="R1721" t="str">
        <f>RIGHT(N1721,LEN(N1721)-FIND("/",N1721))</f>
        <v>photobooks</v>
      </c>
      <c r="S1721" s="10">
        <f>(((J1721/60)/60)/24)+DATE(1970,1,1)</f>
        <v>42680.47555555556</v>
      </c>
      <c r="T1721" s="10">
        <f>(((I1721/60)/60)/24)+DATE(1970,1,1)</f>
        <v>42708</v>
      </c>
      <c r="U1721" s="5">
        <f>P1721/3304</f>
        <v>7.2022438233150764E-3</v>
      </c>
      <c r="V1721" s="5">
        <f>L1721/26457</f>
        <v>3.8931095740257775E-3</v>
      </c>
    </row>
    <row r="1722" spans="1:22" ht="48" x14ac:dyDescent="0.2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5">
        <f>E1722/D1722</f>
        <v>0.40749999999999997</v>
      </c>
      <c r="P1722" s="6">
        <f>IF(E1722=0,0,E1722/L1722)</f>
        <v>143.8235294117647</v>
      </c>
      <c r="Q1722" t="str">
        <f>LEFT(N1722,FIND("/",N1722)-1)</f>
        <v>music</v>
      </c>
      <c r="R1722" t="str">
        <f>RIGHT(N1722,LEN(N1722)-FIND("/",N1722))</f>
        <v>indie rock</v>
      </c>
      <c r="S1722" s="10">
        <f>(((J1722/60)/60)/24)+DATE(1970,1,1)</f>
        <v>40304.20003472222</v>
      </c>
      <c r="T1722" s="10">
        <f>(((I1722/60)/60)/24)+DATE(1970,1,1)</f>
        <v>40391.166666666664</v>
      </c>
      <c r="U1722" s="5">
        <f>P1722/3304</f>
        <v>4.3530123913972367E-2</v>
      </c>
      <c r="V1722" s="5">
        <f>L1722/26457</f>
        <v>6.4255206561590508E-4</v>
      </c>
    </row>
    <row r="1723" spans="1:22" ht="80" x14ac:dyDescent="0.2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5">
        <f>E1723/D1723</f>
        <v>1.212</v>
      </c>
      <c r="P1723" s="6">
        <f>IF(E1723=0,0,E1723/L1723)</f>
        <v>33.666666666666664</v>
      </c>
      <c r="Q1723" t="str">
        <f>LEFT(N1723,FIND("/",N1723)-1)</f>
        <v>theater</v>
      </c>
      <c r="R1723" t="str">
        <f>RIGHT(N1723,LEN(N1723)-FIND("/",N1723))</f>
        <v>plays</v>
      </c>
      <c r="S1723" s="10">
        <f>(((J1723/60)/60)/24)+DATE(1970,1,1)</f>
        <v>42775.51494212963</v>
      </c>
      <c r="T1723" s="10">
        <f>(((I1723/60)/60)/24)+DATE(1970,1,1)</f>
        <v>42805.51494212963</v>
      </c>
      <c r="U1723" s="5">
        <f>P1723/3304</f>
        <v>1.0189669087974172E-2</v>
      </c>
      <c r="V1723" s="5">
        <f>L1723/26457</f>
        <v>2.7213969837850097E-3</v>
      </c>
    </row>
    <row r="1724" spans="1:22" ht="32" x14ac:dyDescent="0.2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5">
        <f>E1724/D1724</f>
        <v>1.20601</v>
      </c>
      <c r="P1724" s="6">
        <f>IF(E1724=0,0,E1724/L1724)</f>
        <v>48.240400000000001</v>
      </c>
      <c r="Q1724" t="str">
        <f>LEFT(N1724,FIND("/",N1724)-1)</f>
        <v>music</v>
      </c>
      <c r="R1724" t="str">
        <f>RIGHT(N1724,LEN(N1724)-FIND("/",N1724))</f>
        <v>indie rock</v>
      </c>
      <c r="S1724" s="10">
        <f>(((J1724/60)/60)/24)+DATE(1970,1,1)</f>
        <v>41037.892465277779</v>
      </c>
      <c r="T1724" s="10">
        <f>(((I1724/60)/60)/24)+DATE(1970,1,1)</f>
        <v>41051.145833333336</v>
      </c>
      <c r="U1724" s="5">
        <f>P1724/3304</f>
        <v>1.4600605326876513E-2</v>
      </c>
      <c r="V1724" s="5">
        <f>L1724/26457</f>
        <v>1.8898590165173678E-3</v>
      </c>
    </row>
    <row r="1725" spans="1:22" ht="48" x14ac:dyDescent="0.2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5">
        <f>E1725/D1725</f>
        <v>1.2050000000000001</v>
      </c>
      <c r="P1725" s="6">
        <f>IF(E1725=0,0,E1725/L1725)</f>
        <v>40.847457627118644</v>
      </c>
      <c r="Q1725" t="str">
        <f>LEFT(N1725,FIND("/",N1725)-1)</f>
        <v>theater</v>
      </c>
      <c r="R1725" t="str">
        <f>RIGHT(N1725,LEN(N1725)-FIND("/",N1725))</f>
        <v>plays</v>
      </c>
      <c r="S1725" s="10">
        <f>(((J1725/60)/60)/24)+DATE(1970,1,1)</f>
        <v>42282.768414351856</v>
      </c>
      <c r="T1725" s="10">
        <f>(((I1725/60)/60)/24)+DATE(1970,1,1)</f>
        <v>42312.810081018513</v>
      </c>
      <c r="U1725" s="5">
        <f>P1725/3304</f>
        <v>1.2363031969466903E-2</v>
      </c>
      <c r="V1725" s="5">
        <f>L1725/26457</f>
        <v>2.2300336394904942E-3</v>
      </c>
    </row>
    <row r="1726" spans="1:22" ht="48" x14ac:dyDescent="0.2">
      <c r="A1726">
        <v>2838</v>
      </c>
      <c r="B1726" s="3" t="s">
        <v>2838</v>
      </c>
      <c r="C1726" s="3" t="s">
        <v>6948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8271</v>
      </c>
      <c r="O1726" s="5">
        <f>E1726/D1726</f>
        <v>1.2024999999999999</v>
      </c>
      <c r="P1726" s="6">
        <f>IF(E1726=0,0,E1726/L1726)</f>
        <v>44.537037037037038</v>
      </c>
      <c r="Q1726" t="str">
        <f>LEFT(N1726,FIND("/",N1726)-1)</f>
        <v>theater</v>
      </c>
      <c r="R1726" t="str">
        <f>RIGHT(N1726,LEN(N1726)-FIND("/",N1726))</f>
        <v>plays</v>
      </c>
      <c r="S1726" s="10">
        <f>(((J1726/60)/60)/24)+DATE(1970,1,1)</f>
        <v>41842.607592592591</v>
      </c>
      <c r="T1726" s="10">
        <f>(((I1726/60)/60)/24)+DATE(1970,1,1)</f>
        <v>41864.916666666664</v>
      </c>
      <c r="U1726" s="5">
        <f>P1726/3304</f>
        <v>1.3479732759393777E-2</v>
      </c>
      <c r="V1726" s="5">
        <f>L1726/26457</f>
        <v>2.0410477378387574E-3</v>
      </c>
    </row>
    <row r="1727" spans="1:22" ht="48" x14ac:dyDescent="0.2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5">
        <f>E1727/D1727</f>
        <v>1.2024999999999999</v>
      </c>
      <c r="P1727" s="6">
        <f>IF(E1727=0,0,E1727/L1727)</f>
        <v>104.56521739130434</v>
      </c>
      <c r="Q1727" t="str">
        <f>LEFT(N1727,FIND("/",N1727)-1)</f>
        <v>theater</v>
      </c>
      <c r="R1727" t="str">
        <f>RIGHT(N1727,LEN(N1727)-FIND("/",N1727))</f>
        <v>plays</v>
      </c>
      <c r="S1727" s="10">
        <f>(((J1727/60)/60)/24)+DATE(1970,1,1)</f>
        <v>42494.683634259258</v>
      </c>
      <c r="T1727" s="10">
        <f>(((I1727/60)/60)/24)+DATE(1970,1,1)</f>
        <v>42524.6875</v>
      </c>
      <c r="U1727" s="5">
        <f>P1727/3304</f>
        <v>3.1648068217707125E-2</v>
      </c>
      <c r="V1727" s="5">
        <f>L1727/26457</f>
        <v>8.6933514759798922E-4</v>
      </c>
    </row>
    <row r="1728" spans="1:22" ht="48" x14ac:dyDescent="0.2">
      <c r="A1728">
        <v>1245</v>
      </c>
      <c r="B1728" s="3" t="s">
        <v>1246</v>
      </c>
      <c r="C1728" s="3" t="s">
        <v>5355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8276</v>
      </c>
      <c r="O1728" s="5">
        <f>E1728/D1728</f>
        <v>1.2024999999999999</v>
      </c>
      <c r="P1728" s="6">
        <f>IF(E1728=0,0,E1728/L1728)</f>
        <v>141.47058823529412</v>
      </c>
      <c r="Q1728" t="str">
        <f>LEFT(N1728,FIND("/",N1728)-1)</f>
        <v>music</v>
      </c>
      <c r="R1728" t="str">
        <f>RIGHT(N1728,LEN(N1728)-FIND("/",N1728))</f>
        <v>rock</v>
      </c>
      <c r="S1728" s="10">
        <f>(((J1728/60)/60)/24)+DATE(1970,1,1)</f>
        <v>41774.599930555552</v>
      </c>
      <c r="T1728" s="10">
        <f>(((I1728/60)/60)/24)+DATE(1970,1,1)</f>
        <v>41804.599930555552</v>
      </c>
      <c r="U1728" s="5">
        <f>P1728/3304</f>
        <v>4.2817974647486115E-2</v>
      </c>
      <c r="V1728" s="5">
        <f>L1728/26457</f>
        <v>6.4255206561590508E-4</v>
      </c>
    </row>
    <row r="1729" spans="1:22" ht="16" x14ac:dyDescent="0.2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5">
        <f>E1729/D1729</f>
        <v>1</v>
      </c>
      <c r="P1729" s="6">
        <f>IF(E1729=0,0,E1729/L1729)</f>
        <v>171.42857142857142</v>
      </c>
      <c r="Q1729" t="str">
        <f>LEFT(N1729,FIND("/",N1729)-1)</f>
        <v>music</v>
      </c>
      <c r="R1729" t="str">
        <f>RIGHT(N1729,LEN(N1729)-FIND("/",N1729))</f>
        <v>faith</v>
      </c>
      <c r="S1729" s="10">
        <f>(((J1729/60)/60)/24)+DATE(1970,1,1)</f>
        <v>42780.942476851851</v>
      </c>
      <c r="T1729" s="10">
        <f>(((I1729/60)/60)/24)+DATE(1970,1,1)</f>
        <v>42810.900810185187</v>
      </c>
      <c r="U1729" s="5">
        <f>P1729/3304</f>
        <v>5.1885160843998614E-2</v>
      </c>
      <c r="V1729" s="5">
        <f>L1729/26457</f>
        <v>5.2916052462486296E-4</v>
      </c>
    </row>
    <row r="1730" spans="1:22" ht="48" x14ac:dyDescent="0.2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5">
        <f>E1730/D1730</f>
        <v>1</v>
      </c>
      <c r="P1730" s="6">
        <f>IF(E1730=0,0,E1730/L1730)</f>
        <v>171.42857142857142</v>
      </c>
      <c r="Q1730" t="str">
        <f>LEFT(N1730,FIND("/",N1730)-1)</f>
        <v>theater</v>
      </c>
      <c r="R1730" t="str">
        <f>RIGHT(N1730,LEN(N1730)-FIND("/",N1730))</f>
        <v>plays</v>
      </c>
      <c r="S1730" s="10">
        <f>(((J1730/60)/60)/24)+DATE(1970,1,1)</f>
        <v>42661.442060185189</v>
      </c>
      <c r="T1730" s="10">
        <f>(((I1730/60)/60)/24)+DATE(1970,1,1)</f>
        <v>42691.483726851846</v>
      </c>
      <c r="U1730" s="5">
        <f>P1730/3304</f>
        <v>5.1885160843998614E-2</v>
      </c>
      <c r="V1730" s="5">
        <f>L1730/26457</f>
        <v>5.2916052462486296E-4</v>
      </c>
    </row>
    <row r="1731" spans="1:22" ht="32" x14ac:dyDescent="0.2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5">
        <f>E1731/D1731</f>
        <v>1.59996</v>
      </c>
      <c r="P1731" s="6">
        <f>IF(E1731=0,0,E1731/L1731)</f>
        <v>24.999375000000001</v>
      </c>
      <c r="Q1731" t="str">
        <f>LEFT(N1731,FIND("/",N1731)-1)</f>
        <v>music</v>
      </c>
      <c r="R1731" t="str">
        <f>RIGHT(N1731,LEN(N1731)-FIND("/",N1731))</f>
        <v>rock</v>
      </c>
      <c r="S1731" s="10">
        <f>(((J1731/60)/60)/24)+DATE(1970,1,1)</f>
        <v>41080.960243055553</v>
      </c>
      <c r="T1731" s="10">
        <f>(((I1731/60)/60)/24)+DATE(1970,1,1)</f>
        <v>41110.960243055553</v>
      </c>
      <c r="U1731" s="5">
        <f>P1731/3304</f>
        <v>7.5663967917675547E-3</v>
      </c>
      <c r="V1731" s="5">
        <f>L1731/26457</f>
        <v>3.6285293117133462E-3</v>
      </c>
    </row>
    <row r="1732" spans="1:22" ht="48" x14ac:dyDescent="0.2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5">
        <f>E1732/D1732</f>
        <v>0.47799999999999998</v>
      </c>
      <c r="P1732" s="6">
        <f>IF(E1732=0,0,E1732/L1732)</f>
        <v>159.33333333333334</v>
      </c>
      <c r="Q1732" t="str">
        <f>LEFT(N1732,FIND("/",N1732)-1)</f>
        <v>music</v>
      </c>
      <c r="R1732" t="str">
        <f>RIGHT(N1732,LEN(N1732)-FIND("/",N1732))</f>
        <v>faith</v>
      </c>
      <c r="S1732" s="10">
        <f>(((J1732/60)/60)/24)+DATE(1970,1,1)</f>
        <v>42788.151238425926</v>
      </c>
      <c r="T1732" s="10">
        <f>(((I1732/60)/60)/24)+DATE(1970,1,1)</f>
        <v>42820.999305555553</v>
      </c>
      <c r="U1732" s="5">
        <f>P1732/3304</f>
        <v>4.822437449556094E-2</v>
      </c>
      <c r="V1732" s="5">
        <f>L1732/26457</f>
        <v>5.669577049552103E-4</v>
      </c>
    </row>
    <row r="1733" spans="1:22" ht="48" x14ac:dyDescent="0.2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5">
        <f>E1733/D1733</f>
        <v>1.1944999999999999</v>
      </c>
      <c r="P1733" s="6">
        <f>IF(E1733=0,0,E1733/L1733)</f>
        <v>108.59090909090909</v>
      </c>
      <c r="Q1733" t="str">
        <f>LEFT(N1733,FIND("/",N1733)-1)</f>
        <v>theater</v>
      </c>
      <c r="R1733" t="str">
        <f>RIGHT(N1733,LEN(N1733)-FIND("/",N1733))</f>
        <v>plays</v>
      </c>
      <c r="S1733" s="10">
        <f>(((J1733/60)/60)/24)+DATE(1970,1,1)</f>
        <v>42484.551550925928</v>
      </c>
      <c r="T1733" s="10">
        <f>(((I1733/60)/60)/24)+DATE(1970,1,1)</f>
        <v>42498.875</v>
      </c>
      <c r="U1733" s="5">
        <f>P1733/3304</f>
        <v>3.2866497908870793E-2</v>
      </c>
      <c r="V1733" s="5">
        <f>L1733/26457</f>
        <v>8.3153796726764188E-4</v>
      </c>
    </row>
    <row r="1734" spans="1:22" ht="48" x14ac:dyDescent="0.2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5">
        <f>E1734/D1734</f>
        <v>1.084090909090909</v>
      </c>
      <c r="P1734" s="6">
        <f>IF(E1734=0,0,E1734/L1734)</f>
        <v>58.170731707317074</v>
      </c>
      <c r="Q1734" t="str">
        <f>LEFT(N1734,FIND("/",N1734)-1)</f>
        <v>film &amp; video</v>
      </c>
      <c r="R1734" t="str">
        <f>RIGHT(N1734,LEN(N1734)-FIND("/",N1734))</f>
        <v>shorts</v>
      </c>
      <c r="S1734" s="10">
        <f>(((J1734/60)/60)/24)+DATE(1970,1,1)</f>
        <v>41208.010196759256</v>
      </c>
      <c r="T1734" s="10">
        <f>(((I1734/60)/60)/24)+DATE(1970,1,1)</f>
        <v>41228</v>
      </c>
      <c r="U1734" s="5">
        <f>P1734/3304</f>
        <v>1.7606153664442212E-2</v>
      </c>
      <c r="V1734" s="5">
        <f>L1734/26457</f>
        <v>1.5496843935442416E-3</v>
      </c>
    </row>
    <row r="1735" spans="1:22" ht="32" x14ac:dyDescent="0.2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5">
        <f>E1735/D1735</f>
        <v>1.1859999999999999</v>
      </c>
      <c r="P1735" s="6">
        <f>IF(E1735=0,0,E1735/L1735)</f>
        <v>91.230769230769226</v>
      </c>
      <c r="Q1735" t="str">
        <f>LEFT(N1735,FIND("/",N1735)-1)</f>
        <v>film &amp; video</v>
      </c>
      <c r="R1735" t="str">
        <f>RIGHT(N1735,LEN(N1735)-FIND("/",N1735))</f>
        <v>shorts</v>
      </c>
      <c r="S1735" s="10">
        <f>(((J1735/60)/60)/24)+DATE(1970,1,1)</f>
        <v>42539.849768518514</v>
      </c>
      <c r="T1735" s="10">
        <f>(((I1735/60)/60)/24)+DATE(1970,1,1)</f>
        <v>42569.849768518514</v>
      </c>
      <c r="U1735" s="5">
        <f>P1735/3304</f>
        <v>2.7612218290184391E-2</v>
      </c>
      <c r="V1735" s="5">
        <f>L1735/26457</f>
        <v>9.8272668858903124E-4</v>
      </c>
    </row>
    <row r="1736" spans="1:22" ht="48" x14ac:dyDescent="0.2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5">
        <f>E1736/D1736</f>
        <v>1.1850000000000001</v>
      </c>
      <c r="P1736" s="6">
        <f>IF(E1736=0,0,E1736/L1736)</f>
        <v>103.04347826086956</v>
      </c>
      <c r="Q1736" t="str">
        <f>LEFT(N1736,FIND("/",N1736)-1)</f>
        <v>film &amp; video</v>
      </c>
      <c r="R1736" t="str">
        <f>RIGHT(N1736,LEN(N1736)-FIND("/",N1736))</f>
        <v>television</v>
      </c>
      <c r="S1736" s="10">
        <f>(((J1736/60)/60)/24)+DATE(1970,1,1)</f>
        <v>42097.778946759259</v>
      </c>
      <c r="T1736" s="10">
        <f>(((I1736/60)/60)/24)+DATE(1970,1,1)</f>
        <v>42124.638888888891</v>
      </c>
      <c r="U1736" s="5">
        <f>P1736/3304</f>
        <v>3.1187493420360039E-2</v>
      </c>
      <c r="V1736" s="5">
        <f>L1736/26457</f>
        <v>8.6933514759798922E-4</v>
      </c>
    </row>
    <row r="1737" spans="1:22" ht="48" x14ac:dyDescent="0.2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5">
        <f>E1737/D1737</f>
        <v>1.58</v>
      </c>
      <c r="P1737" s="6">
        <f>IF(E1737=0,0,E1737/L1737)</f>
        <v>158</v>
      </c>
      <c r="Q1737" t="str">
        <f>LEFT(N1737,FIND("/",N1737)-1)</f>
        <v>theater</v>
      </c>
      <c r="R1737" t="str">
        <f>RIGHT(N1737,LEN(N1737)-FIND("/",N1737))</f>
        <v>spaces</v>
      </c>
      <c r="S1737" s="10">
        <f>(((J1737/60)/60)/24)+DATE(1970,1,1)</f>
        <v>41996.832395833335</v>
      </c>
      <c r="T1737" s="10">
        <f>(((I1737/60)/60)/24)+DATE(1970,1,1)</f>
        <v>42056.832395833335</v>
      </c>
      <c r="U1737" s="5">
        <f>P1737/3304</f>
        <v>4.7820823244552058E-2</v>
      </c>
      <c r="V1737" s="5">
        <f>L1737/26457</f>
        <v>5.669577049552103E-4</v>
      </c>
    </row>
    <row r="1738" spans="1:22" ht="48" x14ac:dyDescent="0.2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5">
        <f>E1738/D1738</f>
        <v>0.31546666666666667</v>
      </c>
      <c r="P1738" s="6">
        <f>IF(E1738=0,0,E1738/L1738)</f>
        <v>60.666666666666664</v>
      </c>
      <c r="Q1738" t="str">
        <f>LEFT(N1738,FIND("/",N1738)-1)</f>
        <v>theater</v>
      </c>
      <c r="R1738" t="str">
        <f>RIGHT(N1738,LEN(N1738)-FIND("/",N1738))</f>
        <v>plays</v>
      </c>
      <c r="S1738" s="10">
        <f>(((J1738/60)/60)/24)+DATE(1970,1,1)</f>
        <v>42103.016585648147</v>
      </c>
      <c r="T1738" s="10">
        <f>(((I1738/60)/60)/24)+DATE(1970,1,1)</f>
        <v>42163.016585648147</v>
      </c>
      <c r="U1738" s="5">
        <f>P1738/3304</f>
        <v>1.8361581920903956E-2</v>
      </c>
      <c r="V1738" s="5">
        <f>L1738/26457</f>
        <v>1.474090032883547E-3</v>
      </c>
    </row>
    <row r="1739" spans="1:22" ht="48" x14ac:dyDescent="0.2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5">
        <f>E1739/D1739</f>
        <v>1.074090909090909</v>
      </c>
      <c r="P1739" s="6">
        <f>IF(E1739=0,0,E1739/L1739)</f>
        <v>39.383333333333333</v>
      </c>
      <c r="Q1739" t="str">
        <f>LEFT(N1739,FIND("/",N1739)-1)</f>
        <v>film &amp; video</v>
      </c>
      <c r="R1739" t="str">
        <f>RIGHT(N1739,LEN(N1739)-FIND("/",N1739))</f>
        <v>shorts</v>
      </c>
      <c r="S1739" s="10">
        <f>(((J1739/60)/60)/24)+DATE(1970,1,1)</f>
        <v>42485.724768518514</v>
      </c>
      <c r="T1739" s="10">
        <f>(((I1739/60)/60)/24)+DATE(1970,1,1)</f>
        <v>42504</v>
      </c>
      <c r="U1739" s="5">
        <f>P1739/3304</f>
        <v>1.1919895076674738E-2</v>
      </c>
      <c r="V1739" s="5">
        <f>L1739/26457</f>
        <v>2.2678308198208412E-3</v>
      </c>
    </row>
    <row r="1740" spans="1:22" ht="32" x14ac:dyDescent="0.2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5">
        <f>E1740/D1740</f>
        <v>1.3116666666666668</v>
      </c>
      <c r="P1740" s="6">
        <f>IF(E1740=0,0,E1740/L1740)</f>
        <v>41.421052631578945</v>
      </c>
      <c r="Q1740" t="str">
        <f>LEFT(N1740,FIND("/",N1740)-1)</f>
        <v>theater</v>
      </c>
      <c r="R1740" t="str">
        <f>RIGHT(N1740,LEN(N1740)-FIND("/",N1740))</f>
        <v>plays</v>
      </c>
      <c r="S1740" s="10">
        <f>(((J1740/60)/60)/24)+DATE(1970,1,1)</f>
        <v>41891.665324074071</v>
      </c>
      <c r="T1740" s="10">
        <f>(((I1740/60)/60)/24)+DATE(1970,1,1)</f>
        <v>41913.166666666664</v>
      </c>
      <c r="U1740" s="5">
        <f>P1740/3304</f>
        <v>1.25366382056837E-2</v>
      </c>
      <c r="V1740" s="5">
        <f>L1740/26457</f>
        <v>2.1544392788297993E-3</v>
      </c>
    </row>
    <row r="1741" spans="1:22" ht="48" x14ac:dyDescent="0.2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5">
        <f>E1741/D1741</f>
        <v>9.4412800000000005E-2</v>
      </c>
      <c r="P1741" s="6">
        <f>IF(E1741=0,0,E1741/L1741)</f>
        <v>73.760000000000005</v>
      </c>
      <c r="Q1741" t="str">
        <f>LEFT(N1741,FIND("/",N1741)-1)</f>
        <v>music</v>
      </c>
      <c r="R1741" t="str">
        <f>RIGHT(N1741,LEN(N1741)-FIND("/",N1741))</f>
        <v>indie rock</v>
      </c>
      <c r="S1741" s="10">
        <f>(((J1741/60)/60)/24)+DATE(1970,1,1)</f>
        <v>41887.784062500003</v>
      </c>
      <c r="T1741" s="10">
        <f>(((I1741/60)/60)/24)+DATE(1970,1,1)</f>
        <v>41917.784062500003</v>
      </c>
      <c r="U1741" s="5">
        <f>P1741/3304</f>
        <v>2.2324455205811139E-2</v>
      </c>
      <c r="V1741" s="5">
        <f>L1741/26457</f>
        <v>1.2095097705711155E-3</v>
      </c>
    </row>
    <row r="1742" spans="1:22" ht="32" x14ac:dyDescent="0.2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5">
        <f>E1742/D1742</f>
        <v>0.19650000000000001</v>
      </c>
      <c r="P1742" s="6">
        <f>IF(E1742=0,0,E1742/L1742)</f>
        <v>58.95</v>
      </c>
      <c r="Q1742" t="str">
        <f>LEFT(N1742,FIND("/",N1742)-1)</f>
        <v>theater</v>
      </c>
      <c r="R1742" t="str">
        <f>RIGHT(N1742,LEN(N1742)-FIND("/",N1742))</f>
        <v>musical</v>
      </c>
      <c r="S1742" s="10">
        <f>(((J1742/60)/60)/24)+DATE(1970,1,1)</f>
        <v>42403.971851851849</v>
      </c>
      <c r="T1742" s="10">
        <f>(((I1742/60)/60)/24)+DATE(1970,1,1)</f>
        <v>42433.971851851849</v>
      </c>
      <c r="U1742" s="5">
        <f>P1742/3304</f>
        <v>1.7842009685230024E-2</v>
      </c>
      <c r="V1742" s="5">
        <f>L1742/26457</f>
        <v>1.5118872132138942E-3</v>
      </c>
    </row>
    <row r="1743" spans="1:22" ht="48" x14ac:dyDescent="0.2">
      <c r="A1743">
        <v>2106</v>
      </c>
      <c r="B1743" s="3" t="s">
        <v>2107</v>
      </c>
      <c r="C1743" s="3" t="s">
        <v>6216</v>
      </c>
      <c r="D1743">
        <v>2200</v>
      </c>
      <c r="E1743">
        <v>2355</v>
      </c>
      <c r="F1743" t="s">
        <v>8219</v>
      </c>
      <c r="G1743" t="s">
        <v>8224</v>
      </c>
      <c r="H1743" t="s">
        <v>8246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8279</v>
      </c>
      <c r="O1743" s="5">
        <f>E1743/D1743</f>
        <v>1.0704545454545455</v>
      </c>
      <c r="P1743" s="6">
        <f>IF(E1743=0,0,E1743/L1743)</f>
        <v>53.522727272727273</v>
      </c>
      <c r="Q1743" t="str">
        <f>LEFT(N1743,FIND("/",N1743)-1)</f>
        <v>music</v>
      </c>
      <c r="R1743" t="str">
        <f>RIGHT(N1743,LEN(N1743)-FIND("/",N1743))</f>
        <v>indie rock</v>
      </c>
      <c r="S1743" s="10">
        <f>(((J1743/60)/60)/24)+DATE(1970,1,1)</f>
        <v>41270.21497685185</v>
      </c>
      <c r="T1743" s="10">
        <f>(((I1743/60)/60)/24)+DATE(1970,1,1)</f>
        <v>41300.21497685185</v>
      </c>
      <c r="U1743" s="5">
        <f>P1743/3304</f>
        <v>1.6199372661237069E-2</v>
      </c>
      <c r="V1743" s="5">
        <f>L1743/26457</f>
        <v>1.6630759345352838E-3</v>
      </c>
    </row>
    <row r="1744" spans="1:22" ht="48" x14ac:dyDescent="0.2">
      <c r="A1744">
        <v>1801</v>
      </c>
      <c r="B1744" s="3" t="s">
        <v>1802</v>
      </c>
      <c r="C1744" s="3" t="s">
        <v>5911</v>
      </c>
      <c r="D1744">
        <v>17000</v>
      </c>
      <c r="E1744">
        <v>2355</v>
      </c>
      <c r="F1744" t="s">
        <v>8221</v>
      </c>
      <c r="G1744" t="s">
        <v>8225</v>
      </c>
      <c r="H1744" t="s">
        <v>8247</v>
      </c>
      <c r="I1744">
        <v>1450181400</v>
      </c>
      <c r="J1744">
        <v>1447429868</v>
      </c>
      <c r="K1744" t="b">
        <v>1</v>
      </c>
      <c r="L1744">
        <v>37</v>
      </c>
      <c r="M1744" t="b">
        <v>0</v>
      </c>
      <c r="N1744" t="s">
        <v>8285</v>
      </c>
      <c r="O1744" s="5">
        <f>E1744/D1744</f>
        <v>0.13852941176470587</v>
      </c>
      <c r="P1744" s="6">
        <f>IF(E1744=0,0,E1744/L1744)</f>
        <v>63.648648648648646</v>
      </c>
      <c r="Q1744" t="str">
        <f>LEFT(N1744,FIND("/",N1744)-1)</f>
        <v>photography</v>
      </c>
      <c r="R1744" t="str">
        <f>RIGHT(N1744,LEN(N1744)-FIND("/",N1744))</f>
        <v>photobooks</v>
      </c>
      <c r="S1744" s="10">
        <f>(((J1744/60)/60)/24)+DATE(1970,1,1)</f>
        <v>42321.660509259258</v>
      </c>
      <c r="T1744" s="10">
        <f>(((I1744/60)/60)/24)+DATE(1970,1,1)</f>
        <v>42353.506944444445</v>
      </c>
      <c r="U1744" s="5">
        <f>P1744/3304</f>
        <v>1.9264118840390025E-2</v>
      </c>
      <c r="V1744" s="5">
        <f>L1744/26457</f>
        <v>1.3984956722228521E-3</v>
      </c>
    </row>
    <row r="1745" spans="1:22" ht="48" x14ac:dyDescent="0.2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5">
        <f>E1745/D1745</f>
        <v>1.3083333333333333</v>
      </c>
      <c r="P1745" s="6">
        <f>IF(E1745=0,0,E1745/L1745)</f>
        <v>112.14285714285714</v>
      </c>
      <c r="Q1745" t="str">
        <f>LEFT(N1745,FIND("/",N1745)-1)</f>
        <v>theater</v>
      </c>
      <c r="R1745" t="str">
        <f>RIGHT(N1745,LEN(N1745)-FIND("/",N1745))</f>
        <v>musical</v>
      </c>
      <c r="S1745" s="10">
        <f>(((J1745/60)/60)/24)+DATE(1970,1,1)</f>
        <v>41806.669317129628</v>
      </c>
      <c r="T1745" s="10">
        <f>(((I1745/60)/60)/24)+DATE(1970,1,1)</f>
        <v>41835.208333333336</v>
      </c>
      <c r="U1745" s="5">
        <f>P1745/3304</f>
        <v>3.3941542718782428E-2</v>
      </c>
      <c r="V1745" s="5">
        <f>L1745/26457</f>
        <v>7.9374078693729444E-4</v>
      </c>
    </row>
    <row r="1746" spans="1:22" ht="48" x14ac:dyDescent="0.2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5">
        <f>E1746/D1746</f>
        <v>1.1725000000000001</v>
      </c>
      <c r="P1746" s="6">
        <f>IF(E1746=0,0,E1746/L1746)</f>
        <v>58.625</v>
      </c>
      <c r="Q1746" t="str">
        <f>LEFT(N1746,FIND("/",N1746)-1)</f>
        <v>music</v>
      </c>
      <c r="R1746" t="str">
        <f>RIGHT(N1746,LEN(N1746)-FIND("/",N1746))</f>
        <v>rock</v>
      </c>
      <c r="S1746" s="10">
        <f>(((J1746/60)/60)/24)+DATE(1970,1,1)</f>
        <v>41005.45784722222</v>
      </c>
      <c r="T1746" s="10">
        <f>(((I1746/60)/60)/24)+DATE(1970,1,1)</f>
        <v>41048.125</v>
      </c>
      <c r="U1746" s="5">
        <f>P1746/3304</f>
        <v>1.7743644067796611E-2</v>
      </c>
      <c r="V1746" s="5">
        <f>L1746/26457</f>
        <v>1.5118872132138942E-3</v>
      </c>
    </row>
    <row r="1747" spans="1:22" ht="48" x14ac:dyDescent="0.2">
      <c r="A1747">
        <v>1627</v>
      </c>
      <c r="B1747" s="3" t="s">
        <v>1628</v>
      </c>
      <c r="C1747" s="3" t="s">
        <v>5737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8276</v>
      </c>
      <c r="O1747" s="5">
        <f>E1747/D1747</f>
        <v>1.17</v>
      </c>
      <c r="P1747" s="6">
        <f>IF(E1747=0,0,E1747/L1747)</f>
        <v>61.578947368421055</v>
      </c>
      <c r="Q1747" t="str">
        <f>LEFT(N1747,FIND("/",N1747)-1)</f>
        <v>music</v>
      </c>
      <c r="R1747" t="str">
        <f>RIGHT(N1747,LEN(N1747)-FIND("/",N1747))</f>
        <v>rock</v>
      </c>
      <c r="S1747" s="10">
        <f>(((J1747/60)/60)/24)+DATE(1970,1,1)</f>
        <v>41205.707048611112</v>
      </c>
      <c r="T1747" s="10">
        <f>(((I1747/60)/60)/24)+DATE(1970,1,1)</f>
        <v>41239.207638888889</v>
      </c>
      <c r="U1747" s="5">
        <f>P1747/3304</f>
        <v>1.8637695934752136E-2</v>
      </c>
      <c r="V1747" s="5">
        <f>L1747/26457</f>
        <v>1.4362928525531995E-3</v>
      </c>
    </row>
    <row r="1748" spans="1:22" ht="48" x14ac:dyDescent="0.2">
      <c r="A1748">
        <v>1246</v>
      </c>
      <c r="B1748" s="3" t="s">
        <v>1247</v>
      </c>
      <c r="C1748" s="3" t="s">
        <v>5356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8276</v>
      </c>
      <c r="O1748" s="5">
        <f>E1748/D1748</f>
        <v>1.17</v>
      </c>
      <c r="P1748" s="6">
        <f>IF(E1748=0,0,E1748/L1748)</f>
        <v>75.483870967741936</v>
      </c>
      <c r="Q1748" t="str">
        <f>LEFT(N1748,FIND("/",N1748)-1)</f>
        <v>music</v>
      </c>
      <c r="R1748" t="str">
        <f>RIGHT(N1748,LEN(N1748)-FIND("/",N1748))</f>
        <v>rock</v>
      </c>
      <c r="S1748" s="10">
        <f>(((J1748/60)/60)/24)+DATE(1970,1,1)</f>
        <v>40838.043391203704</v>
      </c>
      <c r="T1748" s="10">
        <f>(((I1748/60)/60)/24)+DATE(1970,1,1)</f>
        <v>40883.085057870368</v>
      </c>
      <c r="U1748" s="5">
        <f>P1748/3304</f>
        <v>2.2846207920018746E-2</v>
      </c>
      <c r="V1748" s="5">
        <f>L1748/26457</f>
        <v>1.171712590240768E-3</v>
      </c>
    </row>
    <row r="1749" spans="1:22" ht="32" x14ac:dyDescent="0.2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5">
        <f>E1749/D1749</f>
        <v>0.42472727272727273</v>
      </c>
      <c r="P1749" s="6">
        <f>IF(E1749=0,0,E1749/L1749)</f>
        <v>83.428571428571431</v>
      </c>
      <c r="Q1749" t="str">
        <f>LEFT(N1749,FIND("/",N1749)-1)</f>
        <v>photography</v>
      </c>
      <c r="R1749" t="str">
        <f>RIGHT(N1749,LEN(N1749)-FIND("/",N1749))</f>
        <v>people</v>
      </c>
      <c r="S1749" s="10">
        <f>(((J1749/60)/60)/24)+DATE(1970,1,1)</f>
        <v>42034.639768518522</v>
      </c>
      <c r="T1749" s="10">
        <f>(((I1749/60)/60)/24)+DATE(1970,1,1)</f>
        <v>42064.639768518522</v>
      </c>
      <c r="U1749" s="5">
        <f>P1749/3304</f>
        <v>2.525077827741266E-2</v>
      </c>
      <c r="V1749" s="5">
        <f>L1749/26457</f>
        <v>1.0583210492497259E-3</v>
      </c>
    </row>
    <row r="1750" spans="1:22" ht="48" x14ac:dyDescent="0.2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5">
        <f>E1750/D1750</f>
        <v>1.1675</v>
      </c>
      <c r="P1750" s="6">
        <f>IF(E1750=0,0,E1750/L1750)</f>
        <v>41.696428571428569</v>
      </c>
      <c r="Q1750" t="str">
        <f>LEFT(N1750,FIND("/",N1750)-1)</f>
        <v>theater</v>
      </c>
      <c r="R1750" t="str">
        <f>RIGHT(N1750,LEN(N1750)-FIND("/",N1750))</f>
        <v>musical</v>
      </c>
      <c r="S1750" s="10">
        <f>(((J1750/60)/60)/24)+DATE(1970,1,1)</f>
        <v>42050.019641203704</v>
      </c>
      <c r="T1750" s="10">
        <f>(((I1750/60)/60)/24)+DATE(1970,1,1)</f>
        <v>42064.207638888889</v>
      </c>
      <c r="U1750" s="5">
        <f>P1750/3304</f>
        <v>1.2619984434451746E-2</v>
      </c>
      <c r="V1750" s="5">
        <f>L1750/26457</f>
        <v>2.1166420984994518E-3</v>
      </c>
    </row>
    <row r="1751" spans="1:22" ht="48" x14ac:dyDescent="0.2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5">
        <f>E1751/D1751</f>
        <v>1.5553333333333332</v>
      </c>
      <c r="P1751" s="6">
        <f>IF(E1751=0,0,E1751/L1751)</f>
        <v>38.883333333333333</v>
      </c>
      <c r="Q1751" t="str">
        <f>LEFT(N1751,FIND("/",N1751)-1)</f>
        <v>music</v>
      </c>
      <c r="R1751" t="str">
        <f>RIGHT(N1751,LEN(N1751)-FIND("/",N1751))</f>
        <v>classical music</v>
      </c>
      <c r="S1751" s="10">
        <f>(((J1751/60)/60)/24)+DATE(1970,1,1)</f>
        <v>41113.199155092596</v>
      </c>
      <c r="T1751" s="10">
        <f>(((I1751/60)/60)/24)+DATE(1970,1,1)</f>
        <v>41173.199155092596</v>
      </c>
      <c r="U1751" s="5">
        <f>P1751/3304</f>
        <v>1.1768563357546408E-2</v>
      </c>
      <c r="V1751" s="5">
        <f>L1751/26457</f>
        <v>2.2678308198208412E-3</v>
      </c>
    </row>
    <row r="1752" spans="1:22" ht="48" x14ac:dyDescent="0.2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5">
        <f>E1752/D1752</f>
        <v>1.0595454545454546</v>
      </c>
      <c r="P1752" s="6">
        <f>IF(E1752=0,0,E1752/L1752)</f>
        <v>34.791044776119406</v>
      </c>
      <c r="Q1752" t="str">
        <f>LEFT(N1752,FIND("/",N1752)-1)</f>
        <v>theater</v>
      </c>
      <c r="R1752" t="str">
        <f>RIGHT(N1752,LEN(N1752)-FIND("/",N1752))</f>
        <v>plays</v>
      </c>
      <c r="S1752" s="10">
        <f>(((J1752/60)/60)/24)+DATE(1970,1,1)</f>
        <v>41550.867673611108</v>
      </c>
      <c r="T1752" s="10">
        <f>(((I1752/60)/60)/24)+DATE(1970,1,1)</f>
        <v>41580.867673611108</v>
      </c>
      <c r="U1752" s="5">
        <f>P1752/3304</f>
        <v>1.052997723248166E-2</v>
      </c>
      <c r="V1752" s="5">
        <f>L1752/26457</f>
        <v>2.5324110821332729E-3</v>
      </c>
    </row>
    <row r="1753" spans="1:22" ht="16" x14ac:dyDescent="0.2">
      <c r="A1753">
        <v>2463</v>
      </c>
      <c r="B1753" s="3" t="s">
        <v>2464</v>
      </c>
      <c r="C1753" s="3" t="s">
        <v>6573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8279</v>
      </c>
      <c r="O1753" s="5">
        <f>E1753/D1753</f>
        <v>1.1625000000000001</v>
      </c>
      <c r="P1753" s="6">
        <f>IF(E1753=0,0,E1753/L1753)</f>
        <v>31</v>
      </c>
      <c r="Q1753" t="str">
        <f>LEFT(N1753,FIND("/",N1753)-1)</f>
        <v>music</v>
      </c>
      <c r="R1753" t="str">
        <f>RIGHT(N1753,LEN(N1753)-FIND("/",N1753))</f>
        <v>indie rock</v>
      </c>
      <c r="S1753" s="10">
        <f>(((J1753/60)/60)/24)+DATE(1970,1,1)</f>
        <v>41341.111400462964</v>
      </c>
      <c r="T1753" s="10">
        <f>(((I1753/60)/60)/24)+DATE(1970,1,1)</f>
        <v>41380.791666666664</v>
      </c>
      <c r="U1753" s="5">
        <f>P1753/3304</f>
        <v>9.3825665859564172E-3</v>
      </c>
      <c r="V1753" s="5">
        <f>L1753/26457</f>
        <v>2.8347885247760516E-3</v>
      </c>
    </row>
    <row r="1754" spans="1:22" ht="48" x14ac:dyDescent="0.2">
      <c r="A1754">
        <v>67</v>
      </c>
      <c r="B1754" s="3" t="s">
        <v>69</v>
      </c>
      <c r="C1754" s="3" t="s">
        <v>4178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8266</v>
      </c>
      <c r="O1754" s="5">
        <f>E1754/D1754</f>
        <v>1.1625000000000001</v>
      </c>
      <c r="P1754" s="6">
        <f>IF(E1754=0,0,E1754/L1754)</f>
        <v>116.25</v>
      </c>
      <c r="Q1754" t="str">
        <f>LEFT(N1754,FIND("/",N1754)-1)</f>
        <v>film &amp; video</v>
      </c>
      <c r="R1754" t="str">
        <f>RIGHT(N1754,LEN(N1754)-FIND("/",N1754))</f>
        <v>shorts</v>
      </c>
      <c r="S1754" s="10">
        <f>(((J1754/60)/60)/24)+DATE(1970,1,1)</f>
        <v>41075.583379629628</v>
      </c>
      <c r="T1754" s="10">
        <f>(((I1754/60)/60)/24)+DATE(1970,1,1)</f>
        <v>41105.583379629628</v>
      </c>
      <c r="U1754" s="5">
        <f>P1754/3304</f>
        <v>3.5184624697336561E-2</v>
      </c>
      <c r="V1754" s="5">
        <f>L1754/26457</f>
        <v>7.559436066069471E-4</v>
      </c>
    </row>
    <row r="1755" spans="1:22" ht="48" x14ac:dyDescent="0.2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5">
        <f>E1755/D1755</f>
        <v>1.1605000000000001</v>
      </c>
      <c r="P1755" s="6">
        <f>IF(E1755=0,0,E1755/L1755)</f>
        <v>80.034482758620683</v>
      </c>
      <c r="Q1755" t="str">
        <f>LEFT(N1755,FIND("/",N1755)-1)</f>
        <v>theater</v>
      </c>
      <c r="R1755" t="str">
        <f>RIGHT(N1755,LEN(N1755)-FIND("/",N1755))</f>
        <v>plays</v>
      </c>
      <c r="S1755" s="10">
        <f>(((J1755/60)/60)/24)+DATE(1970,1,1)</f>
        <v>42382.244409722218</v>
      </c>
      <c r="T1755" s="10">
        <f>(((I1755/60)/60)/24)+DATE(1970,1,1)</f>
        <v>42396.041666666672</v>
      </c>
      <c r="U1755" s="5">
        <f>P1755/3304</f>
        <v>2.4223511730817399E-2</v>
      </c>
      <c r="V1755" s="5">
        <f>L1755/26457</f>
        <v>1.0961182295800734E-3</v>
      </c>
    </row>
    <row r="1756" spans="1:22" ht="48" x14ac:dyDescent="0.2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5">
        <f>E1756/D1756</f>
        <v>0.46379999999999999</v>
      </c>
      <c r="P1756" s="6">
        <f>IF(E1756=0,0,E1756/L1756)</f>
        <v>20.342105263157894</v>
      </c>
      <c r="Q1756" t="str">
        <f>LEFT(N1756,FIND("/",N1756)-1)</f>
        <v>technology</v>
      </c>
      <c r="R1756" t="str">
        <f>RIGHT(N1756,LEN(N1756)-FIND("/",N1756))</f>
        <v>wearables</v>
      </c>
      <c r="S1756" s="10">
        <f>(((J1756/60)/60)/24)+DATE(1970,1,1)</f>
        <v>42388.523020833338</v>
      </c>
      <c r="T1756" s="10">
        <f>(((I1756/60)/60)/24)+DATE(1970,1,1)</f>
        <v>42403.523020833338</v>
      </c>
      <c r="U1756" s="5">
        <f>P1756/3304</f>
        <v>6.1568115203262394E-3</v>
      </c>
      <c r="V1756" s="5">
        <f>L1756/26457</f>
        <v>4.3088785576595985E-3</v>
      </c>
    </row>
    <row r="1757" spans="1:22" ht="48" x14ac:dyDescent="0.2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5">
        <f>E1757/D1757</f>
        <v>1.1555</v>
      </c>
      <c r="P1757" s="6">
        <f>IF(E1757=0,0,E1757/L1757)</f>
        <v>36.109375</v>
      </c>
      <c r="Q1757" t="str">
        <f>LEFT(N1757,FIND("/",N1757)-1)</f>
        <v>music</v>
      </c>
      <c r="R1757" t="str">
        <f>RIGHT(N1757,LEN(N1757)-FIND("/",N1757))</f>
        <v>indie rock</v>
      </c>
      <c r="S1757" s="10">
        <f>(((J1757/60)/60)/24)+DATE(1970,1,1)</f>
        <v>41590.255868055552</v>
      </c>
      <c r="T1757" s="10">
        <f>(((I1757/60)/60)/24)+DATE(1970,1,1)</f>
        <v>41620.255868055552</v>
      </c>
      <c r="U1757" s="5">
        <f>P1757/3304</f>
        <v>1.0928987590799032E-2</v>
      </c>
      <c r="V1757" s="5">
        <f>L1757/26457</f>
        <v>2.419019541142231E-3</v>
      </c>
    </row>
    <row r="1758" spans="1:22" ht="48" x14ac:dyDescent="0.2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5">
        <f>E1758/D1758</f>
        <v>1.0976190476190477</v>
      </c>
      <c r="P1758" s="6">
        <f>IF(E1758=0,0,E1758/L1758)</f>
        <v>51.222222222222221</v>
      </c>
      <c r="Q1758" t="str">
        <f>LEFT(N1758,FIND("/",N1758)-1)</f>
        <v>theater</v>
      </c>
      <c r="R1758" t="str">
        <f>RIGHT(N1758,LEN(N1758)-FIND("/",N1758))</f>
        <v>plays</v>
      </c>
      <c r="S1758" s="10">
        <f>(((J1758/60)/60)/24)+DATE(1970,1,1)</f>
        <v>41960.119085648148</v>
      </c>
      <c r="T1758" s="10">
        <f>(((I1758/60)/60)/24)+DATE(1970,1,1)</f>
        <v>41990.119085648148</v>
      </c>
      <c r="U1758" s="5">
        <f>P1758/3304</f>
        <v>1.5503093892924402E-2</v>
      </c>
      <c r="V1758" s="5">
        <f>L1758/26457</f>
        <v>1.700873114865631E-3</v>
      </c>
    </row>
    <row r="1759" spans="1:22" ht="48" x14ac:dyDescent="0.2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5">
        <f>E1759/D1759</f>
        <v>1.1499999999999999</v>
      </c>
      <c r="P1759" s="6">
        <f>IF(E1759=0,0,E1759/L1759)</f>
        <v>79.310344827586206</v>
      </c>
      <c r="Q1759" t="str">
        <f>LEFT(N1759,FIND("/",N1759)-1)</f>
        <v>theater</v>
      </c>
      <c r="R1759" t="str">
        <f>RIGHT(N1759,LEN(N1759)-FIND("/",N1759))</f>
        <v>plays</v>
      </c>
      <c r="S1759" s="10">
        <f>(((J1759/60)/60)/24)+DATE(1970,1,1)</f>
        <v>40923.729953703703</v>
      </c>
      <c r="T1759" s="10">
        <f>(((I1759/60)/60)/24)+DATE(1970,1,1)</f>
        <v>40953.729953703703</v>
      </c>
      <c r="U1759" s="5">
        <f>P1759/3304</f>
        <v>2.4004341654838439E-2</v>
      </c>
      <c r="V1759" s="5">
        <f>L1759/26457</f>
        <v>1.0961182295800734E-3</v>
      </c>
    </row>
    <row r="1760" spans="1:22" ht="48" x14ac:dyDescent="0.2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5">
        <f>E1760/D1760</f>
        <v>6.9696969696969702E-2</v>
      </c>
      <c r="P1760" s="6">
        <f>IF(E1760=0,0,E1760/L1760)</f>
        <v>383.33333333333331</v>
      </c>
      <c r="Q1760" t="str">
        <f>LEFT(N1760,FIND("/",N1760)-1)</f>
        <v>theater</v>
      </c>
      <c r="R1760" t="str">
        <f>RIGHT(N1760,LEN(N1760)-FIND("/",N1760))</f>
        <v>plays</v>
      </c>
      <c r="S1760" s="10">
        <f>(((J1760/60)/60)/24)+DATE(1970,1,1)</f>
        <v>42697.010520833333</v>
      </c>
      <c r="T1760" s="10">
        <f>(((I1760/60)/60)/24)+DATE(1970,1,1)</f>
        <v>42730.010520833333</v>
      </c>
      <c r="U1760" s="5">
        <f>P1760/3304</f>
        <v>0.11602098466505245</v>
      </c>
      <c r="V1760" s="5">
        <f>L1760/26457</f>
        <v>2.2678308198208414E-4</v>
      </c>
    </row>
    <row r="1761" spans="1:22" ht="32" x14ac:dyDescent="0.2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5">
        <f>E1761/D1761</f>
        <v>4.5979999999999999</v>
      </c>
      <c r="P1761" s="6">
        <f>IF(E1761=0,0,E1761/L1761)</f>
        <v>11.67005076142132</v>
      </c>
      <c r="Q1761" t="str">
        <f>LEFT(N1761,FIND("/",N1761)-1)</f>
        <v>games</v>
      </c>
      <c r="R1761" t="str">
        <f>RIGHT(N1761,LEN(N1761)-FIND("/",N1761))</f>
        <v>tabletop games</v>
      </c>
      <c r="S1761" s="10">
        <f>(((J1761/60)/60)/24)+DATE(1970,1,1)</f>
        <v>42752.647777777776</v>
      </c>
      <c r="T1761" s="10">
        <f>(((I1761/60)/60)/24)+DATE(1970,1,1)</f>
        <v>42759.647777777776</v>
      </c>
      <c r="U1761" s="5">
        <f>P1761/3304</f>
        <v>3.5320976880815133E-3</v>
      </c>
      <c r="V1761" s="5">
        <f>L1761/26457</f>
        <v>7.4460445250784293E-3</v>
      </c>
    </row>
    <row r="1762" spans="1:22" ht="32" x14ac:dyDescent="0.2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5">
        <f>E1762/D1762</f>
        <v>1.149</v>
      </c>
      <c r="P1762" s="6">
        <f>IF(E1762=0,0,E1762/L1762)</f>
        <v>31.054054054054053</v>
      </c>
      <c r="Q1762" t="str">
        <f>LEFT(N1762,FIND("/",N1762)-1)</f>
        <v>music</v>
      </c>
      <c r="R1762" t="str">
        <f>RIGHT(N1762,LEN(N1762)-FIND("/",N1762))</f>
        <v>electronic music</v>
      </c>
      <c r="S1762" s="10">
        <f>(((J1762/60)/60)/24)+DATE(1970,1,1)</f>
        <v>42111.646724537044</v>
      </c>
      <c r="T1762" s="10">
        <f>(((I1762/60)/60)/24)+DATE(1970,1,1)</f>
        <v>42141.646724537044</v>
      </c>
      <c r="U1762" s="5">
        <f>P1762/3304</f>
        <v>9.398926771808128E-3</v>
      </c>
      <c r="V1762" s="5">
        <f>L1762/26457</f>
        <v>2.7969913444457041E-3</v>
      </c>
    </row>
    <row r="1763" spans="1:22" ht="48" x14ac:dyDescent="0.2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5">
        <f>E1763/D1763</f>
        <v>0.4592</v>
      </c>
      <c r="P1763" s="6">
        <f>IF(E1763=0,0,E1763/L1763)</f>
        <v>164</v>
      </c>
      <c r="Q1763" t="str">
        <f>LEFT(N1763,FIND("/",N1763)-1)</f>
        <v>technology</v>
      </c>
      <c r="R1763" t="str">
        <f>RIGHT(N1763,LEN(N1763)-FIND("/",N1763))</f>
        <v>wearables</v>
      </c>
      <c r="S1763" s="10">
        <f>(((J1763/60)/60)/24)+DATE(1970,1,1)</f>
        <v>42721.220520833333</v>
      </c>
      <c r="T1763" s="10">
        <f>(((I1763/60)/60)/24)+DATE(1970,1,1)</f>
        <v>42758.207638888889</v>
      </c>
      <c r="U1763" s="5">
        <f>P1763/3304</f>
        <v>4.9636803874092007E-2</v>
      </c>
      <c r="V1763" s="5">
        <f>L1763/26457</f>
        <v>5.2916052462486296E-4</v>
      </c>
    </row>
    <row r="1764" spans="1:22" ht="48" x14ac:dyDescent="0.2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5">
        <f>E1764/D1764</f>
        <v>0.2291</v>
      </c>
      <c r="P1764" s="6">
        <f>IF(E1764=0,0,E1764/L1764)</f>
        <v>65.457142857142856</v>
      </c>
      <c r="Q1764" t="str">
        <f>LEFT(N1764,FIND("/",N1764)-1)</f>
        <v>publishing</v>
      </c>
      <c r="R1764" t="str">
        <f>RIGHT(N1764,LEN(N1764)-FIND("/",N1764))</f>
        <v>art books</v>
      </c>
      <c r="S1764" s="10">
        <f>(((J1764/60)/60)/24)+DATE(1970,1,1)</f>
        <v>41799.524259259262</v>
      </c>
      <c r="T1764" s="10">
        <f>(((I1764/60)/60)/24)+DATE(1970,1,1)</f>
        <v>41829.524259259262</v>
      </c>
      <c r="U1764" s="5">
        <f>P1764/3304</f>
        <v>1.9811483915600139E-2</v>
      </c>
      <c r="V1764" s="5">
        <f>L1764/26457</f>
        <v>1.3229013115621574E-3</v>
      </c>
    </row>
    <row r="1765" spans="1:22" ht="48" x14ac:dyDescent="0.2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5">
        <f>E1765/D1765</f>
        <v>0.15266666666666667</v>
      </c>
      <c r="P1765" s="6">
        <f>IF(E1765=0,0,E1765/L1765)</f>
        <v>57.25</v>
      </c>
      <c r="Q1765" t="str">
        <f>LEFT(N1765,FIND("/",N1765)-1)</f>
        <v>theater</v>
      </c>
      <c r="R1765" t="str">
        <f>RIGHT(N1765,LEN(N1765)-FIND("/",N1765))</f>
        <v>plays</v>
      </c>
      <c r="S1765" s="10">
        <f>(((J1765/60)/60)/24)+DATE(1970,1,1)</f>
        <v>41786.959745370368</v>
      </c>
      <c r="T1765" s="10">
        <f>(((I1765/60)/60)/24)+DATE(1970,1,1)</f>
        <v>41816.959745370368</v>
      </c>
      <c r="U1765" s="5">
        <f>P1765/3304</f>
        <v>1.7327481840193705E-2</v>
      </c>
      <c r="V1765" s="5">
        <f>L1765/26457</f>
        <v>1.5118872132138942E-3</v>
      </c>
    </row>
    <row r="1766" spans="1:22" ht="48" x14ac:dyDescent="0.2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5">
        <f>E1766/D1766</f>
        <v>1.1435</v>
      </c>
      <c r="P1766" s="6">
        <f>IF(E1766=0,0,E1766/L1766)</f>
        <v>87.961538461538467</v>
      </c>
      <c r="Q1766" t="str">
        <f>LEFT(N1766,FIND("/",N1766)-1)</f>
        <v>theater</v>
      </c>
      <c r="R1766" t="str">
        <f>RIGHT(N1766,LEN(N1766)-FIND("/",N1766))</f>
        <v>plays</v>
      </c>
      <c r="S1766" s="10">
        <f>(((J1766/60)/60)/24)+DATE(1970,1,1)</f>
        <v>41976.331979166673</v>
      </c>
      <c r="T1766" s="10">
        <f>(((I1766/60)/60)/24)+DATE(1970,1,1)</f>
        <v>42004.291666666672</v>
      </c>
      <c r="U1766" s="5">
        <f>P1766/3304</f>
        <v>2.6622741665114549E-2</v>
      </c>
      <c r="V1766" s="5">
        <f>L1766/26457</f>
        <v>9.8272668858903124E-4</v>
      </c>
    </row>
    <row r="1767" spans="1:22" ht="32" x14ac:dyDescent="0.2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5">
        <f>E1767/D1767</f>
        <v>0.4572</v>
      </c>
      <c r="P1767" s="6">
        <f>IF(E1767=0,0,E1767/L1767)</f>
        <v>58.615384615384613</v>
      </c>
      <c r="Q1767" t="str">
        <f>LEFT(N1767,FIND("/",N1767)-1)</f>
        <v>photography</v>
      </c>
      <c r="R1767" t="str">
        <f>RIGHT(N1767,LEN(N1767)-FIND("/",N1767))</f>
        <v>photobooks</v>
      </c>
      <c r="S1767" s="10">
        <f>(((J1767/60)/60)/24)+DATE(1970,1,1)</f>
        <v>41824.658379629633</v>
      </c>
      <c r="T1767" s="10">
        <f>(((I1767/60)/60)/24)+DATE(1970,1,1)</f>
        <v>41854.658379629633</v>
      </c>
      <c r="U1767" s="5">
        <f>P1767/3304</f>
        <v>1.7740733842428757E-2</v>
      </c>
      <c r="V1767" s="5">
        <f>L1767/26457</f>
        <v>1.474090032883547E-3</v>
      </c>
    </row>
    <row r="1768" spans="1:22" ht="48" x14ac:dyDescent="0.2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5">
        <f>E1768/D1768</f>
        <v>1.5213333333333334</v>
      </c>
      <c r="P1768" s="6">
        <f>IF(E1768=0,0,E1768/L1768)</f>
        <v>40.75</v>
      </c>
      <c r="Q1768" t="str">
        <f>LEFT(N1768,FIND("/",N1768)-1)</f>
        <v>music</v>
      </c>
      <c r="R1768" t="str">
        <f>RIGHT(N1768,LEN(N1768)-FIND("/",N1768))</f>
        <v>rock</v>
      </c>
      <c r="S1768" s="10">
        <f>(((J1768/60)/60)/24)+DATE(1970,1,1)</f>
        <v>41863.433495370373</v>
      </c>
      <c r="T1768" s="10">
        <f>(((I1768/60)/60)/24)+DATE(1970,1,1)</f>
        <v>41893.433495370373</v>
      </c>
      <c r="U1768" s="5">
        <f>P1768/3304</f>
        <v>1.2333535108958838E-2</v>
      </c>
      <c r="V1768" s="5">
        <f>L1768/26457</f>
        <v>2.1166420984994518E-3</v>
      </c>
    </row>
    <row r="1769" spans="1:22" ht="48" x14ac:dyDescent="0.2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5">
        <f>E1769/D1769</f>
        <v>1.1399999999999999</v>
      </c>
      <c r="P1769" s="6">
        <f>IF(E1769=0,0,E1769/L1769)</f>
        <v>36.774193548387096</v>
      </c>
      <c r="Q1769" t="str">
        <f>LEFT(N1769,FIND("/",N1769)-1)</f>
        <v>technology</v>
      </c>
      <c r="R1769" t="str">
        <f>RIGHT(N1769,LEN(N1769)-FIND("/",N1769))</f>
        <v>space exploration</v>
      </c>
      <c r="S1769" s="10">
        <f>(((J1769/60)/60)/24)+DATE(1970,1,1)</f>
        <v>42692.256550925929</v>
      </c>
      <c r="T1769" s="10">
        <f>(((I1769/60)/60)/24)+DATE(1970,1,1)</f>
        <v>42706.256550925929</v>
      </c>
      <c r="U1769" s="5">
        <f>P1769/3304</f>
        <v>1.1130203858470671E-2</v>
      </c>
      <c r="V1769" s="5">
        <f>L1769/26457</f>
        <v>2.3434251804815361E-3</v>
      </c>
    </row>
    <row r="1770" spans="1:22" ht="48" x14ac:dyDescent="0.2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5">
        <f>E1770/D1770</f>
        <v>1.1351849999999999</v>
      </c>
      <c r="P1770" s="6">
        <f>IF(E1770=0,0,E1770/L1770)</f>
        <v>35.474531249999998</v>
      </c>
      <c r="Q1770" t="str">
        <f>LEFT(N1770,FIND("/",N1770)-1)</f>
        <v>film &amp; video</v>
      </c>
      <c r="R1770" t="str">
        <f>RIGHT(N1770,LEN(N1770)-FIND("/",N1770))</f>
        <v>shorts</v>
      </c>
      <c r="S1770" s="10">
        <f>(((J1770/60)/60)/24)+DATE(1970,1,1)</f>
        <v>41612.912187499998</v>
      </c>
      <c r="T1770" s="10">
        <f>(((I1770/60)/60)/24)+DATE(1970,1,1)</f>
        <v>41636.207638888889</v>
      </c>
      <c r="U1770" s="5">
        <f>P1770/3304</f>
        <v>1.0736843598668281E-2</v>
      </c>
      <c r="V1770" s="5">
        <f>L1770/26457</f>
        <v>2.419019541142231E-3</v>
      </c>
    </row>
    <row r="1771" spans="1:22" ht="48" x14ac:dyDescent="0.2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5">
        <f>E1771/D1771</f>
        <v>1.1325000000000001</v>
      </c>
      <c r="P1771" s="6">
        <f>IF(E1771=0,0,E1771/L1771)</f>
        <v>51.477272727272727</v>
      </c>
      <c r="Q1771" t="str">
        <f>LEFT(N1771,FIND("/",N1771)-1)</f>
        <v>music</v>
      </c>
      <c r="R1771" t="str">
        <f>RIGHT(N1771,LEN(N1771)-FIND("/",N1771))</f>
        <v>indie rock</v>
      </c>
      <c r="S1771" s="10">
        <f>(((J1771/60)/60)/24)+DATE(1970,1,1)</f>
        <v>40892.149467592593</v>
      </c>
      <c r="T1771" s="10">
        <f>(((I1771/60)/60)/24)+DATE(1970,1,1)</f>
        <v>40952.149467592593</v>
      </c>
      <c r="U1771" s="5">
        <f>P1771/3304</f>
        <v>1.5580288355712084E-2</v>
      </c>
      <c r="V1771" s="5">
        <f>L1771/26457</f>
        <v>1.6630759345352838E-3</v>
      </c>
    </row>
    <row r="1772" spans="1:22" ht="48" x14ac:dyDescent="0.2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5">
        <f>E1772/D1772</f>
        <v>1.1285000000000001</v>
      </c>
      <c r="P1772" s="6">
        <f>IF(E1772=0,0,E1772/L1772)</f>
        <v>39.596491228070178</v>
      </c>
      <c r="Q1772" t="str">
        <f>LEFT(N1772,FIND("/",N1772)-1)</f>
        <v>theater</v>
      </c>
      <c r="R1772" t="str">
        <f>RIGHT(N1772,LEN(N1772)-FIND("/",N1772))</f>
        <v>plays</v>
      </c>
      <c r="S1772" s="10">
        <f>(((J1772/60)/60)/24)+DATE(1970,1,1)</f>
        <v>42053.916921296302</v>
      </c>
      <c r="T1772" s="10">
        <f>(((I1772/60)/60)/24)+DATE(1970,1,1)</f>
        <v>42079.875</v>
      </c>
      <c r="U1772" s="5">
        <f>P1772/3304</f>
        <v>1.1984410177987343E-2</v>
      </c>
      <c r="V1772" s="5">
        <f>L1772/26457</f>
        <v>2.1544392788297993E-3</v>
      </c>
    </row>
    <row r="1773" spans="1:22" ht="48" x14ac:dyDescent="0.2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5">
        <f>E1773/D1773</f>
        <v>0.14993333333333334</v>
      </c>
      <c r="P1773" s="6">
        <f>IF(E1773=0,0,E1773/L1773)</f>
        <v>80.321428571428569</v>
      </c>
      <c r="Q1773" t="str">
        <f>LEFT(N1773,FIND("/",N1773)-1)</f>
        <v>technology</v>
      </c>
      <c r="R1773" t="str">
        <f>RIGHT(N1773,LEN(N1773)-FIND("/",N1773))</f>
        <v>wearables</v>
      </c>
      <c r="S1773" s="10">
        <f>(((J1773/60)/60)/24)+DATE(1970,1,1)</f>
        <v>42734.787986111114</v>
      </c>
      <c r="T1773" s="10">
        <f>(((I1773/60)/60)/24)+DATE(1970,1,1)</f>
        <v>42794.787986111114</v>
      </c>
      <c r="U1773" s="5">
        <f>P1773/3304</f>
        <v>2.4310359737115185E-2</v>
      </c>
      <c r="V1773" s="5">
        <f>L1773/26457</f>
        <v>1.0583210492497259E-3</v>
      </c>
    </row>
    <row r="1774" spans="1:22" ht="32" x14ac:dyDescent="0.2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5">
        <f>E1774/D1774</f>
        <v>1.1225000000000001</v>
      </c>
      <c r="P1774" s="6">
        <f>IF(E1774=0,0,E1774/L1774)</f>
        <v>31.619718309859156</v>
      </c>
      <c r="Q1774" t="str">
        <f>LEFT(N1774,FIND("/",N1774)-1)</f>
        <v>theater</v>
      </c>
      <c r="R1774" t="str">
        <f>RIGHT(N1774,LEN(N1774)-FIND("/",N1774))</f>
        <v>plays</v>
      </c>
      <c r="S1774" s="10">
        <f>(((J1774/60)/60)/24)+DATE(1970,1,1)</f>
        <v>41789.080370370371</v>
      </c>
      <c r="T1774" s="10">
        <f>(((I1774/60)/60)/24)+DATE(1970,1,1)</f>
        <v>41822.166666666664</v>
      </c>
      <c r="U1774" s="5">
        <f>P1774/3304</f>
        <v>9.5701326603689942E-3</v>
      </c>
      <c r="V1774" s="5">
        <f>L1774/26457</f>
        <v>2.6835998034546622E-3</v>
      </c>
    </row>
    <row r="1775" spans="1:22" ht="48" x14ac:dyDescent="0.2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5">
        <f>E1775/D1775</f>
        <v>1.2394444444444443</v>
      </c>
      <c r="P1775" s="6">
        <f>IF(E1775=0,0,E1775/L1775)</f>
        <v>69.71875</v>
      </c>
      <c r="Q1775" t="str">
        <f>LEFT(N1775,FIND("/",N1775)-1)</f>
        <v>film &amp; video</v>
      </c>
      <c r="R1775" t="str">
        <f>RIGHT(N1775,LEN(N1775)-FIND("/",N1775))</f>
        <v>shorts</v>
      </c>
      <c r="S1775" s="10">
        <f>(((J1775/60)/60)/24)+DATE(1970,1,1)</f>
        <v>40997.271493055552</v>
      </c>
      <c r="T1775" s="10">
        <f>(((I1775/60)/60)/24)+DATE(1970,1,1)</f>
        <v>41057.271493055552</v>
      </c>
      <c r="U1775" s="5">
        <f>P1775/3304</f>
        <v>2.1101316585956417E-2</v>
      </c>
      <c r="V1775" s="5">
        <f>L1775/26457</f>
        <v>1.2095097705711155E-3</v>
      </c>
    </row>
    <row r="1776" spans="1:22" ht="48" x14ac:dyDescent="0.2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5">
        <f>E1776/D1776</f>
        <v>1.1152149999999998</v>
      </c>
      <c r="P1776" s="6">
        <f>IF(E1776=0,0,E1776/L1776)</f>
        <v>43.733921568627444</v>
      </c>
      <c r="Q1776" t="str">
        <f>LEFT(N1776,FIND("/",N1776)-1)</f>
        <v>music</v>
      </c>
      <c r="R1776" t="str">
        <f>RIGHT(N1776,LEN(N1776)-FIND("/",N1776))</f>
        <v>rock</v>
      </c>
      <c r="S1776" s="10">
        <f>(((J1776/60)/60)/24)+DATE(1970,1,1)</f>
        <v>40695.795370370368</v>
      </c>
      <c r="T1776" s="10">
        <f>(((I1776/60)/60)/24)+DATE(1970,1,1)</f>
        <v>40725.795370370368</v>
      </c>
      <c r="U1776" s="5">
        <f>P1776/3304</f>
        <v>1.3236659070407822E-2</v>
      </c>
      <c r="V1776" s="5">
        <f>L1776/26457</f>
        <v>1.9276561968477152E-3</v>
      </c>
    </row>
    <row r="1777" spans="1:22" ht="48" x14ac:dyDescent="0.2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5">
        <f>E1777/D1777</f>
        <v>0.44600000000000001</v>
      </c>
      <c r="P1777" s="6">
        <f>IF(E1777=0,0,E1777/L1777)</f>
        <v>185.83333333333334</v>
      </c>
      <c r="Q1777" t="str">
        <f>LEFT(N1777,FIND("/",N1777)-1)</f>
        <v>film &amp; video</v>
      </c>
      <c r="R1777" t="str">
        <f>RIGHT(N1777,LEN(N1777)-FIND("/",N1777))</f>
        <v>drama</v>
      </c>
      <c r="S1777" s="10">
        <f>(((J1777/60)/60)/24)+DATE(1970,1,1)</f>
        <v>42236.159918981488</v>
      </c>
      <c r="T1777" s="10">
        <f>(((I1777/60)/60)/24)+DATE(1970,1,1)</f>
        <v>42266.159918981488</v>
      </c>
      <c r="U1777" s="5">
        <f>P1777/3304</f>
        <v>5.6244955609362393E-2</v>
      </c>
      <c r="V1777" s="5">
        <f>L1777/26457</f>
        <v>4.5356616396416828E-4</v>
      </c>
    </row>
    <row r="1778" spans="1:22" ht="48" x14ac:dyDescent="0.2">
      <c r="A1778">
        <v>2464</v>
      </c>
      <c r="B1778" s="3" t="s">
        <v>2465</v>
      </c>
      <c r="C1778" s="3" t="s">
        <v>6574</v>
      </c>
      <c r="D1778">
        <v>2000</v>
      </c>
      <c r="E1778">
        <v>2222</v>
      </c>
      <c r="F1778" t="s">
        <v>8219</v>
      </c>
      <c r="G1778" t="s">
        <v>8229</v>
      </c>
      <c r="H1778" t="s">
        <v>8251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8279</v>
      </c>
      <c r="O1778" s="5">
        <f>E1778/D1778</f>
        <v>1.111</v>
      </c>
      <c r="P1778" s="6">
        <f>IF(E1778=0,0,E1778/L1778)</f>
        <v>51.674418604651166</v>
      </c>
      <c r="Q1778" t="str">
        <f>LEFT(N1778,FIND("/",N1778)-1)</f>
        <v>music</v>
      </c>
      <c r="R1778" t="str">
        <f>RIGHT(N1778,LEN(N1778)-FIND("/",N1778))</f>
        <v>indie rock</v>
      </c>
      <c r="S1778" s="10">
        <f>(((J1778/60)/60)/24)+DATE(1970,1,1)</f>
        <v>42248.90042824074</v>
      </c>
      <c r="T1778" s="10">
        <f>(((I1778/60)/60)/24)+DATE(1970,1,1)</f>
        <v>42277.811805555553</v>
      </c>
      <c r="U1778" s="5">
        <f>P1778/3304</f>
        <v>1.5639957204797567E-2</v>
      </c>
      <c r="V1778" s="5">
        <f>L1778/26457</f>
        <v>1.6252787542049363E-3</v>
      </c>
    </row>
    <row r="1779" spans="1:22" ht="48" x14ac:dyDescent="0.2">
      <c r="A1779">
        <v>783</v>
      </c>
      <c r="B1779" s="3" t="s">
        <v>784</v>
      </c>
      <c r="C1779" s="3" t="s">
        <v>4893</v>
      </c>
      <c r="D1779">
        <v>1500</v>
      </c>
      <c r="E1779">
        <v>2222</v>
      </c>
      <c r="F1779" t="s">
        <v>8219</v>
      </c>
      <c r="G1779" t="s">
        <v>8224</v>
      </c>
      <c r="H1779" t="s">
        <v>8246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8276</v>
      </c>
      <c r="O1779" s="5">
        <f>E1779/D1779</f>
        <v>1.4813333333333334</v>
      </c>
      <c r="P1779" s="6">
        <f>IF(E1779=0,0,E1779/L1779)</f>
        <v>63.485714285714288</v>
      </c>
      <c r="Q1779" t="str">
        <f>LEFT(N1779,FIND("/",N1779)-1)</f>
        <v>music</v>
      </c>
      <c r="R1779" t="str">
        <f>RIGHT(N1779,LEN(N1779)-FIND("/",N1779))</f>
        <v>rock</v>
      </c>
      <c r="S1779" s="10">
        <f>(((J1779/60)/60)/24)+DATE(1970,1,1)</f>
        <v>40987.773715277777</v>
      </c>
      <c r="T1779" s="10">
        <f>(((I1779/60)/60)/24)+DATE(1970,1,1)</f>
        <v>41026.916666666664</v>
      </c>
      <c r="U1779" s="5">
        <f>P1779/3304</f>
        <v>1.9214804565894156E-2</v>
      </c>
      <c r="V1779" s="5">
        <f>L1779/26457</f>
        <v>1.3229013115621574E-3</v>
      </c>
    </row>
    <row r="1780" spans="1:22" ht="48" x14ac:dyDescent="0.2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5">
        <f>E1780/D1780</f>
        <v>1.1074999999999999</v>
      </c>
      <c r="P1780" s="6">
        <f>IF(E1780=0,0,E1780/L1780)</f>
        <v>110.75</v>
      </c>
      <c r="Q1780" t="str">
        <f>LEFT(N1780,FIND("/",N1780)-1)</f>
        <v>theater</v>
      </c>
      <c r="R1780" t="str">
        <f>RIGHT(N1780,LEN(N1780)-FIND("/",N1780))</f>
        <v>plays</v>
      </c>
      <c r="S1780" s="10">
        <f>(((J1780/60)/60)/24)+DATE(1970,1,1)</f>
        <v>42499.629849537043</v>
      </c>
      <c r="T1780" s="10">
        <f>(((I1780/60)/60)/24)+DATE(1970,1,1)</f>
        <v>42522.904166666667</v>
      </c>
      <c r="U1780" s="5">
        <f>P1780/3304</f>
        <v>3.3519975786924942E-2</v>
      </c>
      <c r="V1780" s="5">
        <f>L1780/26457</f>
        <v>7.559436066069471E-4</v>
      </c>
    </row>
    <row r="1781" spans="1:22" ht="48" x14ac:dyDescent="0.2">
      <c r="A1781">
        <v>3556</v>
      </c>
      <c r="B1781" s="3" t="s">
        <v>3555</v>
      </c>
      <c r="C1781" s="3" t="s">
        <v>7666</v>
      </c>
      <c r="D1781">
        <v>2200</v>
      </c>
      <c r="E1781">
        <v>2210</v>
      </c>
      <c r="F1781" t="s">
        <v>8219</v>
      </c>
      <c r="G1781" t="s">
        <v>8225</v>
      </c>
      <c r="H1781" t="s">
        <v>8247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8271</v>
      </c>
      <c r="O1781" s="5">
        <f>E1781/D1781</f>
        <v>1.0045454545454546</v>
      </c>
      <c r="P1781" s="6">
        <f>IF(E1781=0,0,E1781/L1781)</f>
        <v>110.5</v>
      </c>
      <c r="Q1781" t="str">
        <f>LEFT(N1781,FIND("/",N1781)-1)</f>
        <v>theater</v>
      </c>
      <c r="R1781" t="str">
        <f>RIGHT(N1781,LEN(N1781)-FIND("/",N1781))</f>
        <v>plays</v>
      </c>
      <c r="S1781" s="10">
        <f>(((J1781/60)/60)/24)+DATE(1970,1,1)</f>
        <v>41808.649583333332</v>
      </c>
      <c r="T1781" s="10">
        <f>(((I1781/60)/60)/24)+DATE(1970,1,1)</f>
        <v>41868.649583333332</v>
      </c>
      <c r="U1781" s="5">
        <f>P1781/3304</f>
        <v>3.3444309927360777E-2</v>
      </c>
      <c r="V1781" s="5">
        <f>L1781/26457</f>
        <v>7.559436066069471E-4</v>
      </c>
    </row>
    <row r="1782" spans="1:22" ht="48" x14ac:dyDescent="0.2">
      <c r="A1782">
        <v>3355</v>
      </c>
      <c r="B1782" s="3" t="s">
        <v>3354</v>
      </c>
      <c r="C1782" s="3" t="s">
        <v>7465</v>
      </c>
      <c r="D1782">
        <v>1750</v>
      </c>
      <c r="E1782">
        <v>2210</v>
      </c>
      <c r="F1782" t="s">
        <v>8219</v>
      </c>
      <c r="G1782" t="s">
        <v>8225</v>
      </c>
      <c r="H1782" t="s">
        <v>8247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8271</v>
      </c>
      <c r="O1782" s="5">
        <f>E1782/D1782</f>
        <v>1.2628571428571429</v>
      </c>
      <c r="P1782" s="6">
        <f>IF(E1782=0,0,E1782/L1782)</f>
        <v>147.33333333333334</v>
      </c>
      <c r="Q1782" t="str">
        <f>LEFT(N1782,FIND("/",N1782)-1)</f>
        <v>theater</v>
      </c>
      <c r="R1782" t="str">
        <f>RIGHT(N1782,LEN(N1782)-FIND("/",N1782))</f>
        <v>plays</v>
      </c>
      <c r="S1782" s="10">
        <f>(((J1782/60)/60)/24)+DATE(1970,1,1)</f>
        <v>42489.619525462964</v>
      </c>
      <c r="T1782" s="10">
        <f>(((I1782/60)/60)/24)+DATE(1970,1,1)</f>
        <v>42500.470138888893</v>
      </c>
      <c r="U1782" s="5">
        <f>P1782/3304</f>
        <v>4.4592413236481034E-2</v>
      </c>
      <c r="V1782" s="5">
        <f>L1782/26457</f>
        <v>5.669577049552103E-4</v>
      </c>
    </row>
    <row r="1783" spans="1:22" ht="48" x14ac:dyDescent="0.2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5">
        <f>E1783/D1783</f>
        <v>1.1020000000000001</v>
      </c>
      <c r="P1783" s="6">
        <f>IF(E1783=0,0,E1783/L1783)</f>
        <v>26.554216867469879</v>
      </c>
      <c r="Q1783" t="str">
        <f>LEFT(N1783,FIND("/",N1783)-1)</f>
        <v>music</v>
      </c>
      <c r="R1783" t="str">
        <f>RIGHT(N1783,LEN(N1783)-FIND("/",N1783))</f>
        <v>pop</v>
      </c>
      <c r="S1783" s="10">
        <f>(((J1783/60)/60)/24)+DATE(1970,1,1)</f>
        <v>41833.450266203705</v>
      </c>
      <c r="T1783" s="10">
        <f>(((I1783/60)/60)/24)+DATE(1970,1,1)</f>
        <v>41865.757638888892</v>
      </c>
      <c r="U1783" s="5">
        <f>P1783/3304</f>
        <v>8.0369905773213929E-3</v>
      </c>
      <c r="V1783" s="5">
        <f>L1783/26457</f>
        <v>3.1371659674188307E-3</v>
      </c>
    </row>
    <row r="1784" spans="1:22" ht="48" x14ac:dyDescent="0.2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5">
        <f>E1784/D1784</f>
        <v>1.101</v>
      </c>
      <c r="P1784" s="6">
        <f>IF(E1784=0,0,E1784/L1784)</f>
        <v>73.400000000000006</v>
      </c>
      <c r="Q1784" t="str">
        <f>LEFT(N1784,FIND("/",N1784)-1)</f>
        <v>theater</v>
      </c>
      <c r="R1784" t="str">
        <f>RIGHT(N1784,LEN(N1784)-FIND("/",N1784))</f>
        <v>plays</v>
      </c>
      <c r="S1784" s="10">
        <f>(((J1784/60)/60)/24)+DATE(1970,1,1)</f>
        <v>41786.761354166665</v>
      </c>
      <c r="T1784" s="10">
        <f>(((I1784/60)/60)/24)+DATE(1970,1,1)</f>
        <v>41821.207638888889</v>
      </c>
      <c r="U1784" s="5">
        <f>P1784/3304</f>
        <v>2.2215496368038743E-2</v>
      </c>
      <c r="V1784" s="5">
        <f>L1784/26457</f>
        <v>1.1339154099104206E-3</v>
      </c>
    </row>
    <row r="1785" spans="1:22" ht="16" x14ac:dyDescent="0.2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5">
        <f>E1785/D1785</f>
        <v>5.5E-2</v>
      </c>
      <c r="P1785" s="6">
        <f>IF(E1785=0,0,E1785/L1785)</f>
        <v>220</v>
      </c>
      <c r="Q1785" t="str">
        <f>LEFT(N1785,FIND("/",N1785)-1)</f>
        <v>film &amp; video</v>
      </c>
      <c r="R1785" t="str">
        <f>RIGHT(N1785,LEN(N1785)-FIND("/",N1785))</f>
        <v>drama</v>
      </c>
      <c r="S1785" s="10">
        <f>(((J1785/60)/60)/24)+DATE(1970,1,1)</f>
        <v>42570.91133101852</v>
      </c>
      <c r="T1785" s="10">
        <f>(((I1785/60)/60)/24)+DATE(1970,1,1)</f>
        <v>42600.91133101852</v>
      </c>
      <c r="U1785" s="5">
        <f>P1785/3304</f>
        <v>6.6585956416464892E-2</v>
      </c>
      <c r="V1785" s="5">
        <f>L1785/26457</f>
        <v>3.7797180330347355E-4</v>
      </c>
    </row>
    <row r="1786" spans="1:22" ht="48" x14ac:dyDescent="0.2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5">
        <f>E1786/D1786</f>
        <v>1.37375</v>
      </c>
      <c r="P1786" s="6">
        <f>IF(E1786=0,0,E1786/L1786)</f>
        <v>30.95774647887324</v>
      </c>
      <c r="Q1786" t="str">
        <f>LEFT(N1786,FIND("/",N1786)-1)</f>
        <v>publishing</v>
      </c>
      <c r="R1786" t="str">
        <f>RIGHT(N1786,LEN(N1786)-FIND("/",N1786))</f>
        <v>radio &amp; podcasts</v>
      </c>
      <c r="S1786" s="10">
        <f>(((J1786/60)/60)/24)+DATE(1970,1,1)</f>
        <v>41754.745243055557</v>
      </c>
      <c r="T1786" s="10">
        <f>(((I1786/60)/60)/24)+DATE(1970,1,1)</f>
        <v>41769.165972222225</v>
      </c>
      <c r="U1786" s="5">
        <f>P1786/3304</f>
        <v>9.3697779899737411E-3</v>
      </c>
      <c r="V1786" s="5">
        <f>L1786/26457</f>
        <v>2.6835998034546622E-3</v>
      </c>
    </row>
    <row r="1787" spans="1:22" ht="32" x14ac:dyDescent="0.2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5">
        <f>E1787/D1787</f>
        <v>0.33784615384615385</v>
      </c>
      <c r="P1787" s="6">
        <f>IF(E1787=0,0,E1787/L1787)</f>
        <v>137.25</v>
      </c>
      <c r="Q1787" t="str">
        <f>LEFT(N1787,FIND("/",N1787)-1)</f>
        <v>music</v>
      </c>
      <c r="R1787" t="str">
        <f>RIGHT(N1787,LEN(N1787)-FIND("/",N1787))</f>
        <v>faith</v>
      </c>
      <c r="S1787" s="10">
        <f>(((J1787/60)/60)/24)+DATE(1970,1,1)</f>
        <v>41788.919722222221</v>
      </c>
      <c r="T1787" s="10">
        <f>(((I1787/60)/60)/24)+DATE(1970,1,1)</f>
        <v>41817.919722222221</v>
      </c>
      <c r="U1787" s="5">
        <f>P1787/3304</f>
        <v>4.1540556900726396E-2</v>
      </c>
      <c r="V1787" s="5">
        <f>L1787/26457</f>
        <v>6.0475488528555774E-4</v>
      </c>
    </row>
    <row r="1788" spans="1:22" ht="48" x14ac:dyDescent="0.2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5">
        <f>E1788/D1788</f>
        <v>2.1949999999999998</v>
      </c>
      <c r="P1788" s="6">
        <f>IF(E1788=0,0,E1788/L1788)</f>
        <v>46.702127659574465</v>
      </c>
      <c r="Q1788" t="str">
        <f>LEFT(N1788,FIND("/",N1788)-1)</f>
        <v>film &amp; video</v>
      </c>
      <c r="R1788" t="str">
        <f>RIGHT(N1788,LEN(N1788)-FIND("/",N1788))</f>
        <v>shorts</v>
      </c>
      <c r="S1788" s="10">
        <f>(((J1788/60)/60)/24)+DATE(1970,1,1)</f>
        <v>40570.025810185187</v>
      </c>
      <c r="T1788" s="10">
        <f>(((I1788/60)/60)/24)+DATE(1970,1,1)</f>
        <v>40600.025810185187</v>
      </c>
      <c r="U1788" s="5">
        <f>P1788/3304</f>
        <v>1.4135026531348203E-2</v>
      </c>
      <c r="V1788" s="5">
        <f>L1788/26457</f>
        <v>1.7764674755263257E-3</v>
      </c>
    </row>
    <row r="1789" spans="1:22" ht="48" x14ac:dyDescent="0.2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5">
        <f>E1789/D1789</f>
        <v>1.0965</v>
      </c>
      <c r="P1789" s="6">
        <f>IF(E1789=0,0,E1789/L1789)</f>
        <v>52.214285714285715</v>
      </c>
      <c r="Q1789" t="str">
        <f>LEFT(N1789,FIND("/",N1789)-1)</f>
        <v>theater</v>
      </c>
      <c r="R1789" t="str">
        <f>RIGHT(N1789,LEN(N1789)-FIND("/",N1789))</f>
        <v>plays</v>
      </c>
      <c r="S1789" s="10">
        <f>(((J1789/60)/60)/24)+DATE(1970,1,1)</f>
        <v>42380.581180555557</v>
      </c>
      <c r="T1789" s="10">
        <f>(((I1789/60)/60)/24)+DATE(1970,1,1)</f>
        <v>42405.916666666672</v>
      </c>
      <c r="U1789" s="5">
        <f>P1789/3304</f>
        <v>1.5803355240401246E-2</v>
      </c>
      <c r="V1789" s="5">
        <f>L1789/26457</f>
        <v>1.5874815738745889E-3</v>
      </c>
    </row>
    <row r="1790" spans="1:22" ht="48" x14ac:dyDescent="0.2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5">
        <f>E1790/D1790</f>
        <v>1.0954999999999999</v>
      </c>
      <c r="P1790" s="6">
        <f>IF(E1790=0,0,E1790/L1790)</f>
        <v>43.82</v>
      </c>
      <c r="Q1790" t="str">
        <f>LEFT(N1790,FIND("/",N1790)-1)</f>
        <v>music</v>
      </c>
      <c r="R1790" t="str">
        <f>RIGHT(N1790,LEN(N1790)-FIND("/",N1790))</f>
        <v>electronic music</v>
      </c>
      <c r="S1790" s="10">
        <f>(((J1790/60)/60)/24)+DATE(1970,1,1)</f>
        <v>42241.85974537037</v>
      </c>
      <c r="T1790" s="10">
        <f>(((I1790/60)/60)/24)+DATE(1970,1,1)</f>
        <v>42271.85974537037</v>
      </c>
      <c r="U1790" s="5">
        <f>P1790/3304</f>
        <v>1.326271186440678E-2</v>
      </c>
      <c r="V1790" s="5">
        <f>L1790/26457</f>
        <v>1.8898590165173678E-3</v>
      </c>
    </row>
    <row r="1791" spans="1:22" ht="48" x14ac:dyDescent="0.2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5">
        <f>E1791/D1791</f>
        <v>1.0954999999999999</v>
      </c>
      <c r="P1791" s="6">
        <f>IF(E1791=0,0,E1791/L1791)</f>
        <v>199.18181818181819</v>
      </c>
      <c r="Q1791" t="str">
        <f>LEFT(N1791,FIND("/",N1791)-1)</f>
        <v>theater</v>
      </c>
      <c r="R1791" t="str">
        <f>RIGHT(N1791,LEN(N1791)-FIND("/",N1791))</f>
        <v>plays</v>
      </c>
      <c r="S1791" s="10">
        <f>(((J1791/60)/60)/24)+DATE(1970,1,1)</f>
        <v>42109.751250000001</v>
      </c>
      <c r="T1791" s="10">
        <f>(((I1791/60)/60)/24)+DATE(1970,1,1)</f>
        <v>42156.165972222225</v>
      </c>
      <c r="U1791" s="5">
        <f>P1791/3304</f>
        <v>6.0285053929121729E-2</v>
      </c>
      <c r="V1791" s="5">
        <f>L1791/26457</f>
        <v>4.1576898363382094E-4</v>
      </c>
    </row>
    <row r="1792" spans="1:22" ht="48" x14ac:dyDescent="0.2">
      <c r="A1792">
        <v>3176</v>
      </c>
      <c r="B1792" s="3" t="s">
        <v>3176</v>
      </c>
      <c r="C1792" s="3" t="s">
        <v>7286</v>
      </c>
      <c r="D1792">
        <v>1900</v>
      </c>
      <c r="E1792">
        <v>2182</v>
      </c>
      <c r="F1792" t="s">
        <v>8219</v>
      </c>
      <c r="G1792" t="s">
        <v>8224</v>
      </c>
      <c r="H1792" t="s">
        <v>8246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8271</v>
      </c>
      <c r="O1792" s="5">
        <f>E1792/D1792</f>
        <v>1.148421052631579</v>
      </c>
      <c r="P1792" s="6">
        <f>IF(E1792=0,0,E1792/L1792)</f>
        <v>39.672727272727272</v>
      </c>
      <c r="Q1792" t="str">
        <f>LEFT(N1792,FIND("/",N1792)-1)</f>
        <v>theater</v>
      </c>
      <c r="R1792" t="str">
        <f>RIGHT(N1792,LEN(N1792)-FIND("/",N1792))</f>
        <v>plays</v>
      </c>
      <c r="S1792" s="10">
        <f>(((J1792/60)/60)/24)+DATE(1970,1,1)</f>
        <v>41477.930914351848</v>
      </c>
      <c r="T1792" s="10">
        <f>(((I1792/60)/60)/24)+DATE(1970,1,1)</f>
        <v>41504.625</v>
      </c>
      <c r="U1792" s="5">
        <f>P1792/3304</f>
        <v>1.2007484041382346E-2</v>
      </c>
      <c r="V1792" s="5">
        <f>L1792/26457</f>
        <v>2.0788449181691044E-3</v>
      </c>
    </row>
    <row r="1793" spans="1:22" ht="48" x14ac:dyDescent="0.2">
      <c r="A1793">
        <v>1798</v>
      </c>
      <c r="B1793" s="3" t="s">
        <v>1799</v>
      </c>
      <c r="C1793" s="3" t="s">
        <v>5908</v>
      </c>
      <c r="D1793">
        <v>16000</v>
      </c>
      <c r="E1793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5">
        <f>E1793/D1793</f>
        <v>0.136375</v>
      </c>
      <c r="P1793" s="6">
        <f>IF(E1793=0,0,E1793/L1793)</f>
        <v>58.972972972972975</v>
      </c>
      <c r="Q1793" t="str">
        <f>LEFT(N1793,FIND("/",N1793)-1)</f>
        <v>photography</v>
      </c>
      <c r="R1793" t="str">
        <f>RIGHT(N1793,LEN(N1793)-FIND("/",N1793))</f>
        <v>photobooks</v>
      </c>
      <c r="S1793" s="10">
        <f>(((J1793/60)/60)/24)+DATE(1970,1,1)</f>
        <v>42344.32677083333</v>
      </c>
      <c r="T1793" s="10">
        <f>(((I1793/60)/60)/24)+DATE(1970,1,1)</f>
        <v>42404.32677083333</v>
      </c>
      <c r="U1793" s="5">
        <f>P1793/3304</f>
        <v>1.7848962764217002E-2</v>
      </c>
      <c r="V1793" s="5">
        <f>L1793/26457</f>
        <v>1.3984956722228521E-3</v>
      </c>
    </row>
    <row r="1794" spans="1:22" ht="48" x14ac:dyDescent="0.2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5">
        <f>E1794/D1794</f>
        <v>1.4533333333333334</v>
      </c>
      <c r="P1794" s="6">
        <f>IF(E1794=0,0,E1794/L1794)</f>
        <v>35.73770491803279</v>
      </c>
      <c r="Q1794" t="str">
        <f>LEFT(N1794,FIND("/",N1794)-1)</f>
        <v>music</v>
      </c>
      <c r="R1794" t="str">
        <f>RIGHT(N1794,LEN(N1794)-FIND("/",N1794))</f>
        <v>electronic music</v>
      </c>
      <c r="S1794" s="10">
        <f>(((J1794/60)/60)/24)+DATE(1970,1,1)</f>
        <v>42418.231747685189</v>
      </c>
      <c r="T1794" s="10">
        <f>(((I1794/60)/60)/24)+DATE(1970,1,1)</f>
        <v>42448.190081018518</v>
      </c>
      <c r="U1794" s="5">
        <f>P1794/3304</f>
        <v>1.0816496645893701E-2</v>
      </c>
      <c r="V1794" s="5">
        <f>L1794/26457</f>
        <v>2.3056280001511886E-3</v>
      </c>
    </row>
    <row r="1795" spans="1:22" ht="48" x14ac:dyDescent="0.2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5">
        <f>E1795/D1795</f>
        <v>1.0874999999999999</v>
      </c>
      <c r="P1795" s="6">
        <f>IF(E1795=0,0,E1795/L1795)</f>
        <v>63.970588235294116</v>
      </c>
      <c r="Q1795" t="str">
        <f>LEFT(N1795,FIND("/",N1795)-1)</f>
        <v>photography</v>
      </c>
      <c r="R1795" t="str">
        <f>RIGHT(N1795,LEN(N1795)-FIND("/",N1795))</f>
        <v>photobooks</v>
      </c>
      <c r="S1795" s="10">
        <f>(((J1795/60)/60)/24)+DATE(1970,1,1)</f>
        <v>42710.876967592587</v>
      </c>
      <c r="T1795" s="10">
        <f>(((I1795/60)/60)/24)+DATE(1970,1,1)</f>
        <v>42742.875</v>
      </c>
      <c r="U1795" s="5">
        <f>P1795/3304</f>
        <v>1.9361558182595072E-2</v>
      </c>
      <c r="V1795" s="5">
        <f>L1795/26457</f>
        <v>1.2851041312318102E-3</v>
      </c>
    </row>
    <row r="1796" spans="1:22" ht="48" x14ac:dyDescent="0.2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5">
        <f>E1796/D1796</f>
        <v>1.0854949999999999</v>
      </c>
      <c r="P1796" s="6">
        <f>IF(E1796=0,0,E1796/L1796)</f>
        <v>30.152638888888887</v>
      </c>
      <c r="Q1796" t="str">
        <f>LEFT(N1796,FIND("/",N1796)-1)</f>
        <v>theater</v>
      </c>
      <c r="R1796" t="str">
        <f>RIGHT(N1796,LEN(N1796)-FIND("/",N1796))</f>
        <v>plays</v>
      </c>
      <c r="S1796" s="10">
        <f>(((J1796/60)/60)/24)+DATE(1970,1,1)</f>
        <v>41820.945613425924</v>
      </c>
      <c r="T1796" s="10">
        <f>(((I1796/60)/60)/24)+DATE(1970,1,1)</f>
        <v>41850.945613425924</v>
      </c>
      <c r="U1796" s="5">
        <f>P1796/3304</f>
        <v>9.1261013586225442E-3</v>
      </c>
      <c r="V1796" s="5">
        <f>L1796/26457</f>
        <v>2.7213969837850097E-3</v>
      </c>
    </row>
    <row r="1797" spans="1:22" ht="48" x14ac:dyDescent="0.2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5">
        <f>E1797/D1797</f>
        <v>1.4406666666666668</v>
      </c>
      <c r="P1797" s="6">
        <f>IF(E1797=0,0,E1797/L1797)</f>
        <v>45.978723404255319</v>
      </c>
      <c r="Q1797" t="str">
        <f>LEFT(N1797,FIND("/",N1797)-1)</f>
        <v>theater</v>
      </c>
      <c r="R1797" t="str">
        <f>RIGHT(N1797,LEN(N1797)-FIND("/",N1797))</f>
        <v>plays</v>
      </c>
      <c r="S1797" s="10">
        <f>(((J1797/60)/60)/24)+DATE(1970,1,1)</f>
        <v>42309.756620370375</v>
      </c>
      <c r="T1797" s="10">
        <f>(((I1797/60)/60)/24)+DATE(1970,1,1)</f>
        <v>42330.916666666672</v>
      </c>
      <c r="U1797" s="5">
        <f>P1797/3304</f>
        <v>1.3916078512183813E-2</v>
      </c>
      <c r="V1797" s="5">
        <f>L1797/26457</f>
        <v>1.7764674755263257E-3</v>
      </c>
    </row>
    <row r="1798" spans="1:22" ht="48" x14ac:dyDescent="0.2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5">
        <f>E1798/D1798</f>
        <v>1.08</v>
      </c>
      <c r="P1798" s="6">
        <f>IF(E1798=0,0,E1798/L1798)</f>
        <v>72</v>
      </c>
      <c r="Q1798" t="str">
        <f>LEFT(N1798,FIND("/",N1798)-1)</f>
        <v>theater</v>
      </c>
      <c r="R1798" t="str">
        <f>RIGHT(N1798,LEN(N1798)-FIND("/",N1798))</f>
        <v>plays</v>
      </c>
      <c r="S1798" s="10">
        <f>(((J1798/60)/60)/24)+DATE(1970,1,1)</f>
        <v>42479.465833333335</v>
      </c>
      <c r="T1798" s="10">
        <f>(((I1798/60)/60)/24)+DATE(1970,1,1)</f>
        <v>42500.465833333335</v>
      </c>
      <c r="U1798" s="5">
        <f>P1798/3304</f>
        <v>2.1791767554479417E-2</v>
      </c>
      <c r="V1798" s="5">
        <f>L1798/26457</f>
        <v>1.1339154099104206E-3</v>
      </c>
    </row>
    <row r="1799" spans="1:22" ht="48" x14ac:dyDescent="0.2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5">
        <f>E1799/D1799</f>
        <v>1.0794999999999999</v>
      </c>
      <c r="P1799" s="6">
        <f>IF(E1799=0,0,E1799/L1799)</f>
        <v>56.815789473684212</v>
      </c>
      <c r="Q1799" t="str">
        <f>LEFT(N1799,FIND("/",N1799)-1)</f>
        <v>film &amp; video</v>
      </c>
      <c r="R1799" t="str">
        <f>RIGHT(N1799,LEN(N1799)-FIND("/",N1799))</f>
        <v>television</v>
      </c>
      <c r="S1799" s="10">
        <f>(((J1799/60)/60)/24)+DATE(1970,1,1)</f>
        <v>42033.516898148147</v>
      </c>
      <c r="T1799" s="10">
        <f>(((I1799/60)/60)/24)+DATE(1970,1,1)</f>
        <v>42064.5</v>
      </c>
      <c r="U1799" s="5">
        <f>P1799/3304</f>
        <v>1.7196062189371735E-2</v>
      </c>
      <c r="V1799" s="5">
        <f>L1799/26457</f>
        <v>1.4362928525531995E-3</v>
      </c>
    </row>
    <row r="1800" spans="1:22" ht="48" x14ac:dyDescent="0.2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5">
        <f>E1800/D1800</f>
        <v>0.19600000000000001</v>
      </c>
      <c r="P1800" s="6">
        <f>IF(E1800=0,0,E1800/L1800)</f>
        <v>55.282051282051285</v>
      </c>
      <c r="Q1800" t="str">
        <f>LEFT(N1800,FIND("/",N1800)-1)</f>
        <v>photography</v>
      </c>
      <c r="R1800" t="str">
        <f>RIGHT(N1800,LEN(N1800)-FIND("/",N1800))</f>
        <v>photobooks</v>
      </c>
      <c r="S1800" s="10">
        <f>(((J1800/60)/60)/24)+DATE(1970,1,1)</f>
        <v>41825.485868055555</v>
      </c>
      <c r="T1800" s="10">
        <f>(((I1800/60)/60)/24)+DATE(1970,1,1)</f>
        <v>41854.485868055555</v>
      </c>
      <c r="U1800" s="5">
        <f>P1800/3304</f>
        <v>1.6731855714906565E-2</v>
      </c>
      <c r="V1800" s="5">
        <f>L1800/26457</f>
        <v>1.474090032883547E-3</v>
      </c>
    </row>
    <row r="1801" spans="1:22" ht="48" x14ac:dyDescent="0.2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5">
        <f>E1801/D1801</f>
        <v>1.0774999999999999</v>
      </c>
      <c r="P1801" s="6">
        <f>IF(E1801=0,0,E1801/L1801)</f>
        <v>113.42105263157895</v>
      </c>
      <c r="Q1801" t="str">
        <f>LEFT(N1801,FIND("/",N1801)-1)</f>
        <v>theater</v>
      </c>
      <c r="R1801" t="str">
        <f>RIGHT(N1801,LEN(N1801)-FIND("/",N1801))</f>
        <v>plays</v>
      </c>
      <c r="S1801" s="10">
        <f>(((J1801/60)/60)/24)+DATE(1970,1,1)</f>
        <v>42171.034861111111</v>
      </c>
      <c r="T1801" s="10">
        <f>(((I1801/60)/60)/24)+DATE(1970,1,1)</f>
        <v>42195.291666666672</v>
      </c>
      <c r="U1801" s="5">
        <f>P1801/3304</f>
        <v>3.4328405760163119E-2</v>
      </c>
      <c r="V1801" s="5">
        <f>L1801/26457</f>
        <v>7.1814642627659976E-4</v>
      </c>
    </row>
    <row r="1802" spans="1:22" ht="48" x14ac:dyDescent="0.2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5">
        <f>E1802/D1802</f>
        <v>1.0773299999999999</v>
      </c>
      <c r="P1802" s="6">
        <f>IF(E1802=0,0,E1802/L1802)</f>
        <v>37.149310344827583</v>
      </c>
      <c r="Q1802" t="str">
        <f>LEFT(N1802,FIND("/",N1802)-1)</f>
        <v>music</v>
      </c>
      <c r="R1802" t="str">
        <f>RIGHT(N1802,LEN(N1802)-FIND("/",N1802))</f>
        <v>indie rock</v>
      </c>
      <c r="S1802" s="10">
        <f>(((J1802/60)/60)/24)+DATE(1970,1,1)</f>
        <v>41934.71056712963</v>
      </c>
      <c r="T1802" s="10">
        <f>(((I1802/60)/60)/24)+DATE(1970,1,1)</f>
        <v>41955.752233796295</v>
      </c>
      <c r="U1802" s="5">
        <f>P1802/3304</f>
        <v>1.1243737997829172E-2</v>
      </c>
      <c r="V1802" s="5">
        <f>L1802/26457</f>
        <v>2.1922364591601467E-3</v>
      </c>
    </row>
    <row r="1803" spans="1:22" ht="48" x14ac:dyDescent="0.2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5">
        <f>E1803/D1803</f>
        <v>0.17933333333333334</v>
      </c>
      <c r="P1803" s="6">
        <f>IF(E1803=0,0,E1803/L1803)</f>
        <v>74.206896551724142</v>
      </c>
      <c r="Q1803" t="str">
        <f>LEFT(N1803,FIND("/",N1803)-1)</f>
        <v>games</v>
      </c>
      <c r="R1803" t="str">
        <f>RIGHT(N1803,LEN(N1803)-FIND("/",N1803))</f>
        <v>video games</v>
      </c>
      <c r="S1803" s="10">
        <f>(((J1803/60)/60)/24)+DATE(1970,1,1)</f>
        <v>41885.51798611111</v>
      </c>
      <c r="T1803" s="10">
        <f>(((I1803/60)/60)/24)+DATE(1970,1,1)</f>
        <v>41916.145833333336</v>
      </c>
      <c r="U1803" s="5">
        <f>P1803/3304</f>
        <v>2.2459714452701011E-2</v>
      </c>
      <c r="V1803" s="5">
        <f>L1803/26457</f>
        <v>1.0961182295800734E-3</v>
      </c>
    </row>
    <row r="1804" spans="1:22" ht="48" x14ac:dyDescent="0.2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5">
        <f>E1804/D1804</f>
        <v>1.0760000000000001</v>
      </c>
      <c r="P1804" s="6">
        <f>IF(E1804=0,0,E1804/L1804)</f>
        <v>89.666666666666671</v>
      </c>
      <c r="Q1804" t="str">
        <f>LEFT(N1804,FIND("/",N1804)-1)</f>
        <v>theater</v>
      </c>
      <c r="R1804" t="str">
        <f>RIGHT(N1804,LEN(N1804)-FIND("/",N1804))</f>
        <v>plays</v>
      </c>
      <c r="S1804" s="10">
        <f>(((J1804/60)/60)/24)+DATE(1970,1,1)</f>
        <v>42183.231006944443</v>
      </c>
      <c r="T1804" s="10">
        <f>(((I1804/60)/60)/24)+DATE(1970,1,1)</f>
        <v>42228.231006944443</v>
      </c>
      <c r="U1804" s="5">
        <f>P1804/3304</f>
        <v>2.7138821630347056E-2</v>
      </c>
      <c r="V1804" s="5">
        <f>L1804/26457</f>
        <v>9.0713232792833656E-4</v>
      </c>
    </row>
    <row r="1805" spans="1:22" ht="48" x14ac:dyDescent="0.2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5">
        <f>E1805/D1805</f>
        <v>1.3438124999999999</v>
      </c>
      <c r="P1805" s="6">
        <f>IF(E1805=0,0,E1805/L1805)</f>
        <v>39.816666666666663</v>
      </c>
      <c r="Q1805" t="str">
        <f>LEFT(N1805,FIND("/",N1805)-1)</f>
        <v>music</v>
      </c>
      <c r="R1805" t="str">
        <f>RIGHT(N1805,LEN(N1805)-FIND("/",N1805))</f>
        <v>rock</v>
      </c>
      <c r="S1805" s="10">
        <f>(((J1805/60)/60)/24)+DATE(1970,1,1)</f>
        <v>40250.242106481484</v>
      </c>
      <c r="T1805" s="10">
        <f>(((I1805/60)/60)/24)+DATE(1970,1,1)</f>
        <v>40286.290972222225</v>
      </c>
      <c r="U1805" s="5">
        <f>P1805/3304</f>
        <v>1.2051049233252622E-2</v>
      </c>
      <c r="V1805" s="5">
        <f>L1805/26457</f>
        <v>2.0410477378387574E-3</v>
      </c>
    </row>
    <row r="1806" spans="1:22" ht="48" x14ac:dyDescent="0.2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5">
        <f>E1806/D1806</f>
        <v>1.0734999999999999</v>
      </c>
      <c r="P1806" s="6">
        <f>IF(E1806=0,0,E1806/L1806)</f>
        <v>61.342857142857142</v>
      </c>
      <c r="Q1806" t="str">
        <f>LEFT(N1806,FIND("/",N1806)-1)</f>
        <v>music</v>
      </c>
      <c r="R1806" t="str">
        <f>RIGHT(N1806,LEN(N1806)-FIND("/",N1806))</f>
        <v>classical music</v>
      </c>
      <c r="S1806" s="10">
        <f>(((J1806/60)/60)/24)+DATE(1970,1,1)</f>
        <v>41026.655011574076</v>
      </c>
      <c r="T1806" s="10">
        <f>(((I1806/60)/60)/24)+DATE(1970,1,1)</f>
        <v>41057.655011574076</v>
      </c>
      <c r="U1806" s="5">
        <f>P1806/3304</f>
        <v>1.8566240055344171E-2</v>
      </c>
      <c r="V1806" s="5">
        <f>L1806/26457</f>
        <v>1.3229013115621574E-3</v>
      </c>
    </row>
    <row r="1807" spans="1:22" ht="48" x14ac:dyDescent="0.2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5">
        <f>E1807/D1807</f>
        <v>1.072505</v>
      </c>
      <c r="P1807" s="6">
        <f>IF(E1807=0,0,E1807/L1807)</f>
        <v>46.630652173913049</v>
      </c>
      <c r="Q1807" t="str">
        <f>LEFT(N1807,FIND("/",N1807)-1)</f>
        <v>music</v>
      </c>
      <c r="R1807" t="str">
        <f>RIGHT(N1807,LEN(N1807)-FIND("/",N1807))</f>
        <v>rock</v>
      </c>
      <c r="S1807" s="10">
        <f>(((J1807/60)/60)/24)+DATE(1970,1,1)</f>
        <v>40987.697638888887</v>
      </c>
      <c r="T1807" s="10">
        <f>(((I1807/60)/60)/24)+DATE(1970,1,1)</f>
        <v>41017.697638888887</v>
      </c>
      <c r="U1807" s="5">
        <f>P1807/3304</f>
        <v>1.4113393515106855E-2</v>
      </c>
      <c r="V1807" s="5">
        <f>L1807/26457</f>
        <v>1.7386702951959784E-3</v>
      </c>
    </row>
    <row r="1808" spans="1:22" ht="48" x14ac:dyDescent="0.2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5">
        <f>E1808/D1808</f>
        <v>1.0725</v>
      </c>
      <c r="P1808" s="6">
        <f>IF(E1808=0,0,E1808/L1808)</f>
        <v>107.25</v>
      </c>
      <c r="Q1808" t="str">
        <f>LEFT(N1808,FIND("/",N1808)-1)</f>
        <v>theater</v>
      </c>
      <c r="R1808" t="str">
        <f>RIGHT(N1808,LEN(N1808)-FIND("/",N1808))</f>
        <v>plays</v>
      </c>
      <c r="S1808" s="10">
        <f>(((J1808/60)/60)/24)+DATE(1970,1,1)</f>
        <v>42284.69694444444</v>
      </c>
      <c r="T1808" s="10">
        <f>(((I1808/60)/60)/24)+DATE(1970,1,1)</f>
        <v>42301.165972222225</v>
      </c>
      <c r="U1808" s="5">
        <f>P1808/3304</f>
        <v>3.2460653753026633E-2</v>
      </c>
      <c r="V1808" s="5">
        <f>L1808/26457</f>
        <v>7.559436066069471E-4</v>
      </c>
    </row>
    <row r="1809" spans="1:22" ht="32" x14ac:dyDescent="0.2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5">
        <f>E1809/D1809</f>
        <v>1.0721700000000001</v>
      </c>
      <c r="P1809" s="6">
        <f>IF(E1809=0,0,E1809/L1809)</f>
        <v>36.97137931034483</v>
      </c>
      <c r="Q1809" t="str">
        <f>LEFT(N1809,FIND("/",N1809)-1)</f>
        <v>music</v>
      </c>
      <c r="R1809" t="str">
        <f>RIGHT(N1809,LEN(N1809)-FIND("/",N1809))</f>
        <v>indie rock</v>
      </c>
      <c r="S1809" s="10">
        <f>(((J1809/60)/60)/24)+DATE(1970,1,1)</f>
        <v>41174.154178240737</v>
      </c>
      <c r="T1809" s="10">
        <f>(((I1809/60)/60)/24)+DATE(1970,1,1)</f>
        <v>41210.208333333336</v>
      </c>
      <c r="U1809" s="5">
        <f>P1809/3304</f>
        <v>1.1189884779160057E-2</v>
      </c>
      <c r="V1809" s="5">
        <f>L1809/26457</f>
        <v>2.1922364591601467E-3</v>
      </c>
    </row>
    <row r="1810" spans="1:22" ht="32" x14ac:dyDescent="0.2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5">
        <f>E1810/D1810</f>
        <v>1.4286666666666668</v>
      </c>
      <c r="P1810" s="6">
        <f>IF(E1810=0,0,E1810/L1810)</f>
        <v>44.645833333333336</v>
      </c>
      <c r="Q1810" t="str">
        <f>LEFT(N1810,FIND("/",N1810)-1)</f>
        <v>music</v>
      </c>
      <c r="R1810" t="str">
        <f>RIGHT(N1810,LEN(N1810)-FIND("/",N1810))</f>
        <v>pop</v>
      </c>
      <c r="S1810" s="10">
        <f>(((J1810/60)/60)/24)+DATE(1970,1,1)</f>
        <v>40974.791898148149</v>
      </c>
      <c r="T1810" s="10">
        <f>(((I1810/60)/60)/24)+DATE(1970,1,1)</f>
        <v>41004.750231481477</v>
      </c>
      <c r="U1810" s="5">
        <f>P1810/3304</f>
        <v>1.3512661420500404E-2</v>
      </c>
      <c r="V1810" s="5">
        <f>L1810/26457</f>
        <v>1.8142646558566731E-3</v>
      </c>
    </row>
    <row r="1811" spans="1:22" ht="64" x14ac:dyDescent="0.2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5">
        <f>E1811/D1811</f>
        <v>1.071</v>
      </c>
      <c r="P1811" s="6">
        <f>IF(E1811=0,0,E1811/L1811)</f>
        <v>31.970149253731343</v>
      </c>
      <c r="Q1811" t="str">
        <f>LEFT(N1811,FIND("/",N1811)-1)</f>
        <v>theater</v>
      </c>
      <c r="R1811" t="str">
        <f>RIGHT(N1811,LEN(N1811)-FIND("/",N1811))</f>
        <v>plays</v>
      </c>
      <c r="S1811" s="10">
        <f>(((J1811/60)/60)/24)+DATE(1970,1,1)</f>
        <v>41796.422326388885</v>
      </c>
      <c r="T1811" s="10">
        <f>(((I1811/60)/60)/24)+DATE(1970,1,1)</f>
        <v>41826.422326388885</v>
      </c>
      <c r="U1811" s="5">
        <f>P1811/3304</f>
        <v>9.6761952947128759E-3</v>
      </c>
      <c r="V1811" s="5">
        <f>L1811/26457</f>
        <v>2.5324110821332729E-3</v>
      </c>
    </row>
    <row r="1812" spans="1:22" ht="48" x14ac:dyDescent="0.2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5">
        <f>E1812/D1812</f>
        <v>1.0705</v>
      </c>
      <c r="P1812" s="6">
        <f>IF(E1812=0,0,E1812/L1812)</f>
        <v>125.94117647058823</v>
      </c>
      <c r="Q1812" t="str">
        <f>LEFT(N1812,FIND("/",N1812)-1)</f>
        <v>technology</v>
      </c>
      <c r="R1812" t="str">
        <f>RIGHT(N1812,LEN(N1812)-FIND("/",N1812))</f>
        <v>wearables</v>
      </c>
      <c r="S1812" s="10">
        <f>(((J1812/60)/60)/24)+DATE(1970,1,1)</f>
        <v>42416.767928240741</v>
      </c>
      <c r="T1812" s="10">
        <f>(((I1812/60)/60)/24)+DATE(1970,1,1)</f>
        <v>42446.726261574076</v>
      </c>
      <c r="U1812" s="5">
        <f>P1812/3304</f>
        <v>3.8117789488676827E-2</v>
      </c>
      <c r="V1812" s="5">
        <f>L1812/26457</f>
        <v>6.4255206561590508E-4</v>
      </c>
    </row>
    <row r="1813" spans="1:22" ht="48" x14ac:dyDescent="0.2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5">
        <f>E1813/D1813</f>
        <v>1.4266666666666667</v>
      </c>
      <c r="P1813" s="6">
        <f>IF(E1813=0,0,E1813/L1813)</f>
        <v>164.61538461538461</v>
      </c>
      <c r="Q1813" t="str">
        <f>LEFT(N1813,FIND("/",N1813)-1)</f>
        <v>theater</v>
      </c>
      <c r="R1813" t="str">
        <f>RIGHT(N1813,LEN(N1813)-FIND("/",N1813))</f>
        <v>plays</v>
      </c>
      <c r="S1813" s="10">
        <f>(((J1813/60)/60)/24)+DATE(1970,1,1)</f>
        <v>42171.317442129628</v>
      </c>
      <c r="T1813" s="10">
        <f>(((I1813/60)/60)/24)+DATE(1970,1,1)</f>
        <v>42195.875</v>
      </c>
      <c r="U1813" s="5">
        <f>P1813/3304</f>
        <v>4.9823058297634566E-2</v>
      </c>
      <c r="V1813" s="5">
        <f>L1813/26457</f>
        <v>4.9136334429451562E-4</v>
      </c>
    </row>
    <row r="1814" spans="1:22" ht="48" x14ac:dyDescent="0.2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5">
        <f>E1814/D1814</f>
        <v>1.019047619047619</v>
      </c>
      <c r="P1814" s="6">
        <f>IF(E1814=0,0,E1814/L1814)</f>
        <v>164.61538461538461</v>
      </c>
      <c r="Q1814" t="str">
        <f>LEFT(N1814,FIND("/",N1814)-1)</f>
        <v>theater</v>
      </c>
      <c r="R1814" t="str">
        <f>RIGHT(N1814,LEN(N1814)-FIND("/",N1814))</f>
        <v>plays</v>
      </c>
      <c r="S1814" s="10">
        <f>(((J1814/60)/60)/24)+DATE(1970,1,1)</f>
        <v>42411.942291666666</v>
      </c>
      <c r="T1814" s="10">
        <f>(((I1814/60)/60)/24)+DATE(1970,1,1)</f>
        <v>42434.041666666672</v>
      </c>
      <c r="U1814" s="5">
        <f>P1814/3304</f>
        <v>4.9823058297634566E-2</v>
      </c>
      <c r="V1814" s="5">
        <f>L1814/26457</f>
        <v>4.9136334429451562E-4</v>
      </c>
    </row>
    <row r="1815" spans="1:22" ht="48" x14ac:dyDescent="0.2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5">
        <f>E1815/D1815</f>
        <v>1.0660000000000001</v>
      </c>
      <c r="P1815" s="6">
        <f>IF(E1815=0,0,E1815/L1815)</f>
        <v>21.755102040816325</v>
      </c>
      <c r="Q1815" t="str">
        <f>LEFT(N1815,FIND("/",N1815)-1)</f>
        <v>film &amp; video</v>
      </c>
      <c r="R1815" t="str">
        <f>RIGHT(N1815,LEN(N1815)-FIND("/",N1815))</f>
        <v>television</v>
      </c>
      <c r="S1815" s="10">
        <f>(((J1815/60)/60)/24)+DATE(1970,1,1)</f>
        <v>42256.391875000001</v>
      </c>
      <c r="T1815" s="10">
        <f>(((I1815/60)/60)/24)+DATE(1970,1,1)</f>
        <v>42274.843055555553</v>
      </c>
      <c r="U1815" s="5">
        <f>P1815/3304</f>
        <v>6.5844739832979192E-3</v>
      </c>
      <c r="V1815" s="5">
        <f>L1815/26457</f>
        <v>3.7041236723740407E-3</v>
      </c>
    </row>
    <row r="1816" spans="1:22" ht="48" x14ac:dyDescent="0.2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5">
        <f>E1816/D1816</f>
        <v>1.0660000000000001</v>
      </c>
      <c r="P1816" s="6">
        <f>IF(E1816=0,0,E1816/L1816)</f>
        <v>48.454545454545453</v>
      </c>
      <c r="Q1816" t="str">
        <f>LEFT(N1816,FIND("/",N1816)-1)</f>
        <v>music</v>
      </c>
      <c r="R1816" t="str">
        <f>RIGHT(N1816,LEN(N1816)-FIND("/",N1816))</f>
        <v>indie rock</v>
      </c>
      <c r="S1816" s="10">
        <f>(((J1816/60)/60)/24)+DATE(1970,1,1)</f>
        <v>41299.793356481481</v>
      </c>
      <c r="T1816" s="10">
        <f>(((I1816/60)/60)/24)+DATE(1970,1,1)</f>
        <v>41344.751689814817</v>
      </c>
      <c r="U1816" s="5">
        <f>P1816/3304</f>
        <v>1.4665419326436275E-2</v>
      </c>
      <c r="V1816" s="5">
        <f>L1816/26457</f>
        <v>1.6630759345352838E-3</v>
      </c>
    </row>
    <row r="1817" spans="1:22" ht="48" x14ac:dyDescent="0.2">
      <c r="A1817">
        <v>2111</v>
      </c>
      <c r="B1817" s="3" t="s">
        <v>2112</v>
      </c>
      <c r="C1817" s="3" t="s">
        <v>6221</v>
      </c>
      <c r="D1817">
        <v>2000</v>
      </c>
      <c r="E1817">
        <v>2130</v>
      </c>
      <c r="F1817" t="s">
        <v>8219</v>
      </c>
      <c r="G1817" t="s">
        <v>8224</v>
      </c>
      <c r="H1817" t="s">
        <v>8246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8279</v>
      </c>
      <c r="O1817" s="5">
        <f>E1817/D1817</f>
        <v>1.0649999999999999</v>
      </c>
      <c r="P1817" s="6">
        <f>IF(E1817=0,0,E1817/L1817)</f>
        <v>54.615384615384613</v>
      </c>
      <c r="Q1817" t="str">
        <f>LEFT(N1817,FIND("/",N1817)-1)</f>
        <v>music</v>
      </c>
      <c r="R1817" t="str">
        <f>RIGHT(N1817,LEN(N1817)-FIND("/",N1817))</f>
        <v>indie rock</v>
      </c>
      <c r="S1817" s="10">
        <f>(((J1817/60)/60)/24)+DATE(1970,1,1)</f>
        <v>40703.197048611109</v>
      </c>
      <c r="T1817" s="10">
        <f>(((I1817/60)/60)/24)+DATE(1970,1,1)</f>
        <v>40770.041666666664</v>
      </c>
      <c r="U1817" s="5">
        <f>P1817/3304</f>
        <v>1.6530080089402124E-2</v>
      </c>
      <c r="V1817" s="5">
        <f>L1817/26457</f>
        <v>1.474090032883547E-3</v>
      </c>
    </row>
    <row r="1818" spans="1:22" ht="48" x14ac:dyDescent="0.2">
      <c r="A1818">
        <v>207</v>
      </c>
      <c r="B1818" s="3" t="s">
        <v>209</v>
      </c>
      <c r="C1818" s="3" t="s">
        <v>4317</v>
      </c>
      <c r="D1818">
        <v>14000</v>
      </c>
      <c r="E1818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8268</v>
      </c>
      <c r="O1818" s="5">
        <f>E1818/D1818</f>
        <v>0.15214285714285714</v>
      </c>
      <c r="P1818" s="6">
        <f>IF(E1818=0,0,E1818/L1818)</f>
        <v>163.84615384615384</v>
      </c>
      <c r="Q1818" t="str">
        <f>LEFT(N1818,FIND("/",N1818)-1)</f>
        <v>film &amp; video</v>
      </c>
      <c r="R1818" t="str">
        <f>RIGHT(N1818,LEN(N1818)-FIND("/",N1818))</f>
        <v>drama</v>
      </c>
      <c r="S1818" s="10">
        <f>(((J1818/60)/60)/24)+DATE(1970,1,1)</f>
        <v>41978.197199074071</v>
      </c>
      <c r="T1818" s="10">
        <f>(((I1818/60)/60)/24)+DATE(1970,1,1)</f>
        <v>42008.197199074071</v>
      </c>
      <c r="U1818" s="5">
        <f>P1818/3304</f>
        <v>4.9590240268206368E-2</v>
      </c>
      <c r="V1818" s="5">
        <f>L1818/26457</f>
        <v>4.9136334429451562E-4</v>
      </c>
    </row>
    <row r="1819" spans="1:22" ht="48" x14ac:dyDescent="0.2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5">
        <f>E1819/D1819</f>
        <v>0.16376923076923078</v>
      </c>
      <c r="P1819" s="6">
        <f>IF(E1819=0,0,E1819/L1819)</f>
        <v>49.511627906976742</v>
      </c>
      <c r="Q1819" t="str">
        <f>LEFT(N1819,FIND("/",N1819)-1)</f>
        <v>theater</v>
      </c>
      <c r="R1819" t="str">
        <f>RIGHT(N1819,LEN(N1819)-FIND("/",N1819))</f>
        <v>plays</v>
      </c>
      <c r="S1819" s="10">
        <f>(((J1819/60)/60)/24)+DATE(1970,1,1)</f>
        <v>42265.817002314812</v>
      </c>
      <c r="T1819" s="10">
        <f>(((I1819/60)/60)/24)+DATE(1970,1,1)</f>
        <v>42295.817002314812</v>
      </c>
      <c r="U1819" s="5">
        <f>P1819/3304</f>
        <v>1.498535953600991E-2</v>
      </c>
      <c r="V1819" s="5">
        <f>L1819/26457</f>
        <v>1.6252787542049363E-3</v>
      </c>
    </row>
    <row r="1820" spans="1:22" ht="48" x14ac:dyDescent="0.2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5">
        <f>E1820/D1820</f>
        <v>1.0629949999999999</v>
      </c>
      <c r="P1820" s="6">
        <f>IF(E1820=0,0,E1820/L1820)</f>
        <v>51.853414634146333</v>
      </c>
      <c r="Q1820" t="str">
        <f>LEFT(N1820,FIND("/",N1820)-1)</f>
        <v>theater</v>
      </c>
      <c r="R1820" t="str">
        <f>RIGHT(N1820,LEN(N1820)-FIND("/",N1820))</f>
        <v>plays</v>
      </c>
      <c r="S1820" s="10">
        <f>(((J1820/60)/60)/24)+DATE(1970,1,1)</f>
        <v>42758.559629629628</v>
      </c>
      <c r="T1820" s="10">
        <f>(((I1820/60)/60)/24)+DATE(1970,1,1)</f>
        <v>42788.559629629628</v>
      </c>
      <c r="U1820" s="5">
        <f>P1820/3304</f>
        <v>1.5694132758518865E-2</v>
      </c>
      <c r="V1820" s="5">
        <f>L1820/26457</f>
        <v>1.5496843935442416E-3</v>
      </c>
    </row>
    <row r="1821" spans="1:22" ht="48" x14ac:dyDescent="0.2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5">
        <f>E1821/D1821</f>
        <v>1.0095190476190474</v>
      </c>
      <c r="P1821" s="6">
        <f>IF(E1821=0,0,E1821/L1821)</f>
        <v>78.518148148148143</v>
      </c>
      <c r="Q1821" t="str">
        <f>LEFT(N1821,FIND("/",N1821)-1)</f>
        <v>theater</v>
      </c>
      <c r="R1821" t="str">
        <f>RIGHT(N1821,LEN(N1821)-FIND("/",N1821))</f>
        <v>plays</v>
      </c>
      <c r="S1821" s="10">
        <f>(((J1821/60)/60)/24)+DATE(1970,1,1)</f>
        <v>42497.275706018518</v>
      </c>
      <c r="T1821" s="10">
        <f>(((I1821/60)/60)/24)+DATE(1970,1,1)</f>
        <v>42535.904861111107</v>
      </c>
      <c r="U1821" s="5">
        <f>P1821/3304</f>
        <v>2.3764572684064209E-2</v>
      </c>
      <c r="V1821" s="5">
        <f>L1821/26457</f>
        <v>1.0205238689193787E-3</v>
      </c>
    </row>
    <row r="1822" spans="1:22" ht="48" x14ac:dyDescent="0.2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5">
        <f>E1822/D1822</f>
        <v>0.49186046511627907</v>
      </c>
      <c r="P1822" s="6">
        <f>IF(E1822=0,0,E1822/L1822)</f>
        <v>132.1875</v>
      </c>
      <c r="Q1822" t="str">
        <f>LEFT(N1822,FIND("/",N1822)-1)</f>
        <v>photography</v>
      </c>
      <c r="R1822" t="str">
        <f>RIGHT(N1822,LEN(N1822)-FIND("/",N1822))</f>
        <v>nature</v>
      </c>
      <c r="S1822" s="10">
        <f>(((J1822/60)/60)/24)+DATE(1970,1,1)</f>
        <v>41892.688750000001</v>
      </c>
      <c r="T1822" s="10">
        <f>(((I1822/60)/60)/24)+DATE(1970,1,1)</f>
        <v>41913.165972222225</v>
      </c>
      <c r="U1822" s="5">
        <f>P1822/3304</f>
        <v>4.0008323244552058E-2</v>
      </c>
      <c r="V1822" s="5">
        <f>L1822/26457</f>
        <v>6.0475488528555774E-4</v>
      </c>
    </row>
    <row r="1823" spans="1:22" ht="48" x14ac:dyDescent="0.2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5">
        <f>E1823/D1823</f>
        <v>7.0433333333333334E-2</v>
      </c>
      <c r="P1823" s="6">
        <f>IF(E1823=0,0,E1823/L1823)</f>
        <v>75.464285714285708</v>
      </c>
      <c r="Q1823" t="str">
        <f>LEFT(N1823,FIND("/",N1823)-1)</f>
        <v>theater</v>
      </c>
      <c r="R1823" t="str">
        <f>RIGHT(N1823,LEN(N1823)-FIND("/",N1823))</f>
        <v>plays</v>
      </c>
      <c r="S1823" s="10">
        <f>(((J1823/60)/60)/24)+DATE(1970,1,1)</f>
        <v>42136.767175925925</v>
      </c>
      <c r="T1823" s="10">
        <f>(((I1823/60)/60)/24)+DATE(1970,1,1)</f>
        <v>42166.767175925925</v>
      </c>
      <c r="U1823" s="5">
        <f>P1823/3304</f>
        <v>2.2840280179868555E-2</v>
      </c>
      <c r="V1823" s="5">
        <f>L1823/26457</f>
        <v>1.0583210492497259E-3</v>
      </c>
    </row>
    <row r="1824" spans="1:22" ht="48" x14ac:dyDescent="0.2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5">
        <f>E1824/D1824</f>
        <v>2.1129899999999997E-2</v>
      </c>
      <c r="P1824" s="6">
        <f>IF(E1824=0,0,E1824/L1824)</f>
        <v>21.34333333333333</v>
      </c>
      <c r="Q1824" t="str">
        <f>LEFT(N1824,FIND("/",N1824)-1)</f>
        <v>games</v>
      </c>
      <c r="R1824" t="str">
        <f>RIGHT(N1824,LEN(N1824)-FIND("/",N1824))</f>
        <v>video games</v>
      </c>
      <c r="S1824" s="10">
        <f>(((J1824/60)/60)/24)+DATE(1970,1,1)</f>
        <v>41643.487175925926</v>
      </c>
      <c r="T1824" s="10">
        <f>(((I1824/60)/60)/24)+DATE(1970,1,1)</f>
        <v>41673.487175925926</v>
      </c>
      <c r="U1824" s="5">
        <f>P1824/3304</f>
        <v>6.4598466505246159E-3</v>
      </c>
      <c r="V1824" s="5">
        <f>L1824/26457</f>
        <v>3.7419208527043881E-3</v>
      </c>
    </row>
    <row r="1825" spans="1:22" ht="48" x14ac:dyDescent="0.2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5">
        <f>E1825/D1825</f>
        <v>2.1105</v>
      </c>
      <c r="P1825" s="6">
        <f>IF(E1825=0,0,E1825/L1825)</f>
        <v>95.931818181818187</v>
      </c>
      <c r="Q1825" t="str">
        <f>LEFT(N1825,FIND("/",N1825)-1)</f>
        <v>music</v>
      </c>
      <c r="R1825" t="str">
        <f>RIGHT(N1825,LEN(N1825)-FIND("/",N1825))</f>
        <v>rock</v>
      </c>
      <c r="S1825" s="10">
        <f>(((J1825/60)/60)/24)+DATE(1970,1,1)</f>
        <v>41320.717465277776</v>
      </c>
      <c r="T1825" s="10">
        <f>(((I1825/60)/60)/24)+DATE(1970,1,1)</f>
        <v>41344.166666666664</v>
      </c>
      <c r="U1825" s="5">
        <f>P1825/3304</f>
        <v>2.9035053929121726E-2</v>
      </c>
      <c r="V1825" s="5">
        <f>L1825/26457</f>
        <v>8.3153796726764188E-4</v>
      </c>
    </row>
    <row r="1826" spans="1:22" ht="48" x14ac:dyDescent="0.2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5">
        <f>E1826/D1826</f>
        <v>1.0549999999999999</v>
      </c>
      <c r="P1826" s="6">
        <f>IF(E1826=0,0,E1826/L1826)</f>
        <v>60.285714285714285</v>
      </c>
      <c r="Q1826" t="str">
        <f>LEFT(N1826,FIND("/",N1826)-1)</f>
        <v>theater</v>
      </c>
      <c r="R1826" t="str">
        <f>RIGHT(N1826,LEN(N1826)-FIND("/",N1826))</f>
        <v>plays</v>
      </c>
      <c r="S1826" s="10">
        <f>(((J1826/60)/60)/24)+DATE(1970,1,1)</f>
        <v>42132.036168981482</v>
      </c>
      <c r="T1826" s="10">
        <f>(((I1826/60)/60)/24)+DATE(1970,1,1)</f>
        <v>42186.290972222225</v>
      </c>
      <c r="U1826" s="5">
        <f>P1826/3304</f>
        <v>1.8246281563472848E-2</v>
      </c>
      <c r="V1826" s="5">
        <f>L1826/26457</f>
        <v>1.3229013115621574E-3</v>
      </c>
    </row>
    <row r="1827" spans="1:22" ht="32" x14ac:dyDescent="0.2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5">
        <f>E1827/D1827</f>
        <v>1.0535000000000001</v>
      </c>
      <c r="P1827" s="6">
        <f>IF(E1827=0,0,E1827/L1827)</f>
        <v>123.94117647058823</v>
      </c>
      <c r="Q1827" t="str">
        <f>LEFT(N1827,FIND("/",N1827)-1)</f>
        <v>theater</v>
      </c>
      <c r="R1827" t="str">
        <f>RIGHT(N1827,LEN(N1827)-FIND("/",N1827))</f>
        <v>plays</v>
      </c>
      <c r="S1827" s="10">
        <f>(((J1827/60)/60)/24)+DATE(1970,1,1)</f>
        <v>42694.110185185185</v>
      </c>
      <c r="T1827" s="10">
        <f>(((I1827/60)/60)/24)+DATE(1970,1,1)</f>
        <v>42709.041666666672</v>
      </c>
      <c r="U1827" s="5">
        <f>P1827/3304</f>
        <v>3.7512462612163511E-2</v>
      </c>
      <c r="V1827" s="5">
        <f>L1827/26457</f>
        <v>6.4255206561590508E-4</v>
      </c>
    </row>
    <row r="1828" spans="1:22" ht="48" x14ac:dyDescent="0.2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5">
        <f>E1828/D1828</f>
        <v>2.1029999999999998E-3</v>
      </c>
      <c r="P1828" s="6">
        <f>IF(E1828=0,0,E1828/L1828)</f>
        <v>420.6</v>
      </c>
      <c r="Q1828" t="str">
        <f>LEFT(N1828,FIND("/",N1828)-1)</f>
        <v>theater</v>
      </c>
      <c r="R1828" t="str">
        <f>RIGHT(N1828,LEN(N1828)-FIND("/",N1828))</f>
        <v>spaces</v>
      </c>
      <c r="S1828" s="10">
        <f>(((J1828/60)/60)/24)+DATE(1970,1,1)</f>
        <v>42237.181608796294</v>
      </c>
      <c r="T1828" s="10">
        <f>(((I1828/60)/60)/24)+DATE(1970,1,1)</f>
        <v>42267.181608796294</v>
      </c>
      <c r="U1828" s="5">
        <f>P1828/3304</f>
        <v>0.12730024213075061</v>
      </c>
      <c r="V1828" s="5">
        <f>L1828/26457</f>
        <v>1.8898590165173677E-4</v>
      </c>
    </row>
    <row r="1829" spans="1:22" ht="48" x14ac:dyDescent="0.2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5">
        <f>E1829/D1829</f>
        <v>1.0509999999999999</v>
      </c>
      <c r="P1829" s="6">
        <f>IF(E1829=0,0,E1829/L1829)</f>
        <v>28.405405405405407</v>
      </c>
      <c r="Q1829" t="str">
        <f>LEFT(N1829,FIND("/",N1829)-1)</f>
        <v>theater</v>
      </c>
      <c r="R1829" t="str">
        <f>RIGHT(N1829,LEN(N1829)-FIND("/",N1829))</f>
        <v>plays</v>
      </c>
      <c r="S1829" s="10">
        <f>(((J1829/60)/60)/24)+DATE(1970,1,1)</f>
        <v>41897.536134259259</v>
      </c>
      <c r="T1829" s="10">
        <f>(((I1829/60)/60)/24)+DATE(1970,1,1)</f>
        <v>41927.536134259259</v>
      </c>
      <c r="U1829" s="5">
        <f>P1829/3304</f>
        <v>8.5972776650742756E-3</v>
      </c>
      <c r="V1829" s="5">
        <f>L1829/26457</f>
        <v>2.7969913444457041E-3</v>
      </c>
    </row>
    <row r="1830" spans="1:22" ht="48" x14ac:dyDescent="0.2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5">
        <f>E1830/D1830</f>
        <v>1.4013333333333333</v>
      </c>
      <c r="P1830" s="6">
        <f>IF(E1830=0,0,E1830/L1830)</f>
        <v>61.823529411764703</v>
      </c>
      <c r="Q1830" t="str">
        <f>LEFT(N1830,FIND("/",N1830)-1)</f>
        <v>theater</v>
      </c>
      <c r="R1830" t="str">
        <f>RIGHT(N1830,LEN(N1830)-FIND("/",N1830))</f>
        <v>plays</v>
      </c>
      <c r="S1830" s="10">
        <f>(((J1830/60)/60)/24)+DATE(1970,1,1)</f>
        <v>42058.904074074075</v>
      </c>
      <c r="T1830" s="10">
        <f>(((I1830/60)/60)/24)+DATE(1970,1,1)</f>
        <v>42095.165972222225</v>
      </c>
      <c r="U1830" s="5">
        <f>P1830/3304</f>
        <v>1.8711721976926363E-2</v>
      </c>
      <c r="V1830" s="5">
        <f>L1830/26457</f>
        <v>1.2851041312318102E-3</v>
      </c>
    </row>
    <row r="1831" spans="1:22" ht="48" x14ac:dyDescent="0.2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5">
        <f>E1831/D1831</f>
        <v>1.0505</v>
      </c>
      <c r="P1831" s="6">
        <f>IF(E1831=0,0,E1831/L1831)</f>
        <v>42.02</v>
      </c>
      <c r="Q1831" t="str">
        <f>LEFT(N1831,FIND("/",N1831)-1)</f>
        <v>music</v>
      </c>
      <c r="R1831" t="str">
        <f>RIGHT(N1831,LEN(N1831)-FIND("/",N1831))</f>
        <v>rock</v>
      </c>
      <c r="S1831" s="10">
        <f>(((J1831/60)/60)/24)+DATE(1970,1,1)</f>
        <v>41443.83452546296</v>
      </c>
      <c r="T1831" s="10">
        <f>(((I1831/60)/60)/24)+DATE(1970,1,1)</f>
        <v>41466.83452546296</v>
      </c>
      <c r="U1831" s="5">
        <f>P1831/3304</f>
        <v>1.2717917675544796E-2</v>
      </c>
      <c r="V1831" s="5">
        <f>L1831/26457</f>
        <v>1.8898590165173678E-3</v>
      </c>
    </row>
    <row r="1832" spans="1:22" ht="48" x14ac:dyDescent="0.2">
      <c r="A1832">
        <v>3386</v>
      </c>
      <c r="B1832" s="3" t="s">
        <v>3385</v>
      </c>
      <c r="C1832" s="3" t="s">
        <v>7496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1417620506</v>
      </c>
      <c r="J1832">
        <v>1415028506</v>
      </c>
      <c r="K1832" t="b">
        <v>0</v>
      </c>
      <c r="L1832">
        <v>41</v>
      </c>
      <c r="M1832" t="b">
        <v>1</v>
      </c>
      <c r="N1832" t="s">
        <v>8271</v>
      </c>
      <c r="O1832" s="5">
        <f>E1832/D1832</f>
        <v>1.05</v>
      </c>
      <c r="P1832" s="6">
        <f>IF(E1832=0,0,E1832/L1832)</f>
        <v>51.219512195121951</v>
      </c>
      <c r="Q1832" t="str">
        <f>LEFT(N1832,FIND("/",N1832)-1)</f>
        <v>theater</v>
      </c>
      <c r="R1832" t="str">
        <f>RIGHT(N1832,LEN(N1832)-FIND("/",N1832))</f>
        <v>plays</v>
      </c>
      <c r="S1832" s="10">
        <f>(((J1832/60)/60)/24)+DATE(1970,1,1)</f>
        <v>41946.644745370373</v>
      </c>
      <c r="T1832" s="10">
        <f>(((I1832/60)/60)/24)+DATE(1970,1,1)</f>
        <v>41976.644745370373</v>
      </c>
      <c r="U1832" s="5">
        <f>P1832/3304</f>
        <v>1.5502273666804465E-2</v>
      </c>
      <c r="V1832" s="5">
        <f>L1832/26457</f>
        <v>1.5496843935442416E-3</v>
      </c>
    </row>
    <row r="1833" spans="1:22" ht="48" x14ac:dyDescent="0.2">
      <c r="A1833">
        <v>3708</v>
      </c>
      <c r="B1833" s="3" t="s">
        <v>3705</v>
      </c>
      <c r="C1833" s="3" t="s">
        <v>7818</v>
      </c>
      <c r="D1833">
        <v>700</v>
      </c>
      <c r="E1833">
        <v>2100</v>
      </c>
      <c r="F1833" t="s">
        <v>8219</v>
      </c>
      <c r="G1833" t="s">
        <v>8224</v>
      </c>
      <c r="H1833" t="s">
        <v>8246</v>
      </c>
      <c r="I1833">
        <v>1404444286</v>
      </c>
      <c r="J1833">
        <v>1403234686</v>
      </c>
      <c r="K1833" t="b">
        <v>0</v>
      </c>
      <c r="L1833">
        <v>39</v>
      </c>
      <c r="M1833" t="b">
        <v>1</v>
      </c>
      <c r="N1833" t="s">
        <v>8271</v>
      </c>
      <c r="O1833" s="5">
        <f>E1833/D1833</f>
        <v>3</v>
      </c>
      <c r="P1833" s="6">
        <f>IF(E1833=0,0,E1833/L1833)</f>
        <v>53.846153846153847</v>
      </c>
      <c r="Q1833" t="str">
        <f>LEFT(N1833,FIND("/",N1833)-1)</f>
        <v>theater</v>
      </c>
      <c r="R1833" t="str">
        <f>RIGHT(N1833,LEN(N1833)-FIND("/",N1833))</f>
        <v>plays</v>
      </c>
      <c r="S1833" s="10">
        <f>(((J1833/60)/60)/24)+DATE(1970,1,1)</f>
        <v>41810.142199074071</v>
      </c>
      <c r="T1833" s="10">
        <f>(((I1833/60)/60)/24)+DATE(1970,1,1)</f>
        <v>41824.142199074071</v>
      </c>
      <c r="U1833" s="5">
        <f>P1833/3304</f>
        <v>1.6297262059973925E-2</v>
      </c>
      <c r="V1833" s="5">
        <f>L1833/26457</f>
        <v>1.474090032883547E-3</v>
      </c>
    </row>
    <row r="1834" spans="1:22" ht="48" x14ac:dyDescent="0.2">
      <c r="A1834">
        <v>2645</v>
      </c>
      <c r="B1834" s="3" t="s">
        <v>2645</v>
      </c>
      <c r="C1834" s="3" t="s">
        <v>6755</v>
      </c>
      <c r="D1834">
        <v>20000</v>
      </c>
      <c r="E1834">
        <v>2100</v>
      </c>
      <c r="F1834" t="s">
        <v>8220</v>
      </c>
      <c r="G1834" t="s">
        <v>8226</v>
      </c>
      <c r="H1834" t="s">
        <v>8248</v>
      </c>
      <c r="I1834">
        <v>1415481203</v>
      </c>
      <c r="J1834">
        <v>1412885603</v>
      </c>
      <c r="K1834" t="b">
        <v>1</v>
      </c>
      <c r="L1834">
        <v>23</v>
      </c>
      <c r="M1834" t="b">
        <v>0</v>
      </c>
      <c r="N1834" t="s">
        <v>8301</v>
      </c>
      <c r="O1834" s="5">
        <f>E1834/D1834</f>
        <v>0.105</v>
      </c>
      <c r="P1834" s="6">
        <f>IF(E1834=0,0,E1834/L1834)</f>
        <v>91.304347826086953</v>
      </c>
      <c r="Q1834" t="str">
        <f>LEFT(N1834,FIND("/",N1834)-1)</f>
        <v>technology</v>
      </c>
      <c r="R1834" t="str">
        <f>RIGHT(N1834,LEN(N1834)-FIND("/",N1834))</f>
        <v>space exploration</v>
      </c>
      <c r="S1834" s="10">
        <f>(((J1834/60)/60)/24)+DATE(1970,1,1)</f>
        <v>41921.842627314814</v>
      </c>
      <c r="T1834" s="10">
        <f>(((I1834/60)/60)/24)+DATE(1970,1,1)</f>
        <v>41951.884293981479</v>
      </c>
      <c r="U1834" s="5">
        <f>P1834/3304</f>
        <v>2.763448784082535E-2</v>
      </c>
      <c r="V1834" s="5">
        <f>L1834/26457</f>
        <v>8.6933514759798922E-4</v>
      </c>
    </row>
    <row r="1835" spans="1:22" ht="64" x14ac:dyDescent="0.2">
      <c r="A1835">
        <v>2534</v>
      </c>
      <c r="B1835" s="3" t="s">
        <v>2534</v>
      </c>
      <c r="C1835" s="3" t="s">
        <v>6644</v>
      </c>
      <c r="D1835">
        <v>2000</v>
      </c>
      <c r="E1835">
        <v>2100</v>
      </c>
      <c r="F1835" t="s">
        <v>8219</v>
      </c>
      <c r="G1835" t="s">
        <v>8224</v>
      </c>
      <c r="H1835" t="s">
        <v>8246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8300</v>
      </c>
      <c r="O1835" s="5">
        <f>E1835/D1835</f>
        <v>1.05</v>
      </c>
      <c r="P1835" s="6">
        <f>IF(E1835=0,0,E1835/L1835)</f>
        <v>150</v>
      </c>
      <c r="Q1835" t="str">
        <f>LEFT(N1835,FIND("/",N1835)-1)</f>
        <v>music</v>
      </c>
      <c r="R1835" t="str">
        <f>RIGHT(N1835,LEN(N1835)-FIND("/",N1835))</f>
        <v>classical music</v>
      </c>
      <c r="S1835" s="10">
        <f>(((J1835/60)/60)/24)+DATE(1970,1,1)</f>
        <v>40127.700370370374</v>
      </c>
      <c r="T1835" s="10">
        <f>(((I1835/60)/60)/24)+DATE(1970,1,1)</f>
        <v>40179.25</v>
      </c>
      <c r="U1835" s="5">
        <f>P1835/3304</f>
        <v>4.5399515738498791E-2</v>
      </c>
      <c r="V1835" s="5">
        <f>L1835/26457</f>
        <v>5.2916052462486296E-4</v>
      </c>
    </row>
    <row r="1836" spans="1:22" ht="48" x14ac:dyDescent="0.2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5">
        <f>E1836/D1836</f>
        <v>1.0665777537961894</v>
      </c>
      <c r="P1836" s="6">
        <f>IF(E1836=0,0,E1836/L1836)</f>
        <v>27.936800000000002</v>
      </c>
      <c r="Q1836" t="str">
        <f>LEFT(N1836,FIND("/",N1836)-1)</f>
        <v>music</v>
      </c>
      <c r="R1836" t="str">
        <f>RIGHT(N1836,LEN(N1836)-FIND("/",N1836))</f>
        <v>indie rock</v>
      </c>
      <c r="S1836" s="10">
        <f>(((J1836/60)/60)/24)+DATE(1970,1,1)</f>
        <v>41004.802465277775</v>
      </c>
      <c r="T1836" s="10">
        <f>(((I1836/60)/60)/24)+DATE(1970,1,1)</f>
        <v>41034.802407407406</v>
      </c>
      <c r="U1836" s="5">
        <f>P1836/3304</f>
        <v>8.4554479418886205E-3</v>
      </c>
      <c r="V1836" s="5">
        <f>L1836/26457</f>
        <v>2.8347885247760516E-3</v>
      </c>
    </row>
    <row r="1837" spans="1:22" ht="48" x14ac:dyDescent="0.2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5">
        <f>E1837/D1837</f>
        <v>1.0475000000000001</v>
      </c>
      <c r="P1837" s="6">
        <f>IF(E1837=0,0,E1837/L1837)</f>
        <v>55.131578947368418</v>
      </c>
      <c r="Q1837" t="str">
        <f>LEFT(N1837,FIND("/",N1837)-1)</f>
        <v>theater</v>
      </c>
      <c r="R1837" t="str">
        <f>RIGHT(N1837,LEN(N1837)-FIND("/",N1837))</f>
        <v>plays</v>
      </c>
      <c r="S1837" s="10">
        <f>(((J1837/60)/60)/24)+DATE(1970,1,1)</f>
        <v>41997.507905092592</v>
      </c>
      <c r="T1837" s="10">
        <f>(((I1837/60)/60)/24)+DATE(1970,1,1)</f>
        <v>42027.507905092592</v>
      </c>
      <c r="U1837" s="5">
        <f>P1837/3304</f>
        <v>1.6686313240728941E-2</v>
      </c>
      <c r="V1837" s="5">
        <f>L1837/26457</f>
        <v>1.4362928525531995E-3</v>
      </c>
    </row>
    <row r="1838" spans="1:22" ht="48" x14ac:dyDescent="0.2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5">
        <f>E1838/D1838</f>
        <v>1.0465</v>
      </c>
      <c r="P1838" s="6">
        <f>IF(E1838=0,0,E1838/L1838)</f>
        <v>63.424242424242422</v>
      </c>
      <c r="Q1838" t="str">
        <f>LEFT(N1838,FIND("/",N1838)-1)</f>
        <v>theater</v>
      </c>
      <c r="R1838" t="str">
        <f>RIGHT(N1838,LEN(N1838)-FIND("/",N1838))</f>
        <v>plays</v>
      </c>
      <c r="S1838" s="10">
        <f>(((J1838/60)/60)/24)+DATE(1970,1,1)</f>
        <v>42458.680925925932</v>
      </c>
      <c r="T1838" s="10">
        <f>(((I1838/60)/60)/24)+DATE(1970,1,1)</f>
        <v>42488.680925925932</v>
      </c>
      <c r="U1838" s="5">
        <f>P1838/3304</f>
        <v>1.9196199280945042E-2</v>
      </c>
      <c r="V1838" s="5">
        <f>L1838/26457</f>
        <v>1.2473069509014627E-3</v>
      </c>
    </row>
    <row r="1839" spans="1:22" ht="48" x14ac:dyDescent="0.2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5">
        <f>E1839/D1839</f>
        <v>1.0435000000000001</v>
      </c>
      <c r="P1839" s="6">
        <f>IF(E1839=0,0,E1839/L1839)</f>
        <v>39.377358490566039</v>
      </c>
      <c r="Q1839" t="str">
        <f>LEFT(N1839,FIND("/",N1839)-1)</f>
        <v>theater</v>
      </c>
      <c r="R1839" t="str">
        <f>RIGHT(N1839,LEN(N1839)-FIND("/",N1839))</f>
        <v>plays</v>
      </c>
      <c r="S1839" s="10">
        <f>(((J1839/60)/60)/24)+DATE(1970,1,1)</f>
        <v>41990.99863425926</v>
      </c>
      <c r="T1839" s="10">
        <f>(((I1839/60)/60)/24)+DATE(1970,1,1)</f>
        <v>42020.99863425926</v>
      </c>
      <c r="U1839" s="5">
        <f>P1839/3304</f>
        <v>1.1918086710219745E-2</v>
      </c>
      <c r="V1839" s="5">
        <f>L1839/26457</f>
        <v>2.0032505575084099E-3</v>
      </c>
    </row>
    <row r="1840" spans="1:22" ht="48" x14ac:dyDescent="0.2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5">
        <f>E1840/D1840</f>
        <v>1.1588888888888889</v>
      </c>
      <c r="P1840" s="6">
        <f>IF(E1840=0,0,E1840/L1840)</f>
        <v>59.6</v>
      </c>
      <c r="Q1840" t="str">
        <f>LEFT(N1840,FIND("/",N1840)-1)</f>
        <v>theater</v>
      </c>
      <c r="R1840" t="str">
        <f>RIGHT(N1840,LEN(N1840)-FIND("/",N1840))</f>
        <v>plays</v>
      </c>
      <c r="S1840" s="10">
        <f>(((J1840/60)/60)/24)+DATE(1970,1,1)</f>
        <v>42056.65143518518</v>
      </c>
      <c r="T1840" s="10">
        <f>(((I1840/60)/60)/24)+DATE(1970,1,1)</f>
        <v>42091.609768518523</v>
      </c>
      <c r="U1840" s="5">
        <f>P1840/3304</f>
        <v>1.8038740920096854E-2</v>
      </c>
      <c r="V1840" s="5">
        <f>L1840/26457</f>
        <v>1.3229013115621574E-3</v>
      </c>
    </row>
    <row r="1841" spans="1:22" ht="48" x14ac:dyDescent="0.2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5">
        <f>E1841/D1841</f>
        <v>0.1041125</v>
      </c>
      <c r="P1841" s="6">
        <f>IF(E1841=0,0,E1841/L1841)</f>
        <v>63.098484848484851</v>
      </c>
      <c r="Q1841" t="str">
        <f>LEFT(N1841,FIND("/",N1841)-1)</f>
        <v>publishing</v>
      </c>
      <c r="R1841" t="str">
        <f>RIGHT(N1841,LEN(N1841)-FIND("/",N1841))</f>
        <v>children's books</v>
      </c>
      <c r="S1841" s="10">
        <f>(((J1841/60)/60)/24)+DATE(1970,1,1)</f>
        <v>41686.705208333333</v>
      </c>
      <c r="T1841" s="10">
        <f>(((I1841/60)/60)/24)+DATE(1970,1,1)</f>
        <v>41716.663541666669</v>
      </c>
      <c r="U1841" s="5">
        <f>P1841/3304</f>
        <v>1.9097604373028102E-2</v>
      </c>
      <c r="V1841" s="5">
        <f>L1841/26457</f>
        <v>1.2473069509014627E-3</v>
      </c>
    </row>
    <row r="1842" spans="1:22" ht="48" x14ac:dyDescent="0.2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5">
        <f>E1842/D1842</f>
        <v>1.7333333333333334</v>
      </c>
      <c r="P1842" s="6">
        <f>IF(E1842=0,0,E1842/L1842)</f>
        <v>86.666666666666671</v>
      </c>
      <c r="Q1842" t="str">
        <f>LEFT(N1842,FIND("/",N1842)-1)</f>
        <v>film &amp; video</v>
      </c>
      <c r="R1842" t="str">
        <f>RIGHT(N1842,LEN(N1842)-FIND("/",N1842))</f>
        <v>shorts</v>
      </c>
      <c r="S1842" s="10">
        <f>(((J1842/60)/60)/24)+DATE(1970,1,1)</f>
        <v>41433.01829861111</v>
      </c>
      <c r="T1842" s="10">
        <f>(((I1842/60)/60)/24)+DATE(1970,1,1)</f>
        <v>41463.01829861111</v>
      </c>
      <c r="U1842" s="5">
        <f>P1842/3304</f>
        <v>2.6230831315577081E-2</v>
      </c>
      <c r="V1842" s="5">
        <f>L1842/26457</f>
        <v>9.0713232792833656E-4</v>
      </c>
    </row>
    <row r="1843" spans="1:22" ht="48" x14ac:dyDescent="0.2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8276</v>
      </c>
      <c r="O1843" s="5">
        <f>E1843/D1843</f>
        <v>1.038</v>
      </c>
      <c r="P1843" s="6">
        <f>IF(E1843=0,0,E1843/L1843)</f>
        <v>46.133333333333333</v>
      </c>
      <c r="Q1843" t="str">
        <f>LEFT(N1843,FIND("/",N1843)-1)</f>
        <v>music</v>
      </c>
      <c r="R1843" t="str">
        <f>RIGHT(N1843,LEN(N1843)-FIND("/",N1843))</f>
        <v>rock</v>
      </c>
      <c r="S1843" s="10">
        <f>(((J1843/60)/60)/24)+DATE(1970,1,1)</f>
        <v>41355.825497685182</v>
      </c>
      <c r="T1843" s="10">
        <f>(((I1843/60)/60)/24)+DATE(1970,1,1)</f>
        <v>41386.875</v>
      </c>
      <c r="U1843" s="5">
        <f>P1843/3304</f>
        <v>1.3962873284907184E-2</v>
      </c>
      <c r="V1843" s="5">
        <f>L1843/26457</f>
        <v>1.700873114865631E-3</v>
      </c>
    </row>
    <row r="1844" spans="1:22" ht="48" x14ac:dyDescent="0.2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8271</v>
      </c>
      <c r="O1844" s="5">
        <f>E1844/D1844</f>
        <v>1.1533333333333333</v>
      </c>
      <c r="P1844" s="6">
        <f>IF(E1844=0,0,E1844/L1844)</f>
        <v>53.230769230769234</v>
      </c>
      <c r="Q1844" t="str">
        <f>LEFT(N1844,FIND("/",N1844)-1)</f>
        <v>theater</v>
      </c>
      <c r="R1844" t="str">
        <f>RIGHT(N1844,LEN(N1844)-FIND("/",N1844))</f>
        <v>plays</v>
      </c>
      <c r="S1844" s="10">
        <f>(((J1844/60)/60)/24)+DATE(1970,1,1)</f>
        <v>42128.736608796295</v>
      </c>
      <c r="T1844" s="10">
        <f>(((I1844/60)/60)/24)+DATE(1970,1,1)</f>
        <v>42141.125</v>
      </c>
      <c r="U1844" s="5">
        <f>P1844/3304</f>
        <v>1.6111007636431366E-2</v>
      </c>
      <c r="V1844" s="5">
        <f>L1844/26457</f>
        <v>1.474090032883547E-3</v>
      </c>
    </row>
    <row r="1845" spans="1:22" ht="48" x14ac:dyDescent="0.2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5">
        <f>E1845/D1845</f>
        <v>1.0375000000000001</v>
      </c>
      <c r="P1845" s="6">
        <f>IF(E1845=0,0,E1845/L1845)</f>
        <v>42.346938775510203</v>
      </c>
      <c r="Q1845" t="str">
        <f>LEFT(N1845,FIND("/",N1845)-1)</f>
        <v>publishing</v>
      </c>
      <c r="R1845" t="str">
        <f>RIGHT(N1845,LEN(N1845)-FIND("/",N1845))</f>
        <v>nonfiction</v>
      </c>
      <c r="S1845" s="10">
        <f>(((J1845/60)/60)/24)+DATE(1970,1,1)</f>
        <v>41249.749085648145</v>
      </c>
      <c r="T1845" s="10">
        <f>(((I1845/60)/60)/24)+DATE(1970,1,1)</f>
        <v>41279.749085648145</v>
      </c>
      <c r="U1845" s="5">
        <f>P1845/3304</f>
        <v>1.2816870089440133E-2</v>
      </c>
      <c r="V1845" s="5">
        <f>L1845/26457</f>
        <v>1.8520618361870203E-3</v>
      </c>
    </row>
    <row r="1846" spans="1:22" ht="48" x14ac:dyDescent="0.2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5">
        <f>E1846/D1846</f>
        <v>1.0365</v>
      </c>
      <c r="P1846" s="6">
        <f>IF(E1846=0,0,E1846/L1846)</f>
        <v>54.55263157894737</v>
      </c>
      <c r="Q1846" t="str">
        <f>LEFT(N1846,FIND("/",N1846)-1)</f>
        <v>theater</v>
      </c>
      <c r="R1846" t="str">
        <f>RIGHT(N1846,LEN(N1846)-FIND("/",N1846))</f>
        <v>plays</v>
      </c>
      <c r="S1846" s="10">
        <f>(((J1846/60)/60)/24)+DATE(1970,1,1)</f>
        <v>42225.513888888891</v>
      </c>
      <c r="T1846" s="10">
        <f>(((I1846/60)/60)/24)+DATE(1970,1,1)</f>
        <v>42242.958333333328</v>
      </c>
      <c r="U1846" s="5">
        <f>P1846/3304</f>
        <v>1.6511087039632982E-2</v>
      </c>
      <c r="V1846" s="5">
        <f>L1846/26457</f>
        <v>1.4362928525531995E-3</v>
      </c>
    </row>
    <row r="1847" spans="1:22" ht="48" x14ac:dyDescent="0.2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5">
        <f>E1847/D1847</f>
        <v>0.20705000000000001</v>
      </c>
      <c r="P1847" s="6">
        <f>IF(E1847=0,0,E1847/L1847)</f>
        <v>82.82</v>
      </c>
      <c r="Q1847" t="str">
        <f>LEFT(N1847,FIND("/",N1847)-1)</f>
        <v>food</v>
      </c>
      <c r="R1847" t="str">
        <f>RIGHT(N1847,LEN(N1847)-FIND("/",N1847))</f>
        <v>food trucks</v>
      </c>
      <c r="S1847" s="10">
        <f>(((J1847/60)/60)/24)+DATE(1970,1,1)</f>
        <v>41792.214467592588</v>
      </c>
      <c r="T1847" s="10">
        <f>(((I1847/60)/60)/24)+DATE(1970,1,1)</f>
        <v>41826.214467592588</v>
      </c>
      <c r="U1847" s="5">
        <f>P1847/3304</f>
        <v>2.5066585956416462E-2</v>
      </c>
      <c r="V1847" s="5">
        <f>L1847/26457</f>
        <v>9.449295082586839E-4</v>
      </c>
    </row>
    <row r="1848" spans="1:22" ht="48" x14ac:dyDescent="0.2">
      <c r="A1848">
        <v>3195</v>
      </c>
      <c r="B1848" s="3" t="s">
        <v>3195</v>
      </c>
      <c r="C1848" s="3" t="s">
        <v>7305</v>
      </c>
      <c r="D1848">
        <v>3500</v>
      </c>
      <c r="E1848">
        <v>2070</v>
      </c>
      <c r="F1848" t="s">
        <v>8221</v>
      </c>
      <c r="G1848" t="s">
        <v>8224</v>
      </c>
      <c r="H1848" t="s">
        <v>8246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8305</v>
      </c>
      <c r="O1848" s="5">
        <f>E1848/D1848</f>
        <v>0.59142857142857141</v>
      </c>
      <c r="P1848" s="6">
        <f>IF(E1848=0,0,E1848/L1848)</f>
        <v>53.07692307692308</v>
      </c>
      <c r="Q1848" t="str">
        <f>LEFT(N1848,FIND("/",N1848)-1)</f>
        <v>theater</v>
      </c>
      <c r="R1848" t="str">
        <f>RIGHT(N1848,LEN(N1848)-FIND("/",N1848))</f>
        <v>musical</v>
      </c>
      <c r="S1848" s="10">
        <f>(((J1848/60)/60)/24)+DATE(1970,1,1)</f>
        <v>42017.594236111108</v>
      </c>
      <c r="T1848" s="10">
        <f>(((I1848/60)/60)/24)+DATE(1970,1,1)</f>
        <v>42047.594236111108</v>
      </c>
      <c r="U1848" s="5">
        <f>P1848/3304</f>
        <v>1.6064444030545726E-2</v>
      </c>
      <c r="V1848" s="5">
        <f>L1848/26457</f>
        <v>1.474090032883547E-3</v>
      </c>
    </row>
    <row r="1849" spans="1:22" ht="48" x14ac:dyDescent="0.2">
      <c r="A1849">
        <v>144</v>
      </c>
      <c r="B1849" s="3" t="s">
        <v>146</v>
      </c>
      <c r="C1849" s="3" t="s">
        <v>4254</v>
      </c>
      <c r="D1849">
        <v>7500</v>
      </c>
      <c r="E1849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8267</v>
      </c>
      <c r="O1849" s="5">
        <f>E1849/D1849</f>
        <v>0.27600000000000002</v>
      </c>
      <c r="P1849" s="6">
        <f>IF(E1849=0,0,E1849/L1849)</f>
        <v>55.945945945945944</v>
      </c>
      <c r="Q1849" t="str">
        <f>LEFT(N1849,FIND("/",N1849)-1)</f>
        <v>film &amp; video</v>
      </c>
      <c r="R1849" t="str">
        <f>RIGHT(N1849,LEN(N1849)-FIND("/",N1849))</f>
        <v>science fiction</v>
      </c>
      <c r="S1849" s="10">
        <f>(((J1849/60)/60)/24)+DATE(1970,1,1)</f>
        <v>42047.762407407412</v>
      </c>
      <c r="T1849" s="10">
        <f>(((I1849/60)/60)/24)+DATE(1970,1,1)</f>
        <v>42107.72074074074</v>
      </c>
      <c r="U1849" s="5">
        <f>P1849/3304</f>
        <v>1.6932792356521169E-2</v>
      </c>
      <c r="V1849" s="5">
        <f>L1849/26457</f>
        <v>1.3984956722228521E-3</v>
      </c>
    </row>
    <row r="1850" spans="1:22" ht="48" x14ac:dyDescent="0.2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5">
        <f>E1850/D1850</f>
        <v>2.0670670670670672</v>
      </c>
      <c r="P1850" s="6">
        <f>IF(E1850=0,0,E1850/L1850)</f>
        <v>43.020833333333336</v>
      </c>
      <c r="Q1850" t="str">
        <f>LEFT(N1850,FIND("/",N1850)-1)</f>
        <v>film &amp; video</v>
      </c>
      <c r="R1850" t="str">
        <f>RIGHT(N1850,LEN(N1850)-FIND("/",N1850))</f>
        <v>documentary</v>
      </c>
      <c r="S1850" s="10">
        <f>(((J1850/60)/60)/24)+DATE(1970,1,1)</f>
        <v>41755.117581018516</v>
      </c>
      <c r="T1850" s="10">
        <f>(((I1850/60)/60)/24)+DATE(1970,1,1)</f>
        <v>41778.117581018516</v>
      </c>
      <c r="U1850" s="5">
        <f>P1850/3304</f>
        <v>1.3020833333333334E-2</v>
      </c>
      <c r="V1850" s="5">
        <f>L1850/26457</f>
        <v>1.8142646558566731E-3</v>
      </c>
    </row>
    <row r="1851" spans="1:22" ht="48" x14ac:dyDescent="0.2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5">
        <f>E1851/D1851</f>
        <v>1.0325</v>
      </c>
      <c r="P1851" s="6">
        <f>IF(E1851=0,0,E1851/L1851)</f>
        <v>50.365853658536587</v>
      </c>
      <c r="Q1851" t="str">
        <f>LEFT(N1851,FIND("/",N1851)-1)</f>
        <v>music</v>
      </c>
      <c r="R1851" t="str">
        <f>RIGHT(N1851,LEN(N1851)-FIND("/",N1851))</f>
        <v>indie rock</v>
      </c>
      <c r="S1851" s="10">
        <f>(((J1851/60)/60)/24)+DATE(1970,1,1)</f>
        <v>40793.998599537037</v>
      </c>
      <c r="T1851" s="10">
        <f>(((I1851/60)/60)/24)+DATE(1970,1,1)</f>
        <v>40828.998599537037</v>
      </c>
      <c r="U1851" s="5">
        <f>P1851/3304</f>
        <v>1.524390243902439E-2</v>
      </c>
      <c r="V1851" s="5">
        <f>L1851/26457</f>
        <v>1.5496843935442416E-3</v>
      </c>
    </row>
    <row r="1852" spans="1:22" ht="48" x14ac:dyDescent="0.2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5">
        <f>E1852/D1852</f>
        <v>1.0315000000000001</v>
      </c>
      <c r="P1852" s="6">
        <f>IF(E1852=0,0,E1852/L1852)</f>
        <v>44.847826086956523</v>
      </c>
      <c r="Q1852" t="str">
        <f>LEFT(N1852,FIND("/",N1852)-1)</f>
        <v>theater</v>
      </c>
      <c r="R1852" t="str">
        <f>RIGHT(N1852,LEN(N1852)-FIND("/",N1852))</f>
        <v>plays</v>
      </c>
      <c r="S1852" s="10">
        <f>(((J1852/60)/60)/24)+DATE(1970,1,1)</f>
        <v>42248.640162037031</v>
      </c>
      <c r="T1852" s="10">
        <f>(((I1852/60)/60)/24)+DATE(1970,1,1)</f>
        <v>42279.75</v>
      </c>
      <c r="U1852" s="5">
        <f>P1852/3304</f>
        <v>1.3573797241814928E-2</v>
      </c>
      <c r="V1852" s="5">
        <f>L1852/26457</f>
        <v>1.7386702951959784E-3</v>
      </c>
    </row>
    <row r="1853" spans="1:22" ht="48" x14ac:dyDescent="0.2">
      <c r="A1853">
        <v>3465</v>
      </c>
      <c r="B1853" s="3" t="s">
        <v>3464</v>
      </c>
      <c r="C1853" s="3" t="s">
        <v>7575</v>
      </c>
      <c r="D1853">
        <v>2000</v>
      </c>
      <c r="E1853">
        <v>2060</v>
      </c>
      <c r="F1853" t="s">
        <v>8219</v>
      </c>
      <c r="G1853" t="s">
        <v>8225</v>
      </c>
      <c r="H1853" t="s">
        <v>8247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8271</v>
      </c>
      <c r="O1853" s="5">
        <f>E1853/D1853</f>
        <v>1.03</v>
      </c>
      <c r="P1853" s="6">
        <f>IF(E1853=0,0,E1853/L1853)</f>
        <v>57.222222222222221</v>
      </c>
      <c r="Q1853" t="str">
        <f>LEFT(N1853,FIND("/",N1853)-1)</f>
        <v>theater</v>
      </c>
      <c r="R1853" t="str">
        <f>RIGHT(N1853,LEN(N1853)-FIND("/",N1853))</f>
        <v>plays</v>
      </c>
      <c r="S1853" s="10">
        <f>(((J1853/60)/60)/24)+DATE(1970,1,1)</f>
        <v>42200.625833333332</v>
      </c>
      <c r="T1853" s="10">
        <f>(((I1853/60)/60)/24)+DATE(1970,1,1)</f>
        <v>42225.666666666672</v>
      </c>
      <c r="U1853" s="5">
        <f>P1853/3304</f>
        <v>1.7319074522464353E-2</v>
      </c>
      <c r="V1853" s="5">
        <f>L1853/26457</f>
        <v>1.3606984918925048E-3</v>
      </c>
    </row>
    <row r="1854" spans="1:22" ht="48" x14ac:dyDescent="0.2">
      <c r="A1854">
        <v>3280</v>
      </c>
      <c r="B1854" s="3" t="s">
        <v>3280</v>
      </c>
      <c r="C1854" s="3" t="s">
        <v>7390</v>
      </c>
      <c r="D1854">
        <v>2000</v>
      </c>
      <c r="E1854">
        <v>2060</v>
      </c>
      <c r="F1854" t="s">
        <v>8219</v>
      </c>
      <c r="G1854" t="s">
        <v>8224</v>
      </c>
      <c r="H1854" t="s">
        <v>8246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8271</v>
      </c>
      <c r="O1854" s="5">
        <f>E1854/D1854</f>
        <v>1.03</v>
      </c>
      <c r="P1854" s="6">
        <f>IF(E1854=0,0,E1854/L1854)</f>
        <v>68.666666666666671</v>
      </c>
      <c r="Q1854" t="str">
        <f>LEFT(N1854,FIND("/",N1854)-1)</f>
        <v>theater</v>
      </c>
      <c r="R1854" t="str">
        <f>RIGHT(N1854,LEN(N1854)-FIND("/",N1854))</f>
        <v>plays</v>
      </c>
      <c r="S1854" s="10">
        <f>(((J1854/60)/60)/24)+DATE(1970,1,1)</f>
        <v>42121.756921296299</v>
      </c>
      <c r="T1854" s="10">
        <f>(((I1854/60)/60)/24)+DATE(1970,1,1)</f>
        <v>42156.208333333328</v>
      </c>
      <c r="U1854" s="5">
        <f>P1854/3304</f>
        <v>2.0782889426957225E-2</v>
      </c>
      <c r="V1854" s="5">
        <f>L1854/26457</f>
        <v>1.1339154099104206E-3</v>
      </c>
    </row>
    <row r="1855" spans="1:22" ht="48" x14ac:dyDescent="0.2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5">
        <f>E1855/D1855</f>
        <v>0.52794871794871789</v>
      </c>
      <c r="P1855" s="6">
        <f>IF(E1855=0,0,E1855/L1855)</f>
        <v>44.760869565217391</v>
      </c>
      <c r="Q1855" t="str">
        <f>LEFT(N1855,FIND("/",N1855)-1)</f>
        <v>theater</v>
      </c>
      <c r="R1855" t="str">
        <f>RIGHT(N1855,LEN(N1855)-FIND("/",N1855))</f>
        <v>musical</v>
      </c>
      <c r="S1855" s="10">
        <f>(((J1855/60)/60)/24)+DATE(1970,1,1)</f>
        <v>42372.624166666668</v>
      </c>
      <c r="T1855" s="10">
        <f>(((I1855/60)/60)/24)+DATE(1970,1,1)</f>
        <v>42402.624166666668</v>
      </c>
      <c r="U1855" s="5">
        <f>P1855/3304</f>
        <v>1.3547478681966523E-2</v>
      </c>
      <c r="V1855" s="5">
        <f>L1855/26457</f>
        <v>1.7386702951959784E-3</v>
      </c>
    </row>
    <row r="1856" spans="1:22" ht="48" x14ac:dyDescent="0.2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5">
        <f>E1856/D1856</f>
        <v>1.3711066666666665</v>
      </c>
      <c r="P1856" s="6">
        <f>IF(E1856=0,0,E1856/L1856)</f>
        <v>89.419999999999987</v>
      </c>
      <c r="Q1856" t="str">
        <f>LEFT(N1856,FIND("/",N1856)-1)</f>
        <v>music</v>
      </c>
      <c r="R1856" t="str">
        <f>RIGHT(N1856,LEN(N1856)-FIND("/",N1856))</f>
        <v>rock</v>
      </c>
      <c r="S1856" s="10">
        <f>(((J1856/60)/60)/24)+DATE(1970,1,1)</f>
        <v>40925.599664351852</v>
      </c>
      <c r="T1856" s="10">
        <f>(((I1856/60)/60)/24)+DATE(1970,1,1)</f>
        <v>40979.207638888889</v>
      </c>
      <c r="U1856" s="5">
        <f>P1856/3304</f>
        <v>2.7064164648910406E-2</v>
      </c>
      <c r="V1856" s="5">
        <f>L1856/26457</f>
        <v>8.6933514759798922E-4</v>
      </c>
    </row>
    <row r="1857" spans="1:22" ht="48" x14ac:dyDescent="0.2">
      <c r="A1857">
        <v>3428</v>
      </c>
      <c r="B1857" s="3" t="s">
        <v>3427</v>
      </c>
      <c r="C1857" s="3" t="s">
        <v>7538</v>
      </c>
      <c r="D1857">
        <v>2000</v>
      </c>
      <c r="E1857">
        <v>2055</v>
      </c>
      <c r="F1857" t="s">
        <v>8219</v>
      </c>
      <c r="G1857" t="s">
        <v>8225</v>
      </c>
      <c r="H1857" t="s">
        <v>8247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8271</v>
      </c>
      <c r="O1857" s="5">
        <f>E1857/D1857</f>
        <v>1.0275000000000001</v>
      </c>
      <c r="P1857" s="6">
        <f>IF(E1857=0,0,E1857/L1857)</f>
        <v>40.294117647058826</v>
      </c>
      <c r="Q1857" t="str">
        <f>LEFT(N1857,FIND("/",N1857)-1)</f>
        <v>theater</v>
      </c>
      <c r="R1857" t="str">
        <f>RIGHT(N1857,LEN(N1857)-FIND("/",N1857))</f>
        <v>plays</v>
      </c>
      <c r="S1857" s="10">
        <f>(((J1857/60)/60)/24)+DATE(1970,1,1)</f>
        <v>42038.720451388886</v>
      </c>
      <c r="T1857" s="10">
        <f>(((I1857/60)/60)/24)+DATE(1970,1,1)</f>
        <v>42063.708333333328</v>
      </c>
      <c r="U1857" s="5">
        <f>P1857/3304</f>
        <v>1.2195556188577126E-2</v>
      </c>
      <c r="V1857" s="5">
        <f>L1857/26457</f>
        <v>1.9276561968477152E-3</v>
      </c>
    </row>
    <row r="1858" spans="1:22" ht="48" x14ac:dyDescent="0.2">
      <c r="A1858">
        <v>1301</v>
      </c>
      <c r="B1858" s="3" t="s">
        <v>1302</v>
      </c>
      <c r="C1858" s="3" t="s">
        <v>5411</v>
      </c>
      <c r="D1858">
        <v>2000</v>
      </c>
      <c r="E1858">
        <v>2055</v>
      </c>
      <c r="F1858" t="s">
        <v>8219</v>
      </c>
      <c r="G1858" t="s">
        <v>8224</v>
      </c>
      <c r="H1858" t="s">
        <v>8246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8271</v>
      </c>
      <c r="O1858" s="5">
        <f>E1858/D1858</f>
        <v>1.0275000000000001</v>
      </c>
      <c r="P1858" s="6">
        <f>IF(E1858=0,0,E1858/L1858)</f>
        <v>70.862068965517238</v>
      </c>
      <c r="Q1858" t="str">
        <f>LEFT(N1858,FIND("/",N1858)-1)</f>
        <v>theater</v>
      </c>
      <c r="R1858" t="str">
        <f>RIGHT(N1858,LEN(N1858)-FIND("/",N1858))</f>
        <v>plays</v>
      </c>
      <c r="S1858" s="10">
        <f>(((J1858/60)/60)/24)+DATE(1970,1,1)</f>
        <v>42195.749745370369</v>
      </c>
      <c r="T1858" s="10">
        <f>(((I1858/60)/60)/24)+DATE(1970,1,1)</f>
        <v>42206.125</v>
      </c>
      <c r="U1858" s="5">
        <f>P1858/3304</f>
        <v>2.144735743508391E-2</v>
      </c>
      <c r="V1858" s="5">
        <f>L1858/26457</f>
        <v>1.0961182295800734E-3</v>
      </c>
    </row>
    <row r="1859" spans="1:22" ht="48" x14ac:dyDescent="0.2">
      <c r="A1859">
        <v>2644</v>
      </c>
      <c r="B1859" s="3" t="s">
        <v>2644</v>
      </c>
      <c r="C1859" s="3" t="s">
        <v>6754</v>
      </c>
      <c r="D1859">
        <v>100000</v>
      </c>
      <c r="E1859">
        <v>2053</v>
      </c>
      <c r="F1859" t="s">
        <v>8220</v>
      </c>
      <c r="G1859" t="s">
        <v>8224</v>
      </c>
      <c r="H1859" t="s">
        <v>8246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8301</v>
      </c>
      <c r="O1859" s="5">
        <f>E1859/D1859</f>
        <v>2.053E-2</v>
      </c>
      <c r="P1859" s="6">
        <f>IF(E1859=0,0,E1859/L1859)</f>
        <v>39.480769230769234</v>
      </c>
      <c r="Q1859" t="str">
        <f>LEFT(N1859,FIND("/",N1859)-1)</f>
        <v>technology</v>
      </c>
      <c r="R1859" t="str">
        <f>RIGHT(N1859,LEN(N1859)-FIND("/",N1859))</f>
        <v>space exploration</v>
      </c>
      <c r="S1859" s="10">
        <f>(((J1859/60)/60)/24)+DATE(1970,1,1)</f>
        <v>42774.792071759264</v>
      </c>
      <c r="T1859" s="10">
        <f>(((I1859/60)/60)/24)+DATE(1970,1,1)</f>
        <v>42804.792071759264</v>
      </c>
      <c r="U1859" s="5">
        <f>P1859/3304</f>
        <v>1.194938536040231E-2</v>
      </c>
      <c r="V1859" s="5">
        <f>L1859/26457</f>
        <v>1.9654533771780625E-3</v>
      </c>
    </row>
    <row r="1860" spans="1:22" ht="48" x14ac:dyDescent="0.2">
      <c r="A1860">
        <v>1839</v>
      </c>
      <c r="B1860" s="3" t="s">
        <v>1840</v>
      </c>
      <c r="C1860" s="3" t="s">
        <v>5949</v>
      </c>
      <c r="D1860">
        <v>1000</v>
      </c>
      <c r="E1860">
        <v>2053</v>
      </c>
      <c r="F1860" t="s">
        <v>8219</v>
      </c>
      <c r="G1860" t="s">
        <v>8224</v>
      </c>
      <c r="H1860" t="s">
        <v>8246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8276</v>
      </c>
      <c r="O1860" s="5">
        <f>E1860/D1860</f>
        <v>2.0529999999999999</v>
      </c>
      <c r="P1860" s="6">
        <f>IF(E1860=0,0,E1860/L1860)</f>
        <v>45.62222222222222</v>
      </c>
      <c r="Q1860" t="str">
        <f>LEFT(N1860,FIND("/",N1860)-1)</f>
        <v>music</v>
      </c>
      <c r="R1860" t="str">
        <f>RIGHT(N1860,LEN(N1860)-FIND("/",N1860))</f>
        <v>rock</v>
      </c>
      <c r="S1860" s="10">
        <f>(((J1860/60)/60)/24)+DATE(1970,1,1)</f>
        <v>42614.722013888888</v>
      </c>
      <c r="T1860" s="10">
        <f>(((I1860/60)/60)/24)+DATE(1970,1,1)</f>
        <v>42644.722013888888</v>
      </c>
      <c r="U1860" s="5">
        <f>P1860/3304</f>
        <v>1.3808178638687113E-2</v>
      </c>
      <c r="V1860" s="5">
        <f>L1860/26457</f>
        <v>1.700873114865631E-3</v>
      </c>
    </row>
    <row r="1861" spans="1:22" ht="32" x14ac:dyDescent="0.2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5">
        <f>E1861/D1861</f>
        <v>1.3680000000000001</v>
      </c>
      <c r="P1861" s="6">
        <f>IF(E1861=0,0,E1861/L1861)</f>
        <v>54</v>
      </c>
      <c r="Q1861" t="str">
        <f>LEFT(N1861,FIND("/",N1861)-1)</f>
        <v>music</v>
      </c>
      <c r="R1861" t="str">
        <f>RIGHT(N1861,LEN(N1861)-FIND("/",N1861))</f>
        <v>indie rock</v>
      </c>
      <c r="S1861" s="10">
        <f>(((J1861/60)/60)/24)+DATE(1970,1,1)</f>
        <v>41074.221562500003</v>
      </c>
      <c r="T1861" s="10">
        <f>(((I1861/60)/60)/24)+DATE(1970,1,1)</f>
        <v>41104.221562500003</v>
      </c>
      <c r="U1861" s="5">
        <f>P1861/3304</f>
        <v>1.6343825665859565E-2</v>
      </c>
      <c r="V1861" s="5">
        <f>L1861/26457</f>
        <v>1.4362928525531995E-3</v>
      </c>
    </row>
    <row r="1862" spans="1:22" ht="32" x14ac:dyDescent="0.2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5">
        <f>E1862/D1862</f>
        <v>1.0249999999999999</v>
      </c>
      <c r="P1862" s="6">
        <f>IF(E1862=0,0,E1862/L1862)</f>
        <v>34.745762711864408</v>
      </c>
      <c r="Q1862" t="str">
        <f>LEFT(N1862,FIND("/",N1862)-1)</f>
        <v>theater</v>
      </c>
      <c r="R1862" t="str">
        <f>RIGHT(N1862,LEN(N1862)-FIND("/",N1862))</f>
        <v>plays</v>
      </c>
      <c r="S1862" s="10">
        <f>(((J1862/60)/60)/24)+DATE(1970,1,1)</f>
        <v>42711.545196759253</v>
      </c>
      <c r="T1862" s="10">
        <f>(((I1862/60)/60)/24)+DATE(1970,1,1)</f>
        <v>42741.545196759253</v>
      </c>
      <c r="U1862" s="5">
        <f>P1862/3304</f>
        <v>1.0516272007222884E-2</v>
      </c>
      <c r="V1862" s="5">
        <f>L1862/26457</f>
        <v>2.2300336394904942E-3</v>
      </c>
    </row>
    <row r="1863" spans="1:22" ht="32" x14ac:dyDescent="0.2">
      <c r="A1863">
        <v>3678</v>
      </c>
      <c r="B1863" s="3" t="s">
        <v>3675</v>
      </c>
      <c r="C1863" s="3" t="s">
        <v>7788</v>
      </c>
      <c r="D1863">
        <v>2000</v>
      </c>
      <c r="E1863">
        <v>2050</v>
      </c>
      <c r="F1863" t="s">
        <v>8219</v>
      </c>
      <c r="G1863" t="s">
        <v>8225</v>
      </c>
      <c r="H1863" t="s">
        <v>8247</v>
      </c>
      <c r="I1863">
        <v>1433076298</v>
      </c>
      <c r="J1863">
        <v>1430052298</v>
      </c>
      <c r="K1863" t="b">
        <v>0</v>
      </c>
      <c r="L1863">
        <v>31</v>
      </c>
      <c r="M1863" t="b">
        <v>1</v>
      </c>
      <c r="N1863" t="s">
        <v>8271</v>
      </c>
      <c r="O1863" s="5">
        <f>E1863/D1863</f>
        <v>1.0249999999999999</v>
      </c>
      <c r="P1863" s="6">
        <f>IF(E1863=0,0,E1863/L1863)</f>
        <v>66.129032258064512</v>
      </c>
      <c r="Q1863" t="str">
        <f>LEFT(N1863,FIND("/",N1863)-1)</f>
        <v>theater</v>
      </c>
      <c r="R1863" t="str">
        <f>RIGHT(N1863,LEN(N1863)-FIND("/",N1863))</f>
        <v>plays</v>
      </c>
      <c r="S1863" s="10">
        <f>(((J1863/60)/60)/24)+DATE(1970,1,1)</f>
        <v>42120.531226851846</v>
      </c>
      <c r="T1863" s="10">
        <f>(((I1863/60)/60)/24)+DATE(1970,1,1)</f>
        <v>42155.531226851846</v>
      </c>
      <c r="U1863" s="5">
        <f>P1863/3304</f>
        <v>2.0014840271811295E-2</v>
      </c>
      <c r="V1863" s="5">
        <f>L1863/26457</f>
        <v>1.171712590240768E-3</v>
      </c>
    </row>
    <row r="1864" spans="1:22" ht="48" x14ac:dyDescent="0.2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5">
        <f>E1864/D1864</f>
        <v>1.0249999999999999</v>
      </c>
      <c r="P1864" s="6">
        <f>IF(E1864=0,0,E1864/L1864)</f>
        <v>73.214285714285708</v>
      </c>
      <c r="Q1864" t="str">
        <f>LEFT(N1864,FIND("/",N1864)-1)</f>
        <v>theater</v>
      </c>
      <c r="R1864" t="str">
        <f>RIGHT(N1864,LEN(N1864)-FIND("/",N1864))</f>
        <v>plays</v>
      </c>
      <c r="S1864" s="10">
        <f>(((J1864/60)/60)/24)+DATE(1970,1,1)</f>
        <v>42591.899988425925</v>
      </c>
      <c r="T1864" s="10">
        <f>(((I1864/60)/60)/24)+DATE(1970,1,1)</f>
        <v>42622.166666666672</v>
      </c>
      <c r="U1864" s="5">
        <f>P1864/3304</f>
        <v>2.2159287443791073E-2</v>
      </c>
      <c r="V1864" s="5">
        <f>L1864/26457</f>
        <v>1.0583210492497259E-3</v>
      </c>
    </row>
    <row r="1865" spans="1:22" ht="32" x14ac:dyDescent="0.2">
      <c r="A1865">
        <v>2788</v>
      </c>
      <c r="B1865" s="3" t="s">
        <v>2788</v>
      </c>
      <c r="C1865" s="3" t="s">
        <v>6898</v>
      </c>
      <c r="D1865">
        <v>2000</v>
      </c>
      <c r="E1865">
        <v>2050</v>
      </c>
      <c r="F1865" t="s">
        <v>8219</v>
      </c>
      <c r="G1865" t="s">
        <v>8224</v>
      </c>
      <c r="H1865" t="s">
        <v>8246</v>
      </c>
      <c r="I1865">
        <v>1469811043</v>
      </c>
      <c r="J1865">
        <v>1467219043</v>
      </c>
      <c r="K1865" t="b">
        <v>0</v>
      </c>
      <c r="L1865">
        <v>20</v>
      </c>
      <c r="M1865" t="b">
        <v>1</v>
      </c>
      <c r="N1865" t="s">
        <v>8271</v>
      </c>
      <c r="O1865" s="5">
        <f>E1865/D1865</f>
        <v>1.0249999999999999</v>
      </c>
      <c r="P1865" s="6">
        <f>IF(E1865=0,0,E1865/L1865)</f>
        <v>102.5</v>
      </c>
      <c r="Q1865" t="str">
        <f>LEFT(N1865,FIND("/",N1865)-1)</f>
        <v>theater</v>
      </c>
      <c r="R1865" t="str">
        <f>RIGHT(N1865,LEN(N1865)-FIND("/",N1865))</f>
        <v>plays</v>
      </c>
      <c r="S1865" s="10">
        <f>(((J1865/60)/60)/24)+DATE(1970,1,1)</f>
        <v>42550.701886574068</v>
      </c>
      <c r="T1865" s="10">
        <f>(((I1865/60)/60)/24)+DATE(1970,1,1)</f>
        <v>42580.701886574068</v>
      </c>
      <c r="U1865" s="5">
        <f>P1865/3304</f>
        <v>3.1023002421307507E-2</v>
      </c>
      <c r="V1865" s="5">
        <f>L1865/26457</f>
        <v>7.559436066069471E-4</v>
      </c>
    </row>
    <row r="1866" spans="1:22" ht="48" x14ac:dyDescent="0.2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5">
        <f>E1866/D1866</f>
        <v>1.0235000000000001</v>
      </c>
      <c r="P1866" s="6">
        <f>IF(E1866=0,0,E1866/L1866)</f>
        <v>52.487179487179489</v>
      </c>
      <c r="Q1866" t="str">
        <f>LEFT(N1866,FIND("/",N1866)-1)</f>
        <v>theater</v>
      </c>
      <c r="R1866" t="str">
        <f>RIGHT(N1866,LEN(N1866)-FIND("/",N1866))</f>
        <v>plays</v>
      </c>
      <c r="S1866" s="10">
        <f>(((J1866/60)/60)/24)+DATE(1970,1,1)</f>
        <v>42503.559467592597</v>
      </c>
      <c r="T1866" s="10">
        <f>(((I1866/60)/60)/24)+DATE(1970,1,1)</f>
        <v>42524.875</v>
      </c>
      <c r="U1866" s="5">
        <f>P1866/3304</f>
        <v>1.5885950207984108E-2</v>
      </c>
      <c r="V1866" s="5">
        <f>L1866/26457</f>
        <v>1.474090032883547E-3</v>
      </c>
    </row>
    <row r="1867" spans="1:22" ht="32" x14ac:dyDescent="0.2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5">
        <f>E1867/D1867</f>
        <v>1.0209999999999999</v>
      </c>
      <c r="P1867" s="6">
        <f>IF(E1867=0,0,E1867/L1867)</f>
        <v>120.11764705882354</v>
      </c>
      <c r="Q1867" t="str">
        <f>LEFT(N1867,FIND("/",N1867)-1)</f>
        <v>theater</v>
      </c>
      <c r="R1867" t="str">
        <f>RIGHT(N1867,LEN(N1867)-FIND("/",N1867))</f>
        <v>plays</v>
      </c>
      <c r="S1867" s="10">
        <f>(((J1867/60)/60)/24)+DATE(1970,1,1)</f>
        <v>42152.765717592592</v>
      </c>
      <c r="T1867" s="10">
        <f>(((I1867/60)/60)/24)+DATE(1970,1,1)</f>
        <v>42188.765717592592</v>
      </c>
      <c r="U1867" s="5">
        <f>P1867/3304</f>
        <v>3.6355220054123345E-2</v>
      </c>
      <c r="V1867" s="5">
        <f>L1867/26457</f>
        <v>6.4255206561590508E-4</v>
      </c>
    </row>
    <row r="1868" spans="1:22" ht="48" x14ac:dyDescent="0.2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5">
        <f>E1868/D1868</f>
        <v>1.0205</v>
      </c>
      <c r="P1868" s="6">
        <f>IF(E1868=0,0,E1868/L1868)</f>
        <v>88.739130434782609</v>
      </c>
      <c r="Q1868" t="str">
        <f>LEFT(N1868,FIND("/",N1868)-1)</f>
        <v>theater</v>
      </c>
      <c r="R1868" t="str">
        <f>RIGHT(N1868,LEN(N1868)-FIND("/",N1868))</f>
        <v>plays</v>
      </c>
      <c r="S1868" s="10">
        <f>(((J1868/60)/60)/24)+DATE(1970,1,1)</f>
        <v>41928.170497685183</v>
      </c>
      <c r="T1868" s="10">
        <f>(((I1868/60)/60)/24)+DATE(1970,1,1)</f>
        <v>41949.249305555553</v>
      </c>
      <c r="U1868" s="5">
        <f>P1868/3304</f>
        <v>2.6858090325297401E-2</v>
      </c>
      <c r="V1868" s="5">
        <f>L1868/26457</f>
        <v>8.6933514759798922E-4</v>
      </c>
    </row>
    <row r="1869" spans="1:22" ht="48" x14ac:dyDescent="0.2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5">
        <f>E1869/D1869</f>
        <v>2.03505</v>
      </c>
      <c r="P1869" s="6">
        <f>IF(E1869=0,0,E1869/L1869)</f>
        <v>59.85441176470588</v>
      </c>
      <c r="Q1869" t="str">
        <f>LEFT(N1869,FIND("/",N1869)-1)</f>
        <v>music</v>
      </c>
      <c r="R1869" t="str">
        <f>RIGHT(N1869,LEN(N1869)-FIND("/",N1869))</f>
        <v>rock</v>
      </c>
      <c r="S1869" s="10">
        <f>(((J1869/60)/60)/24)+DATE(1970,1,1)</f>
        <v>41059.006805555553</v>
      </c>
      <c r="T1869" s="10">
        <f>(((I1869/60)/60)/24)+DATE(1970,1,1)</f>
        <v>41097.165972222225</v>
      </c>
      <c r="U1869" s="5">
        <f>P1869/3304</f>
        <v>1.8115742059535679E-2</v>
      </c>
      <c r="V1869" s="5">
        <f>L1869/26457</f>
        <v>1.2851041312318102E-3</v>
      </c>
    </row>
    <row r="1870" spans="1:22" ht="32" x14ac:dyDescent="0.2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5">
        <f>E1870/D1870</f>
        <v>1.0175000000000001</v>
      </c>
      <c r="P1870" s="6">
        <f>IF(E1870=0,0,E1870/L1870)</f>
        <v>50.875</v>
      </c>
      <c r="Q1870" t="str">
        <f>LEFT(N1870,FIND("/",N1870)-1)</f>
        <v>music</v>
      </c>
      <c r="R1870" t="str">
        <f>RIGHT(N1870,LEN(N1870)-FIND("/",N1870))</f>
        <v>rock</v>
      </c>
      <c r="S1870" s="10">
        <f>(((J1870/60)/60)/24)+DATE(1970,1,1)</f>
        <v>41745.84542824074</v>
      </c>
      <c r="T1870" s="10">
        <f>(((I1870/60)/60)/24)+DATE(1970,1,1)</f>
        <v>41779.207638888889</v>
      </c>
      <c r="U1870" s="5">
        <f>P1870/3304</f>
        <v>1.5398002421307505E-2</v>
      </c>
      <c r="V1870" s="5">
        <f>L1870/26457</f>
        <v>1.5118872132138942E-3</v>
      </c>
    </row>
    <row r="1871" spans="1:22" ht="48" x14ac:dyDescent="0.2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5">
        <f>E1871/D1871</f>
        <v>1.0175000000000001</v>
      </c>
      <c r="P1871" s="6">
        <f>IF(E1871=0,0,E1871/L1871)</f>
        <v>75.370370370370367</v>
      </c>
      <c r="Q1871" t="str">
        <f>LEFT(N1871,FIND("/",N1871)-1)</f>
        <v>theater</v>
      </c>
      <c r="R1871" t="str">
        <f>RIGHT(N1871,LEN(N1871)-FIND("/",N1871))</f>
        <v>musical</v>
      </c>
      <c r="S1871" s="10">
        <f>(((J1871/60)/60)/24)+DATE(1970,1,1)</f>
        <v>42546.862233796302</v>
      </c>
      <c r="T1871" s="10">
        <f>(((I1871/60)/60)/24)+DATE(1970,1,1)</f>
        <v>42575.958333333328</v>
      </c>
      <c r="U1871" s="5">
        <f>P1871/3304</f>
        <v>2.2811855438974082E-2</v>
      </c>
      <c r="V1871" s="5">
        <f>L1871/26457</f>
        <v>1.0205238689193787E-3</v>
      </c>
    </row>
    <row r="1872" spans="1:22" ht="48" x14ac:dyDescent="0.2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5">
        <f>E1872/D1872</f>
        <v>1.0165</v>
      </c>
      <c r="P1872" s="6">
        <f>IF(E1872=0,0,E1872/L1872)</f>
        <v>32.269841269841272</v>
      </c>
      <c r="Q1872" t="str">
        <f>LEFT(N1872,FIND("/",N1872)-1)</f>
        <v>theater</v>
      </c>
      <c r="R1872" t="str">
        <f>RIGHT(N1872,LEN(N1872)-FIND("/",N1872))</f>
        <v>plays</v>
      </c>
      <c r="S1872" s="10">
        <f>(((J1872/60)/60)/24)+DATE(1970,1,1)</f>
        <v>42160.583043981482</v>
      </c>
      <c r="T1872" s="10">
        <f>(((I1872/60)/60)/24)+DATE(1970,1,1)</f>
        <v>42175.583043981482</v>
      </c>
      <c r="U1872" s="5">
        <f>P1872/3304</f>
        <v>9.7669011107267781E-3</v>
      </c>
      <c r="V1872" s="5">
        <f>L1872/26457</f>
        <v>2.3812223608118835E-3</v>
      </c>
    </row>
    <row r="1873" spans="1:22" ht="48" x14ac:dyDescent="0.2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5">
        <f>E1873/D1873</f>
        <v>1.0155000000000001</v>
      </c>
      <c r="P1873" s="6">
        <f>IF(E1873=0,0,E1873/L1873)</f>
        <v>92.318181818181813</v>
      </c>
      <c r="Q1873" t="str">
        <f>LEFT(N1873,FIND("/",N1873)-1)</f>
        <v>film &amp; video</v>
      </c>
      <c r="R1873" t="str">
        <f>RIGHT(N1873,LEN(N1873)-FIND("/",N1873))</f>
        <v>documentary</v>
      </c>
      <c r="S1873" s="10">
        <f>(((J1873/60)/60)/24)+DATE(1970,1,1)</f>
        <v>40806.870949074073</v>
      </c>
      <c r="T1873" s="10">
        <f>(((I1873/60)/60)/24)+DATE(1970,1,1)</f>
        <v>40866.912615740745</v>
      </c>
      <c r="U1873" s="5">
        <f>P1873/3304</f>
        <v>2.7941338322694253E-2</v>
      </c>
      <c r="V1873" s="5">
        <f>L1873/26457</f>
        <v>8.3153796726764188E-4</v>
      </c>
    </row>
    <row r="1874" spans="1:22" ht="48" x14ac:dyDescent="0.2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5">
        <f>E1874/D1874</f>
        <v>0.14058171745152354</v>
      </c>
      <c r="P1874" s="6">
        <f>IF(E1874=0,0,E1874/L1874)</f>
        <v>78.07692307692308</v>
      </c>
      <c r="Q1874" t="str">
        <f>LEFT(N1874,FIND("/",N1874)-1)</f>
        <v>theater</v>
      </c>
      <c r="R1874" t="str">
        <f>RIGHT(N1874,LEN(N1874)-FIND("/",N1874))</f>
        <v>plays</v>
      </c>
      <c r="S1874" s="10">
        <f>(((J1874/60)/60)/24)+DATE(1970,1,1)</f>
        <v>42354.131643518514</v>
      </c>
      <c r="T1874" s="10">
        <f>(((I1874/60)/60)/24)+DATE(1970,1,1)</f>
        <v>42384.131643518514</v>
      </c>
      <c r="U1874" s="5">
        <f>P1874/3304</f>
        <v>2.363102998696219E-2</v>
      </c>
      <c r="V1874" s="5">
        <f>L1874/26457</f>
        <v>9.8272668858903124E-4</v>
      </c>
    </row>
    <row r="1875" spans="1:22" ht="48" x14ac:dyDescent="0.2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8271</v>
      </c>
      <c r="O1875" s="5">
        <f>E1875/D1875</f>
        <v>1.0149999999999999</v>
      </c>
      <c r="P1875" s="6">
        <f>IF(E1875=0,0,E1875/L1875)</f>
        <v>106.84210526315789</v>
      </c>
      <c r="Q1875" t="str">
        <f>LEFT(N1875,FIND("/",N1875)-1)</f>
        <v>theater</v>
      </c>
      <c r="R1875" t="str">
        <f>RIGHT(N1875,LEN(N1875)-FIND("/",N1875))</f>
        <v>plays</v>
      </c>
      <c r="S1875" s="10">
        <f>(((J1875/60)/60)/24)+DATE(1970,1,1)</f>
        <v>42505.738032407404</v>
      </c>
      <c r="T1875" s="10">
        <f>(((I1875/60)/60)/24)+DATE(1970,1,1)</f>
        <v>42525.738032407404</v>
      </c>
      <c r="U1875" s="5">
        <f>P1875/3304</f>
        <v>3.233719892952721E-2</v>
      </c>
      <c r="V1875" s="5">
        <f>L1875/26457</f>
        <v>7.1814642627659976E-4</v>
      </c>
    </row>
    <row r="1876" spans="1:22" ht="48" x14ac:dyDescent="0.2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5">
        <f>E1876/D1876</f>
        <v>1.1266666666666666E-2</v>
      </c>
      <c r="P1876" s="6">
        <f>IF(E1876=0,0,E1876/L1876)</f>
        <v>184.36363636363637</v>
      </c>
      <c r="Q1876" t="str">
        <f>LEFT(N1876,FIND("/",N1876)-1)</f>
        <v>technology</v>
      </c>
      <c r="R1876" t="str">
        <f>RIGHT(N1876,LEN(N1876)-FIND("/",N1876))</f>
        <v>wearables</v>
      </c>
      <c r="S1876" s="10">
        <f>(((J1876/60)/60)/24)+DATE(1970,1,1)</f>
        <v>42604.669675925921</v>
      </c>
      <c r="T1876" s="10">
        <f>(((I1876/60)/60)/24)+DATE(1970,1,1)</f>
        <v>42664.669675925921</v>
      </c>
      <c r="U1876" s="5">
        <f>P1876/3304</f>
        <v>5.5800132071318516E-2</v>
      </c>
      <c r="V1876" s="5">
        <f>L1876/26457</f>
        <v>4.1576898363382094E-4</v>
      </c>
    </row>
    <row r="1877" spans="1:22" ht="48" x14ac:dyDescent="0.2">
      <c r="A1877">
        <v>3519</v>
      </c>
      <c r="B1877" s="3" t="s">
        <v>3518</v>
      </c>
      <c r="C1877" s="3" t="s">
        <v>7629</v>
      </c>
      <c r="D1877">
        <v>2000</v>
      </c>
      <c r="E1877">
        <v>2027</v>
      </c>
      <c r="F1877" t="s">
        <v>8219</v>
      </c>
      <c r="G1877" t="s">
        <v>8225</v>
      </c>
      <c r="H1877" t="s">
        <v>8247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8271</v>
      </c>
      <c r="O1877" s="5">
        <f>E1877/D1877</f>
        <v>1.0135000000000001</v>
      </c>
      <c r="P1877" s="6">
        <f>IF(E1877=0,0,E1877/L1877)</f>
        <v>72.392857142857139</v>
      </c>
      <c r="Q1877" t="str">
        <f>LEFT(N1877,FIND("/",N1877)-1)</f>
        <v>theater</v>
      </c>
      <c r="R1877" t="str">
        <f>RIGHT(N1877,LEN(N1877)-FIND("/",N1877))</f>
        <v>plays</v>
      </c>
      <c r="S1877" s="10">
        <f>(((J1877/60)/60)/24)+DATE(1970,1,1)</f>
        <v>42037.598958333328</v>
      </c>
      <c r="T1877" s="10">
        <f>(((I1877/60)/60)/24)+DATE(1970,1,1)</f>
        <v>42067.598958333328</v>
      </c>
      <c r="U1877" s="5">
        <f>P1877/3304</f>
        <v>2.1910671048080248E-2</v>
      </c>
      <c r="V1877" s="5">
        <f>L1877/26457</f>
        <v>1.0583210492497259E-3</v>
      </c>
    </row>
    <row r="1878" spans="1:22" ht="48" x14ac:dyDescent="0.2">
      <c r="A1878">
        <v>40</v>
      </c>
      <c r="B1878" s="3" t="s">
        <v>42</v>
      </c>
      <c r="C1878" s="3" t="s">
        <v>4151</v>
      </c>
      <c r="D1878">
        <v>2000</v>
      </c>
      <c r="E1878">
        <v>2027</v>
      </c>
      <c r="F1878" t="s">
        <v>8219</v>
      </c>
      <c r="G1878" t="s">
        <v>8224</v>
      </c>
      <c r="H1878" t="s">
        <v>8246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8265</v>
      </c>
      <c r="O1878" s="5">
        <f>E1878/D1878</f>
        <v>1.0135000000000001</v>
      </c>
      <c r="P1878" s="6">
        <f>IF(E1878=0,0,E1878/L1878)</f>
        <v>126.6875</v>
      </c>
      <c r="Q1878" t="str">
        <f>LEFT(N1878,FIND("/",N1878)-1)</f>
        <v>film &amp; video</v>
      </c>
      <c r="R1878" t="str">
        <f>RIGHT(N1878,LEN(N1878)-FIND("/",N1878))</f>
        <v>television</v>
      </c>
      <c r="S1878" s="10">
        <f>(((J1878/60)/60)/24)+DATE(1970,1,1)</f>
        <v>41789.21398148148</v>
      </c>
      <c r="T1878" s="10">
        <f>(((I1878/60)/60)/24)+DATE(1970,1,1)</f>
        <v>41809.166666666664</v>
      </c>
      <c r="U1878" s="5">
        <f>P1878/3304</f>
        <v>3.8343674334140439E-2</v>
      </c>
      <c r="V1878" s="5">
        <f>L1878/26457</f>
        <v>6.0475488528555774E-4</v>
      </c>
    </row>
    <row r="1879" spans="1:22" ht="32" x14ac:dyDescent="0.2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5">
        <f>E1879/D1879</f>
        <v>1.0125</v>
      </c>
      <c r="P1879" s="6">
        <f>IF(E1879=0,0,E1879/L1879)</f>
        <v>38.942307692307693</v>
      </c>
      <c r="Q1879" t="str">
        <f>LEFT(N1879,FIND("/",N1879)-1)</f>
        <v>music</v>
      </c>
      <c r="R1879" t="str">
        <f>RIGHT(N1879,LEN(N1879)-FIND("/",N1879))</f>
        <v>rock</v>
      </c>
      <c r="S1879" s="10">
        <f>(((J1879/60)/60)/24)+DATE(1970,1,1)</f>
        <v>41638.342905092592</v>
      </c>
      <c r="T1879" s="10">
        <f>(((I1879/60)/60)/24)+DATE(1970,1,1)</f>
        <v>41668.342905092592</v>
      </c>
      <c r="U1879" s="5">
        <f>P1879/3304</f>
        <v>1.1786412739802571E-2</v>
      </c>
      <c r="V1879" s="5">
        <f>L1879/26457</f>
        <v>1.9654533771780625E-3</v>
      </c>
    </row>
    <row r="1880" spans="1:22" ht="48" x14ac:dyDescent="0.2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5">
        <f>E1880/D1880</f>
        <v>1.0125</v>
      </c>
      <c r="P1880" s="6">
        <f>IF(E1880=0,0,E1880/L1880)</f>
        <v>53.289473684210527</v>
      </c>
      <c r="Q1880" t="str">
        <f>LEFT(N1880,FIND("/",N1880)-1)</f>
        <v>music</v>
      </c>
      <c r="R1880" t="str">
        <f>RIGHT(N1880,LEN(N1880)-FIND("/",N1880))</f>
        <v>rock</v>
      </c>
      <c r="S1880" s="10">
        <f>(((J1880/60)/60)/24)+DATE(1970,1,1)</f>
        <v>41817.854999999996</v>
      </c>
      <c r="T1880" s="10">
        <f>(((I1880/60)/60)/24)+DATE(1970,1,1)</f>
        <v>41838.854999999996</v>
      </c>
      <c r="U1880" s="5">
        <f>P1880/3304</f>
        <v>1.6128775328150886E-2</v>
      </c>
      <c r="V1880" s="5">
        <f>L1880/26457</f>
        <v>1.4362928525531995E-3</v>
      </c>
    </row>
    <row r="1881" spans="1:22" ht="48" x14ac:dyDescent="0.2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5">
        <f>E1881/D1881</f>
        <v>1.0125</v>
      </c>
      <c r="P1881" s="6">
        <f>IF(E1881=0,0,E1881/L1881)</f>
        <v>53.289473684210527</v>
      </c>
      <c r="Q1881" t="str">
        <f>LEFT(N1881,FIND("/",N1881)-1)</f>
        <v>theater</v>
      </c>
      <c r="R1881" t="str">
        <f>RIGHT(N1881,LEN(N1881)-FIND("/",N1881))</f>
        <v>plays</v>
      </c>
      <c r="S1881" s="10">
        <f>(((J1881/60)/60)/24)+DATE(1970,1,1)</f>
        <v>41800.526701388888</v>
      </c>
      <c r="T1881" s="10">
        <f>(((I1881/60)/60)/24)+DATE(1970,1,1)</f>
        <v>41850.958333333336</v>
      </c>
      <c r="U1881" s="5">
        <f>P1881/3304</f>
        <v>1.6128775328150886E-2</v>
      </c>
      <c r="V1881" s="5">
        <f>L1881/26457</f>
        <v>1.4362928525531995E-3</v>
      </c>
    </row>
    <row r="1882" spans="1:22" ht="48" x14ac:dyDescent="0.2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5">
        <f>E1882/D1882</f>
        <v>1.0125</v>
      </c>
      <c r="P1882" s="6">
        <f>IF(E1882=0,0,E1882/L1882)</f>
        <v>63.28125</v>
      </c>
      <c r="Q1882" t="str">
        <f>LEFT(N1882,FIND("/",N1882)-1)</f>
        <v>theater</v>
      </c>
      <c r="R1882" t="str">
        <f>RIGHT(N1882,LEN(N1882)-FIND("/",N1882))</f>
        <v>plays</v>
      </c>
      <c r="S1882" s="10">
        <f>(((J1882/60)/60)/24)+DATE(1970,1,1)</f>
        <v>42155.142638888887</v>
      </c>
      <c r="T1882" s="10">
        <f>(((I1882/60)/60)/24)+DATE(1970,1,1)</f>
        <v>42215.142638888887</v>
      </c>
      <c r="U1882" s="5">
        <f>P1882/3304</f>
        <v>1.9152920702179176E-2</v>
      </c>
      <c r="V1882" s="5">
        <f>L1882/26457</f>
        <v>1.2095097705711155E-3</v>
      </c>
    </row>
    <row r="1883" spans="1:22" ht="48" x14ac:dyDescent="0.2">
      <c r="A1883">
        <v>3618</v>
      </c>
      <c r="B1883" s="3" t="s">
        <v>3616</v>
      </c>
      <c r="C1883" s="3" t="s">
        <v>7728</v>
      </c>
      <c r="D1883">
        <v>2000</v>
      </c>
      <c r="E1883">
        <v>2020</v>
      </c>
      <c r="F1883" t="s">
        <v>8219</v>
      </c>
      <c r="G1883" t="s">
        <v>8225</v>
      </c>
      <c r="H1883" t="s">
        <v>8247</v>
      </c>
      <c r="I1883">
        <v>1433343850</v>
      </c>
      <c r="J1883">
        <v>1430751850</v>
      </c>
      <c r="K1883" t="b">
        <v>0</v>
      </c>
      <c r="L1883">
        <v>56</v>
      </c>
      <c r="M1883" t="b">
        <v>1</v>
      </c>
      <c r="N1883" t="s">
        <v>8271</v>
      </c>
      <c r="O1883" s="5">
        <f>E1883/D1883</f>
        <v>1.01</v>
      </c>
      <c r="P1883" s="6">
        <f>IF(E1883=0,0,E1883/L1883)</f>
        <v>36.071428571428569</v>
      </c>
      <c r="Q1883" t="str">
        <f>LEFT(N1883,FIND("/",N1883)-1)</f>
        <v>theater</v>
      </c>
      <c r="R1883" t="str">
        <f>RIGHT(N1883,LEN(N1883)-FIND("/",N1883))</f>
        <v>plays</v>
      </c>
      <c r="S1883" s="10">
        <f>(((J1883/60)/60)/24)+DATE(1970,1,1)</f>
        <v>42128.627893518518</v>
      </c>
      <c r="T1883" s="10">
        <f>(((I1883/60)/60)/24)+DATE(1970,1,1)</f>
        <v>42158.627893518518</v>
      </c>
      <c r="U1883" s="5">
        <f>P1883/3304</f>
        <v>1.0917502594258041E-2</v>
      </c>
      <c r="V1883" s="5">
        <f>L1883/26457</f>
        <v>2.1166420984994518E-3</v>
      </c>
    </row>
    <row r="1884" spans="1:22" ht="48" x14ac:dyDescent="0.2">
      <c r="A1884">
        <v>3474</v>
      </c>
      <c r="B1884" s="3" t="s">
        <v>3473</v>
      </c>
      <c r="C1884" s="3" t="s">
        <v>7584</v>
      </c>
      <c r="D1884">
        <v>2000</v>
      </c>
      <c r="E1884">
        <v>2020</v>
      </c>
      <c r="F1884" t="s">
        <v>8219</v>
      </c>
      <c r="G1884" t="s">
        <v>8225</v>
      </c>
      <c r="H1884" t="s">
        <v>8247</v>
      </c>
      <c r="I1884">
        <v>1469016131</v>
      </c>
      <c r="J1884">
        <v>1466424131</v>
      </c>
      <c r="K1884" t="b">
        <v>0</v>
      </c>
      <c r="L1884">
        <v>39</v>
      </c>
      <c r="M1884" t="b">
        <v>1</v>
      </c>
      <c r="N1884" t="s">
        <v>8271</v>
      </c>
      <c r="O1884" s="5">
        <f>E1884/D1884</f>
        <v>1.01</v>
      </c>
      <c r="P1884" s="6">
        <f>IF(E1884=0,0,E1884/L1884)</f>
        <v>51.794871794871796</v>
      </c>
      <c r="Q1884" t="str">
        <f>LEFT(N1884,FIND("/",N1884)-1)</f>
        <v>theater</v>
      </c>
      <c r="R1884" t="str">
        <f>RIGHT(N1884,LEN(N1884)-FIND("/",N1884))</f>
        <v>plays</v>
      </c>
      <c r="S1884" s="10">
        <f>(((J1884/60)/60)/24)+DATE(1970,1,1)</f>
        <v>42541.501516203702</v>
      </c>
      <c r="T1884" s="10">
        <f>(((I1884/60)/60)/24)+DATE(1970,1,1)</f>
        <v>42571.501516203702</v>
      </c>
      <c r="U1884" s="5">
        <f>P1884/3304</f>
        <v>1.5676413981498726E-2</v>
      </c>
      <c r="V1884" s="5">
        <f>L1884/26457</f>
        <v>1.474090032883547E-3</v>
      </c>
    </row>
    <row r="1885" spans="1:22" ht="16" x14ac:dyDescent="0.2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5">
        <f>E1885/D1885</f>
        <v>1.01</v>
      </c>
      <c r="P1885" s="6">
        <f>IF(E1885=0,0,E1885/L1885)</f>
        <v>53.157894736842103</v>
      </c>
      <c r="Q1885" t="str">
        <f>LEFT(N1885,FIND("/",N1885)-1)</f>
        <v>music</v>
      </c>
      <c r="R1885" t="str">
        <f>RIGHT(N1885,LEN(N1885)-FIND("/",N1885))</f>
        <v>rock</v>
      </c>
      <c r="S1885" s="10">
        <f>(((J1885/60)/60)/24)+DATE(1970,1,1)</f>
        <v>41657.923807870371</v>
      </c>
      <c r="T1885" s="10">
        <f>(((I1885/60)/60)/24)+DATE(1970,1,1)</f>
        <v>41687.923807870371</v>
      </c>
      <c r="U1885" s="5">
        <f>P1885/3304</f>
        <v>1.6088951191538168E-2</v>
      </c>
      <c r="V1885" s="5">
        <f>L1885/26457</f>
        <v>1.4362928525531995E-3</v>
      </c>
    </row>
    <row r="1886" spans="1:22" ht="48" x14ac:dyDescent="0.2">
      <c r="A1886">
        <v>1284</v>
      </c>
      <c r="B1886" s="3" t="s">
        <v>1285</v>
      </c>
      <c r="C1886" s="3" t="s">
        <v>5394</v>
      </c>
      <c r="D1886">
        <v>2000</v>
      </c>
      <c r="E1886">
        <v>2020</v>
      </c>
      <c r="F1886" t="s">
        <v>8219</v>
      </c>
      <c r="G1886" t="s">
        <v>8224</v>
      </c>
      <c r="H1886" t="s">
        <v>8246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8271</v>
      </c>
      <c r="O1886" s="5">
        <f>E1886/D1886</f>
        <v>1.01</v>
      </c>
      <c r="P1886" s="6">
        <f>IF(E1886=0,0,E1886/L1886)</f>
        <v>65.161290322580641</v>
      </c>
      <c r="Q1886" t="str">
        <f>LEFT(N1886,FIND("/",N1886)-1)</f>
        <v>theater</v>
      </c>
      <c r="R1886" t="str">
        <f>RIGHT(N1886,LEN(N1886)-FIND("/",N1886))</f>
        <v>plays</v>
      </c>
      <c r="S1886" s="10">
        <f>(((J1886/60)/60)/24)+DATE(1970,1,1)</f>
        <v>42712.23474537037</v>
      </c>
      <c r="T1886" s="10">
        <f>(((I1886/60)/60)/24)+DATE(1970,1,1)</f>
        <v>42735.707638888889</v>
      </c>
      <c r="U1886" s="5">
        <f>P1886/3304</f>
        <v>1.9721940170272591E-2</v>
      </c>
      <c r="V1886" s="5">
        <f>L1886/26457</f>
        <v>1.171712590240768E-3</v>
      </c>
    </row>
    <row r="1887" spans="1:22" ht="48" x14ac:dyDescent="0.2">
      <c r="A1887">
        <v>3357</v>
      </c>
      <c r="B1887" s="3" t="s">
        <v>3356</v>
      </c>
      <c r="C1887" s="3" t="s">
        <v>7467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1406887310</v>
      </c>
      <c r="J1887">
        <v>1404295310</v>
      </c>
      <c r="K1887" t="b">
        <v>0</v>
      </c>
      <c r="L1887">
        <v>21</v>
      </c>
      <c r="M1887" t="b">
        <v>1</v>
      </c>
      <c r="N1887" t="s">
        <v>8271</v>
      </c>
      <c r="O1887" s="5">
        <f>E1887/D1887</f>
        <v>1.01</v>
      </c>
      <c r="P1887" s="6">
        <f>IF(E1887=0,0,E1887/L1887)</f>
        <v>96.19047619047619</v>
      </c>
      <c r="Q1887" t="str">
        <f>LEFT(N1887,FIND("/",N1887)-1)</f>
        <v>theater</v>
      </c>
      <c r="R1887" t="str">
        <f>RIGHT(N1887,LEN(N1887)-FIND("/",N1887))</f>
        <v>plays</v>
      </c>
      <c r="S1887" s="10">
        <f>(((J1887/60)/60)/24)+DATE(1970,1,1)</f>
        <v>41822.417939814812</v>
      </c>
      <c r="T1887" s="10">
        <f>(((I1887/60)/60)/24)+DATE(1970,1,1)</f>
        <v>41852.417939814812</v>
      </c>
      <c r="U1887" s="5">
        <f>P1887/3304</f>
        <v>2.9113340251354779E-2</v>
      </c>
      <c r="V1887" s="5">
        <f>L1887/26457</f>
        <v>7.9374078693729444E-4</v>
      </c>
    </row>
    <row r="1888" spans="1:22" ht="48" x14ac:dyDescent="0.2">
      <c r="A1888">
        <v>1441</v>
      </c>
      <c r="B1888" s="3" t="s">
        <v>1442</v>
      </c>
      <c r="C1888" s="3" t="s">
        <v>5551</v>
      </c>
      <c r="D1888">
        <v>180000</v>
      </c>
      <c r="E1888">
        <v>2020</v>
      </c>
      <c r="F1888" t="s">
        <v>8221</v>
      </c>
      <c r="G1888" t="s">
        <v>8225</v>
      </c>
      <c r="H1888" t="s">
        <v>8247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8287</v>
      </c>
      <c r="O1888" s="5">
        <f>E1888/D1888</f>
        <v>1.1222222222222222E-2</v>
      </c>
      <c r="P1888" s="6">
        <f>IF(E1888=0,0,E1888/L1888)</f>
        <v>673.33333333333337</v>
      </c>
      <c r="Q1888" t="str">
        <f>LEFT(N1888,FIND("/",N1888)-1)</f>
        <v>publishing</v>
      </c>
      <c r="R1888" t="str">
        <f>RIGHT(N1888,LEN(N1888)-FIND("/",N1888))</f>
        <v>translations</v>
      </c>
      <c r="S1888" s="10">
        <f>(((J1888/60)/60)/24)+DATE(1970,1,1)</f>
        <v>42198.765844907408</v>
      </c>
      <c r="T1888" s="10">
        <f>(((I1888/60)/60)/24)+DATE(1970,1,1)</f>
        <v>42258.765844907408</v>
      </c>
      <c r="U1888" s="5">
        <f>P1888/3304</f>
        <v>0.20379338175948347</v>
      </c>
      <c r="V1888" s="5">
        <f>L1888/26457</f>
        <v>1.1339154099104207E-4</v>
      </c>
    </row>
    <row r="1889" spans="1:22" ht="48" x14ac:dyDescent="0.2">
      <c r="A1889">
        <v>3594</v>
      </c>
      <c r="B1889" s="3" t="s">
        <v>3593</v>
      </c>
      <c r="C1889" s="3" t="s">
        <v>7704</v>
      </c>
      <c r="D1889">
        <v>1600</v>
      </c>
      <c r="E1889">
        <v>2015</v>
      </c>
      <c r="F1889" t="s">
        <v>8219</v>
      </c>
      <c r="G1889" t="s">
        <v>8224</v>
      </c>
      <c r="H1889" t="s">
        <v>8246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8271</v>
      </c>
      <c r="O1889" s="5">
        <f>E1889/D1889</f>
        <v>1.2593749999999999</v>
      </c>
      <c r="P1889" s="6">
        <f>IF(E1889=0,0,E1889/L1889)</f>
        <v>55.972222222222221</v>
      </c>
      <c r="Q1889" t="str">
        <f>LEFT(N1889,FIND("/",N1889)-1)</f>
        <v>theater</v>
      </c>
      <c r="R1889" t="str">
        <f>RIGHT(N1889,LEN(N1889)-FIND("/",N1889))</f>
        <v>plays</v>
      </c>
      <c r="S1889" s="10">
        <f>(((J1889/60)/60)/24)+DATE(1970,1,1)</f>
        <v>42592.066921296297</v>
      </c>
      <c r="T1889" s="10">
        <f>(((I1889/60)/60)/24)+DATE(1970,1,1)</f>
        <v>42617.066921296297</v>
      </c>
      <c r="U1889" s="5">
        <f>P1889/3304</f>
        <v>1.694074522464353E-2</v>
      </c>
      <c r="V1889" s="5">
        <f>L1889/26457</f>
        <v>1.3606984918925048E-3</v>
      </c>
    </row>
    <row r="1890" spans="1:22" ht="48" x14ac:dyDescent="0.2">
      <c r="A1890">
        <v>3727</v>
      </c>
      <c r="B1890" s="3" t="s">
        <v>3724</v>
      </c>
      <c r="C1890" s="3" t="s">
        <v>7837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1476939300</v>
      </c>
      <c r="J1890">
        <v>1474273294</v>
      </c>
      <c r="K1890" t="b">
        <v>0</v>
      </c>
      <c r="L1890">
        <v>33</v>
      </c>
      <c r="M1890" t="b">
        <v>1</v>
      </c>
      <c r="N1890" t="s">
        <v>8271</v>
      </c>
      <c r="O1890" s="5">
        <f>E1890/D1890</f>
        <v>1.0075000000000001</v>
      </c>
      <c r="P1890" s="6">
        <f>IF(E1890=0,0,E1890/L1890)</f>
        <v>61.060606060606062</v>
      </c>
      <c r="Q1890" t="str">
        <f>LEFT(N1890,FIND("/",N1890)-1)</f>
        <v>theater</v>
      </c>
      <c r="R1890" t="str">
        <f>RIGHT(N1890,LEN(N1890)-FIND("/",N1890))</f>
        <v>plays</v>
      </c>
      <c r="S1890" s="10">
        <f>(((J1890/60)/60)/24)+DATE(1970,1,1)</f>
        <v>42632.348310185189</v>
      </c>
      <c r="T1890" s="10">
        <f>(((I1890/60)/60)/24)+DATE(1970,1,1)</f>
        <v>42663.204861111109</v>
      </c>
      <c r="U1890" s="5">
        <f>P1890/3304</f>
        <v>1.8480812972338397E-2</v>
      </c>
      <c r="V1890" s="5">
        <f>L1890/26457</f>
        <v>1.2473069509014627E-3</v>
      </c>
    </row>
    <row r="1891" spans="1:22" ht="48" x14ac:dyDescent="0.2">
      <c r="A1891">
        <v>2119</v>
      </c>
      <c r="B1891" s="3" t="s">
        <v>2120</v>
      </c>
      <c r="C1891" s="3" t="s">
        <v>6229</v>
      </c>
      <c r="D1891">
        <v>2000</v>
      </c>
      <c r="E1891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8279</v>
      </c>
      <c r="O1891" s="5">
        <f>E1891/D1891</f>
        <v>1.0075000000000001</v>
      </c>
      <c r="P1891" s="6">
        <f>IF(E1891=0,0,E1891/L1891)</f>
        <v>91.590909090909093</v>
      </c>
      <c r="Q1891" t="str">
        <f>LEFT(N1891,FIND("/",N1891)-1)</f>
        <v>music</v>
      </c>
      <c r="R1891" t="str">
        <f>RIGHT(N1891,LEN(N1891)-FIND("/",N1891))</f>
        <v>indie rock</v>
      </c>
      <c r="S1891" s="10">
        <f>(((J1891/60)/60)/24)+DATE(1970,1,1)</f>
        <v>41107.130150462966</v>
      </c>
      <c r="T1891" s="10">
        <f>(((I1891/60)/60)/24)+DATE(1970,1,1)</f>
        <v>41137.130150462966</v>
      </c>
      <c r="U1891" s="5">
        <f>P1891/3304</f>
        <v>2.7721219458507595E-2</v>
      </c>
      <c r="V1891" s="5">
        <f>L1891/26457</f>
        <v>8.3153796726764188E-4</v>
      </c>
    </row>
    <row r="1892" spans="1:22" ht="32" x14ac:dyDescent="0.2">
      <c r="A1892">
        <v>3520</v>
      </c>
      <c r="B1892" s="3" t="s">
        <v>3519</v>
      </c>
      <c r="C1892" s="3" t="s">
        <v>7630</v>
      </c>
      <c r="D1892">
        <v>2000</v>
      </c>
      <c r="E1892">
        <v>2015</v>
      </c>
      <c r="F1892" t="s">
        <v>8219</v>
      </c>
      <c r="G1892" t="s">
        <v>8225</v>
      </c>
      <c r="H1892" t="s">
        <v>8247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8271</v>
      </c>
      <c r="O1892" s="5">
        <f>E1892/D1892</f>
        <v>1.0075000000000001</v>
      </c>
      <c r="P1892" s="6">
        <f>IF(E1892=0,0,E1892/L1892)</f>
        <v>95.952380952380949</v>
      </c>
      <c r="Q1892" t="str">
        <f>LEFT(N1892,FIND("/",N1892)-1)</f>
        <v>theater</v>
      </c>
      <c r="R1892" t="str">
        <f>RIGHT(N1892,LEN(N1892)-FIND("/",N1892))</f>
        <v>plays</v>
      </c>
      <c r="S1892" s="10">
        <f>(((J1892/60)/60)/24)+DATE(1970,1,1)</f>
        <v>42227.824212962965</v>
      </c>
      <c r="T1892" s="10">
        <f>(((I1892/60)/60)/24)+DATE(1970,1,1)</f>
        <v>42253.57430555555</v>
      </c>
      <c r="U1892" s="5">
        <f>P1892/3304</f>
        <v>2.9041277527960336E-2</v>
      </c>
      <c r="V1892" s="5">
        <f>L1892/26457</f>
        <v>7.9374078693729444E-4</v>
      </c>
    </row>
    <row r="1893" spans="1:22" ht="48" x14ac:dyDescent="0.2">
      <c r="A1893">
        <v>1651</v>
      </c>
      <c r="B1893" s="3" t="s">
        <v>1652</v>
      </c>
      <c r="C1893" s="3" t="s">
        <v>5761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8292</v>
      </c>
      <c r="O1893" s="5">
        <f>E1893/D1893</f>
        <v>1.0075000000000001</v>
      </c>
      <c r="P1893" s="6">
        <f>IF(E1893=0,0,E1893/L1893)</f>
        <v>100.75</v>
      </c>
      <c r="Q1893" t="str">
        <f>LEFT(N1893,FIND("/",N1893)-1)</f>
        <v>music</v>
      </c>
      <c r="R1893" t="str">
        <f>RIGHT(N1893,LEN(N1893)-FIND("/",N1893))</f>
        <v>pop</v>
      </c>
      <c r="S1893" s="10">
        <f>(((J1893/60)/60)/24)+DATE(1970,1,1)</f>
        <v>40625.900694444441</v>
      </c>
      <c r="T1893" s="10">
        <f>(((I1893/60)/60)/24)+DATE(1970,1,1)</f>
        <v>40659.290972222225</v>
      </c>
      <c r="U1893" s="5">
        <f>P1893/3304</f>
        <v>3.0493341404358353E-2</v>
      </c>
      <c r="V1893" s="5">
        <f>L1893/26457</f>
        <v>7.559436066069471E-4</v>
      </c>
    </row>
    <row r="1894" spans="1:22" ht="32" x14ac:dyDescent="0.2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5">
        <f>E1894/D1894</f>
        <v>1.0067349999999999</v>
      </c>
      <c r="P1894" s="6">
        <f>IF(E1894=0,0,E1894/L1894)</f>
        <v>26.148961038961041</v>
      </c>
      <c r="Q1894" t="str">
        <f>LEFT(N1894,FIND("/",N1894)-1)</f>
        <v>music</v>
      </c>
      <c r="R1894" t="str">
        <f>RIGHT(N1894,LEN(N1894)-FIND("/",N1894))</f>
        <v>pop</v>
      </c>
      <c r="S1894" s="10">
        <f>(((J1894/60)/60)/24)+DATE(1970,1,1)</f>
        <v>42553.54414351852</v>
      </c>
      <c r="T1894" s="10">
        <f>(((I1894/60)/60)/24)+DATE(1970,1,1)</f>
        <v>42583.54414351852</v>
      </c>
      <c r="U1894" s="5">
        <f>P1894/3304</f>
        <v>7.9143344548913558E-3</v>
      </c>
      <c r="V1894" s="5">
        <f>L1894/26457</f>
        <v>2.9103828854367465E-3</v>
      </c>
    </row>
    <row r="1895" spans="1:22" ht="48" x14ac:dyDescent="0.2">
      <c r="A1895">
        <v>3653</v>
      </c>
      <c r="B1895" s="3" t="s">
        <v>3650</v>
      </c>
      <c r="C1895" s="3" t="s">
        <v>7763</v>
      </c>
      <c r="D1895">
        <v>2000</v>
      </c>
      <c r="E1895">
        <v>2010</v>
      </c>
      <c r="F1895" t="s">
        <v>8219</v>
      </c>
      <c r="G1895" t="s">
        <v>8225</v>
      </c>
      <c r="H1895" t="s">
        <v>8247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8271</v>
      </c>
      <c r="O1895" s="5">
        <f>E1895/D1895</f>
        <v>1.0049999999999999</v>
      </c>
      <c r="P1895" s="6">
        <f>IF(E1895=0,0,E1895/L1895)</f>
        <v>60.909090909090907</v>
      </c>
      <c r="Q1895" t="str">
        <f>LEFT(N1895,FIND("/",N1895)-1)</f>
        <v>theater</v>
      </c>
      <c r="R1895" t="str">
        <f>RIGHT(N1895,LEN(N1895)-FIND("/",N1895))</f>
        <v>plays</v>
      </c>
      <c r="S1895" s="10">
        <f>(((J1895/60)/60)/24)+DATE(1970,1,1)</f>
        <v>42191.363506944443</v>
      </c>
      <c r="T1895" s="10">
        <f>(((I1895/60)/60)/24)+DATE(1970,1,1)</f>
        <v>42221.363506944443</v>
      </c>
      <c r="U1895" s="5">
        <f>P1895/3304</f>
        <v>1.843495487563284E-2</v>
      </c>
      <c r="V1895" s="5">
        <f>L1895/26457</f>
        <v>1.2473069509014627E-3</v>
      </c>
    </row>
    <row r="1896" spans="1:22" ht="32" x14ac:dyDescent="0.2">
      <c r="A1896">
        <v>1634</v>
      </c>
      <c r="B1896" s="3" t="s">
        <v>1635</v>
      </c>
      <c r="C1896" s="3" t="s">
        <v>5744</v>
      </c>
      <c r="D1896">
        <v>2000</v>
      </c>
      <c r="E1896">
        <v>2010</v>
      </c>
      <c r="F1896" t="s">
        <v>8219</v>
      </c>
      <c r="G1896" t="s">
        <v>8224</v>
      </c>
      <c r="H1896" t="s">
        <v>8246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8276</v>
      </c>
      <c r="O1896" s="5">
        <f>E1896/D1896</f>
        <v>1.0049999999999999</v>
      </c>
      <c r="P1896" s="6">
        <f>IF(E1896=0,0,E1896/L1896)</f>
        <v>62.8125</v>
      </c>
      <c r="Q1896" t="str">
        <f>LEFT(N1896,FIND("/",N1896)-1)</f>
        <v>music</v>
      </c>
      <c r="R1896" t="str">
        <f>RIGHT(N1896,LEN(N1896)-FIND("/",N1896))</f>
        <v>rock</v>
      </c>
      <c r="S1896" s="10">
        <f>(((J1896/60)/60)/24)+DATE(1970,1,1)</f>
        <v>40658.189826388887</v>
      </c>
      <c r="T1896" s="10">
        <f>(((I1896/60)/60)/24)+DATE(1970,1,1)</f>
        <v>40696.249305555553</v>
      </c>
      <c r="U1896" s="5">
        <f>P1896/3304</f>
        <v>1.9011047215496367E-2</v>
      </c>
      <c r="V1896" s="5">
        <f>L1896/26457</f>
        <v>1.2095097705711155E-3</v>
      </c>
    </row>
    <row r="1897" spans="1:22" ht="32" x14ac:dyDescent="0.2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5">
        <f>E1897/D1897</f>
        <v>1.0035000000000001</v>
      </c>
      <c r="P1897" s="6">
        <f>IF(E1897=0,0,E1897/L1897)</f>
        <v>52.815789473684212</v>
      </c>
      <c r="Q1897" t="str">
        <f>LEFT(N1897,FIND("/",N1897)-1)</f>
        <v>music</v>
      </c>
      <c r="R1897" t="str">
        <f>RIGHT(N1897,LEN(N1897)-FIND("/",N1897))</f>
        <v>indie rock</v>
      </c>
      <c r="S1897" s="10">
        <f>(((J1897/60)/60)/24)+DATE(1970,1,1)</f>
        <v>41759.670937499999</v>
      </c>
      <c r="T1897" s="10">
        <f>(((I1897/60)/60)/24)+DATE(1970,1,1)</f>
        <v>41787.207638888889</v>
      </c>
      <c r="U1897" s="5">
        <f>P1897/3304</f>
        <v>1.5985408436345102E-2</v>
      </c>
      <c r="V1897" s="5">
        <f>L1897/26457</f>
        <v>1.4362928525531995E-3</v>
      </c>
    </row>
    <row r="1898" spans="1:22" ht="48" x14ac:dyDescent="0.2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5">
        <f>E1898/D1898</f>
        <v>1.0024999999999999</v>
      </c>
      <c r="P1898" s="6">
        <f>IF(E1898=0,0,E1898/L1898)</f>
        <v>45.56818181818182</v>
      </c>
      <c r="Q1898" t="str">
        <f>LEFT(N1898,FIND("/",N1898)-1)</f>
        <v>publishing</v>
      </c>
      <c r="R1898" t="str">
        <f>RIGHT(N1898,LEN(N1898)-FIND("/",N1898))</f>
        <v>nonfiction</v>
      </c>
      <c r="S1898" s="10">
        <f>(((J1898/60)/60)/24)+DATE(1970,1,1)</f>
        <v>41831.846828703703</v>
      </c>
      <c r="T1898" s="10">
        <f>(((I1898/60)/60)/24)+DATE(1970,1,1)</f>
        <v>41861.846828703703</v>
      </c>
      <c r="U1898" s="5">
        <f>P1898/3304</f>
        <v>1.3791822584195467E-2</v>
      </c>
      <c r="V1898" s="5">
        <f>L1898/26457</f>
        <v>1.6630759345352838E-3</v>
      </c>
    </row>
    <row r="1899" spans="1:22" ht="48" x14ac:dyDescent="0.2">
      <c r="A1899">
        <v>3373</v>
      </c>
      <c r="B1899" s="3" t="s">
        <v>3372</v>
      </c>
      <c r="C1899" s="3" t="s">
        <v>7483</v>
      </c>
      <c r="D1899">
        <v>2000</v>
      </c>
      <c r="E1899">
        <v>2005</v>
      </c>
      <c r="F1899" t="s">
        <v>8219</v>
      </c>
      <c r="G1899" t="s">
        <v>8225</v>
      </c>
      <c r="H1899" t="s">
        <v>8247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8271</v>
      </c>
      <c r="O1899" s="5">
        <f>E1899/D1899</f>
        <v>1.0024999999999999</v>
      </c>
      <c r="P1899" s="6">
        <f>IF(E1899=0,0,E1899/L1899)</f>
        <v>66.833333333333329</v>
      </c>
      <c r="Q1899" t="str">
        <f>LEFT(N1899,FIND("/",N1899)-1)</f>
        <v>theater</v>
      </c>
      <c r="R1899" t="str">
        <f>RIGHT(N1899,LEN(N1899)-FIND("/",N1899))</f>
        <v>plays</v>
      </c>
      <c r="S1899" s="10">
        <f>(((J1899/60)/60)/24)+DATE(1970,1,1)</f>
        <v>42179.854629629626</v>
      </c>
      <c r="T1899" s="10">
        <f>(((I1899/60)/60)/24)+DATE(1970,1,1)</f>
        <v>42203.666666666672</v>
      </c>
      <c r="U1899" s="5">
        <f>P1899/3304</f>
        <v>2.0228006456820016E-2</v>
      </c>
      <c r="V1899" s="5">
        <f>L1899/26457</f>
        <v>1.1339154099104206E-3</v>
      </c>
    </row>
    <row r="1900" spans="1:22" ht="48" x14ac:dyDescent="0.2">
      <c r="A1900">
        <v>3775</v>
      </c>
      <c r="B1900" s="3" t="s">
        <v>3772</v>
      </c>
      <c r="C1900" s="3" t="s">
        <v>7885</v>
      </c>
      <c r="D1900">
        <v>2000</v>
      </c>
      <c r="E1900">
        <v>2005</v>
      </c>
      <c r="F1900" t="s">
        <v>8219</v>
      </c>
      <c r="G1900" t="s">
        <v>8224</v>
      </c>
      <c r="H1900" t="s">
        <v>8246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8305</v>
      </c>
      <c r="O1900" s="5">
        <f>E1900/D1900</f>
        <v>1.0024999999999999</v>
      </c>
      <c r="P1900" s="6">
        <f>IF(E1900=0,0,E1900/L1900)</f>
        <v>143.21428571428572</v>
      </c>
      <c r="Q1900" t="str">
        <f>LEFT(N1900,FIND("/",N1900)-1)</f>
        <v>theater</v>
      </c>
      <c r="R1900" t="str">
        <f>RIGHT(N1900,LEN(N1900)-FIND("/",N1900))</f>
        <v>musical</v>
      </c>
      <c r="S1900" s="10">
        <f>(((J1900/60)/60)/24)+DATE(1970,1,1)</f>
        <v>42075.942627314813</v>
      </c>
      <c r="T1900" s="10">
        <f>(((I1900/60)/60)/24)+DATE(1970,1,1)</f>
        <v>42103.166666666672</v>
      </c>
      <c r="U1900" s="5">
        <f>P1900/3304</f>
        <v>4.3345728121757181E-2</v>
      </c>
      <c r="V1900" s="5">
        <f>L1900/26457</f>
        <v>5.2916052462486296E-4</v>
      </c>
    </row>
    <row r="1901" spans="1:22" ht="48" x14ac:dyDescent="0.2">
      <c r="A1901">
        <v>2429</v>
      </c>
      <c r="B1901" s="3" t="s">
        <v>2430</v>
      </c>
      <c r="C1901" s="3" t="s">
        <v>6539</v>
      </c>
      <c r="D1901">
        <v>140000</v>
      </c>
      <c r="E1901">
        <v>2005</v>
      </c>
      <c r="F1901" t="s">
        <v>8221</v>
      </c>
      <c r="G1901" t="s">
        <v>8234</v>
      </c>
      <c r="H1901" t="s">
        <v>8254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8284</v>
      </c>
      <c r="O1901" s="5">
        <f>E1901/D1901</f>
        <v>1.4321428571428572E-2</v>
      </c>
      <c r="P1901" s="6">
        <f>IF(E1901=0,0,E1901/L1901)</f>
        <v>501.25</v>
      </c>
      <c r="Q1901" t="str">
        <f>LEFT(N1901,FIND("/",N1901)-1)</f>
        <v>food</v>
      </c>
      <c r="R1901" t="str">
        <f>RIGHT(N1901,LEN(N1901)-FIND("/",N1901))</f>
        <v>food trucks</v>
      </c>
      <c r="S1901" s="10">
        <f>(((J1901/60)/60)/24)+DATE(1970,1,1)</f>
        <v>42734.879236111112</v>
      </c>
      <c r="T1901" s="10">
        <f>(((I1901/60)/60)/24)+DATE(1970,1,1)</f>
        <v>42771.697222222225</v>
      </c>
      <c r="U1901" s="5">
        <f>P1901/3304</f>
        <v>0.15171004842615013</v>
      </c>
      <c r="V1901" s="5">
        <f>L1901/26457</f>
        <v>1.5118872132138944E-4</v>
      </c>
    </row>
    <row r="1902" spans="1:22" ht="48" x14ac:dyDescent="0.2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5">
        <f>E1902/D1902</f>
        <v>1.002</v>
      </c>
      <c r="P1902" s="6">
        <f>IF(E1902=0,0,E1902/L1902)</f>
        <v>80.16</v>
      </c>
      <c r="Q1902" t="str">
        <f>LEFT(N1902,FIND("/",N1902)-1)</f>
        <v>film &amp; video</v>
      </c>
      <c r="R1902" t="str">
        <f>RIGHT(N1902,LEN(N1902)-FIND("/",N1902))</f>
        <v>television</v>
      </c>
      <c r="S1902" s="10">
        <f>(((J1902/60)/60)/24)+DATE(1970,1,1)</f>
        <v>42200.758240740746</v>
      </c>
      <c r="T1902" s="10">
        <f>(((I1902/60)/60)/24)+DATE(1970,1,1)</f>
        <v>42260.758240740746</v>
      </c>
      <c r="U1902" s="5">
        <f>P1902/3304</f>
        <v>2.4261501210653753E-2</v>
      </c>
      <c r="V1902" s="5">
        <f>L1902/26457</f>
        <v>9.449295082586839E-4</v>
      </c>
    </row>
    <row r="1903" spans="1:22" ht="48" x14ac:dyDescent="0.2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5">
        <f>E1903/D1903</f>
        <v>1.002</v>
      </c>
      <c r="P1903" s="6">
        <f>IF(E1903=0,0,E1903/L1903)</f>
        <v>117.88235294117646</v>
      </c>
      <c r="Q1903" t="str">
        <f>LEFT(N1903,FIND("/",N1903)-1)</f>
        <v>theater</v>
      </c>
      <c r="R1903" t="str">
        <f>RIGHT(N1903,LEN(N1903)-FIND("/",N1903))</f>
        <v>plays</v>
      </c>
      <c r="S1903" s="10">
        <f>(((J1903/60)/60)/24)+DATE(1970,1,1)</f>
        <v>42482.43478009259</v>
      </c>
      <c r="T1903" s="10">
        <f>(((I1903/60)/60)/24)+DATE(1970,1,1)</f>
        <v>42506.43478009259</v>
      </c>
      <c r="U1903" s="5">
        <f>P1903/3304</f>
        <v>3.5678678250961403E-2</v>
      </c>
      <c r="V1903" s="5">
        <f>L1903/26457</f>
        <v>6.4255206561590508E-4</v>
      </c>
    </row>
    <row r="1904" spans="1:22" ht="32" x14ac:dyDescent="0.2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5">
        <f>E1904/D1904</f>
        <v>1.3348133333333334</v>
      </c>
      <c r="P1904" s="6">
        <f>IF(E1904=0,0,E1904/L1904)</f>
        <v>38.504230769230773</v>
      </c>
      <c r="Q1904" t="str">
        <f>LEFT(N1904,FIND("/",N1904)-1)</f>
        <v>theater</v>
      </c>
      <c r="R1904" t="str">
        <f>RIGHT(N1904,LEN(N1904)-FIND("/",N1904))</f>
        <v>plays</v>
      </c>
      <c r="S1904" s="10">
        <f>(((J1904/60)/60)/24)+DATE(1970,1,1)</f>
        <v>40884.066678240742</v>
      </c>
      <c r="T1904" s="10">
        <f>(((I1904/60)/60)/24)+DATE(1970,1,1)</f>
        <v>40926.958333333336</v>
      </c>
      <c r="U1904" s="5">
        <f>P1904/3304</f>
        <v>1.1653822872043211E-2</v>
      </c>
      <c r="V1904" s="5">
        <f>L1904/26457</f>
        <v>1.9654533771780625E-3</v>
      </c>
    </row>
    <row r="1905" spans="1:22" ht="48" x14ac:dyDescent="0.2">
      <c r="A1905">
        <v>3216</v>
      </c>
      <c r="B1905" s="3" t="s">
        <v>3216</v>
      </c>
      <c r="C1905" s="3" t="s">
        <v>7326</v>
      </c>
      <c r="D1905">
        <v>2000</v>
      </c>
      <c r="E1905">
        <v>2001</v>
      </c>
      <c r="F1905" t="s">
        <v>8219</v>
      </c>
      <c r="G1905" t="s">
        <v>8225</v>
      </c>
      <c r="H1905" t="s">
        <v>8247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8271</v>
      </c>
      <c r="O1905" s="5">
        <f>E1905/D1905</f>
        <v>1.0004999999999999</v>
      </c>
      <c r="P1905" s="6">
        <f>IF(E1905=0,0,E1905/L1905)</f>
        <v>57.171428571428571</v>
      </c>
      <c r="Q1905" t="str">
        <f>LEFT(N1905,FIND("/",N1905)-1)</f>
        <v>theater</v>
      </c>
      <c r="R1905" t="str">
        <f>RIGHT(N1905,LEN(N1905)-FIND("/",N1905))</f>
        <v>plays</v>
      </c>
      <c r="S1905" s="10">
        <f>(((J1905/60)/60)/24)+DATE(1970,1,1)</f>
        <v>42165.462627314817</v>
      </c>
      <c r="T1905" s="10">
        <f>(((I1905/60)/60)/24)+DATE(1970,1,1)</f>
        <v>42196.604166666672</v>
      </c>
      <c r="U1905" s="5">
        <f>P1905/3304</f>
        <v>1.7303701141473539E-2</v>
      </c>
      <c r="V1905" s="5">
        <f>L1905/26457</f>
        <v>1.3229013115621574E-3</v>
      </c>
    </row>
    <row r="1906" spans="1:22" ht="48" x14ac:dyDescent="0.2">
      <c r="A1906">
        <v>883</v>
      </c>
      <c r="B1906" s="3" t="s">
        <v>884</v>
      </c>
      <c r="C1906" s="3" t="s">
        <v>4993</v>
      </c>
      <c r="D1906">
        <v>5000</v>
      </c>
      <c r="E190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5">
        <f>E1906/D1906</f>
        <v>0.4002</v>
      </c>
      <c r="P1906" s="6">
        <f>IF(E1906=0,0,E1906/L1906)</f>
        <v>83.375</v>
      </c>
      <c r="Q1906" t="str">
        <f>LEFT(N1906,FIND("/",N1906)-1)</f>
        <v>music</v>
      </c>
      <c r="R1906" t="str">
        <f>RIGHT(N1906,LEN(N1906)-FIND("/",N1906))</f>
        <v>indie rock</v>
      </c>
      <c r="S1906" s="10">
        <f>(((J1906/60)/60)/24)+DATE(1970,1,1)</f>
        <v>42371.935590277775</v>
      </c>
      <c r="T1906" s="10">
        <f>(((I1906/60)/60)/24)+DATE(1970,1,1)</f>
        <v>42431.935590277775</v>
      </c>
      <c r="U1906" s="5">
        <f>P1906/3304</f>
        <v>2.523456416464891E-2</v>
      </c>
      <c r="V1906" s="5">
        <f>L1906/26457</f>
        <v>9.0713232792833656E-4</v>
      </c>
    </row>
    <row r="1907" spans="1:22" ht="32" x14ac:dyDescent="0.2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5">
        <f>E1907/D1907</f>
        <v>1.0003299999999999</v>
      </c>
      <c r="P1907" s="6">
        <f>IF(E1907=0,0,E1907/L1907)</f>
        <v>66.688666666666663</v>
      </c>
      <c r="Q1907" t="str">
        <f>LEFT(N1907,FIND("/",N1907)-1)</f>
        <v>music</v>
      </c>
      <c r="R1907" t="str">
        <f>RIGHT(N1907,LEN(N1907)-FIND("/",N1907))</f>
        <v>rock</v>
      </c>
      <c r="S1907" s="10">
        <f>(((J1907/60)/60)/24)+DATE(1970,1,1)</f>
        <v>40876.169664351852</v>
      </c>
      <c r="T1907" s="10">
        <f>(((I1907/60)/60)/24)+DATE(1970,1,1)</f>
        <v>40936.169664351852</v>
      </c>
      <c r="U1907" s="5">
        <f>P1907/3304</f>
        <v>2.0184221146085552E-2</v>
      </c>
      <c r="V1907" s="5">
        <f>L1907/26457</f>
        <v>1.1339154099104206E-3</v>
      </c>
    </row>
    <row r="1908" spans="1:22" ht="32" x14ac:dyDescent="0.2">
      <c r="A1908">
        <v>2937</v>
      </c>
      <c r="B1908" s="3" t="s">
        <v>2937</v>
      </c>
      <c r="C1908" s="3" t="s">
        <v>7047</v>
      </c>
      <c r="D1908">
        <v>1500</v>
      </c>
      <c r="E1908">
        <v>2000</v>
      </c>
      <c r="F1908" t="s">
        <v>8219</v>
      </c>
      <c r="G1908" t="s">
        <v>8225</v>
      </c>
      <c r="H1908" t="s">
        <v>8247</v>
      </c>
      <c r="I1908">
        <v>1405249113</v>
      </c>
      <c r="J1908">
        <v>1402657113</v>
      </c>
      <c r="K1908" t="b">
        <v>0</v>
      </c>
      <c r="L1908">
        <v>55</v>
      </c>
      <c r="M1908" t="b">
        <v>1</v>
      </c>
      <c r="N1908" t="s">
        <v>8305</v>
      </c>
      <c r="O1908" s="5">
        <f>E1908/D1908</f>
        <v>1.3333333333333333</v>
      </c>
      <c r="P1908" s="6">
        <f>IF(E1908=0,0,E1908/L1908)</f>
        <v>36.363636363636367</v>
      </c>
      <c r="Q1908" t="str">
        <f>LEFT(N1908,FIND("/",N1908)-1)</f>
        <v>theater</v>
      </c>
      <c r="R1908" t="str">
        <f>RIGHT(N1908,LEN(N1908)-FIND("/",N1908))</f>
        <v>musical</v>
      </c>
      <c r="S1908" s="10">
        <f>(((J1908/60)/60)/24)+DATE(1970,1,1)</f>
        <v>41803.457326388889</v>
      </c>
      <c r="T1908" s="10">
        <f>(((I1908/60)/60)/24)+DATE(1970,1,1)</f>
        <v>41833.457326388889</v>
      </c>
      <c r="U1908" s="5">
        <f>P1908/3304</f>
        <v>1.1005943209333041E-2</v>
      </c>
      <c r="V1908" s="5">
        <f>L1908/26457</f>
        <v>2.0788449181691044E-3</v>
      </c>
    </row>
    <row r="1909" spans="1:22" ht="48" x14ac:dyDescent="0.2">
      <c r="A1909">
        <v>2473</v>
      </c>
      <c r="B1909" s="3" t="s">
        <v>2474</v>
      </c>
      <c r="C1909" s="3" t="s">
        <v>6583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8279</v>
      </c>
      <c r="O1909" s="5">
        <f>E1909/D1909</f>
        <v>1</v>
      </c>
      <c r="P1909" s="6">
        <f>IF(E1909=0,0,E1909/L1909)</f>
        <v>42.553191489361701</v>
      </c>
      <c r="Q1909" t="str">
        <f>LEFT(N1909,FIND("/",N1909)-1)</f>
        <v>music</v>
      </c>
      <c r="R1909" t="str">
        <f>RIGHT(N1909,LEN(N1909)-FIND("/",N1909))</f>
        <v>indie rock</v>
      </c>
      <c r="S1909" s="10">
        <f>(((J1909/60)/60)/24)+DATE(1970,1,1)</f>
        <v>41193.748483796298</v>
      </c>
      <c r="T1909" s="10">
        <f>(((I1909/60)/60)/24)+DATE(1970,1,1)</f>
        <v>41223.790150462963</v>
      </c>
      <c r="U1909" s="5">
        <f>P1909/3304</f>
        <v>1.2879295244964195E-2</v>
      </c>
      <c r="V1909" s="5">
        <f>L1909/26457</f>
        <v>1.7764674755263257E-3</v>
      </c>
    </row>
    <row r="1910" spans="1:22" ht="48" x14ac:dyDescent="0.2">
      <c r="A1910">
        <v>3445</v>
      </c>
      <c r="B1910" s="3" t="s">
        <v>3444</v>
      </c>
      <c r="C1910" s="3" t="s">
        <v>7555</v>
      </c>
      <c r="D1910">
        <v>2000</v>
      </c>
      <c r="E1910">
        <v>2000</v>
      </c>
      <c r="F1910" t="s">
        <v>8219</v>
      </c>
      <c r="G1910" t="s">
        <v>8225</v>
      </c>
      <c r="H1910" t="s">
        <v>8247</v>
      </c>
      <c r="I1910">
        <v>1445604236</v>
      </c>
      <c r="J1910">
        <v>1443185036</v>
      </c>
      <c r="K1910" t="b">
        <v>0</v>
      </c>
      <c r="L1910">
        <v>31</v>
      </c>
      <c r="M1910" t="b">
        <v>1</v>
      </c>
      <c r="N1910" t="s">
        <v>8271</v>
      </c>
      <c r="O1910" s="5">
        <f>E1910/D1910</f>
        <v>1</v>
      </c>
      <c r="P1910" s="6">
        <f>IF(E1910=0,0,E1910/L1910)</f>
        <v>64.516129032258064</v>
      </c>
      <c r="Q1910" t="str">
        <f>LEFT(N1910,FIND("/",N1910)-1)</f>
        <v>theater</v>
      </c>
      <c r="R1910" t="str">
        <f>RIGHT(N1910,LEN(N1910)-FIND("/",N1910))</f>
        <v>plays</v>
      </c>
      <c r="S1910" s="10">
        <f>(((J1910/60)/60)/24)+DATE(1970,1,1)</f>
        <v>42272.530509259261</v>
      </c>
      <c r="T1910" s="10">
        <f>(((I1910/60)/60)/24)+DATE(1970,1,1)</f>
        <v>42300.530509259261</v>
      </c>
      <c r="U1910" s="5">
        <f>P1910/3304</f>
        <v>1.9526673435913456E-2</v>
      </c>
      <c r="V1910" s="5">
        <f>L1910/26457</f>
        <v>1.171712590240768E-3</v>
      </c>
    </row>
    <row r="1911" spans="1:22" ht="48" x14ac:dyDescent="0.2">
      <c r="A1911">
        <v>3627</v>
      </c>
      <c r="B1911" s="3" t="s">
        <v>3625</v>
      </c>
      <c r="C1911" s="3" t="s">
        <v>7737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1463803140</v>
      </c>
      <c r="J1911">
        <v>1459446487</v>
      </c>
      <c r="K1911" t="b">
        <v>0</v>
      </c>
      <c r="L1911">
        <v>29</v>
      </c>
      <c r="M1911" t="b">
        <v>1</v>
      </c>
      <c r="N1911" t="s">
        <v>8271</v>
      </c>
      <c r="O1911" s="5">
        <f>E1911/D1911</f>
        <v>1</v>
      </c>
      <c r="P1911" s="6">
        <f>IF(E1911=0,0,E1911/L1911)</f>
        <v>68.965517241379317</v>
      </c>
      <c r="Q1911" t="str">
        <f>LEFT(N1911,FIND("/",N1911)-1)</f>
        <v>theater</v>
      </c>
      <c r="R1911" t="str">
        <f>RIGHT(N1911,LEN(N1911)-FIND("/",N1911))</f>
        <v>plays</v>
      </c>
      <c r="S1911" s="10">
        <f>(((J1911/60)/60)/24)+DATE(1970,1,1)</f>
        <v>42460.741747685184</v>
      </c>
      <c r="T1911" s="10">
        <f>(((I1911/60)/60)/24)+DATE(1970,1,1)</f>
        <v>42511.165972222225</v>
      </c>
      <c r="U1911" s="5">
        <f>P1911/3304</f>
        <v>2.0873340569424734E-2</v>
      </c>
      <c r="V1911" s="5">
        <f>L1911/26457</f>
        <v>1.0961182295800734E-3</v>
      </c>
    </row>
    <row r="1912" spans="1:22" ht="48" x14ac:dyDescent="0.2">
      <c r="A1912">
        <v>1619</v>
      </c>
      <c r="B1912" s="3" t="s">
        <v>1620</v>
      </c>
      <c r="C1912" s="3" t="s">
        <v>5729</v>
      </c>
      <c r="D1912">
        <v>1500</v>
      </c>
      <c r="E1912">
        <v>2000</v>
      </c>
      <c r="F1912" t="s">
        <v>8219</v>
      </c>
      <c r="G1912" t="s">
        <v>8224</v>
      </c>
      <c r="H1912" t="s">
        <v>8246</v>
      </c>
      <c r="I1912">
        <v>1410755286</v>
      </c>
      <c r="J1912">
        <v>1408940886</v>
      </c>
      <c r="K1912" t="b">
        <v>0</v>
      </c>
      <c r="L1912">
        <v>23</v>
      </c>
      <c r="M1912" t="b">
        <v>1</v>
      </c>
      <c r="N1912" t="s">
        <v>8276</v>
      </c>
      <c r="O1912" s="5">
        <f>E1912/D1912</f>
        <v>1.3333333333333333</v>
      </c>
      <c r="P1912" s="6">
        <f>IF(E1912=0,0,E1912/L1912)</f>
        <v>86.956521739130437</v>
      </c>
      <c r="Q1912" t="str">
        <f>LEFT(N1912,FIND("/",N1912)-1)</f>
        <v>music</v>
      </c>
      <c r="R1912" t="str">
        <f>RIGHT(N1912,LEN(N1912)-FIND("/",N1912))</f>
        <v>rock</v>
      </c>
      <c r="S1912" s="10">
        <f>(((J1912/60)/60)/24)+DATE(1970,1,1)</f>
        <v>41876.18618055556</v>
      </c>
      <c r="T1912" s="10">
        <f>(((I1912/60)/60)/24)+DATE(1970,1,1)</f>
        <v>41897.18618055556</v>
      </c>
      <c r="U1912" s="5">
        <f>P1912/3304</f>
        <v>2.6318559848405094E-2</v>
      </c>
      <c r="V1912" s="5">
        <f>L1912/26457</f>
        <v>8.6933514759798922E-4</v>
      </c>
    </row>
    <row r="1913" spans="1:22" ht="48" x14ac:dyDescent="0.2">
      <c r="A1913">
        <v>3431</v>
      </c>
      <c r="B1913" s="3" t="s">
        <v>3430</v>
      </c>
      <c r="C1913" s="3" t="s">
        <v>7541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1408383153</v>
      </c>
      <c r="J1913">
        <v>1405791153</v>
      </c>
      <c r="K1913" t="b">
        <v>0</v>
      </c>
      <c r="L1913">
        <v>21</v>
      </c>
      <c r="M1913" t="b">
        <v>1</v>
      </c>
      <c r="N1913" t="s">
        <v>8271</v>
      </c>
      <c r="O1913" s="5">
        <f>E1913/D1913</f>
        <v>1</v>
      </c>
      <c r="P1913" s="6">
        <f>IF(E1913=0,0,E1913/L1913)</f>
        <v>95.238095238095241</v>
      </c>
      <c r="Q1913" t="str">
        <f>LEFT(N1913,FIND("/",N1913)-1)</f>
        <v>theater</v>
      </c>
      <c r="R1913" t="str">
        <f>RIGHT(N1913,LEN(N1913)-FIND("/",N1913))</f>
        <v>plays</v>
      </c>
      <c r="S1913" s="10">
        <f>(((J1913/60)/60)/24)+DATE(1970,1,1)</f>
        <v>41839.730937500004</v>
      </c>
      <c r="T1913" s="10">
        <f>(((I1913/60)/60)/24)+DATE(1970,1,1)</f>
        <v>41869.730937500004</v>
      </c>
      <c r="U1913" s="5">
        <f>P1913/3304</f>
        <v>2.8825089357777011E-2</v>
      </c>
      <c r="V1913" s="5">
        <f>L1913/26457</f>
        <v>7.9374078693729444E-4</v>
      </c>
    </row>
    <row r="1914" spans="1:22" ht="48" x14ac:dyDescent="0.2">
      <c r="A1914">
        <v>3770</v>
      </c>
      <c r="B1914" s="3" t="s">
        <v>3767</v>
      </c>
      <c r="C1914" s="3" t="s">
        <v>7880</v>
      </c>
      <c r="D1914">
        <v>2000</v>
      </c>
      <c r="E1914">
        <v>2000</v>
      </c>
      <c r="F1914" t="s">
        <v>8219</v>
      </c>
      <c r="G1914" t="s">
        <v>8225</v>
      </c>
      <c r="H1914" t="s">
        <v>8247</v>
      </c>
      <c r="I1914">
        <v>1434234010</v>
      </c>
      <c r="J1914">
        <v>1431642010</v>
      </c>
      <c r="K1914" t="b">
        <v>0</v>
      </c>
      <c r="L1914">
        <v>20</v>
      </c>
      <c r="M1914" t="b">
        <v>1</v>
      </c>
      <c r="N1914" t="s">
        <v>8305</v>
      </c>
      <c r="O1914" s="5">
        <f>E1914/D1914</f>
        <v>1</v>
      </c>
      <c r="P1914" s="6">
        <f>IF(E1914=0,0,E1914/L1914)</f>
        <v>100</v>
      </c>
      <c r="Q1914" t="str">
        <f>LEFT(N1914,FIND("/",N1914)-1)</f>
        <v>theater</v>
      </c>
      <c r="R1914" t="str">
        <f>RIGHT(N1914,LEN(N1914)-FIND("/",N1914))</f>
        <v>musical</v>
      </c>
      <c r="S1914" s="10">
        <f>(((J1914/60)/60)/24)+DATE(1970,1,1)</f>
        <v>42138.930671296301</v>
      </c>
      <c r="T1914" s="10">
        <f>(((I1914/60)/60)/24)+DATE(1970,1,1)</f>
        <v>42168.930671296301</v>
      </c>
      <c r="U1914" s="5">
        <f>P1914/3304</f>
        <v>3.026634382566586E-2</v>
      </c>
      <c r="V1914" s="5">
        <f>L1914/26457</f>
        <v>7.559436066069471E-4</v>
      </c>
    </row>
    <row r="1915" spans="1:22" ht="48" x14ac:dyDescent="0.2">
      <c r="A1915">
        <v>41</v>
      </c>
      <c r="B1915" s="3" t="s">
        <v>43</v>
      </c>
      <c r="C1915" s="3" t="s">
        <v>4152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1412516354</v>
      </c>
      <c r="J1915">
        <v>1409924354</v>
      </c>
      <c r="K1915" t="b">
        <v>0</v>
      </c>
      <c r="L1915">
        <v>19</v>
      </c>
      <c r="M1915" t="b">
        <v>1</v>
      </c>
      <c r="N1915" t="s">
        <v>8265</v>
      </c>
      <c r="O1915" s="5">
        <f>E1915/D1915</f>
        <v>1</v>
      </c>
      <c r="P1915" s="6">
        <f>IF(E1915=0,0,E1915/L1915)</f>
        <v>105.26315789473684</v>
      </c>
      <c r="Q1915" t="str">
        <f>LEFT(N1915,FIND("/",N1915)-1)</f>
        <v>film &amp; video</v>
      </c>
      <c r="R1915" t="str">
        <f>RIGHT(N1915,LEN(N1915)-FIND("/",N1915))</f>
        <v>television</v>
      </c>
      <c r="S1915" s="10">
        <f>(((J1915/60)/60)/24)+DATE(1970,1,1)</f>
        <v>41887.568912037037</v>
      </c>
      <c r="T1915" s="10">
        <f>(((I1915/60)/60)/24)+DATE(1970,1,1)</f>
        <v>41917.568912037037</v>
      </c>
      <c r="U1915" s="5">
        <f>P1915/3304</f>
        <v>3.1859309290174588E-2</v>
      </c>
      <c r="V1915" s="5">
        <f>L1915/26457</f>
        <v>7.1814642627659976E-4</v>
      </c>
    </row>
    <row r="1916" spans="1:22" ht="48" x14ac:dyDescent="0.2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5">
        <f>E1916/D1916</f>
        <v>1</v>
      </c>
      <c r="P1916" s="6">
        <f>IF(E1916=0,0,E1916/L1916)</f>
        <v>117.64705882352941</v>
      </c>
      <c r="Q1916" t="str">
        <f>LEFT(N1916,FIND("/",N1916)-1)</f>
        <v>theater</v>
      </c>
      <c r="R1916" t="str">
        <f>RIGHT(N1916,LEN(N1916)-FIND("/",N1916))</f>
        <v>plays</v>
      </c>
      <c r="S1916" s="10">
        <f>(((J1916/60)/60)/24)+DATE(1970,1,1)</f>
        <v>42150.462083333332</v>
      </c>
      <c r="T1916" s="10">
        <f>(((I1916/60)/60)/24)+DATE(1970,1,1)</f>
        <v>42180.462083333332</v>
      </c>
      <c r="U1916" s="5">
        <f>P1916/3304</f>
        <v>3.5607463324312777E-2</v>
      </c>
      <c r="V1916" s="5">
        <f>L1916/26457</f>
        <v>6.4255206561590508E-4</v>
      </c>
    </row>
    <row r="1917" spans="1:22" ht="48" x14ac:dyDescent="0.2">
      <c r="A1917">
        <v>44</v>
      </c>
      <c r="B1917" s="3" t="s">
        <v>46</v>
      </c>
      <c r="C1917" s="3" t="s">
        <v>4155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1412648537</v>
      </c>
      <c r="J1917">
        <v>1408760537</v>
      </c>
      <c r="K1917" t="b">
        <v>0</v>
      </c>
      <c r="L1917">
        <v>15</v>
      </c>
      <c r="M1917" t="b">
        <v>1</v>
      </c>
      <c r="N1917" t="s">
        <v>8265</v>
      </c>
      <c r="O1917" s="5">
        <f>E1917/D1917</f>
        <v>1</v>
      </c>
      <c r="P1917" s="6">
        <f>IF(E1917=0,0,E1917/L1917)</f>
        <v>133.33333333333334</v>
      </c>
      <c r="Q1917" t="str">
        <f>LEFT(N1917,FIND("/",N1917)-1)</f>
        <v>film &amp; video</v>
      </c>
      <c r="R1917" t="str">
        <f>RIGHT(N1917,LEN(N1917)-FIND("/",N1917))</f>
        <v>television</v>
      </c>
      <c r="S1917" s="10">
        <f>(((J1917/60)/60)/24)+DATE(1970,1,1)</f>
        <v>41874.098807870374</v>
      </c>
      <c r="T1917" s="10">
        <f>(((I1917/60)/60)/24)+DATE(1970,1,1)</f>
        <v>41919.098807870374</v>
      </c>
      <c r="U1917" s="5">
        <f>P1917/3304</f>
        <v>4.0355125100887818E-2</v>
      </c>
      <c r="V1917" s="5">
        <f>L1917/26457</f>
        <v>5.669577049552103E-4</v>
      </c>
    </row>
    <row r="1918" spans="1:22" ht="48" x14ac:dyDescent="0.2">
      <c r="A1918">
        <v>3385</v>
      </c>
      <c r="B1918" s="3" t="s">
        <v>3384</v>
      </c>
      <c r="C1918" s="3" t="s">
        <v>7495</v>
      </c>
      <c r="D1918">
        <v>2000</v>
      </c>
      <c r="E1918">
        <v>2000</v>
      </c>
      <c r="F1918" t="s">
        <v>8219</v>
      </c>
      <c r="G1918" t="s">
        <v>8224</v>
      </c>
      <c r="H1918" t="s">
        <v>8246</v>
      </c>
      <c r="I1918">
        <v>1418244552</v>
      </c>
      <c r="J1918">
        <v>1415652552</v>
      </c>
      <c r="K1918" t="b">
        <v>0</v>
      </c>
      <c r="L1918">
        <v>15</v>
      </c>
      <c r="M1918" t="b">
        <v>1</v>
      </c>
      <c r="N1918" t="s">
        <v>8271</v>
      </c>
      <c r="O1918" s="5">
        <f>E1918/D1918</f>
        <v>1</v>
      </c>
      <c r="P1918" s="6">
        <f>IF(E1918=0,0,E1918/L1918)</f>
        <v>133.33333333333334</v>
      </c>
      <c r="Q1918" t="str">
        <f>LEFT(N1918,FIND("/",N1918)-1)</f>
        <v>theater</v>
      </c>
      <c r="R1918" t="str">
        <f>RIGHT(N1918,LEN(N1918)-FIND("/",N1918))</f>
        <v>plays</v>
      </c>
      <c r="S1918" s="10">
        <f>(((J1918/60)/60)/24)+DATE(1970,1,1)</f>
        <v>41953.8675</v>
      </c>
      <c r="T1918" s="10">
        <f>(((I1918/60)/60)/24)+DATE(1970,1,1)</f>
        <v>41983.8675</v>
      </c>
      <c r="U1918" s="5">
        <f>P1918/3304</f>
        <v>4.0355125100887818E-2</v>
      </c>
      <c r="V1918" s="5">
        <f>L1918/26457</f>
        <v>5.669577049552103E-4</v>
      </c>
    </row>
    <row r="1919" spans="1:22" ht="48" x14ac:dyDescent="0.2">
      <c r="A1919">
        <v>2480</v>
      </c>
      <c r="B1919" s="3" t="s">
        <v>2480</v>
      </c>
      <c r="C1919" s="3" t="s">
        <v>6590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1444516084</v>
      </c>
      <c r="J1919">
        <v>1439332084</v>
      </c>
      <c r="K1919" t="b">
        <v>0</v>
      </c>
      <c r="L1919">
        <v>8</v>
      </c>
      <c r="M1919" t="b">
        <v>1</v>
      </c>
      <c r="N1919" t="s">
        <v>8279</v>
      </c>
      <c r="O1919" s="5">
        <f>E1919/D1919</f>
        <v>1</v>
      </c>
      <c r="P1919" s="6">
        <f>IF(E1919=0,0,E1919/L1919)</f>
        <v>250</v>
      </c>
      <c r="Q1919" t="str">
        <f>LEFT(N1919,FIND("/",N1919)-1)</f>
        <v>music</v>
      </c>
      <c r="R1919" t="str">
        <f>RIGHT(N1919,LEN(N1919)-FIND("/",N1919))</f>
        <v>indie rock</v>
      </c>
      <c r="S1919" s="10">
        <f>(((J1919/60)/60)/24)+DATE(1970,1,1)</f>
        <v>42227.936157407406</v>
      </c>
      <c r="T1919" s="10">
        <f>(((I1919/60)/60)/24)+DATE(1970,1,1)</f>
        <v>42287.936157407406</v>
      </c>
      <c r="U1919" s="5">
        <f>P1919/3304</f>
        <v>7.5665859564164648E-2</v>
      </c>
      <c r="V1919" s="5">
        <f>L1919/26457</f>
        <v>3.0237744264277887E-4</v>
      </c>
    </row>
    <row r="1920" spans="1:22" ht="48" x14ac:dyDescent="0.2">
      <c r="A1920">
        <v>2207</v>
      </c>
      <c r="B1920" s="3" t="s">
        <v>2208</v>
      </c>
      <c r="C1920" s="3" t="s">
        <v>6317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8280</v>
      </c>
      <c r="O1920" s="5">
        <f>E1920/D1920</f>
        <v>1</v>
      </c>
      <c r="P1920" s="6">
        <f>IF(E1920=0,0,E1920/L1920)</f>
        <v>285.71428571428572</v>
      </c>
      <c r="Q1920" t="str">
        <f>LEFT(N1920,FIND("/",N1920)-1)</f>
        <v>music</v>
      </c>
      <c r="R1920" t="str">
        <f>RIGHT(N1920,LEN(N1920)-FIND("/",N1920))</f>
        <v>electronic music</v>
      </c>
      <c r="S1920" s="10">
        <f>(((J1920/60)/60)/24)+DATE(1970,1,1)</f>
        <v>41564.194131944445</v>
      </c>
      <c r="T1920" s="10">
        <f>(((I1920/60)/60)/24)+DATE(1970,1,1)</f>
        <v>41594.235798611109</v>
      </c>
      <c r="U1920" s="5">
        <f>P1920/3304</f>
        <v>8.647526807333103E-2</v>
      </c>
      <c r="V1920" s="5">
        <f>L1920/26457</f>
        <v>2.6458026231243148E-4</v>
      </c>
    </row>
    <row r="1921" spans="1:22" ht="48" x14ac:dyDescent="0.2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5">
        <f>E1921/D1921</f>
        <v>1.3286666666666667</v>
      </c>
      <c r="P1921" s="6">
        <f>IF(E1921=0,0,E1921/L1921)</f>
        <v>27.301369863013697</v>
      </c>
      <c r="Q1921" t="str">
        <f>LEFT(N1921,FIND("/",N1921)-1)</f>
        <v>music</v>
      </c>
      <c r="R1921" t="str">
        <f>RIGHT(N1921,LEN(N1921)-FIND("/",N1921))</f>
        <v>electronic music</v>
      </c>
      <c r="S1921" s="10">
        <f>(((J1921/60)/60)/24)+DATE(1970,1,1)</f>
        <v>41312.311562499999</v>
      </c>
      <c r="T1921" s="10">
        <f>(((I1921/60)/60)/24)+DATE(1970,1,1)</f>
        <v>41342.311562499999</v>
      </c>
      <c r="U1921" s="5">
        <f>P1921/3304</f>
        <v>8.2631264718564454E-3</v>
      </c>
      <c r="V1921" s="5">
        <f>L1921/26457</f>
        <v>2.7591941641153571E-3</v>
      </c>
    </row>
    <row r="1922" spans="1:22" ht="48" x14ac:dyDescent="0.2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5">
        <f>E1922/D1922</f>
        <v>0.39760000000000001</v>
      </c>
      <c r="P1922" s="6">
        <f>IF(E1922=0,0,E1922/L1922)</f>
        <v>60.242424242424242</v>
      </c>
      <c r="Q1922" t="str">
        <f>LEFT(N1922,FIND("/",N1922)-1)</f>
        <v>photography</v>
      </c>
      <c r="R1922" t="str">
        <f>RIGHT(N1922,LEN(N1922)-FIND("/",N1922))</f>
        <v>photobooks</v>
      </c>
      <c r="S1922" s="10">
        <f>(((J1922/60)/60)/24)+DATE(1970,1,1)</f>
        <v>42003.655555555553</v>
      </c>
      <c r="T1922" s="10">
        <f>(((I1922/60)/60)/24)+DATE(1970,1,1)</f>
        <v>42035.142361111109</v>
      </c>
      <c r="U1922" s="5">
        <f>P1922/3304</f>
        <v>1.8233179250128403E-2</v>
      </c>
      <c r="V1922" s="5">
        <f>L1922/26457</f>
        <v>1.2473069509014627E-3</v>
      </c>
    </row>
    <row r="1923" spans="1:22" ht="48" x14ac:dyDescent="0.2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5">
        <f>E1923/D1923</f>
        <v>6.6066666666666662E-2</v>
      </c>
      <c r="P1923" s="6">
        <f>IF(E1923=0,0,E1923/L1923)</f>
        <v>82.583333333333329</v>
      </c>
      <c r="Q1923" t="str">
        <f>LEFT(N1923,FIND("/",N1923)-1)</f>
        <v>music</v>
      </c>
      <c r="R1923" t="str">
        <f>RIGHT(N1923,LEN(N1923)-FIND("/",N1923))</f>
        <v>jazz</v>
      </c>
      <c r="S1923" s="10">
        <f>(((J1923/60)/60)/24)+DATE(1970,1,1)</f>
        <v>41004.139108796298</v>
      </c>
      <c r="T1923" s="10">
        <f>(((I1923/60)/60)/24)+DATE(1970,1,1)</f>
        <v>41034.139108796298</v>
      </c>
      <c r="U1923" s="5">
        <f>P1923/3304</f>
        <v>2.4994955609362386E-2</v>
      </c>
      <c r="V1923" s="5">
        <f>L1923/26457</f>
        <v>9.0713232792833656E-4</v>
      </c>
    </row>
    <row r="1924" spans="1:22" ht="48" x14ac:dyDescent="0.2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5">
        <f>E1924/D1924</f>
        <v>1.3118399999999999</v>
      </c>
      <c r="P1924" s="6">
        <f>IF(E1924=0,0,E1924/L1924)</f>
        <v>26.591351351351353</v>
      </c>
      <c r="Q1924" t="str">
        <f>LEFT(N1924,FIND("/",N1924)-1)</f>
        <v>technology</v>
      </c>
      <c r="R1924" t="str">
        <f>RIGHT(N1924,LEN(N1924)-FIND("/",N1924))</f>
        <v>space exploration</v>
      </c>
      <c r="S1924" s="10">
        <f>(((J1924/60)/60)/24)+DATE(1970,1,1)</f>
        <v>42689.74324074074</v>
      </c>
      <c r="T1924" s="10">
        <f>(((I1924/60)/60)/24)+DATE(1970,1,1)</f>
        <v>42734.74324074074</v>
      </c>
      <c r="U1924" s="5">
        <f>P1924/3304</f>
        <v>8.0482298278908449E-3</v>
      </c>
      <c r="V1924" s="5">
        <f>L1924/26457</f>
        <v>2.7969913444457041E-3</v>
      </c>
    </row>
    <row r="1925" spans="1:22" ht="48" x14ac:dyDescent="0.2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5">
        <f>E1925/D1925</f>
        <v>7.868E-2</v>
      </c>
      <c r="P1925" s="6">
        <f>IF(E1925=0,0,E1925/L1925)</f>
        <v>115.70588235294117</v>
      </c>
      <c r="Q1925" t="str">
        <f>LEFT(N1925,FIND("/",N1925)-1)</f>
        <v>music</v>
      </c>
      <c r="R1925" t="str">
        <f>RIGHT(N1925,LEN(N1925)-FIND("/",N1925))</f>
        <v>faith</v>
      </c>
      <c r="S1925" s="10">
        <f>(((J1925/60)/60)/24)+DATE(1970,1,1)</f>
        <v>42095.918530092589</v>
      </c>
      <c r="T1925" s="10">
        <f>(((I1925/60)/60)/24)+DATE(1970,1,1)</f>
        <v>42125.918530092589</v>
      </c>
      <c r="U1925" s="5">
        <f>P1925/3304</f>
        <v>3.5019940179461612E-2</v>
      </c>
      <c r="V1925" s="5">
        <f>L1925/26457</f>
        <v>6.4255206561590508E-4</v>
      </c>
    </row>
    <row r="1926" spans="1:22" ht="48" x14ac:dyDescent="0.2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5">
        <f>E1926/D1926</f>
        <v>1.1171428571428572</v>
      </c>
      <c r="P1926" s="6">
        <f>IF(E1926=0,0,E1926/L1926)</f>
        <v>65.166666666666671</v>
      </c>
      <c r="Q1926" t="str">
        <f>LEFT(N1926,FIND("/",N1926)-1)</f>
        <v>theater</v>
      </c>
      <c r="R1926" t="str">
        <f>RIGHT(N1926,LEN(N1926)-FIND("/",N1926))</f>
        <v>plays</v>
      </c>
      <c r="S1926" s="10">
        <f>(((J1926/60)/60)/24)+DATE(1970,1,1)</f>
        <v>42524.782638888893</v>
      </c>
      <c r="T1926" s="10">
        <f>(((I1926/60)/60)/24)+DATE(1970,1,1)</f>
        <v>42544.782638888893</v>
      </c>
      <c r="U1926" s="5">
        <f>P1926/3304</f>
        <v>1.972356739305892E-2</v>
      </c>
      <c r="V1926" s="5">
        <f>L1926/26457</f>
        <v>1.1339154099104206E-3</v>
      </c>
    </row>
    <row r="1927" spans="1:22" ht="16" x14ac:dyDescent="0.2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5">
        <f>E1927/D1927</f>
        <v>1.3</v>
      </c>
      <c r="P1927" s="6">
        <f>IF(E1927=0,0,E1927/L1927)</f>
        <v>38.235294117647058</v>
      </c>
      <c r="Q1927" t="str">
        <f>LEFT(N1927,FIND("/",N1927)-1)</f>
        <v>theater</v>
      </c>
      <c r="R1927" t="str">
        <f>RIGHT(N1927,LEN(N1927)-FIND("/",N1927))</f>
        <v>plays</v>
      </c>
      <c r="S1927" s="10">
        <f>(((J1927/60)/60)/24)+DATE(1970,1,1)</f>
        <v>41915.437210648146</v>
      </c>
      <c r="T1927" s="10">
        <f>(((I1927/60)/60)/24)+DATE(1970,1,1)</f>
        <v>41945.478877314818</v>
      </c>
      <c r="U1927" s="5">
        <f>P1927/3304</f>
        <v>1.1572425580401651E-2</v>
      </c>
      <c r="V1927" s="5">
        <f>L1927/26457</f>
        <v>1.9276561968477152E-3</v>
      </c>
    </row>
    <row r="1928" spans="1:22" ht="48" x14ac:dyDescent="0.2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5">
        <f>E1928/D1928</f>
        <v>1.0783333333333334</v>
      </c>
      <c r="P1928" s="6">
        <f>IF(E1928=0,0,E1928/L1928)</f>
        <v>60.65625</v>
      </c>
      <c r="Q1928" t="str">
        <f>LEFT(N1928,FIND("/",N1928)-1)</f>
        <v>music</v>
      </c>
      <c r="R1928" t="str">
        <f>RIGHT(N1928,LEN(N1928)-FIND("/",N1928))</f>
        <v>rock</v>
      </c>
      <c r="S1928" s="10">
        <f>(((J1928/60)/60)/24)+DATE(1970,1,1)</f>
        <v>41325.525752314818</v>
      </c>
      <c r="T1928" s="10">
        <f>(((I1928/60)/60)/24)+DATE(1970,1,1)</f>
        <v>41355.484085648146</v>
      </c>
      <c r="U1928" s="5">
        <f>P1928/3304</f>
        <v>1.835842917675545E-2</v>
      </c>
      <c r="V1928" s="5">
        <f>L1928/26457</f>
        <v>1.2095097705711155E-3</v>
      </c>
    </row>
    <row r="1929" spans="1:22" ht="48" x14ac:dyDescent="0.2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5">
        <f>E1929/D1929</f>
        <v>1.552</v>
      </c>
      <c r="P1929" s="6">
        <f>IF(E1929=0,0,E1929/L1929)</f>
        <v>102.10526315789474</v>
      </c>
      <c r="Q1929" t="str">
        <f>LEFT(N1929,FIND("/",N1929)-1)</f>
        <v>film &amp; video</v>
      </c>
      <c r="R1929" t="str">
        <f>RIGHT(N1929,LEN(N1929)-FIND("/",N1929))</f>
        <v>television</v>
      </c>
      <c r="S1929" s="10">
        <f>(((J1929/60)/60)/24)+DATE(1970,1,1)</f>
        <v>41828.515555555554</v>
      </c>
      <c r="T1929" s="10">
        <f>(((I1929/60)/60)/24)+DATE(1970,1,1)</f>
        <v>41868.515555555554</v>
      </c>
      <c r="U1929" s="5">
        <f>P1929/3304</f>
        <v>3.0903530011469352E-2</v>
      </c>
      <c r="V1929" s="5">
        <f>L1929/26457</f>
        <v>7.1814642627659976E-4</v>
      </c>
    </row>
    <row r="1930" spans="1:22" ht="48" x14ac:dyDescent="0.2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5">
        <f>E1930/D1930</f>
        <v>3.8739999999999997E-2</v>
      </c>
      <c r="P1930" s="6">
        <f>IF(E1930=0,0,E1930/L1930)</f>
        <v>48.424999999999997</v>
      </c>
      <c r="Q1930" t="str">
        <f>LEFT(N1930,FIND("/",N1930)-1)</f>
        <v>music</v>
      </c>
      <c r="R1930" t="str">
        <f>RIGHT(N1930,LEN(N1930)-FIND("/",N1930))</f>
        <v>world music</v>
      </c>
      <c r="S1930" s="10">
        <f>(((J1930/60)/60)/24)+DATE(1970,1,1)</f>
        <v>41715.874780092592</v>
      </c>
      <c r="T1930" s="10">
        <f>(((I1930/60)/60)/24)+DATE(1970,1,1)</f>
        <v>41750.041666666664</v>
      </c>
      <c r="U1930" s="5">
        <f>P1930/3304</f>
        <v>1.4656476997578691E-2</v>
      </c>
      <c r="V1930" s="5">
        <f>L1930/26457</f>
        <v>1.5118872132138942E-3</v>
      </c>
    </row>
    <row r="1931" spans="1:22" ht="32" x14ac:dyDescent="0.2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5">
        <f>E1931/D1931</f>
        <v>1.1294117647058823</v>
      </c>
      <c r="P1931" s="6">
        <f>IF(E1931=0,0,E1931/L1931)</f>
        <v>39.183673469387756</v>
      </c>
      <c r="Q1931" t="str">
        <f>LEFT(N1931,FIND("/",N1931)-1)</f>
        <v>music</v>
      </c>
      <c r="R1931" t="str">
        <f>RIGHT(N1931,LEN(N1931)-FIND("/",N1931))</f>
        <v>pop</v>
      </c>
      <c r="S1931" s="10">
        <f>(((J1931/60)/60)/24)+DATE(1970,1,1)</f>
        <v>41034.656597222223</v>
      </c>
      <c r="T1931" s="10">
        <f>(((I1931/60)/60)/24)+DATE(1970,1,1)</f>
        <v>41064.656597222223</v>
      </c>
      <c r="U1931" s="5">
        <f>P1931/3304</f>
        <v>1.1859465335771112E-2</v>
      </c>
      <c r="V1931" s="5">
        <f>L1931/26457</f>
        <v>1.8520618361870203E-3</v>
      </c>
    </row>
    <row r="1932" spans="1:22" ht="48" x14ac:dyDescent="0.2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5">
        <f>E1932/D1932</f>
        <v>1.28</v>
      </c>
      <c r="P1932" s="6">
        <f>IF(E1932=0,0,E1932/L1932)</f>
        <v>51.891891891891895</v>
      </c>
      <c r="Q1932" t="str">
        <f>LEFT(N1932,FIND("/",N1932)-1)</f>
        <v>theater</v>
      </c>
      <c r="R1932" t="str">
        <f>RIGHT(N1932,LEN(N1932)-FIND("/",N1932))</f>
        <v>spaces</v>
      </c>
      <c r="S1932" s="10">
        <f>(((J1932/60)/60)/24)+DATE(1970,1,1)</f>
        <v>42253.688043981485</v>
      </c>
      <c r="T1932" s="10">
        <f>(((I1932/60)/60)/24)+DATE(1970,1,1)</f>
        <v>42283.688043981485</v>
      </c>
      <c r="U1932" s="5">
        <f>P1932/3304</f>
        <v>1.5705778417642827E-2</v>
      </c>
      <c r="V1932" s="5">
        <f>L1932/26457</f>
        <v>1.3984956722228521E-3</v>
      </c>
    </row>
    <row r="1933" spans="1:22" ht="48" x14ac:dyDescent="0.2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5">
        <f>E1933/D1933</f>
        <v>1.2786666666666666</v>
      </c>
      <c r="P1933" s="6">
        <f>IF(E1933=0,0,E1933/L1933)</f>
        <v>34.25</v>
      </c>
      <c r="Q1933" t="str">
        <f>LEFT(N1933,FIND("/",N1933)-1)</f>
        <v>theater</v>
      </c>
      <c r="R1933" t="str">
        <f>RIGHT(N1933,LEN(N1933)-FIND("/",N1933))</f>
        <v>plays</v>
      </c>
      <c r="S1933" s="10">
        <f>(((J1933/60)/60)/24)+DATE(1970,1,1)</f>
        <v>41781.855092592588</v>
      </c>
      <c r="T1933" s="10">
        <f>(((I1933/60)/60)/24)+DATE(1970,1,1)</f>
        <v>41811.855092592588</v>
      </c>
      <c r="U1933" s="5">
        <f>P1933/3304</f>
        <v>1.0366222760290558E-2</v>
      </c>
      <c r="V1933" s="5">
        <f>L1933/26457</f>
        <v>2.1166420984994518E-3</v>
      </c>
    </row>
    <row r="1934" spans="1:22" ht="48" x14ac:dyDescent="0.2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5">
        <f>E1934/D1934</f>
        <v>1.2753666666666665</v>
      </c>
      <c r="P1934" s="6">
        <f>IF(E1934=0,0,E1934/L1934)</f>
        <v>45.548809523809524</v>
      </c>
      <c r="Q1934" t="str">
        <f>LEFT(N1934,FIND("/",N1934)-1)</f>
        <v>music</v>
      </c>
      <c r="R1934" t="str">
        <f>RIGHT(N1934,LEN(N1934)-FIND("/",N1934))</f>
        <v>indie rock</v>
      </c>
      <c r="S1934" s="10">
        <f>(((J1934/60)/60)/24)+DATE(1970,1,1)</f>
        <v>41036.946469907409</v>
      </c>
      <c r="T1934" s="10">
        <f>(((I1934/60)/60)/24)+DATE(1970,1,1)</f>
        <v>41066.946469907409</v>
      </c>
      <c r="U1934" s="5">
        <f>P1934/3304</f>
        <v>1.3785959298973827E-2</v>
      </c>
      <c r="V1934" s="5">
        <f>L1934/26457</f>
        <v>1.5874815738745889E-3</v>
      </c>
    </row>
    <row r="1935" spans="1:22" ht="64" x14ac:dyDescent="0.2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5">
        <f>E1935/D1935</f>
        <v>9.5500000000000002E-2</v>
      </c>
      <c r="P1935" s="6">
        <f>IF(E1935=0,0,E1935/L1935)</f>
        <v>73.461538461538467</v>
      </c>
      <c r="Q1935" t="str">
        <f>LEFT(N1935,FIND("/",N1935)-1)</f>
        <v>film &amp; video</v>
      </c>
      <c r="R1935" t="str">
        <f>RIGHT(N1935,LEN(N1935)-FIND("/",N1935))</f>
        <v>animation</v>
      </c>
      <c r="S1935" s="10">
        <f>(((J1935/60)/60)/24)+DATE(1970,1,1)</f>
        <v>40043.895462962959</v>
      </c>
      <c r="T1935" s="10">
        <f>(((I1935/60)/60)/24)+DATE(1970,1,1)</f>
        <v>40098.874305555553</v>
      </c>
      <c r="U1935" s="5">
        <f>P1935/3304</f>
        <v>2.2234121810392998E-2</v>
      </c>
      <c r="V1935" s="5">
        <f>L1935/26457</f>
        <v>9.8272668858903124E-4</v>
      </c>
    </row>
    <row r="1936" spans="1:22" ht="48" x14ac:dyDescent="0.2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5">
        <f>E1936/D1936</f>
        <v>0.1908</v>
      </c>
      <c r="P1936" s="6">
        <f>IF(E1936=0,0,E1936/L1936)</f>
        <v>381.6</v>
      </c>
      <c r="Q1936" t="str">
        <f>LEFT(N1936,FIND("/",N1936)-1)</f>
        <v>theater</v>
      </c>
      <c r="R1936" t="str">
        <f>RIGHT(N1936,LEN(N1936)-FIND("/",N1936))</f>
        <v>plays</v>
      </c>
      <c r="S1936" s="10">
        <f>(((J1936/60)/60)/24)+DATE(1970,1,1)</f>
        <v>42370.90320601852</v>
      </c>
      <c r="T1936" s="10">
        <f>(((I1936/60)/60)/24)+DATE(1970,1,1)</f>
        <v>42406.207638888889</v>
      </c>
      <c r="U1936" s="5">
        <f>P1936/3304</f>
        <v>0.11549636803874093</v>
      </c>
      <c r="V1936" s="5">
        <f>L1936/26457</f>
        <v>1.8898590165173677E-4</v>
      </c>
    </row>
    <row r="1937" spans="1:22" ht="48" x14ac:dyDescent="0.2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5">
        <f>E1937/D1937</f>
        <v>7.5880000000000003E-2</v>
      </c>
      <c r="P1937" s="6">
        <f>IF(E1937=0,0,E1937/L1937)</f>
        <v>65.41379310344827</v>
      </c>
      <c r="Q1937" t="str">
        <f>LEFT(N1937,FIND("/",N1937)-1)</f>
        <v>technology</v>
      </c>
      <c r="R1937" t="str">
        <f>RIGHT(N1937,LEN(N1937)-FIND("/",N1937))</f>
        <v>makerspaces</v>
      </c>
      <c r="S1937" s="10">
        <f>(((J1937/60)/60)/24)+DATE(1970,1,1)</f>
        <v>41923.857511574075</v>
      </c>
      <c r="T1937" s="10">
        <f>(((I1937/60)/60)/24)+DATE(1970,1,1)</f>
        <v>41953.899178240739</v>
      </c>
      <c r="U1937" s="5">
        <f>P1937/3304</f>
        <v>1.9798363530099356E-2</v>
      </c>
      <c r="V1937" s="5">
        <f>L1937/26457</f>
        <v>1.0961182295800734E-3</v>
      </c>
    </row>
    <row r="1938" spans="1:22" ht="48" x14ac:dyDescent="0.2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5">
        <f>E1938/D1938</f>
        <v>6.2933333333333327E-2</v>
      </c>
      <c r="P1938" s="6">
        <f>IF(E1938=0,0,E1938/L1938)</f>
        <v>82.086956521739125</v>
      </c>
      <c r="Q1938" t="str">
        <f>LEFT(N1938,FIND("/",N1938)-1)</f>
        <v>technology</v>
      </c>
      <c r="R1938" t="str">
        <f>RIGHT(N1938,LEN(N1938)-FIND("/",N1938))</f>
        <v>wearables</v>
      </c>
      <c r="S1938" s="10">
        <f>(((J1938/60)/60)/24)+DATE(1970,1,1)</f>
        <v>42339.967708333337</v>
      </c>
      <c r="T1938" s="10">
        <f>(((I1938/60)/60)/24)+DATE(1970,1,1)</f>
        <v>42369.958333333328</v>
      </c>
      <c r="U1938" s="5">
        <f>P1938/3304</f>
        <v>2.4844720496894408E-2</v>
      </c>
      <c r="V1938" s="5">
        <f>L1938/26457</f>
        <v>8.6933514759798922E-4</v>
      </c>
    </row>
    <row r="1939" spans="1:22" ht="48" x14ac:dyDescent="0.2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5">
        <f>E1939/D1939</f>
        <v>1.8839999999999999</v>
      </c>
      <c r="P1939" s="6">
        <f>IF(E1939=0,0,E1939/L1939)</f>
        <v>35.547169811320757</v>
      </c>
      <c r="Q1939" t="str">
        <f>LEFT(N1939,FIND("/",N1939)-1)</f>
        <v>technology</v>
      </c>
      <c r="R1939" t="str">
        <f>RIGHT(N1939,LEN(N1939)-FIND("/",N1939))</f>
        <v>space exploration</v>
      </c>
      <c r="S1939" s="10">
        <f>(((J1939/60)/60)/24)+DATE(1970,1,1)</f>
        <v>42273.884305555555</v>
      </c>
      <c r="T1939" s="10">
        <f>(((I1939/60)/60)/24)+DATE(1970,1,1)</f>
        <v>42300.458333333328</v>
      </c>
      <c r="U1939" s="5">
        <f>P1939/3304</f>
        <v>1.0758828635387638E-2</v>
      </c>
      <c r="V1939" s="5">
        <f>L1939/26457</f>
        <v>2.0032505575084099E-3</v>
      </c>
    </row>
    <row r="1940" spans="1:22" ht="48" x14ac:dyDescent="0.2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5">
        <f>E1940/D1940</f>
        <v>1.5697000000000001</v>
      </c>
      <c r="P1940" s="6">
        <f>IF(E1940=0,0,E1940/L1940)</f>
        <v>37.672800000000002</v>
      </c>
      <c r="Q1940" t="str">
        <f>LEFT(N1940,FIND("/",N1940)-1)</f>
        <v>music</v>
      </c>
      <c r="R1940" t="str">
        <f>RIGHT(N1940,LEN(N1940)-FIND("/",N1940))</f>
        <v>indie rock</v>
      </c>
      <c r="S1940" s="10">
        <f>(((J1940/60)/60)/24)+DATE(1970,1,1)</f>
        <v>41037.551585648151</v>
      </c>
      <c r="T1940" s="10">
        <f>(((I1940/60)/60)/24)+DATE(1970,1,1)</f>
        <v>41067.551585648151</v>
      </c>
      <c r="U1940" s="5">
        <f>P1940/3304</f>
        <v>1.1402179176755449E-2</v>
      </c>
      <c r="V1940" s="5">
        <f>L1940/26457</f>
        <v>1.8898590165173678E-3</v>
      </c>
    </row>
    <row r="1941" spans="1:22" ht="48" x14ac:dyDescent="0.2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5">
        <f>E1941/D1941</f>
        <v>1.2513333333333334</v>
      </c>
      <c r="P1941" s="6">
        <f>IF(E1941=0,0,E1941/L1941)</f>
        <v>23.172839506172838</v>
      </c>
      <c r="Q1941" t="str">
        <f>LEFT(N1941,FIND("/",N1941)-1)</f>
        <v>publishing</v>
      </c>
      <c r="R1941" t="str">
        <f>RIGHT(N1941,LEN(N1941)-FIND("/",N1941))</f>
        <v>radio &amp; podcasts</v>
      </c>
      <c r="S1941" s="10">
        <f>(((J1941/60)/60)/24)+DATE(1970,1,1)</f>
        <v>41250.827118055553</v>
      </c>
      <c r="T1941" s="10">
        <f>(((I1941/60)/60)/24)+DATE(1970,1,1)</f>
        <v>41271.827118055553</v>
      </c>
      <c r="U1941" s="5">
        <f>P1941/3304</f>
        <v>7.013571279108002E-3</v>
      </c>
      <c r="V1941" s="5">
        <f>L1941/26457</f>
        <v>3.0615716067581358E-3</v>
      </c>
    </row>
    <row r="1942" spans="1:22" ht="48" x14ac:dyDescent="0.2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5">
        <f>E1942/D1942</f>
        <v>6.2566666666666673E-2</v>
      </c>
      <c r="P1942" s="6">
        <f>IF(E1942=0,0,E1942/L1942)</f>
        <v>98.78947368421052</v>
      </c>
      <c r="Q1942" t="str">
        <f>LEFT(N1942,FIND("/",N1942)-1)</f>
        <v>photography</v>
      </c>
      <c r="R1942" t="str">
        <f>RIGHT(N1942,LEN(N1942)-FIND("/",N1942))</f>
        <v>photobooks</v>
      </c>
      <c r="S1942" s="10">
        <f>(((J1942/60)/60)/24)+DATE(1970,1,1)</f>
        <v>41978.760393518518</v>
      </c>
      <c r="T1942" s="10">
        <f>(((I1942/60)/60)/24)+DATE(1970,1,1)</f>
        <v>42023.760393518518</v>
      </c>
      <c r="U1942" s="5">
        <f>P1942/3304</f>
        <v>2.989996176882885E-2</v>
      </c>
      <c r="V1942" s="5">
        <f>L1942/26457</f>
        <v>7.1814642627659976E-4</v>
      </c>
    </row>
    <row r="1943" spans="1:22" ht="48" x14ac:dyDescent="0.2">
      <c r="A1943">
        <v>1289</v>
      </c>
      <c r="B1943" s="3" t="s">
        <v>1290</v>
      </c>
      <c r="C1943" s="3" t="s">
        <v>5399</v>
      </c>
      <c r="D1943">
        <v>1500</v>
      </c>
      <c r="E1943">
        <v>1876</v>
      </c>
      <c r="F1943" t="s">
        <v>8219</v>
      </c>
      <c r="G1943" t="s">
        <v>8224</v>
      </c>
      <c r="H1943" t="s">
        <v>8246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8271</v>
      </c>
      <c r="O1943" s="5">
        <f>E1943/D1943</f>
        <v>1.2506666666666666</v>
      </c>
      <c r="P1943" s="6">
        <f>IF(E1943=0,0,E1943/L1943)</f>
        <v>36.07692307692308</v>
      </c>
      <c r="Q1943" t="str">
        <f>LEFT(N1943,FIND("/",N1943)-1)</f>
        <v>theater</v>
      </c>
      <c r="R1943" t="str">
        <f>RIGHT(N1943,LEN(N1943)-FIND("/",N1943))</f>
        <v>plays</v>
      </c>
      <c r="S1943" s="10">
        <f>(((J1943/60)/60)/24)+DATE(1970,1,1)</f>
        <v>42709.134780092587</v>
      </c>
      <c r="T1943" s="10">
        <f>(((I1943/60)/60)/24)+DATE(1970,1,1)</f>
        <v>42739.134780092587</v>
      </c>
      <c r="U1943" s="5">
        <f>P1943/3304</f>
        <v>1.091916558018253E-2</v>
      </c>
      <c r="V1943" s="5">
        <f>L1943/26457</f>
        <v>1.9654533771780625E-3</v>
      </c>
    </row>
    <row r="1944" spans="1:22" ht="48" x14ac:dyDescent="0.2">
      <c r="A1944">
        <v>438</v>
      </c>
      <c r="B1944" s="3" t="s">
        <v>439</v>
      </c>
      <c r="C1944" s="3" t="s">
        <v>4548</v>
      </c>
      <c r="D1944">
        <v>20000</v>
      </c>
      <c r="E1944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5">
        <f>E1944/D1944</f>
        <v>9.3799999999999994E-2</v>
      </c>
      <c r="P1944" s="6">
        <f>IF(E1944=0,0,E1944/L1944)</f>
        <v>170.54545454545453</v>
      </c>
      <c r="Q1944" t="str">
        <f>LEFT(N1944,FIND("/",N1944)-1)</f>
        <v>film &amp; video</v>
      </c>
      <c r="R1944" t="str">
        <f>RIGHT(N1944,LEN(N1944)-FIND("/",N1944))</f>
        <v>animation</v>
      </c>
      <c r="S1944" s="10">
        <f>(((J1944/60)/60)/24)+DATE(1970,1,1)</f>
        <v>42296.261087962965</v>
      </c>
      <c r="T1944" s="10">
        <f>(((I1944/60)/60)/24)+DATE(1970,1,1)</f>
        <v>42326.302754629629</v>
      </c>
      <c r="U1944" s="5">
        <f>P1944/3304</f>
        <v>5.1617873651771951E-2</v>
      </c>
      <c r="V1944" s="5">
        <f>L1944/26457</f>
        <v>4.1576898363382094E-4</v>
      </c>
    </row>
    <row r="1945" spans="1:22" ht="48" x14ac:dyDescent="0.2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5">
        <f>E1945/D1945</f>
        <v>1.873</v>
      </c>
      <c r="P1945" s="6">
        <f>IF(E1945=0,0,E1945/L1945)</f>
        <v>37.46</v>
      </c>
      <c r="Q1945" t="str">
        <f>LEFT(N1945,FIND("/",N1945)-1)</f>
        <v>technology</v>
      </c>
      <c r="R1945" t="str">
        <f>RIGHT(N1945,LEN(N1945)-FIND("/",N1945))</f>
        <v>space exploration</v>
      </c>
      <c r="S1945" s="10">
        <f>(((J1945/60)/60)/24)+DATE(1970,1,1)</f>
        <v>42636.614745370374</v>
      </c>
      <c r="T1945" s="10">
        <f>(((I1945/60)/60)/24)+DATE(1970,1,1)</f>
        <v>42659.041666666672</v>
      </c>
      <c r="U1945" s="5">
        <f>P1945/3304</f>
        <v>1.1337772397094431E-2</v>
      </c>
      <c r="V1945" s="5">
        <f>L1945/26457</f>
        <v>1.8898590165173678E-3</v>
      </c>
    </row>
    <row r="1946" spans="1:22" ht="48" x14ac:dyDescent="0.2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5">
        <f>E1946/D1946</f>
        <v>1.8709899999999999</v>
      </c>
      <c r="P1946" s="6">
        <f>IF(E1946=0,0,E1946/L1946)</f>
        <v>20.118172043010752</v>
      </c>
      <c r="Q1946" t="str">
        <f>LEFT(N1946,FIND("/",N1946)-1)</f>
        <v>theater</v>
      </c>
      <c r="R1946" t="str">
        <f>RIGHT(N1946,LEN(N1946)-FIND("/",N1946))</f>
        <v>plays</v>
      </c>
      <c r="S1946" s="10">
        <f>(((J1946/60)/60)/24)+DATE(1970,1,1)</f>
        <v>42313.703900462962</v>
      </c>
      <c r="T1946" s="10">
        <f>(((I1946/60)/60)/24)+DATE(1970,1,1)</f>
        <v>42343</v>
      </c>
      <c r="U1946" s="5">
        <f>P1946/3304</f>
        <v>6.0890351219766194E-3</v>
      </c>
      <c r="V1946" s="5">
        <f>L1946/26457</f>
        <v>3.5151377707223043E-3</v>
      </c>
    </row>
    <row r="1947" spans="1:22" ht="48" x14ac:dyDescent="0.2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5">
        <f>E1947/D1947</f>
        <v>1.1000000000000001</v>
      </c>
      <c r="P1947" s="6">
        <f>IF(E1947=0,0,E1947/L1947)</f>
        <v>35.96153846153846</v>
      </c>
      <c r="Q1947" t="str">
        <f>LEFT(N1947,FIND("/",N1947)-1)</f>
        <v>theater</v>
      </c>
      <c r="R1947" t="str">
        <f>RIGHT(N1947,LEN(N1947)-FIND("/",N1947))</f>
        <v>plays</v>
      </c>
      <c r="S1947" s="10">
        <f>(((J1947/60)/60)/24)+DATE(1970,1,1)</f>
        <v>42256.764212962968</v>
      </c>
      <c r="T1947" s="10">
        <f>(((I1947/60)/60)/24)+DATE(1970,1,1)</f>
        <v>42283.957638888889</v>
      </c>
      <c r="U1947" s="5">
        <f>P1947/3304</f>
        <v>1.0884242875768299E-2</v>
      </c>
      <c r="V1947" s="5">
        <f>L1947/26457</f>
        <v>1.9654533771780625E-3</v>
      </c>
    </row>
    <row r="1948" spans="1:22" ht="48" x14ac:dyDescent="0.2">
      <c r="A1948">
        <v>3030</v>
      </c>
      <c r="B1948" s="3" t="s">
        <v>3030</v>
      </c>
      <c r="C1948" s="3" t="s">
        <v>7140</v>
      </c>
      <c r="D1948">
        <v>1750</v>
      </c>
      <c r="E1948">
        <v>1867</v>
      </c>
      <c r="F1948" t="s">
        <v>8219</v>
      </c>
      <c r="G1948" t="s">
        <v>8224</v>
      </c>
      <c r="H1948" t="s">
        <v>8246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8303</v>
      </c>
      <c r="O1948" s="5">
        <f>E1948/D1948</f>
        <v>1.0668571428571429</v>
      </c>
      <c r="P1948" s="6">
        <f>IF(E1948=0,0,E1948/L1948)</f>
        <v>45.536585365853661</v>
      </c>
      <c r="Q1948" t="str">
        <f>LEFT(N1948,FIND("/",N1948)-1)</f>
        <v>theater</v>
      </c>
      <c r="R1948" t="str">
        <f>RIGHT(N1948,LEN(N1948)-FIND("/",N1948))</f>
        <v>spaces</v>
      </c>
      <c r="S1948" s="10">
        <f>(((J1948/60)/60)/24)+DATE(1970,1,1)</f>
        <v>42233.747349537036</v>
      </c>
      <c r="T1948" s="10">
        <f>(((I1948/60)/60)/24)+DATE(1970,1,1)</f>
        <v>42263.747349537036</v>
      </c>
      <c r="U1948" s="5">
        <f>P1948/3304</f>
        <v>1.3782259493297113E-2</v>
      </c>
      <c r="V1948" s="5">
        <f>L1948/26457</f>
        <v>1.5496843935442416E-3</v>
      </c>
    </row>
    <row r="1949" spans="1:22" ht="32" x14ac:dyDescent="0.2">
      <c r="A1949">
        <v>128</v>
      </c>
      <c r="B1949" s="3" t="s">
        <v>130</v>
      </c>
      <c r="C1949" s="3" t="s">
        <v>4239</v>
      </c>
      <c r="D1949">
        <v>100000</v>
      </c>
      <c r="E1949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5">
        <f>E1949/D1949</f>
        <v>1.8669999999999999E-2</v>
      </c>
      <c r="P1949" s="6">
        <f>IF(E1949=0,0,E1949/L1949)</f>
        <v>311.16666666666669</v>
      </c>
      <c r="Q1949" t="str">
        <f>LEFT(N1949,FIND("/",N1949)-1)</f>
        <v>film &amp; video</v>
      </c>
      <c r="R1949" t="str">
        <f>RIGHT(N1949,LEN(N1949)-FIND("/",N1949))</f>
        <v>science fiction</v>
      </c>
      <c r="S1949" s="10">
        <f>(((J1949/60)/60)/24)+DATE(1970,1,1)</f>
        <v>42628.22792824074</v>
      </c>
      <c r="T1949" s="10">
        <f>(((I1949/60)/60)/24)+DATE(1970,1,1)</f>
        <v>42663.22792824074</v>
      </c>
      <c r="U1949" s="5">
        <f>P1949/3304</f>
        <v>9.4178773204196944E-2</v>
      </c>
      <c r="V1949" s="5">
        <f>L1949/26457</f>
        <v>2.2678308198208414E-4</v>
      </c>
    </row>
    <row r="1950" spans="1:22" ht="48" x14ac:dyDescent="0.2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5">
        <f>E1950/D1950</f>
        <v>0.18640000000000001</v>
      </c>
      <c r="P1950" s="6">
        <f>IF(E1950=0,0,E1950/L1950)</f>
        <v>155.33333333333334</v>
      </c>
      <c r="Q1950" t="str">
        <f>LEFT(N1950,FIND("/",N1950)-1)</f>
        <v>technology</v>
      </c>
      <c r="R1950" t="str">
        <f>RIGHT(N1950,LEN(N1950)-FIND("/",N1950))</f>
        <v>wearables</v>
      </c>
      <c r="S1950" s="10">
        <f>(((J1950/60)/60)/24)+DATE(1970,1,1)</f>
        <v>42688.711354166662</v>
      </c>
      <c r="T1950" s="10">
        <f>(((I1950/60)/60)/24)+DATE(1970,1,1)</f>
        <v>42748.711354166662</v>
      </c>
      <c r="U1950" s="5">
        <f>P1950/3304</f>
        <v>4.7013720742534307E-2</v>
      </c>
      <c r="V1950" s="5">
        <f>L1950/26457</f>
        <v>4.5356616396416828E-4</v>
      </c>
    </row>
    <row r="1951" spans="1:22" ht="32" x14ac:dyDescent="0.2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5">
        <f>E1951/D1951</f>
        <v>9.3100000000000002E-2</v>
      </c>
      <c r="P1951" s="6">
        <f>IF(E1951=0,0,E1951/L1951)</f>
        <v>60.064516129032256</v>
      </c>
      <c r="Q1951" t="str">
        <f>LEFT(N1951,FIND("/",N1951)-1)</f>
        <v>theater</v>
      </c>
      <c r="R1951" t="str">
        <f>RIGHT(N1951,LEN(N1951)-FIND("/",N1951))</f>
        <v>plays</v>
      </c>
      <c r="S1951" s="10">
        <f>(((J1951/60)/60)/24)+DATE(1970,1,1)</f>
        <v>42205.171018518522</v>
      </c>
      <c r="T1951" s="10">
        <f>(((I1951/60)/60)/24)+DATE(1970,1,1)</f>
        <v>42235.171018518522</v>
      </c>
      <c r="U1951" s="5">
        <f>P1951/3304</f>
        <v>1.8179332968835428E-2</v>
      </c>
      <c r="V1951" s="5">
        <f>L1951/26457</f>
        <v>1.171712590240768E-3</v>
      </c>
    </row>
    <row r="1952" spans="1:22" ht="32" x14ac:dyDescent="0.2">
      <c r="A1952">
        <v>3707</v>
      </c>
      <c r="B1952" s="3" t="s">
        <v>3704</v>
      </c>
      <c r="C1952" s="3" t="s">
        <v>7817</v>
      </c>
      <c r="D1952">
        <v>1000</v>
      </c>
      <c r="E1952">
        <v>1860</v>
      </c>
      <c r="F1952" t="s">
        <v>8219</v>
      </c>
      <c r="G1952" t="s">
        <v>8224</v>
      </c>
      <c r="H1952" t="s">
        <v>8246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8271</v>
      </c>
      <c r="O1952" s="5">
        <f>E1952/D1952</f>
        <v>1.86</v>
      </c>
      <c r="P1952" s="6">
        <f>IF(E1952=0,0,E1952/L1952)</f>
        <v>80.869565217391298</v>
      </c>
      <c r="Q1952" t="str">
        <f>LEFT(N1952,FIND("/",N1952)-1)</f>
        <v>theater</v>
      </c>
      <c r="R1952" t="str">
        <f>RIGHT(N1952,LEN(N1952)-FIND("/",N1952))</f>
        <v>plays</v>
      </c>
      <c r="S1952" s="10">
        <f>(((J1952/60)/60)/24)+DATE(1970,1,1)</f>
        <v>42552.048356481479</v>
      </c>
      <c r="T1952" s="10">
        <f>(((I1952/60)/60)/24)+DATE(1970,1,1)</f>
        <v>42573.226388888885</v>
      </c>
      <c r="U1952" s="5">
        <f>P1952/3304</f>
        <v>2.4476260659016737E-2</v>
      </c>
      <c r="V1952" s="5">
        <f>L1952/26457</f>
        <v>8.6933514759798922E-4</v>
      </c>
    </row>
    <row r="1953" spans="1:22" ht="48" x14ac:dyDescent="0.2">
      <c r="A1953">
        <v>789</v>
      </c>
      <c r="B1953" s="3" t="s">
        <v>790</v>
      </c>
      <c r="C1953" s="3" t="s">
        <v>4899</v>
      </c>
      <c r="D1953">
        <v>1700</v>
      </c>
      <c r="E1953">
        <v>1860</v>
      </c>
      <c r="F1953" t="s">
        <v>8219</v>
      </c>
      <c r="G1953" t="s">
        <v>8224</v>
      </c>
      <c r="H1953" t="s">
        <v>8246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8276</v>
      </c>
      <c r="O1953" s="5">
        <f>E1953/D1953</f>
        <v>1.0941176470588236</v>
      </c>
      <c r="P1953" s="6">
        <f>IF(E1953=0,0,E1953/L1953)</f>
        <v>132.85714285714286</v>
      </c>
      <c r="Q1953" t="str">
        <f>LEFT(N1953,FIND("/",N1953)-1)</f>
        <v>music</v>
      </c>
      <c r="R1953" t="str">
        <f>RIGHT(N1953,LEN(N1953)-FIND("/",N1953))</f>
        <v>rock</v>
      </c>
      <c r="S1953" s="10">
        <f>(((J1953/60)/60)/24)+DATE(1970,1,1)</f>
        <v>41277.186111111114</v>
      </c>
      <c r="T1953" s="10">
        <f>(((I1953/60)/60)/24)+DATE(1970,1,1)</f>
        <v>41295.332638888889</v>
      </c>
      <c r="U1953" s="5">
        <f>P1953/3304</f>
        <v>4.0210999654098932E-2</v>
      </c>
      <c r="V1953" s="5">
        <f>L1953/26457</f>
        <v>5.2916052462486296E-4</v>
      </c>
    </row>
    <row r="1954" spans="1:22" ht="48" x14ac:dyDescent="0.2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5">
        <f>E1954/D1954</f>
        <v>1.855</v>
      </c>
      <c r="P1954" s="6">
        <f>IF(E1954=0,0,E1954/L1954)</f>
        <v>41.222222222222221</v>
      </c>
      <c r="Q1954" t="str">
        <f>LEFT(N1954,FIND("/",N1954)-1)</f>
        <v>theater</v>
      </c>
      <c r="R1954" t="str">
        <f>RIGHT(N1954,LEN(N1954)-FIND("/",N1954))</f>
        <v>plays</v>
      </c>
      <c r="S1954" s="10">
        <f>(((J1954/60)/60)/24)+DATE(1970,1,1)</f>
        <v>41861.524837962963</v>
      </c>
      <c r="T1954" s="10">
        <f>(((I1954/60)/60)/24)+DATE(1970,1,1)</f>
        <v>41891.524837962963</v>
      </c>
      <c r="U1954" s="5">
        <f>P1954/3304</f>
        <v>1.2476459510357816E-2</v>
      </c>
      <c r="V1954" s="5">
        <f>L1954/26457</f>
        <v>1.700873114865631E-3</v>
      </c>
    </row>
    <row r="1955" spans="1:22" ht="48" x14ac:dyDescent="0.2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5">
        <f>E1955/D1955</f>
        <v>3.0683333333333334</v>
      </c>
      <c r="P1955" s="6">
        <f>IF(E1955=0,0,E1955/L1955)</f>
        <v>61.366666666666667</v>
      </c>
      <c r="Q1955" t="str">
        <f>LEFT(N1955,FIND("/",N1955)-1)</f>
        <v>music</v>
      </c>
      <c r="R1955" t="str">
        <f>RIGHT(N1955,LEN(N1955)-FIND("/",N1955))</f>
        <v>rock</v>
      </c>
      <c r="S1955" s="10">
        <f>(((J1955/60)/60)/24)+DATE(1970,1,1)</f>
        <v>40926.047858796301</v>
      </c>
      <c r="T1955" s="10">
        <f>(((I1955/60)/60)/24)+DATE(1970,1,1)</f>
        <v>40986.006192129629</v>
      </c>
      <c r="U1955" s="5">
        <f>P1955/3304</f>
        <v>1.8573446327683617E-2</v>
      </c>
      <c r="V1955" s="5">
        <f>L1955/26457</f>
        <v>1.1339154099104206E-3</v>
      </c>
    </row>
    <row r="1956" spans="1:22" ht="48" x14ac:dyDescent="0.2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5">
        <f>E1956/D1956</f>
        <v>1.1707484768810599</v>
      </c>
      <c r="P1956" s="6">
        <f>IF(E1956=0,0,E1956/L1956)</f>
        <v>44.853658536585364</v>
      </c>
      <c r="Q1956" t="str">
        <f>LEFT(N1956,FIND("/",N1956)-1)</f>
        <v>technology</v>
      </c>
      <c r="R1956" t="str">
        <f>RIGHT(N1956,LEN(N1956)-FIND("/",N1956))</f>
        <v>hardware</v>
      </c>
      <c r="S1956" s="10">
        <f>(((J1956/60)/60)/24)+DATE(1970,1,1)</f>
        <v>40761.604421296295</v>
      </c>
      <c r="T1956" s="10">
        <f>(((I1956/60)/60)/24)+DATE(1970,1,1)</f>
        <v>40805.604421296295</v>
      </c>
      <c r="U1956" s="5">
        <f>P1956/3304</f>
        <v>1.3575562511073051E-2</v>
      </c>
      <c r="V1956" s="5">
        <f>L1956/26457</f>
        <v>1.5496843935442416E-3</v>
      </c>
    </row>
    <row r="1957" spans="1:22" ht="32" x14ac:dyDescent="0.2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5">
        <f>E1957/D1957</f>
        <v>1.4115384615384616</v>
      </c>
      <c r="P1957" s="6">
        <f>IF(E1957=0,0,E1957/L1957)</f>
        <v>67.962962962962962</v>
      </c>
      <c r="Q1957" t="str">
        <f>LEFT(N1957,FIND("/",N1957)-1)</f>
        <v>theater</v>
      </c>
      <c r="R1957" t="str">
        <f>RIGHT(N1957,LEN(N1957)-FIND("/",N1957))</f>
        <v>plays</v>
      </c>
      <c r="S1957" s="10">
        <f>(((J1957/60)/60)/24)+DATE(1970,1,1)</f>
        <v>42072.576249999998</v>
      </c>
      <c r="T1957" s="10">
        <f>(((I1957/60)/60)/24)+DATE(1970,1,1)</f>
        <v>42097.576249999998</v>
      </c>
      <c r="U1957" s="5">
        <f>P1957/3304</f>
        <v>2.0569904044480315E-2</v>
      </c>
      <c r="V1957" s="5">
        <f>L1957/26457</f>
        <v>1.0205238689193787E-3</v>
      </c>
    </row>
    <row r="1958" spans="1:22" ht="48" x14ac:dyDescent="0.2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5">
        <f>E1958/D1958</f>
        <v>1.2206666666666666</v>
      </c>
      <c r="P1958" s="6">
        <f>IF(E1958=0,0,E1958/L1958)</f>
        <v>73.239999999999995</v>
      </c>
      <c r="Q1958" t="str">
        <f>LEFT(N1958,FIND("/",N1958)-1)</f>
        <v>theater</v>
      </c>
      <c r="R1958" t="str">
        <f>RIGHT(N1958,LEN(N1958)-FIND("/",N1958))</f>
        <v>plays</v>
      </c>
      <c r="S1958" s="10">
        <f>(((J1958/60)/60)/24)+DATE(1970,1,1)</f>
        <v>41912.858946759261</v>
      </c>
      <c r="T1958" s="10">
        <f>(((I1958/60)/60)/24)+DATE(1970,1,1)</f>
        <v>41942.858946759261</v>
      </c>
      <c r="U1958" s="5">
        <f>P1958/3304</f>
        <v>2.2167070217917674E-2</v>
      </c>
      <c r="V1958" s="5">
        <f>L1958/26457</f>
        <v>9.449295082586839E-4</v>
      </c>
    </row>
    <row r="1959" spans="1:22" ht="48" x14ac:dyDescent="0.2">
      <c r="A1959">
        <v>3270</v>
      </c>
      <c r="B1959" s="3" t="s">
        <v>3270</v>
      </c>
      <c r="C1959" s="3" t="s">
        <v>7380</v>
      </c>
      <c r="D1959">
        <v>1800</v>
      </c>
      <c r="E1959">
        <v>1830</v>
      </c>
      <c r="F1959" t="s">
        <v>8219</v>
      </c>
      <c r="G1959" t="s">
        <v>8225</v>
      </c>
      <c r="H1959" t="s">
        <v>8247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8271</v>
      </c>
      <c r="O1959" s="5">
        <f>E1959/D1959</f>
        <v>1.0166666666666666</v>
      </c>
      <c r="P1959" s="6">
        <f>IF(E1959=0,0,E1959/L1959)</f>
        <v>61</v>
      </c>
      <c r="Q1959" t="str">
        <f>LEFT(N1959,FIND("/",N1959)-1)</f>
        <v>theater</v>
      </c>
      <c r="R1959" t="str">
        <f>RIGHT(N1959,LEN(N1959)-FIND("/",N1959))</f>
        <v>plays</v>
      </c>
      <c r="S1959" s="10">
        <f>(((J1959/60)/60)/24)+DATE(1970,1,1)</f>
        <v>42167.533159722225</v>
      </c>
      <c r="T1959" s="10">
        <f>(((I1959/60)/60)/24)+DATE(1970,1,1)</f>
        <v>42197.533159722225</v>
      </c>
      <c r="U1959" s="5">
        <f>P1959/3304</f>
        <v>1.8462469733656173E-2</v>
      </c>
      <c r="V1959" s="5">
        <f>L1959/26457</f>
        <v>1.1339154099104206E-3</v>
      </c>
    </row>
    <row r="1960" spans="1:22" ht="48" x14ac:dyDescent="0.2">
      <c r="A1960">
        <v>481</v>
      </c>
      <c r="B1960" s="3" t="s">
        <v>482</v>
      </c>
      <c r="C1960" s="3" t="s">
        <v>4591</v>
      </c>
      <c r="D1960">
        <v>30000</v>
      </c>
      <c r="E1960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5">
        <f>E1960/D1960</f>
        <v>6.0999999999999999E-2</v>
      </c>
      <c r="P1960" s="6">
        <f>IF(E1960=0,0,E1960/L1960)</f>
        <v>87.142857142857139</v>
      </c>
      <c r="Q1960" t="str">
        <f>LEFT(N1960,FIND("/",N1960)-1)</f>
        <v>film &amp; video</v>
      </c>
      <c r="R1960" t="str">
        <f>RIGHT(N1960,LEN(N1960)-FIND("/",N1960))</f>
        <v>animation</v>
      </c>
      <c r="S1960" s="10">
        <f>(((J1960/60)/60)/24)+DATE(1970,1,1)</f>
        <v>41162.672326388885</v>
      </c>
      <c r="T1960" s="10">
        <f>(((I1960/60)/60)/24)+DATE(1970,1,1)</f>
        <v>41192.672326388885</v>
      </c>
      <c r="U1960" s="5">
        <f>P1960/3304</f>
        <v>2.6374956762365964E-2</v>
      </c>
      <c r="V1960" s="5">
        <f>L1960/26457</f>
        <v>7.9374078693729444E-4</v>
      </c>
    </row>
    <row r="1961" spans="1:22" ht="48" x14ac:dyDescent="0.2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5">
        <f>E1961/D1961</f>
        <v>0.15225</v>
      </c>
      <c r="P1961" s="6">
        <f>IF(E1961=0,0,E1961/L1961)</f>
        <v>140.53846153846155</v>
      </c>
      <c r="Q1961" t="str">
        <f>LEFT(N1961,FIND("/",N1961)-1)</f>
        <v>theater</v>
      </c>
      <c r="R1961" t="str">
        <f>RIGHT(N1961,LEN(N1961)-FIND("/",N1961))</f>
        <v>spaces</v>
      </c>
      <c r="S1961" s="10">
        <f>(((J1961/60)/60)/24)+DATE(1970,1,1)</f>
        <v>41902.622395833336</v>
      </c>
      <c r="T1961" s="10">
        <f>(((I1961/60)/60)/24)+DATE(1970,1,1)</f>
        <v>41932.622395833336</v>
      </c>
      <c r="U1961" s="5">
        <f>P1961/3304</f>
        <v>4.2535853976531944E-2</v>
      </c>
      <c r="V1961" s="5">
        <f>L1961/26457</f>
        <v>4.9136334429451562E-4</v>
      </c>
    </row>
    <row r="1962" spans="1:22" ht="48" x14ac:dyDescent="0.2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5">
        <f>E1962/D1962</f>
        <v>1.2173333333333334</v>
      </c>
      <c r="P1962" s="6">
        <f>IF(E1962=0,0,E1962/L1962)</f>
        <v>70.230769230769226</v>
      </c>
      <c r="Q1962" t="str">
        <f>LEFT(N1962,FIND("/",N1962)-1)</f>
        <v>theater</v>
      </c>
      <c r="R1962" t="str">
        <f>RIGHT(N1962,LEN(N1962)-FIND("/",N1962))</f>
        <v>plays</v>
      </c>
      <c r="S1962" s="10">
        <f>(((J1962/60)/60)/24)+DATE(1970,1,1)</f>
        <v>42054.849050925928</v>
      </c>
      <c r="T1962" s="10">
        <f>(((I1962/60)/60)/24)+DATE(1970,1,1)</f>
        <v>42084.807384259257</v>
      </c>
      <c r="U1962" s="5">
        <f>P1962/3304</f>
        <v>2.125628608679456E-2</v>
      </c>
      <c r="V1962" s="5">
        <f>L1962/26457</f>
        <v>9.8272668858903124E-4</v>
      </c>
    </row>
    <row r="1963" spans="1:22" ht="32" x14ac:dyDescent="0.2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5">
        <f>E1963/D1963</f>
        <v>0.12166666666666667</v>
      </c>
      <c r="P1963" s="6">
        <f>IF(E1963=0,0,E1963/L1963)</f>
        <v>96.05263157894737</v>
      </c>
      <c r="Q1963" t="str">
        <f>LEFT(N1963,FIND("/",N1963)-1)</f>
        <v>food</v>
      </c>
      <c r="R1963" t="str">
        <f>RIGHT(N1963,LEN(N1963)-FIND("/",N1963))</f>
        <v>food trucks</v>
      </c>
      <c r="S1963" s="10">
        <f>(((J1963/60)/60)/24)+DATE(1970,1,1)</f>
        <v>42760.244212962964</v>
      </c>
      <c r="T1963" s="10">
        <f>(((I1963/60)/60)/24)+DATE(1970,1,1)</f>
        <v>42790.244212962964</v>
      </c>
      <c r="U1963" s="5">
        <f>P1963/3304</f>
        <v>2.9071619727284313E-2</v>
      </c>
      <c r="V1963" s="5">
        <f>L1963/26457</f>
        <v>7.1814642627659976E-4</v>
      </c>
    </row>
    <row r="1964" spans="1:22" ht="48" x14ac:dyDescent="0.2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5">
        <f>E1964/D1964</f>
        <v>9.1050000000000006E-2</v>
      </c>
      <c r="P1964" s="6">
        <f>IF(E1964=0,0,E1964/L1964)</f>
        <v>18.581632653061224</v>
      </c>
      <c r="Q1964" t="str">
        <f>LEFT(N1964,FIND("/",N1964)-1)</f>
        <v>games</v>
      </c>
      <c r="R1964" t="str">
        <f>RIGHT(N1964,LEN(N1964)-FIND("/",N1964))</f>
        <v>video games</v>
      </c>
      <c r="S1964" s="10">
        <f>(((J1964/60)/60)/24)+DATE(1970,1,1)</f>
        <v>41740.138113425928</v>
      </c>
      <c r="T1964" s="10">
        <f>(((I1964/60)/60)/24)+DATE(1970,1,1)</f>
        <v>41770.138113425928</v>
      </c>
      <c r="U1964" s="5">
        <f>P1964/3304</f>
        <v>5.6239808271977068E-3</v>
      </c>
      <c r="V1964" s="5">
        <f>L1964/26457</f>
        <v>3.7041236723740407E-3</v>
      </c>
    </row>
    <row r="1965" spans="1:22" ht="48" x14ac:dyDescent="0.2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5">
        <f>E1965/D1965</f>
        <v>1.2133333333333334</v>
      </c>
      <c r="P1965" s="6">
        <f>IF(E1965=0,0,E1965/L1965)</f>
        <v>140</v>
      </c>
      <c r="Q1965" t="str">
        <f>LEFT(N1965,FIND("/",N1965)-1)</f>
        <v>theater</v>
      </c>
      <c r="R1965" t="str">
        <f>RIGHT(N1965,LEN(N1965)-FIND("/",N1965))</f>
        <v>plays</v>
      </c>
      <c r="S1965" s="10">
        <f>(((J1965/60)/60)/24)+DATE(1970,1,1)</f>
        <v>41879.913761574076</v>
      </c>
      <c r="T1965" s="10">
        <f>(((I1965/60)/60)/24)+DATE(1970,1,1)</f>
        <v>41894.913761574076</v>
      </c>
      <c r="U1965" s="5">
        <f>P1965/3304</f>
        <v>4.2372881355932202E-2</v>
      </c>
      <c r="V1965" s="5">
        <f>L1965/26457</f>
        <v>4.9136334429451562E-4</v>
      </c>
    </row>
    <row r="1966" spans="1:22" ht="16" x14ac:dyDescent="0.2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5">
        <f>E1966/D1966</f>
        <v>1.20516</v>
      </c>
      <c r="P1966" s="6">
        <f>IF(E1966=0,0,E1966/L1966)</f>
        <v>38.462553191489363</v>
      </c>
      <c r="Q1966" t="str">
        <f>LEFT(N1966,FIND("/",N1966)-1)</f>
        <v>publishing</v>
      </c>
      <c r="R1966" t="str">
        <f>RIGHT(N1966,LEN(N1966)-FIND("/",N1966))</f>
        <v>radio &amp; podcasts</v>
      </c>
      <c r="S1966" s="10">
        <f>(((J1966/60)/60)/24)+DATE(1970,1,1)</f>
        <v>40939.979618055557</v>
      </c>
      <c r="T1966" s="10">
        <f>(((I1966/60)/60)/24)+DATE(1970,1,1)</f>
        <v>40969.979618055557</v>
      </c>
      <c r="U1966" s="5">
        <f>P1966/3304</f>
        <v>1.1641208593065788E-2</v>
      </c>
      <c r="V1966" s="5">
        <f>L1966/26457</f>
        <v>1.7764674755263257E-3</v>
      </c>
    </row>
    <row r="1967" spans="1:22" ht="48" x14ac:dyDescent="0.2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5">
        <f>E1967/D1967</f>
        <v>1.0027777777777778</v>
      </c>
      <c r="P1967" s="6">
        <f>IF(E1967=0,0,E1967/L1967)</f>
        <v>150.41666666666666</v>
      </c>
      <c r="Q1967" t="str">
        <f>LEFT(N1967,FIND("/",N1967)-1)</f>
        <v>theater</v>
      </c>
      <c r="R1967" t="str">
        <f>RIGHT(N1967,LEN(N1967)-FIND("/",N1967))</f>
        <v>plays</v>
      </c>
      <c r="S1967" s="10">
        <f>(((J1967/60)/60)/24)+DATE(1970,1,1)</f>
        <v>42017.88045138889</v>
      </c>
      <c r="T1967" s="10">
        <f>(((I1967/60)/60)/24)+DATE(1970,1,1)</f>
        <v>42044.1875</v>
      </c>
      <c r="U1967" s="5">
        <f>P1967/3304</f>
        <v>4.552562550443906E-2</v>
      </c>
      <c r="V1967" s="5">
        <f>L1967/26457</f>
        <v>4.5356616396416828E-4</v>
      </c>
    </row>
    <row r="1968" spans="1:22" ht="32" x14ac:dyDescent="0.2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5">
        <f>E1968/D1968</f>
        <v>7.2120000000000004E-2</v>
      </c>
      <c r="P1968" s="6">
        <f>IF(E1968=0,0,E1968/L1968)</f>
        <v>81.954545454545453</v>
      </c>
      <c r="Q1968" t="str">
        <f>LEFT(N1968,FIND("/",N1968)-1)</f>
        <v>games</v>
      </c>
      <c r="R1968" t="str">
        <f>RIGHT(N1968,LEN(N1968)-FIND("/",N1968))</f>
        <v>video games</v>
      </c>
      <c r="S1968" s="10">
        <f>(((J1968/60)/60)/24)+DATE(1970,1,1)</f>
        <v>41712.762673611112</v>
      </c>
      <c r="T1968" s="10">
        <f>(((I1968/60)/60)/24)+DATE(1970,1,1)</f>
        <v>41742.762673611112</v>
      </c>
      <c r="U1968" s="5">
        <f>P1968/3304</f>
        <v>2.4804644508034338E-2</v>
      </c>
      <c r="V1968" s="5">
        <f>L1968/26457</f>
        <v>8.3153796726764188E-4</v>
      </c>
    </row>
    <row r="1969" spans="1:22" ht="48" x14ac:dyDescent="0.2">
      <c r="A1969">
        <v>3690</v>
      </c>
      <c r="B1969" s="3" t="s">
        <v>3687</v>
      </c>
      <c r="C1969" s="3" t="s">
        <v>7800</v>
      </c>
      <c r="D1969">
        <v>1500</v>
      </c>
      <c r="E1969">
        <v>1800</v>
      </c>
      <c r="F1969" t="s">
        <v>8219</v>
      </c>
      <c r="G1969" t="s">
        <v>8224</v>
      </c>
      <c r="H1969" t="s">
        <v>8246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8271</v>
      </c>
      <c r="O1969" s="5">
        <f>E1969/D1969</f>
        <v>1.2</v>
      </c>
      <c r="P1969" s="6">
        <f>IF(E1969=0,0,E1969/L1969)</f>
        <v>58.064516129032256</v>
      </c>
      <c r="Q1969" t="str">
        <f>LEFT(N1969,FIND("/",N1969)-1)</f>
        <v>theater</v>
      </c>
      <c r="R1969" t="str">
        <f>RIGHT(N1969,LEN(N1969)-FIND("/",N1969))</f>
        <v>plays</v>
      </c>
      <c r="S1969" s="10">
        <f>(((J1969/60)/60)/24)+DATE(1970,1,1)</f>
        <v>41940.598182870373</v>
      </c>
      <c r="T1969" s="10">
        <f>(((I1969/60)/60)/24)+DATE(1970,1,1)</f>
        <v>41970.639849537038</v>
      </c>
      <c r="U1969" s="5">
        <f>P1969/3304</f>
        <v>1.7574006092322111E-2</v>
      </c>
      <c r="V1969" s="5">
        <f>L1969/26457</f>
        <v>1.171712590240768E-3</v>
      </c>
    </row>
    <row r="1970" spans="1:22" ht="48" x14ac:dyDescent="0.2">
      <c r="A1970">
        <v>1639</v>
      </c>
      <c r="B1970" s="3" t="s">
        <v>1640</v>
      </c>
      <c r="C1970" s="3" t="s">
        <v>5749</v>
      </c>
      <c r="D1970">
        <v>1800</v>
      </c>
      <c r="E1970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8276</v>
      </c>
      <c r="O1970" s="5">
        <f>E1970/D1970</f>
        <v>1</v>
      </c>
      <c r="P1970" s="6">
        <f>IF(E1970=0,0,E1970/L1970)</f>
        <v>94.736842105263165</v>
      </c>
      <c r="Q1970" t="str">
        <f>LEFT(N1970,FIND("/",N1970)-1)</f>
        <v>music</v>
      </c>
      <c r="R1970" t="str">
        <f>RIGHT(N1970,LEN(N1970)-FIND("/",N1970))</f>
        <v>rock</v>
      </c>
      <c r="S1970" s="10">
        <f>(((J1970/60)/60)/24)+DATE(1970,1,1)</f>
        <v>40941.652372685188</v>
      </c>
      <c r="T1970" s="10">
        <f>(((I1970/60)/60)/24)+DATE(1970,1,1)</f>
        <v>40971.652372685188</v>
      </c>
      <c r="U1970" s="5">
        <f>P1970/3304</f>
        <v>2.8673378361157131E-2</v>
      </c>
      <c r="V1970" s="5">
        <f>L1970/26457</f>
        <v>7.1814642627659976E-4</v>
      </c>
    </row>
    <row r="1971" spans="1:22" ht="48" x14ac:dyDescent="0.2">
      <c r="A1971">
        <v>3196</v>
      </c>
      <c r="B1971" s="3" t="s">
        <v>3196</v>
      </c>
      <c r="C1971" s="3" t="s">
        <v>7306</v>
      </c>
      <c r="D1971">
        <v>3000000</v>
      </c>
      <c r="E1971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8305</v>
      </c>
      <c r="O1971" s="5">
        <f>E1971/D1971</f>
        <v>5.9999999999999995E-4</v>
      </c>
      <c r="P1971" s="6">
        <f>IF(E1971=0,0,E1971/L1971)</f>
        <v>300</v>
      </c>
      <c r="Q1971" t="str">
        <f>LEFT(N1971,FIND("/",N1971)-1)</f>
        <v>theater</v>
      </c>
      <c r="R1971" t="str">
        <f>RIGHT(N1971,LEN(N1971)-FIND("/",N1971))</f>
        <v>musical</v>
      </c>
      <c r="S1971" s="10">
        <f>(((J1971/60)/60)/24)+DATE(1970,1,1)</f>
        <v>42157.598090277781</v>
      </c>
      <c r="T1971" s="10">
        <f>(((I1971/60)/60)/24)+DATE(1970,1,1)</f>
        <v>42217.583333333328</v>
      </c>
      <c r="U1971" s="5">
        <f>P1971/3304</f>
        <v>9.0799031476997583E-2</v>
      </c>
      <c r="V1971" s="5">
        <f>L1971/26457</f>
        <v>2.2678308198208414E-4</v>
      </c>
    </row>
    <row r="1972" spans="1:22" ht="64" x14ac:dyDescent="0.2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5">
        <f>E1972/D1972</f>
        <v>1.19238</v>
      </c>
      <c r="P1972" s="6">
        <f>IF(E1972=0,0,E1972/L1972)</f>
        <v>48.339729729729726</v>
      </c>
      <c r="Q1972" t="str">
        <f>LEFT(N1972,FIND("/",N1972)-1)</f>
        <v>theater</v>
      </c>
      <c r="R1972" t="str">
        <f>RIGHT(N1972,LEN(N1972)-FIND("/",N1972))</f>
        <v>plays</v>
      </c>
      <c r="S1972" s="10">
        <f>(((J1972/60)/60)/24)+DATE(1970,1,1)</f>
        <v>41807.690081018518</v>
      </c>
      <c r="T1972" s="10">
        <f>(((I1972/60)/60)/24)+DATE(1970,1,1)</f>
        <v>41837.690081018518</v>
      </c>
      <c r="U1972" s="5">
        <f>P1972/3304</f>
        <v>1.4630668804397617E-2</v>
      </c>
      <c r="V1972" s="5">
        <f>L1972/26457</f>
        <v>1.3984956722228521E-3</v>
      </c>
    </row>
    <row r="1973" spans="1:22" ht="32" x14ac:dyDescent="0.2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5">
        <f>E1973/D1973</f>
        <v>0.16254545454545455</v>
      </c>
      <c r="P1973" s="6">
        <f>IF(E1973=0,0,E1973/L1973)</f>
        <v>89.4</v>
      </c>
      <c r="Q1973" t="str">
        <f>LEFT(N1973,FIND("/",N1973)-1)</f>
        <v>theater</v>
      </c>
      <c r="R1973" t="str">
        <f>RIGHT(N1973,LEN(N1973)-FIND("/",N1973))</f>
        <v>plays</v>
      </c>
      <c r="S1973" s="10">
        <f>(((J1973/60)/60)/24)+DATE(1970,1,1)</f>
        <v>42103.884930555556</v>
      </c>
      <c r="T1973" s="10">
        <f>(((I1973/60)/60)/24)+DATE(1970,1,1)</f>
        <v>42133.884930555556</v>
      </c>
      <c r="U1973" s="5">
        <f>P1973/3304</f>
        <v>2.7058111380145279E-2</v>
      </c>
      <c r="V1973" s="5">
        <f>L1973/26457</f>
        <v>7.559436066069471E-4</v>
      </c>
    </row>
    <row r="1974" spans="1:22" ht="32" x14ac:dyDescent="0.2">
      <c r="A1974">
        <v>1263</v>
      </c>
      <c r="B1974" s="3" t="s">
        <v>1264</v>
      </c>
      <c r="C1974" s="3" t="s">
        <v>5373</v>
      </c>
      <c r="D1974">
        <v>1500</v>
      </c>
      <c r="E1974">
        <v>1785</v>
      </c>
      <c r="F1974" t="s">
        <v>8219</v>
      </c>
      <c r="G1974" t="s">
        <v>8224</v>
      </c>
      <c r="H1974" t="s">
        <v>8246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8276</v>
      </c>
      <c r="O1974" s="5">
        <f>E1974/D1974</f>
        <v>1.19</v>
      </c>
      <c r="P1974" s="6">
        <f>IF(E1974=0,0,E1974/L1974)</f>
        <v>43.536585365853661</v>
      </c>
      <c r="Q1974" t="str">
        <f>LEFT(N1974,FIND("/",N1974)-1)</f>
        <v>music</v>
      </c>
      <c r="R1974" t="str">
        <f>RIGHT(N1974,LEN(N1974)-FIND("/",N1974))</f>
        <v>rock</v>
      </c>
      <c r="S1974" s="10">
        <f>(((J1974/60)/60)/24)+DATE(1970,1,1)</f>
        <v>41692.084143518521</v>
      </c>
      <c r="T1974" s="10">
        <f>(((I1974/60)/60)/24)+DATE(1970,1,1)</f>
        <v>41727.041666666664</v>
      </c>
      <c r="U1974" s="5">
        <f>P1974/3304</f>
        <v>1.3176932616783796E-2</v>
      </c>
      <c r="V1974" s="5">
        <f>L1974/26457</f>
        <v>1.5496843935442416E-3</v>
      </c>
    </row>
    <row r="1975" spans="1:22" ht="48" x14ac:dyDescent="0.2">
      <c r="A1975">
        <v>156</v>
      </c>
      <c r="B1975" s="3" t="s">
        <v>158</v>
      </c>
      <c r="C1975" s="3" t="s">
        <v>4266</v>
      </c>
      <c r="D1975">
        <v>35000</v>
      </c>
      <c r="E197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5">
        <f>E1975/D1975</f>
        <v>5.0999999999999997E-2</v>
      </c>
      <c r="P1975" s="6">
        <f>IF(E1975=0,0,E1975/L1975)</f>
        <v>119</v>
      </c>
      <c r="Q1975" t="str">
        <f>LEFT(N1975,FIND("/",N1975)-1)</f>
        <v>film &amp; video</v>
      </c>
      <c r="R1975" t="str">
        <f>RIGHT(N1975,LEN(N1975)-FIND("/",N1975))</f>
        <v>science fiction</v>
      </c>
      <c r="S1975" s="10">
        <f>(((J1975/60)/60)/24)+DATE(1970,1,1)</f>
        <v>41794.124953703707</v>
      </c>
      <c r="T1975" s="10">
        <f>(((I1975/60)/60)/24)+DATE(1970,1,1)</f>
        <v>41854.124953703707</v>
      </c>
      <c r="U1975" s="5">
        <f>P1975/3304</f>
        <v>3.6016949152542374E-2</v>
      </c>
      <c r="V1975" s="5">
        <f>L1975/26457</f>
        <v>5.669577049552103E-4</v>
      </c>
    </row>
    <row r="1976" spans="1:22" ht="48" x14ac:dyDescent="0.2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5">
        <f>E1976/D1976</f>
        <v>0.35639999999999999</v>
      </c>
      <c r="P1976" s="6">
        <f>IF(E1976=0,0,E1976/L1976)</f>
        <v>137.07692307692307</v>
      </c>
      <c r="Q1976" t="str">
        <f>LEFT(N1976,FIND("/",N1976)-1)</f>
        <v>theater</v>
      </c>
      <c r="R1976" t="str">
        <f>RIGHT(N1976,LEN(N1976)-FIND("/",N1976))</f>
        <v>plays</v>
      </c>
      <c r="S1976" s="10">
        <f>(((J1976/60)/60)/24)+DATE(1970,1,1)</f>
        <v>42279.778564814813</v>
      </c>
      <c r="T1976" s="10">
        <f>(((I1976/60)/60)/24)+DATE(1970,1,1)</f>
        <v>42310.701388888891</v>
      </c>
      <c r="U1976" s="5">
        <f>P1976/3304</f>
        <v>4.1488172844105047E-2</v>
      </c>
      <c r="V1976" s="5">
        <f>L1976/26457</f>
        <v>4.9136334429451562E-4</v>
      </c>
    </row>
    <row r="1977" spans="1:22" ht="32" x14ac:dyDescent="0.2">
      <c r="A1977">
        <v>2603</v>
      </c>
      <c r="B1977" s="3" t="s">
        <v>2603</v>
      </c>
      <c r="C1977" s="3" t="s">
        <v>6713</v>
      </c>
      <c r="D1977">
        <v>1750</v>
      </c>
      <c r="E1977">
        <v>1776</v>
      </c>
      <c r="F1977" t="s">
        <v>8219</v>
      </c>
      <c r="G1977" t="s">
        <v>8224</v>
      </c>
      <c r="H1977" t="s">
        <v>8246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8301</v>
      </c>
      <c r="O1977" s="5">
        <f>E1977/D1977</f>
        <v>1.0148571428571429</v>
      </c>
      <c r="P1977" s="6">
        <f>IF(E1977=0,0,E1977/L1977)</f>
        <v>35.520000000000003</v>
      </c>
      <c r="Q1977" t="str">
        <f>LEFT(N1977,FIND("/",N1977)-1)</f>
        <v>technology</v>
      </c>
      <c r="R1977" t="str">
        <f>RIGHT(N1977,LEN(N1977)-FIND("/",N1977))</f>
        <v>space exploration</v>
      </c>
      <c r="S1977" s="10">
        <f>(((J1977/60)/60)/24)+DATE(1970,1,1)</f>
        <v>41617.912662037037</v>
      </c>
      <c r="T1977" s="10">
        <f>(((I1977/60)/60)/24)+DATE(1970,1,1)</f>
        <v>41631.912662037037</v>
      </c>
      <c r="U1977" s="5">
        <f>P1977/3304</f>
        <v>1.0750605326876514E-2</v>
      </c>
      <c r="V1977" s="5">
        <f>L1977/26457</f>
        <v>1.8898590165173678E-3</v>
      </c>
    </row>
    <row r="1978" spans="1:22" ht="32" x14ac:dyDescent="0.2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8292</v>
      </c>
      <c r="O1978" s="5">
        <f>E1978/D1978</f>
        <v>1.1839999999999999</v>
      </c>
      <c r="P1978" s="6">
        <f>IF(E1978=0,0,E1978/L1978)</f>
        <v>36.244897959183675</v>
      </c>
      <c r="Q1978" t="str">
        <f>LEFT(N1978,FIND("/",N1978)-1)</f>
        <v>music</v>
      </c>
      <c r="R1978" t="str">
        <f>RIGHT(N1978,LEN(N1978)-FIND("/",N1978))</f>
        <v>pop</v>
      </c>
      <c r="S1978" s="10">
        <f>(((J1978/60)/60)/24)+DATE(1970,1,1)</f>
        <v>41662.854988425926</v>
      </c>
      <c r="T1978" s="10">
        <f>(((I1978/60)/60)/24)+DATE(1970,1,1)</f>
        <v>41676.854988425926</v>
      </c>
      <c r="U1978" s="5">
        <f>P1978/3304</f>
        <v>1.0970005435588279E-2</v>
      </c>
      <c r="V1978" s="5">
        <f>L1978/26457</f>
        <v>1.8520618361870203E-3</v>
      </c>
    </row>
    <row r="1979" spans="1:22" ht="48" x14ac:dyDescent="0.2">
      <c r="A1979">
        <v>966</v>
      </c>
      <c r="B1979" s="3" t="s">
        <v>967</v>
      </c>
      <c r="C1979" s="3" t="s">
        <v>5076</v>
      </c>
      <c r="D1979">
        <v>12000</v>
      </c>
      <c r="E1979">
        <v>1776</v>
      </c>
      <c r="F1979" t="s">
        <v>8221</v>
      </c>
      <c r="G1979" t="s">
        <v>8224</v>
      </c>
      <c r="H1979" t="s">
        <v>8246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8273</v>
      </c>
      <c r="O1979" s="5">
        <f>E1979/D1979</f>
        <v>0.14799999999999999</v>
      </c>
      <c r="P1979" s="6">
        <f>IF(E1979=0,0,E1979/L1979)</f>
        <v>59.2</v>
      </c>
      <c r="Q1979" t="str">
        <f>LEFT(N1979,FIND("/",N1979)-1)</f>
        <v>technology</v>
      </c>
      <c r="R1979" t="str">
        <f>RIGHT(N1979,LEN(N1979)-FIND("/",N1979))</f>
        <v>wearables</v>
      </c>
      <c r="S1979" s="10">
        <f>(((J1979/60)/60)/24)+DATE(1970,1,1)</f>
        <v>42619.635787037041</v>
      </c>
      <c r="T1979" s="10">
        <f>(((I1979/60)/60)/24)+DATE(1970,1,1)</f>
        <v>42649.635787037041</v>
      </c>
      <c r="U1979" s="5">
        <f>P1979/3304</f>
        <v>1.791767554479419E-2</v>
      </c>
      <c r="V1979" s="5">
        <f>L1979/26457</f>
        <v>1.1339154099104206E-3</v>
      </c>
    </row>
    <row r="1980" spans="1:22" ht="48" x14ac:dyDescent="0.2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5">
        <f>E1980/D1980</f>
        <v>1.1833333333333333</v>
      </c>
      <c r="P1980" s="6">
        <f>IF(E1980=0,0,E1980/L1980)</f>
        <v>443.75</v>
      </c>
      <c r="Q1980" t="str">
        <f>LEFT(N1980,FIND("/",N1980)-1)</f>
        <v>music</v>
      </c>
      <c r="R1980" t="str">
        <f>RIGHT(N1980,LEN(N1980)-FIND("/",N1980))</f>
        <v>rock</v>
      </c>
      <c r="S1980" s="10">
        <f>(((J1980/60)/60)/24)+DATE(1970,1,1)</f>
        <v>40796.001261574071</v>
      </c>
      <c r="T1980" s="10">
        <f>(((I1980/60)/60)/24)+DATE(1970,1,1)</f>
        <v>40849.333333333336</v>
      </c>
      <c r="U1980" s="5">
        <f>P1980/3304</f>
        <v>0.13430690072639226</v>
      </c>
      <c r="V1980" s="5">
        <f>L1980/26457</f>
        <v>1.5118872132138944E-4</v>
      </c>
    </row>
    <row r="1981" spans="1:22" ht="48" x14ac:dyDescent="0.2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5">
        <f>E1981/D1981</f>
        <v>1.4775</v>
      </c>
      <c r="P1981" s="6">
        <f>IF(E1981=0,0,E1981/L1981)</f>
        <v>50.657142857142858</v>
      </c>
      <c r="Q1981" t="str">
        <f>LEFT(N1981,FIND("/",N1981)-1)</f>
        <v>music</v>
      </c>
      <c r="R1981" t="str">
        <f>RIGHT(N1981,LEN(N1981)-FIND("/",N1981))</f>
        <v>indie rock</v>
      </c>
      <c r="S1981" s="10">
        <f>(((J1981/60)/60)/24)+DATE(1970,1,1)</f>
        <v>42290.059594907405</v>
      </c>
      <c r="T1981" s="10">
        <f>(((I1981/60)/60)/24)+DATE(1970,1,1)</f>
        <v>42304.207638888889</v>
      </c>
      <c r="U1981" s="5">
        <f>P1981/3304</f>
        <v>1.5332065029401591E-2</v>
      </c>
      <c r="V1981" s="5">
        <f>L1981/26457</f>
        <v>1.3229013115621574E-3</v>
      </c>
    </row>
    <row r="1982" spans="1:22" ht="64" x14ac:dyDescent="0.2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5">
        <f>E1982/D1982</f>
        <v>0.443</v>
      </c>
      <c r="P1982" s="6">
        <f>IF(E1982=0,0,E1982/L1982)</f>
        <v>253.14285714285714</v>
      </c>
      <c r="Q1982" t="str">
        <f>LEFT(N1982,FIND("/",N1982)-1)</f>
        <v>music</v>
      </c>
      <c r="R1982" t="str">
        <f>RIGHT(N1982,LEN(N1982)-FIND("/",N1982))</f>
        <v>faith</v>
      </c>
      <c r="S1982" s="10">
        <f>(((J1982/60)/60)/24)+DATE(1970,1,1)</f>
        <v>42804.534652777773</v>
      </c>
      <c r="T1982" s="10">
        <f>(((I1982/60)/60)/24)+DATE(1970,1,1)</f>
        <v>42834.492986111116</v>
      </c>
      <c r="U1982" s="5">
        <f>P1982/3304</f>
        <v>7.6617087512971291E-2</v>
      </c>
      <c r="V1982" s="5">
        <f>L1982/26457</f>
        <v>2.6458026231243148E-4</v>
      </c>
    </row>
    <row r="1983" spans="1:22" ht="48" x14ac:dyDescent="0.2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5">
        <f>E1983/D1983</f>
        <v>9.8166666666666666E-2</v>
      </c>
      <c r="P1983" s="6">
        <f>IF(E1983=0,0,E1983/L1983)</f>
        <v>53.545454545454547</v>
      </c>
      <c r="Q1983" t="str">
        <f>LEFT(N1983,FIND("/",N1983)-1)</f>
        <v>food</v>
      </c>
      <c r="R1983" t="str">
        <f>RIGHT(N1983,LEN(N1983)-FIND("/",N1983))</f>
        <v>restaurants</v>
      </c>
      <c r="S1983" s="10">
        <f>(((J1983/60)/60)/24)+DATE(1970,1,1)</f>
        <v>42052.802430555559</v>
      </c>
      <c r="T1983" s="10">
        <f>(((I1983/60)/60)/24)+DATE(1970,1,1)</f>
        <v>42082.760763888888</v>
      </c>
      <c r="U1983" s="5">
        <f>P1983/3304</f>
        <v>1.62062513757429E-2</v>
      </c>
      <c r="V1983" s="5">
        <f>L1983/26457</f>
        <v>1.2473069509014627E-3</v>
      </c>
    </row>
    <row r="1984" spans="1:22" ht="32" x14ac:dyDescent="0.2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5">
        <f>E1984/D1984</f>
        <v>1.1773333333333333</v>
      </c>
      <c r="P1984" s="6">
        <f>IF(E1984=0,0,E1984/L1984)</f>
        <v>67.92307692307692</v>
      </c>
      <c r="Q1984" t="str">
        <f>LEFT(N1984,FIND("/",N1984)-1)</f>
        <v>theater</v>
      </c>
      <c r="R1984" t="str">
        <f>RIGHT(N1984,LEN(N1984)-FIND("/",N1984))</f>
        <v>plays</v>
      </c>
      <c r="S1984" s="10">
        <f>(((J1984/60)/60)/24)+DATE(1970,1,1)</f>
        <v>42690.334317129629</v>
      </c>
      <c r="T1984" s="10">
        <f>(((I1984/60)/60)/24)+DATE(1970,1,1)</f>
        <v>42721.333333333328</v>
      </c>
      <c r="U1984" s="5">
        <f>P1984/3304</f>
        <v>2.0557831998509964E-2</v>
      </c>
      <c r="V1984" s="5">
        <f>L1984/26457</f>
        <v>9.8272668858903124E-4</v>
      </c>
    </row>
    <row r="1985" spans="1:22" ht="48" x14ac:dyDescent="0.2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5">
        <f>E1985/D1985</f>
        <v>0.35239999999999999</v>
      </c>
      <c r="P1985" s="6">
        <f>IF(E1985=0,0,E1985/L1985)</f>
        <v>56.838709677419352</v>
      </c>
      <c r="Q1985" t="str">
        <f>LEFT(N1985,FIND("/",N1985)-1)</f>
        <v>theater</v>
      </c>
      <c r="R1985" t="str">
        <f>RIGHT(N1985,LEN(N1985)-FIND("/",N1985))</f>
        <v>musical</v>
      </c>
      <c r="S1985" s="10">
        <f>(((J1985/60)/60)/24)+DATE(1970,1,1)</f>
        <v>42649.623460648145</v>
      </c>
      <c r="T1985" s="10">
        <f>(((I1985/60)/60)/24)+DATE(1970,1,1)</f>
        <v>42693.041666666672</v>
      </c>
      <c r="U1985" s="5">
        <f>P1985/3304</f>
        <v>1.7202999297039754E-2</v>
      </c>
      <c r="V1985" s="5">
        <f>L1985/26457</f>
        <v>1.171712590240768E-3</v>
      </c>
    </row>
    <row r="1986" spans="1:22" ht="48" x14ac:dyDescent="0.2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5">
        <f>E1986/D1986</f>
        <v>3.608004104669061E-2</v>
      </c>
      <c r="P1986" s="6">
        <f>IF(E1986=0,0,E1986/L1986)</f>
        <v>65.111111111111114</v>
      </c>
      <c r="Q1986" t="str">
        <f>LEFT(N1986,FIND("/",N1986)-1)</f>
        <v>theater</v>
      </c>
      <c r="R1986" t="str">
        <f>RIGHT(N1986,LEN(N1986)-FIND("/",N1986))</f>
        <v>spaces</v>
      </c>
      <c r="S1986" s="10">
        <f>(((J1986/60)/60)/24)+DATE(1970,1,1)</f>
        <v>42359.792233796295</v>
      </c>
      <c r="T1986" s="10">
        <f>(((I1986/60)/60)/24)+DATE(1970,1,1)</f>
        <v>42408.01180555555</v>
      </c>
      <c r="U1986" s="5">
        <f>P1986/3304</f>
        <v>1.9706752757600216E-2</v>
      </c>
      <c r="V1986" s="5">
        <f>L1986/26457</f>
        <v>1.0205238689193787E-3</v>
      </c>
    </row>
    <row r="1987" spans="1:22" ht="48" x14ac:dyDescent="0.2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5">
        <f>E1987/D1987</f>
        <v>2.9250166666666666</v>
      </c>
      <c r="P1987" s="6">
        <f>IF(E1987=0,0,E1987/L1987)</f>
        <v>73.125416666666666</v>
      </c>
      <c r="Q1987" t="str">
        <f>LEFT(N1987,FIND("/",N1987)-1)</f>
        <v>music</v>
      </c>
      <c r="R1987" t="str">
        <f>RIGHT(N1987,LEN(N1987)-FIND("/",N1987))</f>
        <v>electronic music</v>
      </c>
      <c r="S1987" s="10">
        <f>(((J1987/60)/60)/24)+DATE(1970,1,1)</f>
        <v>41646.792222222226</v>
      </c>
      <c r="T1987" s="10">
        <f>(((I1987/60)/60)/24)+DATE(1970,1,1)</f>
        <v>41676.792222222226</v>
      </c>
      <c r="U1987" s="5">
        <f>P1987/3304</f>
        <v>2.2132390032284101E-2</v>
      </c>
      <c r="V1987" s="5">
        <f>L1987/26457</f>
        <v>9.0713232792833656E-4</v>
      </c>
    </row>
    <row r="1988" spans="1:22" ht="48" x14ac:dyDescent="0.2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5">
        <f>E1988/D1988</f>
        <v>0.21887499999999999</v>
      </c>
      <c r="P1988" s="6">
        <f>IF(E1988=0,0,E1988/L1988)</f>
        <v>35.734693877551024</v>
      </c>
      <c r="Q1988" t="str">
        <f>LEFT(N1988,FIND("/",N1988)-1)</f>
        <v>publishing</v>
      </c>
      <c r="R1988" t="str">
        <f>RIGHT(N1988,LEN(N1988)-FIND("/",N1988))</f>
        <v>children's books</v>
      </c>
      <c r="S1988" s="10">
        <f>(((J1988/60)/60)/24)+DATE(1970,1,1)</f>
        <v>41044.988055555557</v>
      </c>
      <c r="T1988" s="10">
        <f>(((I1988/60)/60)/24)+DATE(1970,1,1)</f>
        <v>41104.988055555557</v>
      </c>
      <c r="U1988" s="5">
        <f>P1988/3304</f>
        <v>1.081558531402876E-2</v>
      </c>
      <c r="V1988" s="5">
        <f>L1988/26457</f>
        <v>1.8520618361870203E-3</v>
      </c>
    </row>
    <row r="1989" spans="1:22" ht="48" x14ac:dyDescent="0.2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5">
        <f>E1989/D1989</f>
        <v>2.5</v>
      </c>
      <c r="P1989" s="6">
        <f>IF(E1989=0,0,E1989/L1989)</f>
        <v>67.307692307692307</v>
      </c>
      <c r="Q1989" t="str">
        <f>LEFT(N1989,FIND("/",N1989)-1)</f>
        <v>music</v>
      </c>
      <c r="R1989" t="str">
        <f>RIGHT(N1989,LEN(N1989)-FIND("/",N1989))</f>
        <v>rock</v>
      </c>
      <c r="S1989" s="10">
        <f>(((J1989/60)/60)/24)+DATE(1970,1,1)</f>
        <v>42565.009097222224</v>
      </c>
      <c r="T1989" s="10">
        <f>(((I1989/60)/60)/24)+DATE(1970,1,1)</f>
        <v>42572.009097222224</v>
      </c>
      <c r="U1989" s="5">
        <f>P1989/3304</f>
        <v>2.0371577574967405E-2</v>
      </c>
      <c r="V1989" s="5">
        <f>L1989/26457</f>
        <v>9.8272668858903124E-4</v>
      </c>
    </row>
    <row r="1990" spans="1:22" ht="48" x14ac:dyDescent="0.2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5">
        <f>E1990/D1990</f>
        <v>2.3306666666666667E-2</v>
      </c>
      <c r="P1990" s="6">
        <f>IF(E1990=0,0,E1990/L1990)</f>
        <v>116.53333333333333</v>
      </c>
      <c r="Q1990" t="str">
        <f>LEFT(N1990,FIND("/",N1990)-1)</f>
        <v>technology</v>
      </c>
      <c r="R1990" t="str">
        <f>RIGHT(N1990,LEN(N1990)-FIND("/",N1990))</f>
        <v>wearables</v>
      </c>
      <c r="S1990" s="10">
        <f>(((J1990/60)/60)/24)+DATE(1970,1,1)</f>
        <v>42612.642754629633</v>
      </c>
      <c r="T1990" s="10">
        <f>(((I1990/60)/60)/24)+DATE(1970,1,1)</f>
        <v>42657.642754629633</v>
      </c>
      <c r="U1990" s="5">
        <f>P1990/3304</f>
        <v>3.527037933817595E-2</v>
      </c>
      <c r="V1990" s="5">
        <f>L1990/26457</f>
        <v>5.669577049552103E-4</v>
      </c>
    </row>
    <row r="1991" spans="1:22" ht="48" x14ac:dyDescent="0.2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5">
        <f>E1991/D1991</f>
        <v>0.24194444444444443</v>
      </c>
      <c r="P1991" s="6">
        <f>IF(E1991=0,0,E1991/L1991)</f>
        <v>45.842105263157897</v>
      </c>
      <c r="Q1991" t="str">
        <f>LEFT(N1991,FIND("/",N1991)-1)</f>
        <v>theater</v>
      </c>
      <c r="R1991" t="str">
        <f>RIGHT(N1991,LEN(N1991)-FIND("/",N1991))</f>
        <v>plays</v>
      </c>
      <c r="S1991" s="10">
        <f>(((J1991/60)/60)/24)+DATE(1970,1,1)</f>
        <v>41921.770439814813</v>
      </c>
      <c r="T1991" s="10">
        <f>(((I1991/60)/60)/24)+DATE(1970,1,1)</f>
        <v>41938.770439814813</v>
      </c>
      <c r="U1991" s="5">
        <f>P1991/3304</f>
        <v>1.3874729195871034E-2</v>
      </c>
      <c r="V1991" s="5">
        <f>L1991/26457</f>
        <v>1.4362928525531995E-3</v>
      </c>
    </row>
    <row r="1992" spans="1:22" ht="32" x14ac:dyDescent="0.2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5">
        <f>E1992/D1992</f>
        <v>0.10539393939393939</v>
      </c>
      <c r="P1992" s="6">
        <f>IF(E1992=0,0,E1992/L1992)</f>
        <v>217.375</v>
      </c>
      <c r="Q1992" t="str">
        <f>LEFT(N1992,FIND("/",N1992)-1)</f>
        <v>theater</v>
      </c>
      <c r="R1992" t="str">
        <f>RIGHT(N1992,LEN(N1992)-FIND("/",N1992))</f>
        <v>spaces</v>
      </c>
      <c r="S1992" s="10">
        <f>(((J1992/60)/60)/24)+DATE(1970,1,1)</f>
        <v>42773.916180555556</v>
      </c>
      <c r="T1992" s="10">
        <f>(((I1992/60)/60)/24)+DATE(1970,1,1)</f>
        <v>42818.874513888892</v>
      </c>
      <c r="U1992" s="5">
        <f>P1992/3304</f>
        <v>6.5791464891041165E-2</v>
      </c>
      <c r="V1992" s="5">
        <f>L1992/26457</f>
        <v>3.0237744264277887E-4</v>
      </c>
    </row>
    <row r="1993" spans="1:22" ht="48" x14ac:dyDescent="0.2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5">
        <f>E1993/D1993</f>
        <v>1.4400583333333332</v>
      </c>
      <c r="P1993" s="6">
        <f>IF(E1993=0,0,E1993/L1993)</f>
        <v>22.737763157894737</v>
      </c>
      <c r="Q1993" t="str">
        <f>LEFT(N1993,FIND("/",N1993)-1)</f>
        <v>music</v>
      </c>
      <c r="R1993" t="str">
        <f>RIGHT(N1993,LEN(N1993)-FIND("/",N1993))</f>
        <v>metal</v>
      </c>
      <c r="S1993" s="10">
        <f>(((J1993/60)/60)/24)+DATE(1970,1,1)</f>
        <v>42079.745578703703</v>
      </c>
      <c r="T1993" s="10">
        <f>(((I1993/60)/60)/24)+DATE(1970,1,1)</f>
        <v>42109.957638888889</v>
      </c>
      <c r="U1993" s="5">
        <f>P1993/3304</f>
        <v>6.8818895756340001E-3</v>
      </c>
      <c r="V1993" s="5">
        <f>L1993/26457</f>
        <v>2.872585705106399E-3</v>
      </c>
    </row>
    <row r="1994" spans="1:22" ht="48" x14ac:dyDescent="0.2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5">
        <f>E1994/D1994</f>
        <v>1.1466666666666667</v>
      </c>
      <c r="P1994" s="6">
        <f>IF(E1994=0,0,E1994/L1994)</f>
        <v>50.588235294117645</v>
      </c>
      <c r="Q1994" t="str">
        <f>LEFT(N1994,FIND("/",N1994)-1)</f>
        <v>film &amp; video</v>
      </c>
      <c r="R1994" t="str">
        <f>RIGHT(N1994,LEN(N1994)-FIND("/",N1994))</f>
        <v>shorts</v>
      </c>
      <c r="S1994" s="10">
        <f>(((J1994/60)/60)/24)+DATE(1970,1,1)</f>
        <v>40324.662511574075</v>
      </c>
      <c r="T1994" s="10">
        <f>(((I1994/60)/60)/24)+DATE(1970,1,1)</f>
        <v>40391.125</v>
      </c>
      <c r="U1994" s="5">
        <f>P1994/3304</f>
        <v>1.5311209229454493E-2</v>
      </c>
      <c r="V1994" s="5">
        <f>L1994/26457</f>
        <v>1.2851041312318102E-3</v>
      </c>
    </row>
    <row r="1995" spans="1:22" ht="48" x14ac:dyDescent="0.2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5">
        <f>E1995/D1995</f>
        <v>0.17150000000000001</v>
      </c>
      <c r="P1995" s="6">
        <f>IF(E1995=0,0,E1995/L1995)</f>
        <v>40.833333333333336</v>
      </c>
      <c r="Q1995" t="str">
        <f>LEFT(N1995,FIND("/",N1995)-1)</f>
        <v>theater</v>
      </c>
      <c r="R1995" t="str">
        <f>RIGHT(N1995,LEN(N1995)-FIND("/",N1995))</f>
        <v>spaces</v>
      </c>
      <c r="S1995" s="10">
        <f>(((J1995/60)/60)/24)+DATE(1970,1,1)</f>
        <v>42629.503483796296</v>
      </c>
      <c r="T1995" s="10">
        <f>(((I1995/60)/60)/24)+DATE(1970,1,1)</f>
        <v>42650.583333333328</v>
      </c>
      <c r="U1995" s="5">
        <f>P1995/3304</f>
        <v>1.2358757062146893E-2</v>
      </c>
      <c r="V1995" s="5">
        <f>L1995/26457</f>
        <v>1.5874815738745889E-3</v>
      </c>
    </row>
    <row r="1996" spans="1:22" ht="48" x14ac:dyDescent="0.2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5">
        <f>E1996/D1996</f>
        <v>1.1399999999999999</v>
      </c>
      <c r="P1996" s="6">
        <f>IF(E1996=0,0,E1996/L1996)</f>
        <v>74.347826086956516</v>
      </c>
      <c r="Q1996" t="str">
        <f>LEFT(N1996,FIND("/",N1996)-1)</f>
        <v>theater</v>
      </c>
      <c r="R1996" t="str">
        <f>RIGHT(N1996,LEN(N1996)-FIND("/",N1996))</f>
        <v>plays</v>
      </c>
      <c r="S1996" s="10">
        <f>(((J1996/60)/60)/24)+DATE(1970,1,1)</f>
        <v>42192.591944444444</v>
      </c>
      <c r="T1996" s="10">
        <f>(((I1996/60)/60)/24)+DATE(1970,1,1)</f>
        <v>42223.708333333328</v>
      </c>
      <c r="U1996" s="5">
        <f>P1996/3304</f>
        <v>2.2502368670386356E-2</v>
      </c>
      <c r="V1996" s="5">
        <f>L1996/26457</f>
        <v>8.6933514759798922E-4</v>
      </c>
    </row>
    <row r="1997" spans="1:22" ht="32" x14ac:dyDescent="0.2">
      <c r="A1997">
        <v>2668</v>
      </c>
      <c r="B1997" s="3" t="s">
        <v>2668</v>
      </c>
      <c r="C1997" s="3" t="s">
        <v>6778</v>
      </c>
      <c r="D1997">
        <v>1000</v>
      </c>
      <c r="E1997">
        <v>1707</v>
      </c>
      <c r="F1997" t="s">
        <v>8219</v>
      </c>
      <c r="G1997" t="s">
        <v>8229</v>
      </c>
      <c r="H1997" t="s">
        <v>8251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8302</v>
      </c>
      <c r="O1997" s="5">
        <f>E1997/D1997</f>
        <v>1.7070000000000001</v>
      </c>
      <c r="P1997" s="6">
        <f>IF(E1997=0,0,E1997/L1997)</f>
        <v>60.964285714285715</v>
      </c>
      <c r="Q1997" t="str">
        <f>LEFT(N1997,FIND("/",N1997)-1)</f>
        <v>technology</v>
      </c>
      <c r="R1997" t="str">
        <f>RIGHT(N1997,LEN(N1997)-FIND("/",N1997))</f>
        <v>makerspaces</v>
      </c>
      <c r="S1997" s="10">
        <f>(((J1997/60)/60)/24)+DATE(1970,1,1)</f>
        <v>42275.588715277772</v>
      </c>
      <c r="T1997" s="10">
        <f>(((I1997/60)/60)/24)+DATE(1970,1,1)</f>
        <v>42317.60555555555</v>
      </c>
      <c r="U1997" s="5">
        <f>P1997/3304</f>
        <v>1.8451660325147008E-2</v>
      </c>
      <c r="V1997" s="5">
        <f>L1997/26457</f>
        <v>1.0583210492497259E-3</v>
      </c>
    </row>
    <row r="1998" spans="1:22" ht="48" x14ac:dyDescent="0.2">
      <c r="A1998">
        <v>1820</v>
      </c>
      <c r="B1998" s="3" t="s">
        <v>1821</v>
      </c>
      <c r="C1998" s="3" t="s">
        <v>5930</v>
      </c>
      <c r="D1998">
        <v>26000</v>
      </c>
      <c r="E1998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8285</v>
      </c>
      <c r="O1998" s="5">
        <f>E1998/D1998</f>
        <v>6.565384615384616E-2</v>
      </c>
      <c r="P1998" s="6">
        <f>IF(E1998=0,0,E1998/L1998)</f>
        <v>213.375</v>
      </c>
      <c r="Q1998" t="str">
        <f>LEFT(N1998,FIND("/",N1998)-1)</f>
        <v>photography</v>
      </c>
      <c r="R1998" t="str">
        <f>RIGHT(N1998,LEN(N1998)-FIND("/",N1998))</f>
        <v>photobooks</v>
      </c>
      <c r="S1998" s="10">
        <f>(((J1998/60)/60)/24)+DATE(1970,1,1)</f>
        <v>42065.084375000006</v>
      </c>
      <c r="T1998" s="10">
        <f>(((I1998/60)/60)/24)+DATE(1970,1,1)</f>
        <v>42095.042708333334</v>
      </c>
      <c r="U1998" s="5">
        <f>P1998/3304</f>
        <v>6.4580811138014532E-2</v>
      </c>
      <c r="V1998" s="5">
        <f>L1998/26457</f>
        <v>3.0237744264277887E-4</v>
      </c>
    </row>
    <row r="1999" spans="1:22" ht="48" x14ac:dyDescent="0.2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5">
        <f>E1999/D1999</f>
        <v>3.5520833333333335E-2</v>
      </c>
      <c r="P1999" s="6">
        <f>IF(E1999=0,0,E1999/L1999)</f>
        <v>41.585365853658537</v>
      </c>
      <c r="Q1999" t="str">
        <f>LEFT(N1999,FIND("/",N1999)-1)</f>
        <v>technology</v>
      </c>
      <c r="R1999" t="str">
        <f>RIGHT(N1999,LEN(N1999)-FIND("/",N1999))</f>
        <v>wearables</v>
      </c>
      <c r="S1999" s="10">
        <f>(((J1999/60)/60)/24)+DATE(1970,1,1)</f>
        <v>42123.678645833337</v>
      </c>
      <c r="T1999" s="10">
        <f>(((I1999/60)/60)/24)+DATE(1970,1,1)</f>
        <v>42153.678645833337</v>
      </c>
      <c r="U1999" s="5">
        <f>P1999/3304</f>
        <v>1.258636981042934E-2</v>
      </c>
      <c r="V1999" s="5">
        <f>L1999/26457</f>
        <v>1.5496843935442416E-3</v>
      </c>
    </row>
    <row r="2000" spans="1:22" ht="48" x14ac:dyDescent="0.2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5">
        <f>E2000/D2000</f>
        <v>1.0000058823529412</v>
      </c>
      <c r="P2000" s="6">
        <f>IF(E2000=0,0,E2000/L2000)</f>
        <v>37.777999999999999</v>
      </c>
      <c r="Q2000" t="str">
        <f>LEFT(N2000,FIND("/",N2000)-1)</f>
        <v>theater</v>
      </c>
      <c r="R2000" t="str">
        <f>RIGHT(N2000,LEN(N2000)-FIND("/",N2000))</f>
        <v>plays</v>
      </c>
      <c r="S2000" s="10">
        <f>(((J2000/60)/60)/24)+DATE(1970,1,1)</f>
        <v>41894.91375</v>
      </c>
      <c r="T2000" s="10">
        <f>(((I2000/60)/60)/24)+DATE(1970,1,1)</f>
        <v>41938.029861111114</v>
      </c>
      <c r="U2000" s="5">
        <f>P2000/3304</f>
        <v>1.1434019370460048E-2</v>
      </c>
      <c r="V2000" s="5">
        <f>L2000/26457</f>
        <v>1.700873114865631E-3</v>
      </c>
    </row>
    <row r="2001" spans="1:22" ht="48" x14ac:dyDescent="0.2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5">
        <f>E2001/D2001</f>
        <v>1.3076923076923077</v>
      </c>
      <c r="P2001" s="6">
        <f>IF(E2001=0,0,E2001/L2001)</f>
        <v>65.384615384615387</v>
      </c>
      <c r="Q2001" t="str">
        <f>LEFT(N2001,FIND("/",N2001)-1)</f>
        <v>film &amp; video</v>
      </c>
      <c r="R2001" t="str">
        <f>RIGHT(N2001,LEN(N2001)-FIND("/",N2001))</f>
        <v>shorts</v>
      </c>
      <c r="S2001" s="10">
        <f>(((J2001/60)/60)/24)+DATE(1970,1,1)</f>
        <v>41557.949687500004</v>
      </c>
      <c r="T2001" s="10">
        <f>(((I2001/60)/60)/24)+DATE(1970,1,1)</f>
        <v>41592.249305555553</v>
      </c>
      <c r="U2001" s="5">
        <f>P2001/3304</f>
        <v>1.9789532501396909E-2</v>
      </c>
      <c r="V2001" s="5">
        <f>L2001/26457</f>
        <v>9.8272668858903124E-4</v>
      </c>
    </row>
    <row r="2002" spans="1:22" ht="48" x14ac:dyDescent="0.2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5">
        <f>E2002/D2002</f>
        <v>0.28299999999999997</v>
      </c>
      <c r="P2002" s="6">
        <f>IF(E2002=0,0,E2002/L2002)</f>
        <v>84.9</v>
      </c>
      <c r="Q2002" t="str">
        <f>LEFT(N2002,FIND("/",N2002)-1)</f>
        <v>food</v>
      </c>
      <c r="R2002" t="str">
        <f>RIGHT(N2002,LEN(N2002)-FIND("/",N2002))</f>
        <v>food trucks</v>
      </c>
      <c r="S2002" s="10">
        <f>(((J2002/60)/60)/24)+DATE(1970,1,1)</f>
        <v>41932.871990740743</v>
      </c>
      <c r="T2002" s="10">
        <f>(((I2002/60)/60)/24)+DATE(1970,1,1)</f>
        <v>41965.249305555553</v>
      </c>
      <c r="U2002" s="5">
        <f>P2002/3304</f>
        <v>2.5696125907990315E-2</v>
      </c>
      <c r="V2002" s="5">
        <f>L2002/26457</f>
        <v>7.559436066069471E-4</v>
      </c>
    </row>
    <row r="2003" spans="1:22" ht="32" x14ac:dyDescent="0.2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5">
        <f>E2003/D2003</f>
        <v>0.48485714285714288</v>
      </c>
      <c r="P2003" s="6">
        <f>IF(E2003=0,0,E2003/L2003)</f>
        <v>94.277777777777771</v>
      </c>
      <c r="Q2003" t="str">
        <f>LEFT(N2003,FIND("/",N2003)-1)</f>
        <v>photography</v>
      </c>
      <c r="R2003" t="str">
        <f>RIGHT(N2003,LEN(N2003)-FIND("/",N2003))</f>
        <v>photobooks</v>
      </c>
      <c r="S2003" s="10">
        <f>(((J2003/60)/60)/24)+DATE(1970,1,1)</f>
        <v>42159.47256944445</v>
      </c>
      <c r="T2003" s="10">
        <f>(((I2003/60)/60)/24)+DATE(1970,1,1)</f>
        <v>42182.915972222225</v>
      </c>
      <c r="U2003" s="5">
        <f>P2003/3304</f>
        <v>2.8534436373419424E-2</v>
      </c>
      <c r="V2003" s="5">
        <f>L2003/26457</f>
        <v>6.8034924594625242E-4</v>
      </c>
    </row>
    <row r="2004" spans="1:22" ht="48" x14ac:dyDescent="0.2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5">
        <f>E2004/D2004</f>
        <v>0.16161904761904761</v>
      </c>
      <c r="P2004" s="6">
        <f>IF(E2004=0,0,E2004/L2004)</f>
        <v>188.55555555555554</v>
      </c>
      <c r="Q2004" t="str">
        <f>LEFT(N2004,FIND("/",N2004)-1)</f>
        <v>theater</v>
      </c>
      <c r="R2004" t="str">
        <f>RIGHT(N2004,LEN(N2004)-FIND("/",N2004))</f>
        <v>plays</v>
      </c>
      <c r="S2004" s="10">
        <f>(((J2004/60)/60)/24)+DATE(1970,1,1)</f>
        <v>42159.224432870367</v>
      </c>
      <c r="T2004" s="10">
        <f>(((I2004/60)/60)/24)+DATE(1970,1,1)</f>
        <v>42204.224432870367</v>
      </c>
      <c r="U2004" s="5">
        <f>P2004/3304</f>
        <v>5.7068872746838847E-2</v>
      </c>
      <c r="V2004" s="5">
        <f>L2004/26457</f>
        <v>3.4017462297312621E-4</v>
      </c>
    </row>
    <row r="2005" spans="1:22" ht="48" x14ac:dyDescent="0.2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5">
        <f>E2005/D2005</f>
        <v>0.14091666666666666</v>
      </c>
      <c r="P2005" s="6">
        <f>IF(E2005=0,0,E2005/L2005)</f>
        <v>44.5</v>
      </c>
      <c r="Q2005" t="str">
        <f>LEFT(N2005,FIND("/",N2005)-1)</f>
        <v>music</v>
      </c>
      <c r="R2005" t="str">
        <f>RIGHT(N2005,LEN(N2005)-FIND("/",N2005))</f>
        <v>world music</v>
      </c>
      <c r="S2005" s="10">
        <f>(((J2005/60)/60)/24)+DATE(1970,1,1)</f>
        <v>40671.879293981481</v>
      </c>
      <c r="T2005" s="10">
        <f>(((I2005/60)/60)/24)+DATE(1970,1,1)</f>
        <v>40732.875</v>
      </c>
      <c r="U2005" s="5">
        <f>P2005/3304</f>
        <v>1.3468523002421308E-2</v>
      </c>
      <c r="V2005" s="5">
        <f>L2005/26457</f>
        <v>1.4362928525531995E-3</v>
      </c>
    </row>
    <row r="2006" spans="1:22" ht="48" x14ac:dyDescent="0.2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5">
        <f>E2006/D2006</f>
        <v>1.0242424242424242</v>
      </c>
      <c r="P2006" s="6">
        <f>IF(E2006=0,0,E2006/L2006)</f>
        <v>40.238095238095241</v>
      </c>
      <c r="Q2006" t="str">
        <f>LEFT(N2006,FIND("/",N2006)-1)</f>
        <v>theater</v>
      </c>
      <c r="R2006" t="str">
        <f>RIGHT(N2006,LEN(N2006)-FIND("/",N2006))</f>
        <v>plays</v>
      </c>
      <c r="S2006" s="10">
        <f>(((J2006/60)/60)/24)+DATE(1970,1,1)</f>
        <v>42459.15861111111</v>
      </c>
      <c r="T2006" s="10">
        <f>(((I2006/60)/60)/24)+DATE(1970,1,1)</f>
        <v>42518.905555555553</v>
      </c>
      <c r="U2006" s="5">
        <f>P2006/3304</f>
        <v>1.2178600253660786E-2</v>
      </c>
      <c r="V2006" s="5">
        <f>L2006/26457</f>
        <v>1.5874815738745889E-3</v>
      </c>
    </row>
    <row r="2007" spans="1:22" ht="48" x14ac:dyDescent="0.2">
      <c r="A2007">
        <v>3314</v>
      </c>
      <c r="B2007" s="3" t="s">
        <v>3314</v>
      </c>
      <c r="C2007" s="3" t="s">
        <v>7424</v>
      </c>
      <c r="D2007">
        <v>800</v>
      </c>
      <c r="E2007">
        <v>1686</v>
      </c>
      <c r="F2007" t="s">
        <v>8219</v>
      </c>
      <c r="G2007" t="s">
        <v>8225</v>
      </c>
      <c r="H2007" t="s">
        <v>8247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8271</v>
      </c>
      <c r="O2007" s="5">
        <f>E2007/D2007</f>
        <v>2.1074999999999999</v>
      </c>
      <c r="P2007" s="6">
        <f>IF(E2007=0,0,E2007/L2007)</f>
        <v>29.068965517241381</v>
      </c>
      <c r="Q2007" t="str">
        <f>LEFT(N2007,FIND("/",N2007)-1)</f>
        <v>theater</v>
      </c>
      <c r="R2007" t="str">
        <f>RIGHT(N2007,LEN(N2007)-FIND("/",N2007))</f>
        <v>plays</v>
      </c>
      <c r="S2007" s="10">
        <f>(((J2007/60)/60)/24)+DATE(1970,1,1)</f>
        <v>42105.267488425925</v>
      </c>
      <c r="T2007" s="10">
        <f>(((I2007/60)/60)/24)+DATE(1970,1,1)</f>
        <v>42132.836805555555</v>
      </c>
      <c r="U2007" s="5">
        <f>P2007/3304</f>
        <v>8.7981130500125251E-3</v>
      </c>
      <c r="V2007" s="5">
        <f>L2007/26457</f>
        <v>2.1922364591601467E-3</v>
      </c>
    </row>
    <row r="2008" spans="1:22" ht="48" x14ac:dyDescent="0.2">
      <c r="A2008">
        <v>3497</v>
      </c>
      <c r="B2008" s="3" t="s">
        <v>3496</v>
      </c>
      <c r="C2008" s="3" t="s">
        <v>7607</v>
      </c>
      <c r="D2008">
        <v>1551</v>
      </c>
      <c r="E2008">
        <v>1686</v>
      </c>
      <c r="F2008" t="s">
        <v>8219</v>
      </c>
      <c r="G2008" t="s">
        <v>8224</v>
      </c>
      <c r="H2008" t="s">
        <v>8246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8271</v>
      </c>
      <c r="O2008" s="5">
        <f>E2008/D2008</f>
        <v>1.0870406189555126</v>
      </c>
      <c r="P2008" s="6">
        <f>IF(E2008=0,0,E2008/L2008)</f>
        <v>34.408163265306122</v>
      </c>
      <c r="Q2008" t="str">
        <f>LEFT(N2008,FIND("/",N2008)-1)</f>
        <v>theater</v>
      </c>
      <c r="R2008" t="str">
        <f>RIGHT(N2008,LEN(N2008)-FIND("/",N2008))</f>
        <v>plays</v>
      </c>
      <c r="S2008" s="10">
        <f>(((J2008/60)/60)/24)+DATE(1970,1,1)</f>
        <v>42511.741944444439</v>
      </c>
      <c r="T2008" s="10">
        <f>(((I2008/60)/60)/24)+DATE(1970,1,1)</f>
        <v>42523.916666666672</v>
      </c>
      <c r="U2008" s="5">
        <f>P2008/3304</f>
        <v>1.0414092997974007E-2</v>
      </c>
      <c r="V2008" s="5">
        <f>L2008/26457</f>
        <v>1.8520618361870203E-3</v>
      </c>
    </row>
    <row r="2009" spans="1:22" ht="48" x14ac:dyDescent="0.2">
      <c r="A2009">
        <v>650</v>
      </c>
      <c r="B2009" s="3" t="s">
        <v>651</v>
      </c>
      <c r="C2009" s="3" t="s">
        <v>4760</v>
      </c>
      <c r="D2009">
        <v>1500</v>
      </c>
      <c r="E2009">
        <v>1686</v>
      </c>
      <c r="F2009" t="s">
        <v>8219</v>
      </c>
      <c r="G2009" t="s">
        <v>8224</v>
      </c>
      <c r="H2009" t="s">
        <v>8246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8273</v>
      </c>
      <c r="O2009" s="5">
        <f>E2009/D2009</f>
        <v>1.1240000000000001</v>
      </c>
      <c r="P2009" s="6">
        <f>IF(E2009=0,0,E2009/L2009)</f>
        <v>35.125</v>
      </c>
      <c r="Q2009" t="str">
        <f>LEFT(N2009,FIND("/",N2009)-1)</f>
        <v>technology</v>
      </c>
      <c r="R2009" t="str">
        <f>RIGHT(N2009,LEN(N2009)-FIND("/",N2009))</f>
        <v>wearables</v>
      </c>
      <c r="S2009" s="10">
        <f>(((J2009/60)/60)/24)+DATE(1970,1,1)</f>
        <v>41932.036851851852</v>
      </c>
      <c r="T2009" s="10">
        <f>(((I2009/60)/60)/24)+DATE(1970,1,1)</f>
        <v>41992.078518518523</v>
      </c>
      <c r="U2009" s="5">
        <f>P2009/3304</f>
        <v>1.0631053268765133E-2</v>
      </c>
      <c r="V2009" s="5">
        <f>L2009/26457</f>
        <v>1.8142646558566731E-3</v>
      </c>
    </row>
    <row r="2010" spans="1:22" ht="16" x14ac:dyDescent="0.2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5">
        <f>E2010/D2010</f>
        <v>0.16769999999999999</v>
      </c>
      <c r="P2010" s="6">
        <f>IF(E2010=0,0,E2010/L2010)</f>
        <v>52.40625</v>
      </c>
      <c r="Q2010" t="str">
        <f>LEFT(N2010,FIND("/",N2010)-1)</f>
        <v>technology</v>
      </c>
      <c r="R2010" t="str">
        <f>RIGHT(N2010,LEN(N2010)-FIND("/",N2010))</f>
        <v>wearables</v>
      </c>
      <c r="S2010" s="10">
        <f>(((J2010/60)/60)/24)+DATE(1970,1,1)</f>
        <v>42611.933969907404</v>
      </c>
      <c r="T2010" s="10">
        <f>(((I2010/60)/60)/24)+DATE(1970,1,1)</f>
        <v>42641.933969907404</v>
      </c>
      <c r="U2010" s="5">
        <f>P2010/3304</f>
        <v>1.5861455811138014E-2</v>
      </c>
      <c r="V2010" s="5">
        <f>L2010/26457</f>
        <v>1.2095097705711155E-3</v>
      </c>
    </row>
    <row r="2011" spans="1:22" ht="48" x14ac:dyDescent="0.2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5">
        <f>E2011/D2011</f>
        <v>1.1140000000000001</v>
      </c>
      <c r="P2011" s="6">
        <f>IF(E2011=0,0,E2011/L2011)</f>
        <v>38.860465116279073</v>
      </c>
      <c r="Q2011" t="str">
        <f>LEFT(N2011,FIND("/",N2011)-1)</f>
        <v>photography</v>
      </c>
      <c r="R2011" t="str">
        <f>RIGHT(N2011,LEN(N2011)-FIND("/",N2011))</f>
        <v>photobooks</v>
      </c>
      <c r="S2011" s="10">
        <f>(((J2011/60)/60)/24)+DATE(1970,1,1)</f>
        <v>41814.785925925928</v>
      </c>
      <c r="T2011" s="10">
        <f>(((I2011/60)/60)/24)+DATE(1970,1,1)</f>
        <v>41844.785925925928</v>
      </c>
      <c r="U2011" s="5">
        <f>P2011/3304</f>
        <v>1.1761641984345966E-2</v>
      </c>
      <c r="V2011" s="5">
        <f>L2011/26457</f>
        <v>1.6252787542049363E-3</v>
      </c>
    </row>
    <row r="2012" spans="1:22" ht="48" x14ac:dyDescent="0.2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5">
        <f>E2012/D2012</f>
        <v>1.0115151515151515</v>
      </c>
      <c r="P2012" s="6">
        <f>IF(E2012=0,0,E2012/L2012)</f>
        <v>45.108108108108105</v>
      </c>
      <c r="Q2012" t="str">
        <f>LEFT(N2012,FIND("/",N2012)-1)</f>
        <v>theater</v>
      </c>
      <c r="R2012" t="str">
        <f>RIGHT(N2012,LEN(N2012)-FIND("/",N2012))</f>
        <v>plays</v>
      </c>
      <c r="S2012" s="10">
        <f>(((J2012/60)/60)/24)+DATE(1970,1,1)</f>
        <v>42733.50136574074</v>
      </c>
      <c r="T2012" s="10">
        <f>(((I2012/60)/60)/24)+DATE(1970,1,1)</f>
        <v>42753.50136574074</v>
      </c>
      <c r="U2012" s="5">
        <f>P2012/3304</f>
        <v>1.3652575093253058E-2</v>
      </c>
      <c r="V2012" s="5">
        <f>L2012/26457</f>
        <v>1.3984956722228521E-3</v>
      </c>
    </row>
    <row r="2013" spans="1:22" ht="64" x14ac:dyDescent="0.2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5">
        <f>E2013/D2013</f>
        <v>1.1120000000000001</v>
      </c>
      <c r="P2013" s="6">
        <f>IF(E2013=0,0,E2013/L2013)</f>
        <v>47.657142857142858</v>
      </c>
      <c r="Q2013" t="str">
        <f>LEFT(N2013,FIND("/",N2013)-1)</f>
        <v>theater</v>
      </c>
      <c r="R2013" t="str">
        <f>RIGHT(N2013,LEN(N2013)-FIND("/",N2013))</f>
        <v>plays</v>
      </c>
      <c r="S2013" s="10">
        <f>(((J2013/60)/60)/24)+DATE(1970,1,1)</f>
        <v>42381.671840277777</v>
      </c>
      <c r="T2013" s="10">
        <f>(((I2013/60)/60)/24)+DATE(1970,1,1)</f>
        <v>42411.957638888889</v>
      </c>
      <c r="U2013" s="5">
        <f>P2013/3304</f>
        <v>1.4424074714631616E-2</v>
      </c>
      <c r="V2013" s="5">
        <f>L2013/26457</f>
        <v>1.3229013115621574E-3</v>
      </c>
    </row>
    <row r="2014" spans="1:22" ht="32" x14ac:dyDescent="0.2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5">
        <f>E2014/D2014</f>
        <v>1.665</v>
      </c>
      <c r="P2014" s="6">
        <f>IF(E2014=0,0,E2014/L2014)</f>
        <v>59.464285714285715</v>
      </c>
      <c r="Q2014" t="str">
        <f>LEFT(N2014,FIND("/",N2014)-1)</f>
        <v>film &amp; video</v>
      </c>
      <c r="R2014" t="str">
        <f>RIGHT(N2014,LEN(N2014)-FIND("/",N2014))</f>
        <v>television</v>
      </c>
      <c r="S2014" s="10">
        <f>(((J2014/60)/60)/24)+DATE(1970,1,1)</f>
        <v>42098.291828703703</v>
      </c>
      <c r="T2014" s="10">
        <f>(((I2014/60)/60)/24)+DATE(1970,1,1)</f>
        <v>42122</v>
      </c>
      <c r="U2014" s="5">
        <f>P2014/3304</f>
        <v>1.7997665167762019E-2</v>
      </c>
      <c r="V2014" s="5">
        <f>L2014/26457</f>
        <v>1.0583210492497259E-3</v>
      </c>
    </row>
    <row r="2015" spans="1:22" ht="48" x14ac:dyDescent="0.2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5">
        <f>E2015/D2015</f>
        <v>1.1073333333333333</v>
      </c>
      <c r="P2015" s="6">
        <f>IF(E2015=0,0,E2015/L2015)</f>
        <v>43.710526315789473</v>
      </c>
      <c r="Q2015" t="str">
        <f>LEFT(N2015,FIND("/",N2015)-1)</f>
        <v>music</v>
      </c>
      <c r="R2015" t="str">
        <f>RIGHT(N2015,LEN(N2015)-FIND("/",N2015))</f>
        <v>indie rock</v>
      </c>
      <c r="S2015" s="10">
        <f>(((J2015/60)/60)/24)+DATE(1970,1,1)</f>
        <v>40811.120324074072</v>
      </c>
      <c r="T2015" s="10">
        <f>(((I2015/60)/60)/24)+DATE(1970,1,1)</f>
        <v>40871.161990740737</v>
      </c>
      <c r="U2015" s="5">
        <f>P2015/3304</f>
        <v>1.3229578182744998E-2</v>
      </c>
      <c r="V2015" s="5">
        <f>L2015/26457</f>
        <v>1.4362928525531995E-3</v>
      </c>
    </row>
    <row r="2016" spans="1:22" ht="48" x14ac:dyDescent="0.2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5">
        <f>E2016/D2016</f>
        <v>1.1073333333333333</v>
      </c>
      <c r="P2016" s="6">
        <f>IF(E2016=0,0,E2016/L2016)</f>
        <v>83.05</v>
      </c>
      <c r="Q2016" t="str">
        <f>LEFT(N2016,FIND("/",N2016)-1)</f>
        <v>theater</v>
      </c>
      <c r="R2016" t="str">
        <f>RIGHT(N2016,LEN(N2016)-FIND("/",N2016))</f>
        <v>plays</v>
      </c>
      <c r="S2016" s="10">
        <f>(((J2016/60)/60)/24)+DATE(1970,1,1)</f>
        <v>42146.731087962966</v>
      </c>
      <c r="T2016" s="10">
        <f>(((I2016/60)/60)/24)+DATE(1970,1,1)</f>
        <v>42176.731087962966</v>
      </c>
      <c r="U2016" s="5">
        <f>P2016/3304</f>
        <v>2.5136198547215497E-2</v>
      </c>
      <c r="V2016" s="5">
        <f>L2016/26457</f>
        <v>7.559436066069471E-4</v>
      </c>
    </row>
    <row r="2017" spans="1:22" ht="48" x14ac:dyDescent="0.2">
      <c r="A2017">
        <v>3485</v>
      </c>
      <c r="B2017" s="3" t="s">
        <v>3484</v>
      </c>
      <c r="C2017" s="3" t="s">
        <v>7595</v>
      </c>
      <c r="D2017">
        <v>1650</v>
      </c>
      <c r="E2017">
        <v>1660</v>
      </c>
      <c r="F2017" t="s">
        <v>8219</v>
      </c>
      <c r="G2017" t="s">
        <v>8224</v>
      </c>
      <c r="H2017" t="s">
        <v>8246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8271</v>
      </c>
      <c r="O2017" s="5">
        <f>E2017/D2017</f>
        <v>1.0060606060606061</v>
      </c>
      <c r="P2017" s="6">
        <f>IF(E2017=0,0,E2017/L2017)</f>
        <v>55.333333333333336</v>
      </c>
      <c r="Q2017" t="str">
        <f>LEFT(N2017,FIND("/",N2017)-1)</f>
        <v>theater</v>
      </c>
      <c r="R2017" t="str">
        <f>RIGHT(N2017,LEN(N2017)-FIND("/",N2017))</f>
        <v>plays</v>
      </c>
      <c r="S2017" s="10">
        <f>(((J2017/60)/60)/24)+DATE(1970,1,1)</f>
        <v>42372.693055555559</v>
      </c>
      <c r="T2017" s="10">
        <f>(((I2017/60)/60)/24)+DATE(1970,1,1)</f>
        <v>42402.693055555559</v>
      </c>
      <c r="U2017" s="5">
        <f>P2017/3304</f>
        <v>1.6747376916868444E-2</v>
      </c>
      <c r="V2017" s="5">
        <f>L2017/26457</f>
        <v>1.1339154099104206E-3</v>
      </c>
    </row>
    <row r="2018" spans="1:22" ht="48" x14ac:dyDescent="0.2">
      <c r="A2018">
        <v>2667</v>
      </c>
      <c r="B2018" s="3" t="s">
        <v>2667</v>
      </c>
      <c r="C2018" s="3" t="s">
        <v>6777</v>
      </c>
      <c r="D2018">
        <v>1500</v>
      </c>
      <c r="E2018">
        <v>1660</v>
      </c>
      <c r="F2018" t="s">
        <v>8219</v>
      </c>
      <c r="G2018" t="s">
        <v>8224</v>
      </c>
      <c r="H2018" t="s">
        <v>8246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8302</v>
      </c>
      <c r="O2018" s="5">
        <f>E2018/D2018</f>
        <v>1.1066666666666667</v>
      </c>
      <c r="P2018" s="6">
        <f>IF(E2018=0,0,E2018/L2018)</f>
        <v>92.222222222222229</v>
      </c>
      <c r="Q2018" t="str">
        <f>LEFT(N2018,FIND("/",N2018)-1)</f>
        <v>technology</v>
      </c>
      <c r="R2018" t="str">
        <f>RIGHT(N2018,LEN(N2018)-FIND("/",N2018))</f>
        <v>makerspaces</v>
      </c>
      <c r="S2018" s="10">
        <f>(((J2018/60)/60)/24)+DATE(1970,1,1)</f>
        <v>42380.926111111112</v>
      </c>
      <c r="T2018" s="10">
        <f>(((I2018/60)/60)/24)+DATE(1970,1,1)</f>
        <v>42410.926111111112</v>
      </c>
      <c r="U2018" s="5">
        <f>P2018/3304</f>
        <v>2.7912294861447407E-2</v>
      </c>
      <c r="V2018" s="5">
        <f>L2018/26457</f>
        <v>6.8034924594625242E-4</v>
      </c>
    </row>
    <row r="2019" spans="1:22" ht="48" x14ac:dyDescent="0.2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5">
        <f>E2019/D2019</f>
        <v>0.41399999999999998</v>
      </c>
      <c r="P2019" s="6">
        <f>IF(E2019=0,0,E2019/L2019)</f>
        <v>31.846153846153847</v>
      </c>
      <c r="Q2019" t="str">
        <f>LEFT(N2019,FIND("/",N2019)-1)</f>
        <v>publishing</v>
      </c>
      <c r="R2019" t="str">
        <f>RIGHT(N2019,LEN(N2019)-FIND("/",N2019))</f>
        <v>fiction</v>
      </c>
      <c r="S2019" s="10">
        <f>(((J2019/60)/60)/24)+DATE(1970,1,1)</f>
        <v>41604.996458333335</v>
      </c>
      <c r="T2019" s="10">
        <f>(((I2019/60)/60)/24)+DATE(1970,1,1)</f>
        <v>41634.996458333335</v>
      </c>
      <c r="U2019" s="5">
        <f>P2019/3304</f>
        <v>9.6386664183274358E-3</v>
      </c>
      <c r="V2019" s="5">
        <f>L2019/26457</f>
        <v>1.9654533771780625E-3</v>
      </c>
    </row>
    <row r="2020" spans="1:22" ht="32" x14ac:dyDescent="0.2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5">
        <f>E2020/D2020</f>
        <v>1.1033333333333333</v>
      </c>
      <c r="P2020" s="6">
        <f>IF(E2020=0,0,E2020/L2020)</f>
        <v>31.826923076923077</v>
      </c>
      <c r="Q2020" t="str">
        <f>LEFT(N2020,FIND("/",N2020)-1)</f>
        <v>music</v>
      </c>
      <c r="R2020" t="str">
        <f>RIGHT(N2020,LEN(N2020)-FIND("/",N2020))</f>
        <v>indie rock</v>
      </c>
      <c r="S2020" s="10">
        <f>(((J2020/60)/60)/24)+DATE(1970,1,1)</f>
        <v>41535.90148148148</v>
      </c>
      <c r="T2020" s="10">
        <f>(((I2020/60)/60)/24)+DATE(1970,1,1)</f>
        <v>41558</v>
      </c>
      <c r="U2020" s="5">
        <f>P2020/3304</f>
        <v>9.63284596759173E-3</v>
      </c>
      <c r="V2020" s="5">
        <f>L2020/26457</f>
        <v>1.9654533771780625E-3</v>
      </c>
    </row>
    <row r="2021" spans="1:22" ht="48" x14ac:dyDescent="0.2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5">
        <f>E2021/D2021</f>
        <v>7.8809523809523815E-2</v>
      </c>
      <c r="P2021" s="6">
        <f>IF(E2021=0,0,E2021/L2021)</f>
        <v>45.972222222222221</v>
      </c>
      <c r="Q2021" t="str">
        <f>LEFT(N2021,FIND("/",N2021)-1)</f>
        <v>publishing</v>
      </c>
      <c r="R2021" t="str">
        <f>RIGHT(N2021,LEN(N2021)-FIND("/",N2021))</f>
        <v>children's books</v>
      </c>
      <c r="S2021" s="10">
        <f>(((J2021/60)/60)/24)+DATE(1970,1,1)</f>
        <v>42136.297175925924</v>
      </c>
      <c r="T2021" s="10">
        <f>(((I2021/60)/60)/24)+DATE(1970,1,1)</f>
        <v>42167.297175925924</v>
      </c>
      <c r="U2021" s="5">
        <f>P2021/3304</f>
        <v>1.3914110842076943E-2</v>
      </c>
      <c r="V2021" s="5">
        <f>L2021/26457</f>
        <v>1.3606984918925048E-3</v>
      </c>
    </row>
    <row r="2022" spans="1:22" ht="48" x14ac:dyDescent="0.2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5">
        <f>E2022/D2022</f>
        <v>1.27</v>
      </c>
      <c r="P2022" s="6">
        <f>IF(E2022=0,0,E2022/L2022)</f>
        <v>40.268292682926827</v>
      </c>
      <c r="Q2022" t="str">
        <f>LEFT(N2022,FIND("/",N2022)-1)</f>
        <v>film &amp; video</v>
      </c>
      <c r="R2022" t="str">
        <f>RIGHT(N2022,LEN(N2022)-FIND("/",N2022))</f>
        <v>shorts</v>
      </c>
      <c r="S2022" s="10">
        <f>(((J2022/60)/60)/24)+DATE(1970,1,1)</f>
        <v>41724.776539351849</v>
      </c>
      <c r="T2022" s="10">
        <f>(((I2022/60)/60)/24)+DATE(1970,1,1)</f>
        <v>41754.776539351849</v>
      </c>
      <c r="U2022" s="5">
        <f>P2022/3304</f>
        <v>1.218773991614008E-2</v>
      </c>
      <c r="V2022" s="5">
        <f>L2022/26457</f>
        <v>1.5496843935442416E-3</v>
      </c>
    </row>
    <row r="2023" spans="1:22" ht="48" x14ac:dyDescent="0.2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5">
        <f>E2023/D2023</f>
        <v>1.10046</v>
      </c>
      <c r="P2023" s="6">
        <f>IF(E2023=0,0,E2023/L2023)</f>
        <v>50.020909090909093</v>
      </c>
      <c r="Q2023" t="str">
        <f>LEFT(N2023,FIND("/",N2023)-1)</f>
        <v>theater</v>
      </c>
      <c r="R2023" t="str">
        <f>RIGHT(N2023,LEN(N2023)-FIND("/",N2023))</f>
        <v>plays</v>
      </c>
      <c r="S2023" s="10">
        <f>(((J2023/60)/60)/24)+DATE(1970,1,1)</f>
        <v>41893.783553240741</v>
      </c>
      <c r="T2023" s="10">
        <f>(((I2023/60)/60)/24)+DATE(1970,1,1)</f>
        <v>41914.597916666666</v>
      </c>
      <c r="U2023" s="5">
        <f>P2023/3304</f>
        <v>1.5139500330178296E-2</v>
      </c>
      <c r="V2023" s="5">
        <f>L2023/26457</f>
        <v>1.2473069509014627E-3</v>
      </c>
    </row>
    <row r="2024" spans="1:22" ht="48" x14ac:dyDescent="0.2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5">
        <f>E2024/D2024</f>
        <v>1.1000000000000001</v>
      </c>
      <c r="P2024" s="6">
        <f>IF(E2024=0,0,E2024/L2024)</f>
        <v>91.666666666666671</v>
      </c>
      <c r="Q2024" t="str">
        <f>LEFT(N2024,FIND("/",N2024)-1)</f>
        <v>theater</v>
      </c>
      <c r="R2024" t="str">
        <f>RIGHT(N2024,LEN(N2024)-FIND("/",N2024))</f>
        <v>plays</v>
      </c>
      <c r="S2024" s="10">
        <f>(((J2024/60)/60)/24)+DATE(1970,1,1)</f>
        <v>42054.024421296301</v>
      </c>
      <c r="T2024" s="10">
        <f>(((I2024/60)/60)/24)+DATE(1970,1,1)</f>
        <v>42061.024421296301</v>
      </c>
      <c r="U2024" s="5">
        <f>P2024/3304</f>
        <v>2.7744148506860373E-2</v>
      </c>
      <c r="V2024" s="5">
        <f>L2024/26457</f>
        <v>6.8034924594625242E-4</v>
      </c>
    </row>
    <row r="2025" spans="1:22" ht="48" x14ac:dyDescent="0.2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5">
        <f>E2025/D2025</f>
        <v>1.0293749999999999</v>
      </c>
      <c r="P2025" s="6">
        <f>IF(E2025=0,0,E2025/L2025)</f>
        <v>23.869565217391305</v>
      </c>
      <c r="Q2025" t="str">
        <f>LEFT(N2025,FIND("/",N2025)-1)</f>
        <v>theater</v>
      </c>
      <c r="R2025" t="str">
        <f>RIGHT(N2025,LEN(N2025)-FIND("/",N2025))</f>
        <v>plays</v>
      </c>
      <c r="S2025" s="10">
        <f>(((J2025/60)/60)/24)+DATE(1970,1,1)</f>
        <v>42675.694236111114</v>
      </c>
      <c r="T2025" s="10">
        <f>(((I2025/60)/60)/24)+DATE(1970,1,1)</f>
        <v>42705.735902777778</v>
      </c>
      <c r="U2025" s="5">
        <f>P2025/3304</f>
        <v>7.2244446783871989E-3</v>
      </c>
      <c r="V2025" s="5">
        <f>L2025/26457</f>
        <v>2.6080054427939678E-3</v>
      </c>
    </row>
    <row r="2026" spans="1:22" ht="48" x14ac:dyDescent="0.2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5">
        <f>E2026/D2026</f>
        <v>4.9575757575757579E-2</v>
      </c>
      <c r="P2026" s="6">
        <f>IF(E2026=0,0,E2026/L2026)</f>
        <v>109.06666666666666</v>
      </c>
      <c r="Q2026" t="str">
        <f>LEFT(N2026,FIND("/",N2026)-1)</f>
        <v>photography</v>
      </c>
      <c r="R2026" t="str">
        <f>RIGHT(N2026,LEN(N2026)-FIND("/",N2026))</f>
        <v>photobooks</v>
      </c>
      <c r="S2026" s="10">
        <f>(((J2026/60)/60)/24)+DATE(1970,1,1)</f>
        <v>42010.674513888895</v>
      </c>
      <c r="T2026" s="10">
        <f>(((I2026/60)/60)/24)+DATE(1970,1,1)</f>
        <v>42040.674513888895</v>
      </c>
      <c r="U2026" s="5">
        <f>P2026/3304</f>
        <v>3.3010492332526231E-2</v>
      </c>
      <c r="V2026" s="5">
        <f>L2026/26457</f>
        <v>5.669577049552103E-4</v>
      </c>
    </row>
    <row r="2027" spans="1:22" ht="48" x14ac:dyDescent="0.2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5">
        <f>E2027/D2027</f>
        <v>1.0900000000000001</v>
      </c>
      <c r="P2027" s="6">
        <f>IF(E2027=0,0,E2027/L2027)</f>
        <v>41.92307692307692</v>
      </c>
      <c r="Q2027" t="str">
        <f>LEFT(N2027,FIND("/",N2027)-1)</f>
        <v>theater</v>
      </c>
      <c r="R2027" t="str">
        <f>RIGHT(N2027,LEN(N2027)-FIND("/",N2027))</f>
        <v>plays</v>
      </c>
      <c r="S2027" s="10">
        <f>(((J2027/60)/60)/24)+DATE(1970,1,1)</f>
        <v>42162.729548611111</v>
      </c>
      <c r="T2027" s="10">
        <f>(((I2027/60)/60)/24)+DATE(1970,1,1)</f>
        <v>42192.729548611111</v>
      </c>
      <c r="U2027" s="5">
        <f>P2027/3304</f>
        <v>1.268858260383684E-2</v>
      </c>
      <c r="V2027" s="5">
        <f>L2027/26457</f>
        <v>1.474090032883547E-3</v>
      </c>
    </row>
    <row r="2028" spans="1:22" ht="48" x14ac:dyDescent="0.2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5">
        <f>E2028/D2028</f>
        <v>5.4199999999999998E-2</v>
      </c>
      <c r="P2028" s="6">
        <f>IF(E2028=0,0,E2028/L2028)</f>
        <v>29.035714285714285</v>
      </c>
      <c r="Q2028" t="str">
        <f>LEFT(N2028,FIND("/",N2028)-1)</f>
        <v>games</v>
      </c>
      <c r="R2028" t="str">
        <f>RIGHT(N2028,LEN(N2028)-FIND("/",N2028))</f>
        <v>video games</v>
      </c>
      <c r="S2028" s="10">
        <f>(((J2028/60)/60)/24)+DATE(1970,1,1)</f>
        <v>42647.750092592592</v>
      </c>
      <c r="T2028" s="10">
        <f>(((I2028/60)/60)/24)+DATE(1970,1,1)</f>
        <v>42677.750092592592</v>
      </c>
      <c r="U2028" s="5">
        <f>P2028/3304</f>
        <v>8.7880491179522652E-3</v>
      </c>
      <c r="V2028" s="5">
        <f>L2028/26457</f>
        <v>2.1166420984994518E-3</v>
      </c>
    </row>
    <row r="2029" spans="1:22" ht="48" x14ac:dyDescent="0.2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5">
        <f>E2029/D2029</f>
        <v>1.0833333333333333</v>
      </c>
      <c r="P2029" s="6">
        <f>IF(E2029=0,0,E2029/L2029)</f>
        <v>81.25</v>
      </c>
      <c r="Q2029" t="str">
        <f>LEFT(N2029,FIND("/",N2029)-1)</f>
        <v>theater</v>
      </c>
      <c r="R2029" t="str">
        <f>RIGHT(N2029,LEN(N2029)-FIND("/",N2029))</f>
        <v>plays</v>
      </c>
      <c r="S2029" s="10">
        <f>(((J2029/60)/60)/24)+DATE(1970,1,1)</f>
        <v>42039.384571759263</v>
      </c>
      <c r="T2029" s="10">
        <f>(((I2029/60)/60)/24)+DATE(1970,1,1)</f>
        <v>42052.583333333328</v>
      </c>
      <c r="U2029" s="5">
        <f>P2029/3304</f>
        <v>2.4591404358353511E-2</v>
      </c>
      <c r="V2029" s="5">
        <f>L2029/26457</f>
        <v>7.559436066069471E-4</v>
      </c>
    </row>
    <row r="2030" spans="1:22" ht="48" x14ac:dyDescent="0.2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5">
        <f>E2030/D2030</f>
        <v>1.625</v>
      </c>
      <c r="P2030" s="6">
        <f>IF(E2030=0,0,E2030/L2030)</f>
        <v>95.588235294117652</v>
      </c>
      <c r="Q2030" t="str">
        <f>LEFT(N2030,FIND("/",N2030)-1)</f>
        <v>theater</v>
      </c>
      <c r="R2030" t="str">
        <f>RIGHT(N2030,LEN(N2030)-FIND("/",N2030))</f>
        <v>plays</v>
      </c>
      <c r="S2030" s="10">
        <f>(((J2030/60)/60)/24)+DATE(1970,1,1)</f>
        <v>42097.786493055552</v>
      </c>
      <c r="T2030" s="10">
        <f>(((I2030/60)/60)/24)+DATE(1970,1,1)</f>
        <v>42127.952083333337</v>
      </c>
      <c r="U2030" s="5">
        <f>P2030/3304</f>
        <v>2.8931063951004133E-2</v>
      </c>
      <c r="V2030" s="5">
        <f>L2030/26457</f>
        <v>6.4255206561590508E-4</v>
      </c>
    </row>
    <row r="2031" spans="1:22" ht="48" x14ac:dyDescent="0.2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5">
        <f>E2031/D2031</f>
        <v>1.623</v>
      </c>
      <c r="P2031" s="6">
        <f>IF(E2031=0,0,E2031/L2031)</f>
        <v>52.354838709677416</v>
      </c>
      <c r="Q2031" t="str">
        <f>LEFT(N2031,FIND("/",N2031)-1)</f>
        <v>theater</v>
      </c>
      <c r="R2031" t="str">
        <f>RIGHT(N2031,LEN(N2031)-FIND("/",N2031))</f>
        <v>plays</v>
      </c>
      <c r="S2031" s="10">
        <f>(((J2031/60)/60)/24)+DATE(1970,1,1)</f>
        <v>42203.432129629626</v>
      </c>
      <c r="T2031" s="10">
        <f>(((I2031/60)/60)/24)+DATE(1970,1,1)</f>
        <v>42233.432129629626</v>
      </c>
      <c r="U2031" s="5">
        <f>P2031/3304</f>
        <v>1.5845895493243771E-2</v>
      </c>
      <c r="V2031" s="5">
        <f>L2031/26457</f>
        <v>1.171712590240768E-3</v>
      </c>
    </row>
    <row r="2032" spans="1:22" ht="32" x14ac:dyDescent="0.2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5">
        <f>E2032/D2032</f>
        <v>1.3467833333333334</v>
      </c>
      <c r="P2032" s="6">
        <f>IF(E2032=0,0,E2032/L2032)</f>
        <v>89.785555555555561</v>
      </c>
      <c r="Q2032" t="str">
        <f>LEFT(N2032,FIND("/",N2032)-1)</f>
        <v>theater</v>
      </c>
      <c r="R2032" t="str">
        <f>RIGHT(N2032,LEN(N2032)-FIND("/",N2032))</f>
        <v>plays</v>
      </c>
      <c r="S2032" s="10">
        <f>(((J2032/60)/60)/24)+DATE(1970,1,1)</f>
        <v>42374.911226851851</v>
      </c>
      <c r="T2032" s="10">
        <f>(((I2032/60)/60)/24)+DATE(1970,1,1)</f>
        <v>42388.207638888889</v>
      </c>
      <c r="U2032" s="5">
        <f>P2032/3304</f>
        <v>2.7174804950228681E-2</v>
      </c>
      <c r="V2032" s="5">
        <f>L2032/26457</f>
        <v>6.8034924594625242E-4</v>
      </c>
    </row>
    <row r="2033" spans="1:22" ht="48" x14ac:dyDescent="0.2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5">
        <f>E2033/D2033</f>
        <v>1.0773333333333333</v>
      </c>
      <c r="P2033" s="6">
        <f>IF(E2033=0,0,E2033/L2033)</f>
        <v>25.25</v>
      </c>
      <c r="Q2033" t="str">
        <f>LEFT(N2033,FIND("/",N2033)-1)</f>
        <v>theater</v>
      </c>
      <c r="R2033" t="str">
        <f>RIGHT(N2033,LEN(N2033)-FIND("/",N2033))</f>
        <v>plays</v>
      </c>
      <c r="S2033" s="10">
        <f>(((J2033/60)/60)/24)+DATE(1970,1,1)</f>
        <v>42103.399479166663</v>
      </c>
      <c r="T2033" s="10">
        <f>(((I2033/60)/60)/24)+DATE(1970,1,1)</f>
        <v>42133.399479166663</v>
      </c>
      <c r="U2033" s="5">
        <f>P2033/3304</f>
        <v>7.6422518159806295E-3</v>
      </c>
      <c r="V2033" s="5">
        <f>L2033/26457</f>
        <v>2.419019541142231E-3</v>
      </c>
    </row>
    <row r="2034" spans="1:22" ht="48" x14ac:dyDescent="0.2">
      <c r="A2034">
        <v>2549</v>
      </c>
      <c r="B2034" s="3" t="s">
        <v>2549</v>
      </c>
      <c r="C2034" s="3" t="s">
        <v>6659</v>
      </c>
      <c r="D2034">
        <v>1570</v>
      </c>
      <c r="E2034">
        <v>1614</v>
      </c>
      <c r="F2034" t="s">
        <v>8219</v>
      </c>
      <c r="G2034" t="s">
        <v>8225</v>
      </c>
      <c r="H2034" t="s">
        <v>8247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8300</v>
      </c>
      <c r="O2034" s="5">
        <f>E2034/D2034</f>
        <v>1.0280254777070064</v>
      </c>
      <c r="P2034" s="6">
        <f>IF(E2034=0,0,E2034/L2034)</f>
        <v>43.621621621621621</v>
      </c>
      <c r="Q2034" t="str">
        <f>LEFT(N2034,FIND("/",N2034)-1)</f>
        <v>music</v>
      </c>
      <c r="R2034" t="str">
        <f>RIGHT(N2034,LEN(N2034)-FIND("/",N2034))</f>
        <v>classical music</v>
      </c>
      <c r="S2034" s="10">
        <f>(((J2034/60)/60)/24)+DATE(1970,1,1)</f>
        <v>41390.757754629631</v>
      </c>
      <c r="T2034" s="10">
        <f>(((I2034/60)/60)/24)+DATE(1970,1,1)</f>
        <v>41425.708333333336</v>
      </c>
      <c r="U2034" s="5">
        <f>P2034/3304</f>
        <v>1.3202669982331E-2</v>
      </c>
      <c r="V2034" s="5">
        <f>L2034/26457</f>
        <v>1.3984956722228521E-3</v>
      </c>
    </row>
    <row r="2035" spans="1:22" ht="32" x14ac:dyDescent="0.2">
      <c r="A2035">
        <v>2179</v>
      </c>
      <c r="B2035" s="3" t="s">
        <v>2180</v>
      </c>
      <c r="C2035" s="3" t="s">
        <v>6289</v>
      </c>
      <c r="D2035">
        <v>1000</v>
      </c>
      <c r="E2035">
        <v>1614</v>
      </c>
      <c r="F2035" t="s">
        <v>8219</v>
      </c>
      <c r="G2035" t="s">
        <v>8224</v>
      </c>
      <c r="H2035" t="s">
        <v>8246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8276</v>
      </c>
      <c r="O2035" s="5">
        <f>E2035/D2035</f>
        <v>1.6140000000000001</v>
      </c>
      <c r="P2035" s="6">
        <f>IF(E2035=0,0,E2035/L2035)</f>
        <v>76.857142857142861</v>
      </c>
      <c r="Q2035" t="str">
        <f>LEFT(N2035,FIND("/",N2035)-1)</f>
        <v>music</v>
      </c>
      <c r="R2035" t="str">
        <f>RIGHT(N2035,LEN(N2035)-FIND("/",N2035))</f>
        <v>rock</v>
      </c>
      <c r="S2035" s="10">
        <f>(((J2035/60)/60)/24)+DATE(1970,1,1)</f>
        <v>42075.171203703707</v>
      </c>
      <c r="T2035" s="10">
        <f>(((I2035/60)/60)/24)+DATE(1970,1,1)</f>
        <v>42105.171203703707</v>
      </c>
      <c r="U2035" s="5">
        <f>P2035/3304</f>
        <v>2.3261847111726047E-2</v>
      </c>
      <c r="V2035" s="5">
        <f>L2035/26457</f>
        <v>7.9374078693729444E-4</v>
      </c>
    </row>
    <row r="2036" spans="1:22" ht="48" x14ac:dyDescent="0.2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5">
        <f>E2036/D2036</f>
        <v>1.0740000000000001</v>
      </c>
      <c r="P2036" s="6">
        <f>IF(E2036=0,0,E2036/L2036)</f>
        <v>64.44</v>
      </c>
      <c r="Q2036" t="str">
        <f>LEFT(N2036,FIND("/",N2036)-1)</f>
        <v>music</v>
      </c>
      <c r="R2036" t="str">
        <f>RIGHT(N2036,LEN(N2036)-FIND("/",N2036))</f>
        <v>rock</v>
      </c>
      <c r="S2036" s="10">
        <f>(((J2036/60)/60)/24)+DATE(1970,1,1)</f>
        <v>41571.998379629629</v>
      </c>
      <c r="T2036" s="10">
        <f>(((I2036/60)/60)/24)+DATE(1970,1,1)</f>
        <v>41614.973611111112</v>
      </c>
      <c r="U2036" s="5">
        <f>P2036/3304</f>
        <v>1.950363196125908E-2</v>
      </c>
      <c r="V2036" s="5">
        <f>L2036/26457</f>
        <v>9.449295082586839E-4</v>
      </c>
    </row>
    <row r="2037" spans="1:22" ht="48" x14ac:dyDescent="0.2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5">
        <f>E2037/D2037</f>
        <v>1.61</v>
      </c>
      <c r="P2037" s="6">
        <f>IF(E2037=0,0,E2037/L2037)</f>
        <v>57.5</v>
      </c>
      <c r="Q2037" t="str">
        <f>LEFT(N2037,FIND("/",N2037)-1)</f>
        <v>theater</v>
      </c>
      <c r="R2037" t="str">
        <f>RIGHT(N2037,LEN(N2037)-FIND("/",N2037))</f>
        <v>plays</v>
      </c>
      <c r="S2037" s="10">
        <f>(((J2037/60)/60)/24)+DATE(1970,1,1)</f>
        <v>42446.943831018521</v>
      </c>
      <c r="T2037" s="10">
        <f>(((I2037/60)/60)/24)+DATE(1970,1,1)</f>
        <v>42476.943831018521</v>
      </c>
      <c r="U2037" s="5">
        <f>P2037/3304</f>
        <v>1.740314769975787E-2</v>
      </c>
      <c r="V2037" s="5">
        <f>L2037/26457</f>
        <v>1.0583210492497259E-3</v>
      </c>
    </row>
    <row r="2038" spans="1:22" ht="48" x14ac:dyDescent="0.2">
      <c r="A2038">
        <v>2999</v>
      </c>
      <c r="B2038" s="3" t="s">
        <v>2999</v>
      </c>
      <c r="C2038" s="3" t="s">
        <v>7109</v>
      </c>
      <c r="D2038">
        <v>1350</v>
      </c>
      <c r="E2038">
        <v>1605</v>
      </c>
      <c r="F2038" t="s">
        <v>8219</v>
      </c>
      <c r="G2038" t="s">
        <v>8224</v>
      </c>
      <c r="H2038" t="s">
        <v>8246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8303</v>
      </c>
      <c r="O2038" s="5">
        <f>E2038/D2038</f>
        <v>1.1888888888888889</v>
      </c>
      <c r="P2038" s="6">
        <f>IF(E2038=0,0,E2038/L2038)</f>
        <v>80.25</v>
      </c>
      <c r="Q2038" t="str">
        <f>LEFT(N2038,FIND("/",N2038)-1)</f>
        <v>theater</v>
      </c>
      <c r="R2038" t="str">
        <f>RIGHT(N2038,LEN(N2038)-FIND("/",N2038))</f>
        <v>spaces</v>
      </c>
      <c r="S2038" s="10">
        <f>(((J2038/60)/60)/24)+DATE(1970,1,1)</f>
        <v>42780.740277777775</v>
      </c>
      <c r="T2038" s="10">
        <f>(((I2038/60)/60)/24)+DATE(1970,1,1)</f>
        <v>42795.083333333328</v>
      </c>
      <c r="U2038" s="5">
        <f>P2038/3304</f>
        <v>2.4288740920096853E-2</v>
      </c>
      <c r="V2038" s="5">
        <f>L2038/26457</f>
        <v>7.559436066069471E-4</v>
      </c>
    </row>
    <row r="2039" spans="1:22" ht="48" x14ac:dyDescent="0.2">
      <c r="A2039">
        <v>2952</v>
      </c>
      <c r="B2039" s="3" t="s">
        <v>2952</v>
      </c>
      <c r="C2039" s="3" t="s">
        <v>7062</v>
      </c>
      <c r="D2039">
        <v>20000</v>
      </c>
      <c r="E2039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5">
        <f>E2039/D2039</f>
        <v>8.0250000000000002E-2</v>
      </c>
      <c r="P2039" s="6">
        <f>IF(E2039=0,0,E2039/L2039)</f>
        <v>200.625</v>
      </c>
      <c r="Q2039" t="str">
        <f>LEFT(N2039,FIND("/",N2039)-1)</f>
        <v>theater</v>
      </c>
      <c r="R2039" t="str">
        <f>RIGHT(N2039,LEN(N2039)-FIND("/",N2039))</f>
        <v>spaces</v>
      </c>
      <c r="S2039" s="10">
        <f>(((J2039/60)/60)/24)+DATE(1970,1,1)</f>
        <v>42628.690266203703</v>
      </c>
      <c r="T2039" s="10">
        <f>(((I2039/60)/60)/24)+DATE(1970,1,1)</f>
        <v>42660.166666666672</v>
      </c>
      <c r="U2039" s="5">
        <f>P2039/3304</f>
        <v>6.072185230024213E-2</v>
      </c>
      <c r="V2039" s="5">
        <f>L2039/26457</f>
        <v>3.0237744264277887E-4</v>
      </c>
    </row>
    <row r="2040" spans="1:22" ht="32" x14ac:dyDescent="0.2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5">
        <f>E2040/D2040</f>
        <v>1.0673333333333332</v>
      </c>
      <c r="P2040" s="6">
        <f>IF(E2040=0,0,E2040/L2040)</f>
        <v>39.048780487804876</v>
      </c>
      <c r="Q2040" t="str">
        <f>LEFT(N2040,FIND("/",N2040)-1)</f>
        <v>publishing</v>
      </c>
      <c r="R2040" t="str">
        <f>RIGHT(N2040,LEN(N2040)-FIND("/",N2040))</f>
        <v>nonfiction</v>
      </c>
      <c r="S2040" s="10">
        <f>(((J2040/60)/60)/24)+DATE(1970,1,1)</f>
        <v>41943.604097222218</v>
      </c>
      <c r="T2040" s="10">
        <f>(((I2040/60)/60)/24)+DATE(1970,1,1)</f>
        <v>41974.207638888889</v>
      </c>
      <c r="U2040" s="5">
        <f>P2040/3304</f>
        <v>1.1818638162168545E-2</v>
      </c>
      <c r="V2040" s="5">
        <f>L2040/26457</f>
        <v>1.5496843935442416E-3</v>
      </c>
    </row>
    <row r="2041" spans="1:22" ht="48" x14ac:dyDescent="0.2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5">
        <f>E2041/D2041</f>
        <v>1.0626666666666666</v>
      </c>
      <c r="P2041" s="6">
        <f>IF(E2041=0,0,E2041/L2041)</f>
        <v>23.10144927536232</v>
      </c>
      <c r="Q2041" t="str">
        <f>LEFT(N2041,FIND("/",N2041)-1)</f>
        <v>theater</v>
      </c>
      <c r="R2041" t="str">
        <f>RIGHT(N2041,LEN(N2041)-FIND("/",N2041))</f>
        <v>plays</v>
      </c>
      <c r="S2041" s="10">
        <f>(((J2041/60)/60)/24)+DATE(1970,1,1)</f>
        <v>42065.887361111112</v>
      </c>
      <c r="T2041" s="10">
        <f>(((I2041/60)/60)/24)+DATE(1970,1,1)</f>
        <v>42095.845694444448</v>
      </c>
      <c r="U2041" s="5">
        <f>P2041/3304</f>
        <v>6.9919640663929543E-3</v>
      </c>
      <c r="V2041" s="5">
        <f>L2041/26457</f>
        <v>2.6080054427939678E-3</v>
      </c>
    </row>
    <row r="2042" spans="1:22" ht="32" x14ac:dyDescent="0.2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5">
        <f>E2042/D2042</f>
        <v>1.0601933333333333</v>
      </c>
      <c r="P2042" s="6">
        <f>IF(E2042=0,0,E2042/L2042)</f>
        <v>40.776666666666664</v>
      </c>
      <c r="Q2042" t="str">
        <f>LEFT(N2042,FIND("/",N2042)-1)</f>
        <v>film &amp; video</v>
      </c>
      <c r="R2042" t="str">
        <f>RIGHT(N2042,LEN(N2042)-FIND("/",N2042))</f>
        <v>shorts</v>
      </c>
      <c r="S2042" s="10">
        <f>(((J2042/60)/60)/24)+DATE(1970,1,1)</f>
        <v>41631.902766203704</v>
      </c>
      <c r="T2042" s="10">
        <f>(((I2042/60)/60)/24)+DATE(1970,1,1)</f>
        <v>41661.902766203704</v>
      </c>
      <c r="U2042" s="5">
        <f>P2042/3304</f>
        <v>1.2341606133979015E-2</v>
      </c>
      <c r="V2042" s="5">
        <f>L2042/26457</f>
        <v>1.474090032883547E-3</v>
      </c>
    </row>
    <row r="2043" spans="1:22" ht="48" x14ac:dyDescent="0.2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5">
        <f>E2043/D2043</f>
        <v>1.0580000000000001</v>
      </c>
      <c r="P2043" s="6">
        <f>IF(E2043=0,0,E2043/L2043)</f>
        <v>36.06818181818182</v>
      </c>
      <c r="Q2043" t="str">
        <f>LEFT(N2043,FIND("/",N2043)-1)</f>
        <v>theater</v>
      </c>
      <c r="R2043" t="str">
        <f>RIGHT(N2043,LEN(N2043)-FIND("/",N2043))</f>
        <v>plays</v>
      </c>
      <c r="S2043" s="10">
        <f>(((J2043/60)/60)/24)+DATE(1970,1,1)</f>
        <v>41923.921643518523</v>
      </c>
      <c r="T2043" s="10">
        <f>(((I2043/60)/60)/24)+DATE(1970,1,1)</f>
        <v>41949.031944444447</v>
      </c>
      <c r="U2043" s="5">
        <f>P2043/3304</f>
        <v>1.091651992075721E-2</v>
      </c>
      <c r="V2043" s="5">
        <f>L2043/26457</f>
        <v>1.6630759345352838E-3</v>
      </c>
    </row>
    <row r="2044" spans="1:22" ht="48" x14ac:dyDescent="0.2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5">
        <f>E2044/D2044</f>
        <v>0.79</v>
      </c>
      <c r="P2044" s="6">
        <f>IF(E2044=0,0,E2044/L2044)</f>
        <v>131.66666666666666</v>
      </c>
      <c r="Q2044" t="str">
        <f>LEFT(N2044,FIND("/",N2044)-1)</f>
        <v>photography</v>
      </c>
      <c r="R2044" t="str">
        <f>RIGHT(N2044,LEN(N2044)-FIND("/",N2044))</f>
        <v>places</v>
      </c>
      <c r="S2044" s="10">
        <f>(((J2044/60)/60)/24)+DATE(1970,1,1)</f>
        <v>42707.895462962959</v>
      </c>
      <c r="T2044" s="10">
        <f>(((I2044/60)/60)/24)+DATE(1970,1,1)</f>
        <v>42729.458333333328</v>
      </c>
      <c r="U2044" s="5">
        <f>P2044/3304</f>
        <v>3.9850686037126715E-2</v>
      </c>
      <c r="V2044" s="5">
        <f>L2044/26457</f>
        <v>4.5356616396416828E-4</v>
      </c>
    </row>
    <row r="2045" spans="1:22" ht="48" x14ac:dyDescent="0.2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5">
        <f>E2045/D2045</f>
        <v>0.15770000000000001</v>
      </c>
      <c r="P2045" s="6">
        <f>IF(E2045=0,0,E2045/L2045)</f>
        <v>49.28125</v>
      </c>
      <c r="Q2045" t="str">
        <f>LEFT(N2045,FIND("/",N2045)-1)</f>
        <v>theater</v>
      </c>
      <c r="R2045" t="str">
        <f>RIGHT(N2045,LEN(N2045)-FIND("/",N2045))</f>
        <v>plays</v>
      </c>
      <c r="S2045" s="10">
        <f>(((J2045/60)/60)/24)+DATE(1970,1,1)</f>
        <v>42016.120613425926</v>
      </c>
      <c r="T2045" s="10">
        <f>(((I2045/60)/60)/24)+DATE(1970,1,1)</f>
        <v>42046.120613425926</v>
      </c>
      <c r="U2045" s="5">
        <f>P2045/3304</f>
        <v>1.4915632566585957E-2</v>
      </c>
      <c r="V2045" s="5">
        <f>L2045/26457</f>
        <v>1.2095097705711155E-3</v>
      </c>
    </row>
    <row r="2046" spans="1:22" ht="32" x14ac:dyDescent="0.2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5">
        <f>E2046/D2046</f>
        <v>1.0506666666666666</v>
      </c>
      <c r="P2046" s="6">
        <f>IF(E2046=0,0,E2046/L2046)</f>
        <v>58.370370370370374</v>
      </c>
      <c r="Q2046" t="str">
        <f>LEFT(N2046,FIND("/",N2046)-1)</f>
        <v>music</v>
      </c>
      <c r="R2046" t="str">
        <f>RIGHT(N2046,LEN(N2046)-FIND("/",N2046))</f>
        <v>rock</v>
      </c>
      <c r="S2046" s="10">
        <f>(((J2046/60)/60)/24)+DATE(1970,1,1)</f>
        <v>41301.654340277775</v>
      </c>
      <c r="T2046" s="10">
        <f>(((I2046/60)/60)/24)+DATE(1970,1,1)</f>
        <v>41341.654340277775</v>
      </c>
      <c r="U2046" s="5">
        <f>P2046/3304</f>
        <v>1.7666576988610887E-2</v>
      </c>
      <c r="V2046" s="5">
        <f>L2046/26457</f>
        <v>1.0205238689193787E-3</v>
      </c>
    </row>
    <row r="2047" spans="1:22" ht="48" x14ac:dyDescent="0.2">
      <c r="A2047">
        <v>3353</v>
      </c>
      <c r="B2047" s="3" t="s">
        <v>3352</v>
      </c>
      <c r="C2047" s="3" t="s">
        <v>7463</v>
      </c>
      <c r="D2047">
        <v>500</v>
      </c>
      <c r="E2047">
        <v>1575</v>
      </c>
      <c r="F2047" t="s">
        <v>8219</v>
      </c>
      <c r="G2047" t="s">
        <v>8225</v>
      </c>
      <c r="H2047" t="s">
        <v>8247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8271</v>
      </c>
      <c r="O2047" s="5">
        <f>E2047/D2047</f>
        <v>3.15</v>
      </c>
      <c r="P2047" s="6">
        <f>IF(E2047=0,0,E2047/L2047)</f>
        <v>35.795454545454547</v>
      </c>
      <c r="Q2047" t="str">
        <f>LEFT(N2047,FIND("/",N2047)-1)</f>
        <v>theater</v>
      </c>
      <c r="R2047" t="str">
        <f>RIGHT(N2047,LEN(N2047)-FIND("/",N2047))</f>
        <v>plays</v>
      </c>
      <c r="S2047" s="10">
        <f>(((J2047/60)/60)/24)+DATE(1970,1,1)</f>
        <v>42479.432291666672</v>
      </c>
      <c r="T2047" s="10">
        <f>(((I2047/60)/60)/24)+DATE(1970,1,1)</f>
        <v>42492.958333333328</v>
      </c>
      <c r="U2047" s="5">
        <f>P2047/3304</f>
        <v>1.0833975346687211E-2</v>
      </c>
      <c r="V2047" s="5">
        <f>L2047/26457</f>
        <v>1.6630759345352838E-3</v>
      </c>
    </row>
    <row r="2048" spans="1:22" ht="48" x14ac:dyDescent="0.2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5">
        <f>E2048/D2048</f>
        <v>0.10862068965517241</v>
      </c>
      <c r="P2048" s="6">
        <f>IF(E2048=0,0,E2048/L2048)</f>
        <v>56.25</v>
      </c>
      <c r="Q2048" t="str">
        <f>LEFT(N2048,FIND("/",N2048)-1)</f>
        <v>music</v>
      </c>
      <c r="R2048" t="str">
        <f>RIGHT(N2048,LEN(N2048)-FIND("/",N2048))</f>
        <v>jazz</v>
      </c>
      <c r="S2048" s="10">
        <f>(((J2048/60)/60)/24)+DATE(1970,1,1)</f>
        <v>41180.86241898148</v>
      </c>
      <c r="T2048" s="10">
        <f>(((I2048/60)/60)/24)+DATE(1970,1,1)</f>
        <v>41231</v>
      </c>
      <c r="U2048" s="5">
        <f>P2048/3304</f>
        <v>1.7024818401937047E-2</v>
      </c>
      <c r="V2048" s="5">
        <f>L2048/26457</f>
        <v>1.0583210492497259E-3</v>
      </c>
    </row>
    <row r="2049" spans="1:22" ht="48" x14ac:dyDescent="0.2">
      <c r="A2049">
        <v>810</v>
      </c>
      <c r="B2049" s="3" t="s">
        <v>811</v>
      </c>
      <c r="C2049" s="3" t="s">
        <v>4920</v>
      </c>
      <c r="D2049">
        <v>1500</v>
      </c>
      <c r="E2049">
        <v>1575</v>
      </c>
      <c r="F2049" t="s">
        <v>8219</v>
      </c>
      <c r="G2049" t="s">
        <v>8224</v>
      </c>
      <c r="H2049" t="s">
        <v>8246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8276</v>
      </c>
      <c r="O2049" s="5">
        <f>E2049/D2049</f>
        <v>1.05</v>
      </c>
      <c r="P2049" s="6">
        <f>IF(E2049=0,0,E2049/L2049)</f>
        <v>58.333333333333336</v>
      </c>
      <c r="Q2049" t="str">
        <f>LEFT(N2049,FIND("/",N2049)-1)</f>
        <v>music</v>
      </c>
      <c r="R2049" t="str">
        <f>RIGHT(N2049,LEN(N2049)-FIND("/",N2049))</f>
        <v>rock</v>
      </c>
      <c r="S2049" s="10">
        <f>(((J2049/60)/60)/24)+DATE(1970,1,1)</f>
        <v>41123.056273148148</v>
      </c>
      <c r="T2049" s="10">
        <f>(((I2049/60)/60)/24)+DATE(1970,1,1)</f>
        <v>41153.056273148148</v>
      </c>
      <c r="U2049" s="5">
        <f>P2049/3304</f>
        <v>1.7655367231638418E-2</v>
      </c>
      <c r="V2049" s="5">
        <f>L2049/26457</f>
        <v>1.0205238689193787E-3</v>
      </c>
    </row>
    <row r="2050" spans="1:22" ht="48" x14ac:dyDescent="0.2">
      <c r="A2050">
        <v>1455</v>
      </c>
      <c r="B2050" s="3" t="s">
        <v>1456</v>
      </c>
      <c r="C2050" s="3" t="s">
        <v>5565</v>
      </c>
      <c r="D2050">
        <v>15000</v>
      </c>
      <c r="E2050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8287</v>
      </c>
      <c r="O2050" s="5">
        <f>E2050/D2050</f>
        <v>0.105</v>
      </c>
      <c r="P2050" s="6">
        <f>IF(E2050=0,0,E2050/L2050)</f>
        <v>225</v>
      </c>
      <c r="Q2050" t="str">
        <f>LEFT(N2050,FIND("/",N2050)-1)</f>
        <v>publishing</v>
      </c>
      <c r="R2050" t="str">
        <f>RIGHT(N2050,LEN(N2050)-FIND("/",N2050))</f>
        <v>translations</v>
      </c>
      <c r="S2050" s="10">
        <f>(((J2050/60)/60)/24)+DATE(1970,1,1)</f>
        <v>41832.672685185185</v>
      </c>
      <c r="T2050" s="10">
        <f>(((I2050/60)/60)/24)+DATE(1970,1,1)</f>
        <v>41887.568749999999</v>
      </c>
      <c r="U2050" s="5">
        <f>P2050/3304</f>
        <v>6.8099273607748187E-2</v>
      </c>
      <c r="V2050" s="5">
        <f>L2050/26457</f>
        <v>2.6458026231243148E-4</v>
      </c>
    </row>
    <row r="2051" spans="1:22" ht="32" x14ac:dyDescent="0.2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5">
        <f>E2051/D2051</f>
        <v>0.26192500000000002</v>
      </c>
      <c r="P2051" s="6">
        <f>IF(E2051=0,0,E2051/L2051)</f>
        <v>87.308333333333337</v>
      </c>
      <c r="Q2051" t="str">
        <f>LEFT(N2051,FIND("/",N2051)-1)</f>
        <v>film &amp; video</v>
      </c>
      <c r="R2051" t="str">
        <f>RIGHT(N2051,LEN(N2051)-FIND("/",N2051))</f>
        <v>drama</v>
      </c>
      <c r="S2051" s="10">
        <f>(((J2051/60)/60)/24)+DATE(1970,1,1)</f>
        <v>41867.083368055559</v>
      </c>
      <c r="T2051" s="10">
        <f>(((I2051/60)/60)/24)+DATE(1970,1,1)</f>
        <v>41897.083368055559</v>
      </c>
      <c r="U2051" s="5">
        <f>P2051/3304</f>
        <v>2.6425040355125103E-2</v>
      </c>
      <c r="V2051" s="5">
        <f>L2051/26457</f>
        <v>6.8034924594625242E-4</v>
      </c>
    </row>
    <row r="2052" spans="1:22" ht="48" x14ac:dyDescent="0.2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5">
        <f>E2052/D2052</f>
        <v>1.8193398957730169E-2</v>
      </c>
      <c r="P2052" s="6">
        <f>IF(E2052=0,0,E2052/L2052)</f>
        <v>224.42857142857142</v>
      </c>
      <c r="Q2052" t="str">
        <f>LEFT(N2052,FIND("/",N2052)-1)</f>
        <v>technology</v>
      </c>
      <c r="R2052" t="str">
        <f>RIGHT(N2052,LEN(N2052)-FIND("/",N2052))</f>
        <v>web</v>
      </c>
      <c r="S2052" s="10">
        <f>(((J2052/60)/60)/24)+DATE(1970,1,1)</f>
        <v>42074.935740740737</v>
      </c>
      <c r="T2052" s="10">
        <f>(((I2052/60)/60)/24)+DATE(1970,1,1)</f>
        <v>42104.935740740737</v>
      </c>
      <c r="U2052" s="5">
        <f>P2052/3304</f>
        <v>6.7926323071601513E-2</v>
      </c>
      <c r="V2052" s="5">
        <f>L2052/26457</f>
        <v>2.6458026231243148E-4</v>
      </c>
    </row>
    <row r="2053" spans="1:22" ht="48" x14ac:dyDescent="0.2">
      <c r="A2053">
        <v>2701</v>
      </c>
      <c r="B2053" s="3" t="s">
        <v>2701</v>
      </c>
      <c r="C2053" s="3" t="s">
        <v>6811</v>
      </c>
      <c r="D2053">
        <v>3400</v>
      </c>
      <c r="E2053">
        <v>1570</v>
      </c>
      <c r="F2053" t="s">
        <v>8222</v>
      </c>
      <c r="G2053" t="s">
        <v>8241</v>
      </c>
      <c r="H2053" t="s">
        <v>8249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8303</v>
      </c>
      <c r="O2053" s="5">
        <f>E2053/D2053</f>
        <v>0.46176470588235297</v>
      </c>
      <c r="P2053" s="6">
        <f>IF(E2053=0,0,E2053/L2053)</f>
        <v>34.130434782608695</v>
      </c>
      <c r="Q2053" t="str">
        <f>LEFT(N2053,FIND("/",N2053)-1)</f>
        <v>theater</v>
      </c>
      <c r="R2053" t="str">
        <f>RIGHT(N2053,LEN(N2053)-FIND("/",N2053))</f>
        <v>spaces</v>
      </c>
      <c r="S2053" s="10">
        <f>(((J2053/60)/60)/24)+DATE(1970,1,1)</f>
        <v>42801.774699074071</v>
      </c>
      <c r="T2053" s="10">
        <f>(((I2053/60)/60)/24)+DATE(1970,1,1)</f>
        <v>42832.733032407406</v>
      </c>
      <c r="U2053" s="5">
        <f>P2053/3304</f>
        <v>1.0330034740498999E-2</v>
      </c>
      <c r="V2053" s="5">
        <f>L2053/26457</f>
        <v>1.7386702951959784E-3</v>
      </c>
    </row>
    <row r="2054" spans="1:22" ht="48" x14ac:dyDescent="0.2">
      <c r="A2054">
        <v>3543</v>
      </c>
      <c r="B2054" s="3" t="s">
        <v>3542</v>
      </c>
      <c r="C2054" s="3" t="s">
        <v>7653</v>
      </c>
      <c r="D2054">
        <v>1500</v>
      </c>
      <c r="E2054">
        <v>1570</v>
      </c>
      <c r="F2054" t="s">
        <v>8219</v>
      </c>
      <c r="G2054" t="s">
        <v>8236</v>
      </c>
      <c r="H2054" t="s">
        <v>8249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8271</v>
      </c>
      <c r="O2054" s="5">
        <f>E2054/D2054</f>
        <v>1.0466666666666666</v>
      </c>
      <c r="P2054" s="6">
        <f>IF(E2054=0,0,E2054/L2054)</f>
        <v>54.137931034482762</v>
      </c>
      <c r="Q2054" t="str">
        <f>LEFT(N2054,FIND("/",N2054)-1)</f>
        <v>theater</v>
      </c>
      <c r="R2054" t="str">
        <f>RIGHT(N2054,LEN(N2054)-FIND("/",N2054))</f>
        <v>plays</v>
      </c>
      <c r="S2054" s="10">
        <f>(((J2054/60)/60)/24)+DATE(1970,1,1)</f>
        <v>42150.755312499998</v>
      </c>
      <c r="T2054" s="10">
        <f>(((I2054/60)/60)/24)+DATE(1970,1,1)</f>
        <v>42180.755312499998</v>
      </c>
      <c r="U2054" s="5">
        <f>P2054/3304</f>
        <v>1.6385572346998414E-2</v>
      </c>
      <c r="V2054" s="5">
        <f>L2054/26457</f>
        <v>1.0961182295800734E-3</v>
      </c>
    </row>
    <row r="2055" spans="1:22" ht="48" x14ac:dyDescent="0.2">
      <c r="A2055">
        <v>77</v>
      </c>
      <c r="B2055" s="3" t="s">
        <v>79</v>
      </c>
      <c r="C2055" s="3" t="s">
        <v>4188</v>
      </c>
      <c r="D2055">
        <v>400</v>
      </c>
      <c r="E2055">
        <v>1570</v>
      </c>
      <c r="F2055" t="s">
        <v>8219</v>
      </c>
      <c r="G2055" t="s">
        <v>8224</v>
      </c>
      <c r="H2055" t="s">
        <v>8246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8266</v>
      </c>
      <c r="O2055" s="5">
        <f>E2055/D2055</f>
        <v>3.9249999999999998</v>
      </c>
      <c r="P2055" s="6">
        <f>IF(E2055=0,0,E2055/L2055)</f>
        <v>60.384615384615387</v>
      </c>
      <c r="Q2055" t="str">
        <f>LEFT(N2055,FIND("/",N2055)-1)</f>
        <v>film &amp; video</v>
      </c>
      <c r="R2055" t="str">
        <f>RIGHT(N2055,LEN(N2055)-FIND("/",N2055))</f>
        <v>shorts</v>
      </c>
      <c r="S2055" s="10">
        <f>(((J2055/60)/60)/24)+DATE(1970,1,1)</f>
        <v>40997.144872685189</v>
      </c>
      <c r="T2055" s="10">
        <f>(((I2055/60)/60)/24)+DATE(1970,1,1)</f>
        <v>41050.124305555553</v>
      </c>
      <c r="U2055" s="5">
        <f>P2055/3304</f>
        <v>1.8276215310113617E-2</v>
      </c>
      <c r="V2055" s="5">
        <f>L2055/26457</f>
        <v>9.8272668858903124E-4</v>
      </c>
    </row>
    <row r="2056" spans="1:22" ht="48" x14ac:dyDescent="0.2">
      <c r="A2056">
        <v>3396</v>
      </c>
      <c r="B2056" s="3" t="s">
        <v>3395</v>
      </c>
      <c r="C2056" s="3" t="s">
        <v>7506</v>
      </c>
      <c r="D2056">
        <v>1500</v>
      </c>
      <c r="E2056">
        <v>1565</v>
      </c>
      <c r="F2056" t="s">
        <v>8219</v>
      </c>
      <c r="G2056" t="s">
        <v>8224</v>
      </c>
      <c r="H2056" t="s">
        <v>8246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8271</v>
      </c>
      <c r="O2056" s="5">
        <f>E2056/D2056</f>
        <v>1.0433333333333332</v>
      </c>
      <c r="P2056" s="6">
        <f>IF(E2056=0,0,E2056/L2056)</f>
        <v>55.892857142857146</v>
      </c>
      <c r="Q2056" t="str">
        <f>LEFT(N2056,FIND("/",N2056)-1)</f>
        <v>theater</v>
      </c>
      <c r="R2056" t="str">
        <f>RIGHT(N2056,LEN(N2056)-FIND("/",N2056))</f>
        <v>plays</v>
      </c>
      <c r="S2056" s="10">
        <f>(((J2056/60)/60)/24)+DATE(1970,1,1)</f>
        <v>41764.44663194444</v>
      </c>
      <c r="T2056" s="10">
        <f>(((I2056/60)/60)/24)+DATE(1970,1,1)</f>
        <v>41791.165972222225</v>
      </c>
      <c r="U2056" s="5">
        <f>P2056/3304</f>
        <v>1.6916724316845384E-2</v>
      </c>
      <c r="V2056" s="5">
        <f>L2056/26457</f>
        <v>1.0583210492497259E-3</v>
      </c>
    </row>
    <row r="2057" spans="1:22" ht="48" x14ac:dyDescent="0.2">
      <c r="A2057">
        <v>529</v>
      </c>
      <c r="B2057" s="3" t="s">
        <v>530</v>
      </c>
      <c r="C2057" s="3" t="s">
        <v>4639</v>
      </c>
      <c r="D2057">
        <v>1200</v>
      </c>
      <c r="E2057">
        <v>1565</v>
      </c>
      <c r="F2057" t="s">
        <v>8219</v>
      </c>
      <c r="G2057" t="s">
        <v>8229</v>
      </c>
      <c r="H2057" t="s">
        <v>8251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8271</v>
      </c>
      <c r="O2057" s="5">
        <f>E2057/D2057</f>
        <v>1.3041666666666667</v>
      </c>
      <c r="P2057" s="6">
        <f>IF(E2057=0,0,E2057/L2057)</f>
        <v>86.944444444444443</v>
      </c>
      <c r="Q2057" t="str">
        <f>LEFT(N2057,FIND("/",N2057)-1)</f>
        <v>theater</v>
      </c>
      <c r="R2057" t="str">
        <f>RIGHT(N2057,LEN(N2057)-FIND("/",N2057))</f>
        <v>plays</v>
      </c>
      <c r="S2057" s="10">
        <f>(((J2057/60)/60)/24)+DATE(1970,1,1)</f>
        <v>42725.031180555554</v>
      </c>
      <c r="T2057" s="10">
        <f>(((I2057/60)/60)/24)+DATE(1970,1,1)</f>
        <v>42746.208333333328</v>
      </c>
      <c r="U2057" s="5">
        <f>P2057/3304</f>
        <v>2.6314904492870595E-2</v>
      </c>
      <c r="V2057" s="5">
        <f>L2057/26457</f>
        <v>6.8034924594625242E-4</v>
      </c>
    </row>
    <row r="2058" spans="1:22" ht="48" x14ac:dyDescent="0.2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5">
        <f>E2058/D2058</f>
        <v>1.3025</v>
      </c>
      <c r="P2058" s="6">
        <f>IF(E2058=0,0,E2058/L2058)</f>
        <v>24.421875</v>
      </c>
      <c r="Q2058" t="str">
        <f>LEFT(N2058,FIND("/",N2058)-1)</f>
        <v>publishing</v>
      </c>
      <c r="R2058" t="str">
        <f>RIGHT(N2058,LEN(N2058)-FIND("/",N2058))</f>
        <v>nonfiction</v>
      </c>
      <c r="S2058" s="10">
        <f>(((J2058/60)/60)/24)+DATE(1970,1,1)</f>
        <v>42502.807627314818</v>
      </c>
      <c r="T2058" s="10">
        <f>(((I2058/60)/60)/24)+DATE(1970,1,1)</f>
        <v>42532.807627314818</v>
      </c>
      <c r="U2058" s="5">
        <f>P2058/3304</f>
        <v>7.3916086561743345E-3</v>
      </c>
      <c r="V2058" s="5">
        <f>L2058/26457</f>
        <v>2.419019541142231E-3</v>
      </c>
    </row>
    <row r="2059" spans="1:22" ht="48" x14ac:dyDescent="0.2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5">
        <f>E2059/D2059</f>
        <v>1.0406666666666666</v>
      </c>
      <c r="P2059" s="6">
        <f>IF(E2059=0,0,E2059/L2059)</f>
        <v>53.827586206896555</v>
      </c>
      <c r="Q2059" t="str">
        <f>LEFT(N2059,FIND("/",N2059)-1)</f>
        <v>music</v>
      </c>
      <c r="R2059" t="str">
        <f>RIGHT(N2059,LEN(N2059)-FIND("/",N2059))</f>
        <v>rock</v>
      </c>
      <c r="S2059" s="10">
        <f>(((J2059/60)/60)/24)+DATE(1970,1,1)</f>
        <v>40070.253819444442</v>
      </c>
      <c r="T2059" s="10">
        <f>(((I2059/60)/60)/24)+DATE(1970,1,1)</f>
        <v>40148.708333333336</v>
      </c>
      <c r="U2059" s="5">
        <f>P2059/3304</f>
        <v>1.6291642314436004E-2</v>
      </c>
      <c r="V2059" s="5">
        <f>L2059/26457</f>
        <v>1.0961182295800734E-3</v>
      </c>
    </row>
    <row r="2060" spans="1:22" ht="64" x14ac:dyDescent="0.2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5">
        <f>E2060/D2060</f>
        <v>3.12</v>
      </c>
      <c r="P2060" s="6">
        <f>IF(E2060=0,0,E2060/L2060)</f>
        <v>91.764705882352942</v>
      </c>
      <c r="Q2060" t="str">
        <f>LEFT(N2060,FIND("/",N2060)-1)</f>
        <v>technology</v>
      </c>
      <c r="R2060" t="str">
        <f>RIGHT(N2060,LEN(N2060)-FIND("/",N2060))</f>
        <v>hardware</v>
      </c>
      <c r="S2060" s="10">
        <f>(((J2060/60)/60)/24)+DATE(1970,1,1)</f>
        <v>40347.125601851854</v>
      </c>
      <c r="T2060" s="10">
        <f>(((I2060/60)/60)/24)+DATE(1970,1,1)</f>
        <v>40361.958333333336</v>
      </c>
      <c r="U2060" s="5">
        <f>P2060/3304</f>
        <v>2.7773821392963964E-2</v>
      </c>
      <c r="V2060" s="5">
        <f>L2060/26457</f>
        <v>6.4255206561590508E-4</v>
      </c>
    </row>
    <row r="2061" spans="1:22" ht="48" x14ac:dyDescent="0.2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5">
        <f>E2061/D2061</f>
        <v>1.038</v>
      </c>
      <c r="P2061" s="6">
        <f>IF(E2061=0,0,E2061/L2061)</f>
        <v>34.6</v>
      </c>
      <c r="Q2061" t="str">
        <f>LEFT(N2061,FIND("/",N2061)-1)</f>
        <v>theater</v>
      </c>
      <c r="R2061" t="str">
        <f>RIGHT(N2061,LEN(N2061)-FIND("/",N2061))</f>
        <v>plays</v>
      </c>
      <c r="S2061" s="10">
        <f>(((J2061/60)/60)/24)+DATE(1970,1,1)</f>
        <v>42143.461122685185</v>
      </c>
      <c r="T2061" s="10">
        <f>(((I2061/60)/60)/24)+DATE(1970,1,1)</f>
        <v>42173.461122685185</v>
      </c>
      <c r="U2061" s="5">
        <f>P2061/3304</f>
        <v>1.0472154963680388E-2</v>
      </c>
      <c r="V2061" s="5">
        <f>L2061/26457</f>
        <v>1.700873114865631E-3</v>
      </c>
    </row>
    <row r="2062" spans="1:22" ht="32" x14ac:dyDescent="0.2">
      <c r="A2062">
        <v>2324</v>
      </c>
      <c r="B2062" s="3" t="s">
        <v>2325</v>
      </c>
      <c r="C2062" s="3" t="s">
        <v>6434</v>
      </c>
      <c r="D2062">
        <v>7500</v>
      </c>
      <c r="E2062">
        <v>1555</v>
      </c>
      <c r="F2062" t="s">
        <v>8222</v>
      </c>
      <c r="G2062" t="s">
        <v>8225</v>
      </c>
      <c r="H2062" t="s">
        <v>8247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8298</v>
      </c>
      <c r="O2062" s="5">
        <f>E2062/D2062</f>
        <v>0.20733333333333334</v>
      </c>
      <c r="P2062" s="6">
        <f>IF(E2062=0,0,E2062/L2062)</f>
        <v>25.491803278688526</v>
      </c>
      <c r="Q2062" t="str">
        <f>LEFT(N2062,FIND("/",N2062)-1)</f>
        <v>food</v>
      </c>
      <c r="R2062" t="str">
        <f>RIGHT(N2062,LEN(N2062)-FIND("/",N2062))</f>
        <v>small batch</v>
      </c>
      <c r="S2062" s="10">
        <f>(((J2062/60)/60)/24)+DATE(1970,1,1)</f>
        <v>42790.885243055556</v>
      </c>
      <c r="T2062" s="10">
        <f>(((I2062/60)/60)/24)+DATE(1970,1,1)</f>
        <v>42820.843576388885</v>
      </c>
      <c r="U2062" s="5">
        <f>P2062/3304</f>
        <v>7.7154368276902315E-3</v>
      </c>
      <c r="V2062" s="5">
        <f>L2062/26457</f>
        <v>2.3056280001511886E-3</v>
      </c>
    </row>
    <row r="2063" spans="1:22" ht="32" x14ac:dyDescent="0.2">
      <c r="A2063">
        <v>1370</v>
      </c>
      <c r="B2063" s="3" t="s">
        <v>1371</v>
      </c>
      <c r="C2063" s="3" t="s">
        <v>5480</v>
      </c>
      <c r="D2063">
        <v>1500</v>
      </c>
      <c r="E2063">
        <v>1555</v>
      </c>
      <c r="F2063" t="s">
        <v>8219</v>
      </c>
      <c r="G2063" t="s">
        <v>8224</v>
      </c>
      <c r="H2063" t="s">
        <v>8246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8276</v>
      </c>
      <c r="O2063" s="5">
        <f>E2063/D2063</f>
        <v>1.0366666666666666</v>
      </c>
      <c r="P2063" s="6">
        <f>IF(E2063=0,0,E2063/L2063)</f>
        <v>77.75</v>
      </c>
      <c r="Q2063" t="str">
        <f>LEFT(N2063,FIND("/",N2063)-1)</f>
        <v>music</v>
      </c>
      <c r="R2063" t="str">
        <f>RIGHT(N2063,LEN(N2063)-FIND("/",N2063))</f>
        <v>rock</v>
      </c>
      <c r="S2063" s="10">
        <f>(((J2063/60)/60)/24)+DATE(1970,1,1)</f>
        <v>41548.00335648148</v>
      </c>
      <c r="T2063" s="10">
        <f>(((I2063/60)/60)/24)+DATE(1970,1,1)</f>
        <v>41563.00335648148</v>
      </c>
      <c r="U2063" s="5">
        <f>P2063/3304</f>
        <v>2.3532082324455205E-2</v>
      </c>
      <c r="V2063" s="5">
        <f>L2063/26457</f>
        <v>7.559436066069471E-4</v>
      </c>
    </row>
    <row r="2064" spans="1:22" ht="48" x14ac:dyDescent="0.2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5">
        <f>E2064/D2064</f>
        <v>1.0353333333333334</v>
      </c>
      <c r="P2064" s="6">
        <f>IF(E2064=0,0,E2064/L2064)</f>
        <v>62.12</v>
      </c>
      <c r="Q2064" t="str">
        <f>LEFT(N2064,FIND("/",N2064)-1)</f>
        <v>music</v>
      </c>
      <c r="R2064" t="str">
        <f>RIGHT(N2064,LEN(N2064)-FIND("/",N2064))</f>
        <v>indie rock</v>
      </c>
      <c r="S2064" s="10">
        <f>(((J2064/60)/60)/24)+DATE(1970,1,1)</f>
        <v>40764.204375000001</v>
      </c>
      <c r="T2064" s="10">
        <f>(((I2064/60)/60)/24)+DATE(1970,1,1)</f>
        <v>40794.204375000001</v>
      </c>
      <c r="U2064" s="5">
        <f>P2064/3304</f>
        <v>1.8801452784503632E-2</v>
      </c>
      <c r="V2064" s="5">
        <f>L2064/26457</f>
        <v>9.449295082586839E-4</v>
      </c>
    </row>
    <row r="2065" spans="1:22" ht="48" x14ac:dyDescent="0.2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5">
        <f>E2065/D2065</f>
        <v>1.1071428571428572</v>
      </c>
      <c r="P2065" s="6">
        <f>IF(E2065=0,0,E2065/L2065)</f>
        <v>67.391304347826093</v>
      </c>
      <c r="Q2065" t="str">
        <f>LEFT(N2065,FIND("/",N2065)-1)</f>
        <v>publishing</v>
      </c>
      <c r="R2065" t="str">
        <f>RIGHT(N2065,LEN(N2065)-FIND("/",N2065))</f>
        <v>nonfiction</v>
      </c>
      <c r="S2065" s="10">
        <f>(((J2065/60)/60)/24)+DATE(1970,1,1)</f>
        <v>41689.917962962965</v>
      </c>
      <c r="T2065" s="10">
        <f>(((I2065/60)/60)/24)+DATE(1970,1,1)</f>
        <v>41719.876296296294</v>
      </c>
      <c r="U2065" s="5">
        <f>P2065/3304</f>
        <v>2.0396883882513952E-2</v>
      </c>
      <c r="V2065" s="5">
        <f>L2065/26457</f>
        <v>8.6933514759798922E-4</v>
      </c>
    </row>
    <row r="2066" spans="1:22" ht="32" x14ac:dyDescent="0.2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5">
        <f>E2066/D2066</f>
        <v>3.0999999999999999E-3</v>
      </c>
      <c r="P2066" s="6">
        <f>IF(E2066=0,0,E2066/L2066)</f>
        <v>775</v>
      </c>
      <c r="Q2066" t="str">
        <f>LEFT(N2066,FIND("/",N2066)-1)</f>
        <v>theater</v>
      </c>
      <c r="R2066" t="str">
        <f>RIGHT(N2066,LEN(N2066)-FIND("/",N2066))</f>
        <v>spaces</v>
      </c>
      <c r="S2066" s="10">
        <f>(((J2066/60)/60)/24)+DATE(1970,1,1)</f>
        <v>42534.649571759262</v>
      </c>
      <c r="T2066" s="10">
        <f>(((I2066/60)/60)/24)+DATE(1970,1,1)</f>
        <v>42553.649571759262</v>
      </c>
      <c r="U2066" s="5">
        <f>P2066/3304</f>
        <v>0.23456416464891042</v>
      </c>
      <c r="V2066" s="5">
        <f>L2066/26457</f>
        <v>7.5594360660694718E-5</v>
      </c>
    </row>
    <row r="2067" spans="1:22" ht="48" x14ac:dyDescent="0.2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5">
        <f>E2067/D2067</f>
        <v>1.2891666666666666</v>
      </c>
      <c r="P2067" s="6">
        <f>IF(E2067=0,0,E2067/L2067)</f>
        <v>64.458333333333329</v>
      </c>
      <c r="Q2067" t="str">
        <f>LEFT(N2067,FIND("/",N2067)-1)</f>
        <v>theater</v>
      </c>
      <c r="R2067" t="str">
        <f>RIGHT(N2067,LEN(N2067)-FIND("/",N2067))</f>
        <v>musical</v>
      </c>
      <c r="S2067" s="10">
        <f>(((J2067/60)/60)/24)+DATE(1970,1,1)</f>
        <v>42420.140277777777</v>
      </c>
      <c r="T2067" s="10">
        <f>(((I2067/60)/60)/24)+DATE(1970,1,1)</f>
        <v>42444.666666666672</v>
      </c>
      <c r="U2067" s="5">
        <f>P2067/3304</f>
        <v>1.9509180790960451E-2</v>
      </c>
      <c r="V2067" s="5">
        <f>L2067/26457</f>
        <v>9.0713232792833656E-4</v>
      </c>
    </row>
    <row r="2068" spans="1:22" ht="48" x14ac:dyDescent="0.2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5">
        <f>E2068/D2068</f>
        <v>0.17155555555555554</v>
      </c>
      <c r="P2068" s="6">
        <f>IF(E2068=0,0,E2068/L2068)</f>
        <v>110.28571428571429</v>
      </c>
      <c r="Q2068" t="str">
        <f>LEFT(N2068,FIND("/",N2068)-1)</f>
        <v>technology</v>
      </c>
      <c r="R2068" t="str">
        <f>RIGHT(N2068,LEN(N2068)-FIND("/",N2068))</f>
        <v>wearables</v>
      </c>
      <c r="S2068" s="10">
        <f>(((J2068/60)/60)/24)+DATE(1970,1,1)</f>
        <v>42182.008402777778</v>
      </c>
      <c r="T2068" s="10">
        <f>(((I2068/60)/60)/24)+DATE(1970,1,1)</f>
        <v>42227.008402777778</v>
      </c>
      <c r="U2068" s="5">
        <f>P2068/3304</f>
        <v>3.3379453476305776E-2</v>
      </c>
      <c r="V2068" s="5">
        <f>L2068/26457</f>
        <v>5.2916052462486296E-4</v>
      </c>
    </row>
    <row r="2069" spans="1:22" ht="48" x14ac:dyDescent="0.2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5">
        <f>E2069/D2069</f>
        <v>1.538</v>
      </c>
      <c r="P2069" s="6">
        <f>IF(E2069=0,0,E2069/L2069)</f>
        <v>48.0625</v>
      </c>
      <c r="Q2069" t="str">
        <f>LEFT(N2069,FIND("/",N2069)-1)</f>
        <v>games</v>
      </c>
      <c r="R2069" t="str">
        <f>RIGHT(N2069,LEN(N2069)-FIND("/",N2069))</f>
        <v>tabletop games</v>
      </c>
      <c r="S2069" s="10">
        <f>(((J2069/60)/60)/24)+DATE(1970,1,1)</f>
        <v>42020.806701388887</v>
      </c>
      <c r="T2069" s="10">
        <f>(((I2069/60)/60)/24)+DATE(1970,1,1)</f>
        <v>42039.166666666672</v>
      </c>
      <c r="U2069" s="5">
        <f>P2069/3304</f>
        <v>1.4546761501210653E-2</v>
      </c>
      <c r="V2069" s="5">
        <f>L2069/26457</f>
        <v>1.2095097705711155E-3</v>
      </c>
    </row>
    <row r="2070" spans="1:22" ht="48" x14ac:dyDescent="0.2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5">
        <f>E2070/D2070</f>
        <v>1.0246666666666666</v>
      </c>
      <c r="P2070" s="6">
        <f>IF(E2070=0,0,E2070/L2070)</f>
        <v>66.826086956521735</v>
      </c>
      <c r="Q2070" t="str">
        <f>LEFT(N2070,FIND("/",N2070)-1)</f>
        <v>music</v>
      </c>
      <c r="R2070" t="str">
        <f>RIGHT(N2070,LEN(N2070)-FIND("/",N2070))</f>
        <v>indie rock</v>
      </c>
      <c r="S2070" s="10">
        <f>(((J2070/60)/60)/24)+DATE(1970,1,1)</f>
        <v>41205.854537037041</v>
      </c>
      <c r="T2070" s="10">
        <f>(((I2070/60)/60)/24)+DATE(1970,1,1)</f>
        <v>41265.896203703705</v>
      </c>
      <c r="U2070" s="5">
        <f>P2070/3304</f>
        <v>2.0225813243499313E-2</v>
      </c>
      <c r="V2070" s="5">
        <f>L2070/26457</f>
        <v>8.6933514759798922E-4</v>
      </c>
    </row>
    <row r="2071" spans="1:22" ht="48" x14ac:dyDescent="0.2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5">
        <f>E2071/D2071</f>
        <v>1.024</v>
      </c>
      <c r="P2071" s="6">
        <f>IF(E2071=0,0,E2071/L2071)</f>
        <v>69.818181818181813</v>
      </c>
      <c r="Q2071" t="str">
        <f>LEFT(N2071,FIND("/",N2071)-1)</f>
        <v>theater</v>
      </c>
      <c r="R2071" t="str">
        <f>RIGHT(N2071,LEN(N2071)-FIND("/",N2071))</f>
        <v>plays</v>
      </c>
      <c r="S2071" s="10">
        <f>(((J2071/60)/60)/24)+DATE(1970,1,1)</f>
        <v>41815.774826388886</v>
      </c>
      <c r="T2071" s="10">
        <f>(((I2071/60)/60)/24)+DATE(1970,1,1)</f>
        <v>41830.774826388886</v>
      </c>
      <c r="U2071" s="5">
        <f>P2071/3304</f>
        <v>2.1131410961919436E-2</v>
      </c>
      <c r="V2071" s="5">
        <f>L2071/26457</f>
        <v>8.3153796726764188E-4</v>
      </c>
    </row>
    <row r="2072" spans="1:22" ht="32" x14ac:dyDescent="0.2">
      <c r="A2072">
        <v>3758</v>
      </c>
      <c r="B2072" s="3" t="s">
        <v>3755</v>
      </c>
      <c r="C2072" s="3" t="s">
        <v>7868</v>
      </c>
      <c r="D2072">
        <v>1500</v>
      </c>
      <c r="E2072">
        <v>1535</v>
      </c>
      <c r="F2072" t="s">
        <v>8219</v>
      </c>
      <c r="G2072" t="s">
        <v>8224</v>
      </c>
      <c r="H2072" t="s">
        <v>8246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8305</v>
      </c>
      <c r="O2072" s="5">
        <f>E2072/D2072</f>
        <v>1.0233333333333334</v>
      </c>
      <c r="P2072" s="6">
        <f>IF(E2072=0,0,E2072/L2072)</f>
        <v>59.03846153846154</v>
      </c>
      <c r="Q2072" t="str">
        <f>LEFT(N2072,FIND("/",N2072)-1)</f>
        <v>theater</v>
      </c>
      <c r="R2072" t="str">
        <f>RIGHT(N2072,LEN(N2072)-FIND("/",N2072))</f>
        <v>musical</v>
      </c>
      <c r="S2072" s="10">
        <f>(((J2072/60)/60)/24)+DATE(1970,1,1)</f>
        <v>41747.471504629626</v>
      </c>
      <c r="T2072" s="10">
        <f>(((I2072/60)/60)/24)+DATE(1970,1,1)</f>
        <v>41778.208333333336</v>
      </c>
      <c r="U2072" s="5">
        <f>P2072/3304</f>
        <v>1.7868783758614268E-2</v>
      </c>
      <c r="V2072" s="5">
        <f>L2072/26457</f>
        <v>9.8272668858903124E-4</v>
      </c>
    </row>
    <row r="2073" spans="1:22" ht="48" x14ac:dyDescent="0.2">
      <c r="A2073">
        <v>382</v>
      </c>
      <c r="B2073" s="3" t="s">
        <v>383</v>
      </c>
      <c r="C2073" s="3" t="s">
        <v>4492</v>
      </c>
      <c r="D2073">
        <v>600</v>
      </c>
      <c r="E2073">
        <v>1535</v>
      </c>
      <c r="F2073" t="s">
        <v>8219</v>
      </c>
      <c r="G2073" t="s">
        <v>8224</v>
      </c>
      <c r="H2073" t="s">
        <v>8246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8269</v>
      </c>
      <c r="O2073" s="5">
        <f>E2073/D2073</f>
        <v>2.5583333333333331</v>
      </c>
      <c r="P2073" s="6">
        <f>IF(E2073=0,0,E2073/L2073)</f>
        <v>69.772727272727266</v>
      </c>
      <c r="Q2073" t="str">
        <f>LEFT(N2073,FIND("/",N2073)-1)</f>
        <v>film &amp; video</v>
      </c>
      <c r="R2073" t="str">
        <f>RIGHT(N2073,LEN(N2073)-FIND("/",N2073))</f>
        <v>documentary</v>
      </c>
      <c r="S2073" s="10">
        <f>(((J2073/60)/60)/24)+DATE(1970,1,1)</f>
        <v>41144.709490740745</v>
      </c>
      <c r="T2073" s="10">
        <f>(((I2073/60)/60)/24)+DATE(1970,1,1)</f>
        <v>41158.709490740745</v>
      </c>
      <c r="U2073" s="5">
        <f>P2073/3304</f>
        <v>2.1117653532907767E-2</v>
      </c>
      <c r="V2073" s="5">
        <f>L2073/26457</f>
        <v>8.3153796726764188E-4</v>
      </c>
    </row>
    <row r="2074" spans="1:22" ht="48" x14ac:dyDescent="0.2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5">
        <f>E2074/D2074</f>
        <v>1.534</v>
      </c>
      <c r="P2074" s="6">
        <f>IF(E2074=0,0,E2074/L2074)</f>
        <v>109.57142857142857</v>
      </c>
      <c r="Q2074" t="str">
        <f>LEFT(N2074,FIND("/",N2074)-1)</f>
        <v>theater</v>
      </c>
      <c r="R2074" t="str">
        <f>RIGHT(N2074,LEN(N2074)-FIND("/",N2074))</f>
        <v>plays</v>
      </c>
      <c r="S2074" s="10">
        <f>(((J2074/60)/60)/24)+DATE(1970,1,1)</f>
        <v>42513.110787037032</v>
      </c>
      <c r="T2074" s="10">
        <f>(((I2074/60)/60)/24)+DATE(1970,1,1)</f>
        <v>42534.708333333328</v>
      </c>
      <c r="U2074" s="5">
        <f>P2074/3304</f>
        <v>3.3163265306122451E-2</v>
      </c>
      <c r="V2074" s="5">
        <f>L2074/26457</f>
        <v>5.2916052462486296E-4</v>
      </c>
    </row>
    <row r="2075" spans="1:22" ht="48" x14ac:dyDescent="0.2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5">
        <f>E2075/D2075</f>
        <v>0.15329999999999999</v>
      </c>
      <c r="P2075" s="6">
        <f>IF(E2075=0,0,E2075/L2075)</f>
        <v>63.875</v>
      </c>
      <c r="Q2075" t="str">
        <f>LEFT(N2075,FIND("/",N2075)-1)</f>
        <v>photography</v>
      </c>
      <c r="R2075" t="str">
        <f>RIGHT(N2075,LEN(N2075)-FIND("/",N2075))</f>
        <v>photobooks</v>
      </c>
      <c r="S2075" s="10">
        <f>(((J2075/60)/60)/24)+DATE(1970,1,1)</f>
        <v>42068.65552083333</v>
      </c>
      <c r="T2075" s="10">
        <f>(((I2075/60)/60)/24)+DATE(1970,1,1)</f>
        <v>42098.613854166666</v>
      </c>
      <c r="U2075" s="5">
        <f>P2075/3304</f>
        <v>1.9332627118644068E-2</v>
      </c>
      <c r="V2075" s="5">
        <f>L2075/26457</f>
        <v>9.0713232792833656E-4</v>
      </c>
    </row>
    <row r="2076" spans="1:22" ht="48" x14ac:dyDescent="0.2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5">
        <f>E2076/D2076</f>
        <v>1.532</v>
      </c>
      <c r="P2076" s="6">
        <f>IF(E2076=0,0,E2076/L2076)</f>
        <v>41.405405405405403</v>
      </c>
      <c r="Q2076" t="str">
        <f>LEFT(N2076,FIND("/",N2076)-1)</f>
        <v>theater</v>
      </c>
      <c r="R2076" t="str">
        <f>RIGHT(N2076,LEN(N2076)-FIND("/",N2076))</f>
        <v>plays</v>
      </c>
      <c r="S2076" s="10">
        <f>(((J2076/60)/60)/24)+DATE(1970,1,1)</f>
        <v>41820.639189814814</v>
      </c>
      <c r="T2076" s="10">
        <f>(((I2076/60)/60)/24)+DATE(1970,1,1)</f>
        <v>41843.165972222225</v>
      </c>
      <c r="U2076" s="5">
        <f>P2076/3304</f>
        <v>1.2531902362410837E-2</v>
      </c>
      <c r="V2076" s="5">
        <f>L2076/26457</f>
        <v>1.3984956722228521E-3</v>
      </c>
    </row>
    <row r="2077" spans="1:22" ht="48" x14ac:dyDescent="0.2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5">
        <f>E2077/D2077</f>
        <v>3.058E-2</v>
      </c>
      <c r="P2077" s="6">
        <f>IF(E2077=0,0,E2077/L2077)</f>
        <v>84.944444444444443</v>
      </c>
      <c r="Q2077" t="str">
        <f>LEFT(N2077,FIND("/",N2077)-1)</f>
        <v>technology</v>
      </c>
      <c r="R2077" t="str">
        <f>RIGHT(N2077,LEN(N2077)-FIND("/",N2077))</f>
        <v>wearables</v>
      </c>
      <c r="S2077" s="10">
        <f>(((J2077/60)/60)/24)+DATE(1970,1,1)</f>
        <v>41922.741655092592</v>
      </c>
      <c r="T2077" s="10">
        <f>(((I2077/60)/60)/24)+DATE(1970,1,1)</f>
        <v>41952.783321759263</v>
      </c>
      <c r="U2077" s="5">
        <f>P2077/3304</f>
        <v>2.5709577616357279E-2</v>
      </c>
      <c r="V2077" s="5">
        <f>L2077/26457</f>
        <v>6.8034924594625242E-4</v>
      </c>
    </row>
    <row r="2078" spans="1:22" ht="48" x14ac:dyDescent="0.2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5">
        <f>E2078/D2078</f>
        <v>1.0183333333333333</v>
      </c>
      <c r="P2078" s="6">
        <f>IF(E2078=0,0,E2078/L2078)</f>
        <v>61.1</v>
      </c>
      <c r="Q2078" t="str">
        <f>LEFT(N2078,FIND("/",N2078)-1)</f>
        <v>theater</v>
      </c>
      <c r="R2078" t="str">
        <f>RIGHT(N2078,LEN(N2078)-FIND("/",N2078))</f>
        <v>plays</v>
      </c>
      <c r="S2078" s="10">
        <f>(((J2078/60)/60)/24)+DATE(1970,1,1)</f>
        <v>41753.515856481477</v>
      </c>
      <c r="T2078" s="10">
        <f>(((I2078/60)/60)/24)+DATE(1970,1,1)</f>
        <v>41781.921527777777</v>
      </c>
      <c r="U2078" s="5">
        <f>P2078/3304</f>
        <v>1.849273607748184E-2</v>
      </c>
      <c r="V2078" s="5">
        <f>L2078/26457</f>
        <v>9.449295082586839E-4</v>
      </c>
    </row>
    <row r="2079" spans="1:22" ht="48" x14ac:dyDescent="0.2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5">
        <f>E2079/D2079</f>
        <v>0.2036</v>
      </c>
      <c r="P2079" s="6">
        <f>IF(E2079=0,0,E2079/L2079)</f>
        <v>109.07142857142857</v>
      </c>
      <c r="Q2079" t="str">
        <f>LEFT(N2079,FIND("/",N2079)-1)</f>
        <v>publishing</v>
      </c>
      <c r="R2079" t="str">
        <f>RIGHT(N2079,LEN(N2079)-FIND("/",N2079))</f>
        <v>translations</v>
      </c>
      <c r="S2079" s="10">
        <f>(((J2079/60)/60)/24)+DATE(1970,1,1)</f>
        <v>42676.717615740738</v>
      </c>
      <c r="T2079" s="10">
        <f>(((I2079/60)/60)/24)+DATE(1970,1,1)</f>
        <v>42689.759282407409</v>
      </c>
      <c r="U2079" s="5">
        <f>P2079/3304</f>
        <v>3.301193358699412E-2</v>
      </c>
      <c r="V2079" s="5">
        <f>L2079/26457</f>
        <v>5.2916052462486296E-4</v>
      </c>
    </row>
    <row r="2080" spans="1:22" ht="32" x14ac:dyDescent="0.2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5">
        <f>E2080/D2080</f>
        <v>1.0166666666666666</v>
      </c>
      <c r="P2080" s="6">
        <f>IF(E2080=0,0,E2080/L2080)</f>
        <v>152.5</v>
      </c>
      <c r="Q2080" t="str">
        <f>LEFT(N2080,FIND("/",N2080)-1)</f>
        <v>theater</v>
      </c>
      <c r="R2080" t="str">
        <f>RIGHT(N2080,LEN(N2080)-FIND("/",N2080))</f>
        <v>plays</v>
      </c>
      <c r="S2080" s="10">
        <f>(((J2080/60)/60)/24)+DATE(1970,1,1)</f>
        <v>42512.58321759259</v>
      </c>
      <c r="T2080" s="10">
        <f>(((I2080/60)/60)/24)+DATE(1970,1,1)</f>
        <v>42526.58321759259</v>
      </c>
      <c r="U2080" s="5">
        <f>P2080/3304</f>
        <v>4.6156174334140439E-2</v>
      </c>
      <c r="V2080" s="5">
        <f>L2080/26457</f>
        <v>3.7797180330347355E-4</v>
      </c>
    </row>
    <row r="2081" spans="1:22" ht="48" x14ac:dyDescent="0.2">
      <c r="A2081">
        <v>3356</v>
      </c>
      <c r="B2081" s="3" t="s">
        <v>3355</v>
      </c>
      <c r="C2081" s="3" t="s">
        <v>7466</v>
      </c>
      <c r="D2081">
        <v>1500</v>
      </c>
      <c r="E2081">
        <v>1521</v>
      </c>
      <c r="F2081" t="s">
        <v>8219</v>
      </c>
      <c r="G2081" t="s">
        <v>8225</v>
      </c>
      <c r="H2081" t="s">
        <v>8247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8271</v>
      </c>
      <c r="O2081" s="5">
        <f>E2081/D2081</f>
        <v>1.014</v>
      </c>
      <c r="P2081" s="6">
        <f>IF(E2081=0,0,E2081/L2081)</f>
        <v>56.333333333333336</v>
      </c>
      <c r="Q2081" t="str">
        <f>LEFT(N2081,FIND("/",N2081)-1)</f>
        <v>theater</v>
      </c>
      <c r="R2081" t="str">
        <f>RIGHT(N2081,LEN(N2081)-FIND("/",N2081))</f>
        <v>plays</v>
      </c>
      <c r="S2081" s="10">
        <f>(((J2081/60)/60)/24)+DATE(1970,1,1)</f>
        <v>42536.815648148149</v>
      </c>
      <c r="T2081" s="10">
        <f>(((I2081/60)/60)/24)+DATE(1970,1,1)</f>
        <v>42566.815648148149</v>
      </c>
      <c r="U2081" s="5">
        <f>P2081/3304</f>
        <v>1.7050040355125102E-2</v>
      </c>
      <c r="V2081" s="5">
        <f>L2081/26457</f>
        <v>1.0205238689193787E-3</v>
      </c>
    </row>
    <row r="2082" spans="1:22" ht="48" x14ac:dyDescent="0.2">
      <c r="A2082">
        <v>1844</v>
      </c>
      <c r="B2082" s="3" t="s">
        <v>1845</v>
      </c>
      <c r="C2082" s="3" t="s">
        <v>5954</v>
      </c>
      <c r="D2082">
        <v>1500</v>
      </c>
      <c r="E2082">
        <v>1521</v>
      </c>
      <c r="F2082" t="s">
        <v>8219</v>
      </c>
      <c r="G2082" t="s">
        <v>8224</v>
      </c>
      <c r="H2082" t="s">
        <v>8246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8276</v>
      </c>
      <c r="O2082" s="5">
        <f>E2082/D2082</f>
        <v>1.014</v>
      </c>
      <c r="P2082" s="6">
        <f>IF(E2082=0,0,E2082/L2082)</f>
        <v>76.05</v>
      </c>
      <c r="Q2082" t="str">
        <f>LEFT(N2082,FIND("/",N2082)-1)</f>
        <v>music</v>
      </c>
      <c r="R2082" t="str">
        <f>RIGHT(N2082,LEN(N2082)-FIND("/",N2082))</f>
        <v>rock</v>
      </c>
      <c r="S2082" s="10">
        <f>(((J2082/60)/60)/24)+DATE(1970,1,1)</f>
        <v>40666.973541666666</v>
      </c>
      <c r="T2082" s="10">
        <f>(((I2082/60)/60)/24)+DATE(1970,1,1)</f>
        <v>40705.125</v>
      </c>
      <c r="U2082" s="5">
        <f>P2082/3304</f>
        <v>2.3017554479418886E-2</v>
      </c>
      <c r="V2082" s="5">
        <f>L2082/26457</f>
        <v>7.559436066069471E-4</v>
      </c>
    </row>
    <row r="2083" spans="1:22" ht="48" x14ac:dyDescent="0.2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5">
        <f>E2083/D2083</f>
        <v>0.30399999999999999</v>
      </c>
      <c r="P2083" s="6">
        <f>IF(E2083=0,0,E2083/L2083)</f>
        <v>50.666666666666664</v>
      </c>
      <c r="Q2083" t="str">
        <f>LEFT(N2083,FIND("/",N2083)-1)</f>
        <v>music</v>
      </c>
      <c r="R2083" t="str">
        <f>RIGHT(N2083,LEN(N2083)-FIND("/",N2083))</f>
        <v>jazz</v>
      </c>
      <c r="S2083" s="10">
        <f>(((J2083/60)/60)/24)+DATE(1970,1,1)</f>
        <v>41733.737083333333</v>
      </c>
      <c r="T2083" s="10">
        <f>(((I2083/60)/60)/24)+DATE(1970,1,1)</f>
        <v>41763.25</v>
      </c>
      <c r="U2083" s="5">
        <f>P2083/3304</f>
        <v>1.5334947538337368E-2</v>
      </c>
      <c r="V2083" s="5">
        <f>L2083/26457</f>
        <v>1.1339154099104206E-3</v>
      </c>
    </row>
    <row r="2084" spans="1:22" ht="48" x14ac:dyDescent="0.2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5">
        <f>E2084/D2084</f>
        <v>1.012</v>
      </c>
      <c r="P2084" s="6">
        <f>IF(E2084=0,0,E2084/L2084)</f>
        <v>79.89473684210526</v>
      </c>
      <c r="Q2084" t="str">
        <f>LEFT(N2084,FIND("/",N2084)-1)</f>
        <v>theater</v>
      </c>
      <c r="R2084" t="str">
        <f>RIGHT(N2084,LEN(N2084)-FIND("/",N2084))</f>
        <v>plays</v>
      </c>
      <c r="S2084" s="10">
        <f>(((J2084/60)/60)/24)+DATE(1970,1,1)</f>
        <v>41927.873784722222</v>
      </c>
      <c r="T2084" s="10">
        <f>(((I2084/60)/60)/24)+DATE(1970,1,1)</f>
        <v>41950.770833333336</v>
      </c>
      <c r="U2084" s="5">
        <f>P2084/3304</f>
        <v>2.4181215751242512E-2</v>
      </c>
      <c r="V2084" s="5">
        <f>L2084/26457</f>
        <v>7.1814642627659976E-4</v>
      </c>
    </row>
    <row r="2085" spans="1:22" ht="48" x14ac:dyDescent="0.2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5">
        <f>E2085/D2085</f>
        <v>1.0100533333333332</v>
      </c>
      <c r="P2085" s="6">
        <f>IF(E2085=0,0,E2085/L2085)</f>
        <v>38.848205128205123</v>
      </c>
      <c r="Q2085" t="str">
        <f>LEFT(N2085,FIND("/",N2085)-1)</f>
        <v>music</v>
      </c>
      <c r="R2085" t="str">
        <f>RIGHT(N2085,LEN(N2085)-FIND("/",N2085))</f>
        <v>indie rock</v>
      </c>
      <c r="S2085" s="10">
        <f>(((J2085/60)/60)/24)+DATE(1970,1,1)</f>
        <v>41022.645185185182</v>
      </c>
      <c r="T2085" s="10">
        <f>(((I2085/60)/60)/24)+DATE(1970,1,1)</f>
        <v>41052.645185185182</v>
      </c>
      <c r="U2085" s="5">
        <f>P2085/3304</f>
        <v>1.1757931334202519E-2</v>
      </c>
      <c r="V2085" s="5">
        <f>L2085/26457</f>
        <v>1.474090032883547E-3</v>
      </c>
    </row>
    <row r="2086" spans="1:22" ht="48" x14ac:dyDescent="0.2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5">
        <f>E2086/D2086</f>
        <v>1.0073333333333334</v>
      </c>
      <c r="P2086" s="6">
        <f>IF(E2086=0,0,E2086/L2086)</f>
        <v>215.85714285714286</v>
      </c>
      <c r="Q2086" t="str">
        <f>LEFT(N2086,FIND("/",N2086)-1)</f>
        <v>film &amp; video</v>
      </c>
      <c r="R2086" t="str">
        <f>RIGHT(N2086,LEN(N2086)-FIND("/",N2086))</f>
        <v>documentary</v>
      </c>
      <c r="S2086" s="10">
        <f>(((J2086/60)/60)/24)+DATE(1970,1,1)</f>
        <v>40924.650868055556</v>
      </c>
      <c r="T2086" s="10">
        <f>(((I2086/60)/60)/24)+DATE(1970,1,1)</f>
        <v>40954.650868055556</v>
      </c>
      <c r="U2086" s="5">
        <f>P2086/3304</f>
        <v>6.5332065029401587E-2</v>
      </c>
      <c r="V2086" s="5">
        <f>L2086/26457</f>
        <v>2.6458026231243148E-4</v>
      </c>
    </row>
    <row r="2087" spans="1:22" ht="48" x14ac:dyDescent="0.2">
      <c r="A2087">
        <v>3501</v>
      </c>
      <c r="B2087" s="3" t="s">
        <v>3500</v>
      </c>
      <c r="C2087" s="3" t="s">
        <v>7611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8271</v>
      </c>
      <c r="O2087" s="5">
        <f>E2087/D2087</f>
        <v>1.0066666666666666</v>
      </c>
      <c r="P2087" s="6">
        <f>IF(E2087=0,0,E2087/L2087)</f>
        <v>35.952380952380949</v>
      </c>
      <c r="Q2087" t="str">
        <f>LEFT(N2087,FIND("/",N2087)-1)</f>
        <v>theater</v>
      </c>
      <c r="R2087" t="str">
        <f>RIGHT(N2087,LEN(N2087)-FIND("/",N2087))</f>
        <v>plays</v>
      </c>
      <c r="S2087" s="10">
        <f>(((J2087/60)/60)/24)+DATE(1970,1,1)</f>
        <v>42233.763831018514</v>
      </c>
      <c r="T2087" s="10">
        <f>(((I2087/60)/60)/24)+DATE(1970,1,1)</f>
        <v>42258.763831018514</v>
      </c>
      <c r="U2087" s="5">
        <f>P2087/3304</f>
        <v>1.088147123256082E-2</v>
      </c>
      <c r="V2087" s="5">
        <f>L2087/26457</f>
        <v>1.5874815738745889E-3</v>
      </c>
    </row>
    <row r="2088" spans="1:22" ht="48" x14ac:dyDescent="0.2">
      <c r="A2088">
        <v>17</v>
      </c>
      <c r="B2088" s="3" t="s">
        <v>19</v>
      </c>
      <c r="C2088" s="3" t="s">
        <v>4128</v>
      </c>
      <c r="D2088">
        <v>1500</v>
      </c>
      <c r="E2088">
        <v>1510</v>
      </c>
      <c r="F2088" t="s">
        <v>8219</v>
      </c>
      <c r="G2088" t="s">
        <v>8225</v>
      </c>
      <c r="H2088" t="s">
        <v>8247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8265</v>
      </c>
      <c r="O2088" s="5">
        <f>E2088/D2088</f>
        <v>1.0066666666666666</v>
      </c>
      <c r="P2088" s="6">
        <f>IF(E2088=0,0,E2088/L2088)</f>
        <v>41.944444444444443</v>
      </c>
      <c r="Q2088" t="str">
        <f>LEFT(N2088,FIND("/",N2088)-1)</f>
        <v>film &amp; video</v>
      </c>
      <c r="R2088" t="str">
        <f>RIGHT(N2088,LEN(N2088)-FIND("/",N2088))</f>
        <v>television</v>
      </c>
      <c r="S2088" s="10">
        <f>(((J2088/60)/60)/24)+DATE(1970,1,1)</f>
        <v>41917.731736111113</v>
      </c>
      <c r="T2088" s="10">
        <f>(((I2088/60)/60)/24)+DATE(1970,1,1)</f>
        <v>41947.773402777777</v>
      </c>
      <c r="U2088" s="5">
        <f>P2088/3304</f>
        <v>1.2695049771320957E-2</v>
      </c>
      <c r="V2088" s="5">
        <f>L2088/26457</f>
        <v>1.3606984918925048E-3</v>
      </c>
    </row>
    <row r="2089" spans="1:22" ht="48" x14ac:dyDescent="0.2">
      <c r="A2089">
        <v>1377</v>
      </c>
      <c r="B2089" s="3" t="s">
        <v>1378</v>
      </c>
      <c r="C2089" s="3" t="s">
        <v>5487</v>
      </c>
      <c r="D2089">
        <v>1300</v>
      </c>
      <c r="E2089">
        <v>1510</v>
      </c>
      <c r="F2089" t="s">
        <v>8219</v>
      </c>
      <c r="G2089" t="s">
        <v>8224</v>
      </c>
      <c r="H2089" t="s">
        <v>8246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8276</v>
      </c>
      <c r="O2089" s="5">
        <f>E2089/D2089</f>
        <v>1.1615384615384616</v>
      </c>
      <c r="P2089" s="6">
        <f>IF(E2089=0,0,E2089/L2089)</f>
        <v>48.70967741935484</v>
      </c>
      <c r="Q2089" t="str">
        <f>LEFT(N2089,FIND("/",N2089)-1)</f>
        <v>music</v>
      </c>
      <c r="R2089" t="str">
        <f>RIGHT(N2089,LEN(N2089)-FIND("/",N2089))</f>
        <v>rock</v>
      </c>
      <c r="S2089" s="10">
        <f>(((J2089/60)/60)/24)+DATE(1970,1,1)</f>
        <v>42747.219560185185</v>
      </c>
      <c r="T2089" s="10">
        <f>(((I2089/60)/60)/24)+DATE(1970,1,1)</f>
        <v>42769.174305555556</v>
      </c>
      <c r="U2089" s="5">
        <f>P2089/3304</f>
        <v>1.4742638444114661E-2</v>
      </c>
      <c r="V2089" s="5">
        <f>L2089/26457</f>
        <v>1.171712590240768E-3</v>
      </c>
    </row>
    <row r="2090" spans="1:22" ht="32" x14ac:dyDescent="0.2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5">
        <f>E2090/D2090</f>
        <v>1.0066666666666666</v>
      </c>
      <c r="P2090" s="6">
        <f>IF(E2090=0,0,E2090/L2090)</f>
        <v>75.5</v>
      </c>
      <c r="Q2090" t="str">
        <f>LEFT(N2090,FIND("/",N2090)-1)</f>
        <v>theater</v>
      </c>
      <c r="R2090" t="str">
        <f>RIGHT(N2090,LEN(N2090)-FIND("/",N2090))</f>
        <v>plays</v>
      </c>
      <c r="S2090" s="10">
        <f>(((J2090/60)/60)/24)+DATE(1970,1,1)</f>
        <v>41775.858564814815</v>
      </c>
      <c r="T2090" s="10">
        <f>(((I2090/60)/60)/24)+DATE(1970,1,1)</f>
        <v>41822.165972222225</v>
      </c>
      <c r="U2090" s="5">
        <f>P2090/3304</f>
        <v>2.2851089588377723E-2</v>
      </c>
      <c r="V2090" s="5">
        <f>L2090/26457</f>
        <v>7.559436066069471E-4</v>
      </c>
    </row>
    <row r="2091" spans="1:22" ht="32" x14ac:dyDescent="0.2">
      <c r="A2091">
        <v>3076</v>
      </c>
      <c r="B2091" s="3" t="s">
        <v>3076</v>
      </c>
      <c r="C2091" s="3" t="s">
        <v>7186</v>
      </c>
      <c r="D2091">
        <v>10000</v>
      </c>
      <c r="E2091">
        <v>1506</v>
      </c>
      <c r="F2091" t="s">
        <v>8221</v>
      </c>
      <c r="G2091" t="s">
        <v>8224</v>
      </c>
      <c r="H2091" t="s">
        <v>8246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8303</v>
      </c>
      <c r="O2091" s="5">
        <f>E2091/D2091</f>
        <v>0.15060000000000001</v>
      </c>
      <c r="P2091" s="6">
        <f>IF(E2091=0,0,E2091/L2091)</f>
        <v>30.12</v>
      </c>
      <c r="Q2091" t="str">
        <f>LEFT(N2091,FIND("/",N2091)-1)</f>
        <v>theater</v>
      </c>
      <c r="R2091" t="str">
        <f>RIGHT(N2091,LEN(N2091)-FIND("/",N2091))</f>
        <v>spaces</v>
      </c>
      <c r="S2091" s="10">
        <f>(((J2091/60)/60)/24)+DATE(1970,1,1)</f>
        <v>42226.651886574073</v>
      </c>
      <c r="T2091" s="10">
        <f>(((I2091/60)/60)/24)+DATE(1970,1,1)</f>
        <v>42286.651886574073</v>
      </c>
      <c r="U2091" s="5">
        <f>P2091/3304</f>
        <v>9.1162227602905564E-3</v>
      </c>
      <c r="V2091" s="5">
        <f>L2091/26457</f>
        <v>1.8898590165173678E-3</v>
      </c>
    </row>
    <row r="2092" spans="1:22" ht="48" x14ac:dyDescent="0.2">
      <c r="A2092">
        <v>85</v>
      </c>
      <c r="B2092" s="3" t="s">
        <v>87</v>
      </c>
      <c r="C2092" s="3" t="s">
        <v>4196</v>
      </c>
      <c r="D2092">
        <v>1200</v>
      </c>
      <c r="E2092">
        <v>1506</v>
      </c>
      <c r="F2092" t="s">
        <v>8219</v>
      </c>
      <c r="G2092" t="s">
        <v>8224</v>
      </c>
      <c r="H2092" t="s">
        <v>8246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8266</v>
      </c>
      <c r="O2092" s="5">
        <f>E2092/D2092</f>
        <v>1.2549999999999999</v>
      </c>
      <c r="P2092" s="6">
        <f>IF(E2092=0,0,E2092/L2092)</f>
        <v>71.714285714285708</v>
      </c>
      <c r="Q2092" t="str">
        <f>LEFT(N2092,FIND("/",N2092)-1)</f>
        <v>film &amp; video</v>
      </c>
      <c r="R2092" t="str">
        <f>RIGHT(N2092,LEN(N2092)-FIND("/",N2092))</f>
        <v>shorts</v>
      </c>
      <c r="S2092" s="10">
        <f>(((J2092/60)/60)/24)+DATE(1970,1,1)</f>
        <v>40779.125428240739</v>
      </c>
      <c r="T2092" s="10">
        <f>(((I2092/60)/60)/24)+DATE(1970,1,1)</f>
        <v>40809.125428240739</v>
      </c>
      <c r="U2092" s="5">
        <f>P2092/3304</f>
        <v>2.1705292286406087E-2</v>
      </c>
      <c r="V2092" s="5">
        <f>L2092/26457</f>
        <v>7.9374078693729444E-4</v>
      </c>
    </row>
    <row r="2093" spans="1:22" ht="48" x14ac:dyDescent="0.2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5">
        <f>E2093/D2093</f>
        <v>1.0033333333333334</v>
      </c>
      <c r="P2093" s="6">
        <f>IF(E2093=0,0,E2093/L2093)</f>
        <v>38.589743589743591</v>
      </c>
      <c r="Q2093" t="str">
        <f>LEFT(N2093,FIND("/",N2093)-1)</f>
        <v>theater</v>
      </c>
      <c r="R2093" t="str">
        <f>RIGHT(N2093,LEN(N2093)-FIND("/",N2093))</f>
        <v>plays</v>
      </c>
      <c r="S2093" s="10">
        <f>(((J2093/60)/60)/24)+DATE(1970,1,1)</f>
        <v>42129.541585648149</v>
      </c>
      <c r="T2093" s="10">
        <f>(((I2093/60)/60)/24)+DATE(1970,1,1)</f>
        <v>42159.541585648149</v>
      </c>
      <c r="U2093" s="5">
        <f>P2093/3304</f>
        <v>1.1679704476314647E-2</v>
      </c>
      <c r="V2093" s="5">
        <f>L2093/26457</f>
        <v>1.474090032883547E-3</v>
      </c>
    </row>
    <row r="2094" spans="1:22" ht="48" x14ac:dyDescent="0.2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5">
        <f>E2094/D2094</f>
        <v>1.2524999999999999</v>
      </c>
      <c r="P2094" s="6">
        <f>IF(E2094=0,0,E2094/L2094)</f>
        <v>44.205882352941174</v>
      </c>
      <c r="Q2094" t="str">
        <f>LEFT(N2094,FIND("/",N2094)-1)</f>
        <v>music</v>
      </c>
      <c r="R2094" t="str">
        <f>RIGHT(N2094,LEN(N2094)-FIND("/",N2094))</f>
        <v>rock</v>
      </c>
      <c r="S2094" s="10">
        <f>(((J2094/60)/60)/24)+DATE(1970,1,1)</f>
        <v>41270.954351851848</v>
      </c>
      <c r="T2094" s="10">
        <f>(((I2094/60)/60)/24)+DATE(1970,1,1)</f>
        <v>41300.954351851848</v>
      </c>
      <c r="U2094" s="5">
        <f>P2094/3304</f>
        <v>1.3379504344110525E-2</v>
      </c>
      <c r="V2094" s="5">
        <f>L2094/26457</f>
        <v>1.2851041312318102E-3</v>
      </c>
    </row>
    <row r="2095" spans="1:22" ht="48" x14ac:dyDescent="0.2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5">
        <f>E2095/D2095</f>
        <v>1.0016666666666667</v>
      </c>
      <c r="P2095" s="6">
        <f>IF(E2095=0,0,E2095/L2095)</f>
        <v>46.953125</v>
      </c>
      <c r="Q2095" t="str">
        <f>LEFT(N2095,FIND("/",N2095)-1)</f>
        <v>music</v>
      </c>
      <c r="R2095" t="str">
        <f>RIGHT(N2095,LEN(N2095)-FIND("/",N2095))</f>
        <v>rock</v>
      </c>
      <c r="S2095" s="10">
        <f>(((J2095/60)/60)/24)+DATE(1970,1,1)</f>
        <v>40788.297650462962</v>
      </c>
      <c r="T2095" s="10">
        <f>(((I2095/60)/60)/24)+DATE(1970,1,1)</f>
        <v>40830.958333333336</v>
      </c>
      <c r="U2095" s="5">
        <f>P2095/3304</f>
        <v>1.4210994249394673E-2</v>
      </c>
      <c r="V2095" s="5">
        <f>L2095/26457</f>
        <v>1.2095097705711155E-3</v>
      </c>
    </row>
    <row r="2096" spans="1:22" ht="48" x14ac:dyDescent="0.2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5">
        <f>E2096/D2096</f>
        <v>1.0006666666666666</v>
      </c>
      <c r="P2096" s="6">
        <f>IF(E2096=0,0,E2096/L2096)</f>
        <v>107.21428571428571</v>
      </c>
      <c r="Q2096" t="str">
        <f>LEFT(N2096,FIND("/",N2096)-1)</f>
        <v>music</v>
      </c>
      <c r="R2096" t="str">
        <f>RIGHT(N2096,LEN(N2096)-FIND("/",N2096))</f>
        <v>rock</v>
      </c>
      <c r="S2096" s="10">
        <f>(((J2096/60)/60)/24)+DATE(1970,1,1)</f>
        <v>41494.963587962964</v>
      </c>
      <c r="T2096" s="10">
        <f>(((I2096/60)/60)/24)+DATE(1970,1,1)</f>
        <v>41523.165972222225</v>
      </c>
      <c r="U2096" s="5">
        <f>P2096/3304</f>
        <v>3.2449844344517469E-2</v>
      </c>
      <c r="V2096" s="5">
        <f>L2096/26457</f>
        <v>5.2916052462486296E-4</v>
      </c>
    </row>
    <row r="2097" spans="1:22" ht="48" x14ac:dyDescent="0.2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5">
        <f>E2097/D2097</f>
        <v>1.0005066666666667</v>
      </c>
      <c r="P2097" s="6">
        <f>IF(E2097=0,0,E2097/L2097)</f>
        <v>39.493684210526318</v>
      </c>
      <c r="Q2097" t="str">
        <f>LEFT(N2097,FIND("/",N2097)-1)</f>
        <v>music</v>
      </c>
      <c r="R2097" t="str">
        <f>RIGHT(N2097,LEN(N2097)-FIND("/",N2097))</f>
        <v>indie rock</v>
      </c>
      <c r="S2097" s="10">
        <f>(((J2097/60)/60)/24)+DATE(1970,1,1)</f>
        <v>41026.083298611113</v>
      </c>
      <c r="T2097" s="10">
        <f>(((I2097/60)/60)/24)+DATE(1970,1,1)</f>
        <v>41056.083298611113</v>
      </c>
      <c r="U2097" s="5">
        <f>P2097/3304</f>
        <v>1.1953294252580605E-2</v>
      </c>
      <c r="V2097" s="5">
        <f>L2097/26457</f>
        <v>1.4362928525531995E-3</v>
      </c>
    </row>
    <row r="2098" spans="1:22" ht="48" x14ac:dyDescent="0.2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5">
        <f>E2098/D2098</f>
        <v>1.0001333333333333</v>
      </c>
      <c r="P2098" s="6">
        <f>IF(E2098=0,0,E2098/L2098)</f>
        <v>40.545945945945945</v>
      </c>
      <c r="Q2098" t="str">
        <f>LEFT(N2098,FIND("/",N2098)-1)</f>
        <v>theater</v>
      </c>
      <c r="R2098" t="str">
        <f>RIGHT(N2098,LEN(N2098)-FIND("/",N2098))</f>
        <v>plays</v>
      </c>
      <c r="S2098" s="10">
        <f>(((J2098/60)/60)/24)+DATE(1970,1,1)</f>
        <v>42460.733530092592</v>
      </c>
      <c r="T2098" s="10">
        <f>(((I2098/60)/60)/24)+DATE(1970,1,1)</f>
        <v>42490.733530092592</v>
      </c>
      <c r="U2098" s="5">
        <f>P2098/3304</f>
        <v>1.2271775407368627E-2</v>
      </c>
      <c r="V2098" s="5">
        <f>L2098/26457</f>
        <v>1.3984956722228521E-3</v>
      </c>
    </row>
    <row r="2099" spans="1:22" ht="32" x14ac:dyDescent="0.2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5">
        <f>E2099/D2099</f>
        <v>1.0344827586206897</v>
      </c>
      <c r="P2099" s="6">
        <f>IF(E2099=0,0,E2099/L2099)</f>
        <v>31.914893617021278</v>
      </c>
      <c r="Q2099" t="str">
        <f>LEFT(N2099,FIND("/",N2099)-1)</f>
        <v>music</v>
      </c>
      <c r="R2099" t="str">
        <f>RIGHT(N2099,LEN(N2099)-FIND("/",N2099))</f>
        <v>metal</v>
      </c>
      <c r="S2099" s="10">
        <f>(((J2099/60)/60)/24)+DATE(1970,1,1)</f>
        <v>42545.125196759262</v>
      </c>
      <c r="T2099" s="10">
        <f>(((I2099/60)/60)/24)+DATE(1970,1,1)</f>
        <v>42575.125196759262</v>
      </c>
      <c r="U2099" s="5">
        <f>P2099/3304</f>
        <v>9.659471433723147E-3</v>
      </c>
      <c r="V2099" s="5">
        <f>L2099/26457</f>
        <v>1.7764674755263257E-3</v>
      </c>
    </row>
    <row r="2100" spans="1:22" ht="48" x14ac:dyDescent="0.2">
      <c r="A2100">
        <v>3581</v>
      </c>
      <c r="B2100" s="3" t="s">
        <v>3580</v>
      </c>
      <c r="C2100" s="3" t="s">
        <v>7691</v>
      </c>
      <c r="D2100">
        <v>1500</v>
      </c>
      <c r="E2100">
        <v>1500</v>
      </c>
      <c r="F2100" t="s">
        <v>8219</v>
      </c>
      <c r="G2100" t="s">
        <v>8225</v>
      </c>
      <c r="H2100" t="s">
        <v>8247</v>
      </c>
      <c r="I2100">
        <v>1406719110</v>
      </c>
      <c r="J2100">
        <v>1405509510</v>
      </c>
      <c r="K2100" t="b">
        <v>0</v>
      </c>
      <c r="L2100">
        <v>45</v>
      </c>
      <c r="M2100" t="b">
        <v>1</v>
      </c>
      <c r="N2100" t="s">
        <v>8271</v>
      </c>
      <c r="O2100" s="5">
        <f>E2100/D2100</f>
        <v>1</v>
      </c>
      <c r="P2100" s="6">
        <f>IF(E2100=0,0,E2100/L2100)</f>
        <v>33.333333333333336</v>
      </c>
      <c r="Q2100" t="str">
        <f>LEFT(N2100,FIND("/",N2100)-1)</f>
        <v>theater</v>
      </c>
      <c r="R2100" t="str">
        <f>RIGHT(N2100,LEN(N2100)-FIND("/",N2100))</f>
        <v>plays</v>
      </c>
      <c r="S2100" s="10">
        <f>(((J2100/60)/60)/24)+DATE(1970,1,1)</f>
        <v>41836.471180555556</v>
      </c>
      <c r="T2100" s="10">
        <f>(((I2100/60)/60)/24)+DATE(1970,1,1)</f>
        <v>41850.471180555556</v>
      </c>
      <c r="U2100" s="5">
        <f>P2100/3304</f>
        <v>1.0088781275221954E-2</v>
      </c>
      <c r="V2100" s="5">
        <f>L2100/26457</f>
        <v>1.700873114865631E-3</v>
      </c>
    </row>
    <row r="2101" spans="1:22" ht="48" x14ac:dyDescent="0.2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8271</v>
      </c>
      <c r="O2101" s="5">
        <f>E2101/D2101</f>
        <v>1.25</v>
      </c>
      <c r="P2101" s="6">
        <f>IF(E2101=0,0,E2101/L2101)</f>
        <v>50</v>
      </c>
      <c r="Q2101" t="str">
        <f>LEFT(N2101,FIND("/",N2101)-1)</f>
        <v>theater</v>
      </c>
      <c r="R2101" t="str">
        <f>RIGHT(N2101,LEN(N2101)-FIND("/",N2101))</f>
        <v>plays</v>
      </c>
      <c r="S2101" s="10">
        <f>(((J2101/60)/60)/24)+DATE(1970,1,1)</f>
        <v>42722.882361111115</v>
      </c>
      <c r="T2101" s="10">
        <f>(((I2101/60)/60)/24)+DATE(1970,1,1)</f>
        <v>42752.882361111115</v>
      </c>
      <c r="U2101" s="5">
        <f>P2101/3304</f>
        <v>1.513317191283293E-2</v>
      </c>
      <c r="V2101" s="5">
        <f>L2101/26457</f>
        <v>1.1339154099104206E-3</v>
      </c>
    </row>
    <row r="2102" spans="1:22" ht="80" x14ac:dyDescent="0.2">
      <c r="A2102">
        <v>3031</v>
      </c>
      <c r="B2102" s="3" t="s">
        <v>3031</v>
      </c>
      <c r="C2102" s="3" t="s">
        <v>7141</v>
      </c>
      <c r="D2102">
        <v>1500</v>
      </c>
      <c r="E2102">
        <v>1500</v>
      </c>
      <c r="F2102" t="s">
        <v>8219</v>
      </c>
      <c r="G2102" t="s">
        <v>8224</v>
      </c>
      <c r="H2102" t="s">
        <v>8246</v>
      </c>
      <c r="I2102">
        <v>1476479447</v>
      </c>
      <c r="J2102">
        <v>1471295447</v>
      </c>
      <c r="K2102" t="b">
        <v>0</v>
      </c>
      <c r="L2102">
        <v>29</v>
      </c>
      <c r="M2102" t="b">
        <v>1</v>
      </c>
      <c r="N2102" t="s">
        <v>8303</v>
      </c>
      <c r="O2102" s="5">
        <f>E2102/D2102</f>
        <v>1</v>
      </c>
      <c r="P2102" s="6">
        <f>IF(E2102=0,0,E2102/L2102)</f>
        <v>51.724137931034484</v>
      </c>
      <c r="Q2102" t="str">
        <f>LEFT(N2102,FIND("/",N2102)-1)</f>
        <v>theater</v>
      </c>
      <c r="R2102" t="str">
        <f>RIGHT(N2102,LEN(N2102)-FIND("/",N2102))</f>
        <v>spaces</v>
      </c>
      <c r="S2102" s="10">
        <f>(((J2102/60)/60)/24)+DATE(1970,1,1)</f>
        <v>42597.882488425923</v>
      </c>
      <c r="T2102" s="10">
        <f>(((I2102/60)/60)/24)+DATE(1970,1,1)</f>
        <v>42657.882488425923</v>
      </c>
      <c r="U2102" s="5">
        <f>P2102/3304</f>
        <v>1.5655005427068547E-2</v>
      </c>
      <c r="V2102" s="5">
        <f>L2102/26457</f>
        <v>1.0961182295800734E-3</v>
      </c>
    </row>
    <row r="2103" spans="1:22" ht="48" x14ac:dyDescent="0.2">
      <c r="A2103">
        <v>3427</v>
      </c>
      <c r="B2103" s="3" t="s">
        <v>3426</v>
      </c>
      <c r="C2103" s="3" t="s">
        <v>7537</v>
      </c>
      <c r="D2103">
        <v>1500</v>
      </c>
      <c r="E2103">
        <v>1500</v>
      </c>
      <c r="F2103" t="s">
        <v>8219</v>
      </c>
      <c r="G2103" t="s">
        <v>8225</v>
      </c>
      <c r="H2103" t="s">
        <v>8247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8271</v>
      </c>
      <c r="O2103" s="5">
        <f>E2103/D2103</f>
        <v>1</v>
      </c>
      <c r="P2103" s="6">
        <f>IF(E2103=0,0,E2103/L2103)</f>
        <v>51.724137931034484</v>
      </c>
      <c r="Q2103" t="str">
        <f>LEFT(N2103,FIND("/",N2103)-1)</f>
        <v>theater</v>
      </c>
      <c r="R2103" t="str">
        <f>RIGHT(N2103,LEN(N2103)-FIND("/",N2103))</f>
        <v>plays</v>
      </c>
      <c r="S2103" s="10">
        <f>(((J2103/60)/60)/24)+DATE(1970,1,1)</f>
        <v>41792.645277777774</v>
      </c>
      <c r="T2103" s="10">
        <f>(((I2103/60)/60)/24)+DATE(1970,1,1)</f>
        <v>41822.645277777774</v>
      </c>
      <c r="U2103" s="5">
        <f>P2103/3304</f>
        <v>1.5655005427068547E-2</v>
      </c>
      <c r="V2103" s="5">
        <f>L2103/26457</f>
        <v>1.0961182295800734E-3</v>
      </c>
    </row>
    <row r="2104" spans="1:22" ht="48" x14ac:dyDescent="0.2">
      <c r="A2104">
        <v>3493</v>
      </c>
      <c r="B2104" s="3" t="s">
        <v>3492</v>
      </c>
      <c r="C2104" s="3" t="s">
        <v>7603</v>
      </c>
      <c r="D2104">
        <v>1500</v>
      </c>
      <c r="E2104">
        <v>1500</v>
      </c>
      <c r="F2104" t="s">
        <v>8219</v>
      </c>
      <c r="G2104" t="s">
        <v>8224</v>
      </c>
      <c r="H2104" t="s">
        <v>8246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8271</v>
      </c>
      <c r="O2104" s="5">
        <f>E2104/D2104</f>
        <v>1</v>
      </c>
      <c r="P2104" s="6">
        <f>IF(E2104=0,0,E2104/L2104)</f>
        <v>51.724137931034484</v>
      </c>
      <c r="Q2104" t="str">
        <f>LEFT(N2104,FIND("/",N2104)-1)</f>
        <v>theater</v>
      </c>
      <c r="R2104" t="str">
        <f>RIGHT(N2104,LEN(N2104)-FIND("/",N2104))</f>
        <v>plays</v>
      </c>
      <c r="S2104" s="10">
        <f>(((J2104/60)/60)/24)+DATE(1970,1,1)</f>
        <v>41848.866157407407</v>
      </c>
      <c r="T2104" s="10">
        <f>(((I2104/60)/60)/24)+DATE(1970,1,1)</f>
        <v>41868.21597222222</v>
      </c>
      <c r="U2104" s="5">
        <f>P2104/3304</f>
        <v>1.5655005427068547E-2</v>
      </c>
      <c r="V2104" s="5">
        <f>L2104/26457</f>
        <v>1.0961182295800734E-3</v>
      </c>
    </row>
    <row r="2105" spans="1:22" ht="48" x14ac:dyDescent="0.2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5">
        <f>E2105/D2105</f>
        <v>1</v>
      </c>
      <c r="P2105" s="6">
        <f>IF(E2105=0,0,E2105/L2105)</f>
        <v>55.555555555555557</v>
      </c>
      <c r="Q2105" t="str">
        <f>LEFT(N2105,FIND("/",N2105)-1)</f>
        <v>theater</v>
      </c>
      <c r="R2105" t="str">
        <f>RIGHT(N2105,LEN(N2105)-FIND("/",N2105))</f>
        <v>musical</v>
      </c>
      <c r="S2105" s="10">
        <f>(((J2105/60)/60)/24)+DATE(1970,1,1)</f>
        <v>42499.842962962968</v>
      </c>
      <c r="T2105" s="10">
        <f>(((I2105/60)/60)/24)+DATE(1970,1,1)</f>
        <v>42519.024999999994</v>
      </c>
      <c r="U2105" s="5">
        <f>P2105/3304</f>
        <v>1.6814635458703257E-2</v>
      </c>
      <c r="V2105" s="5">
        <f>L2105/26457</f>
        <v>1.0205238689193787E-3</v>
      </c>
    </row>
    <row r="2106" spans="1:22" ht="48" x14ac:dyDescent="0.2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5">
        <f>E2106/D2106</f>
        <v>0.15</v>
      </c>
      <c r="P2106" s="6">
        <f>IF(E2106=0,0,E2106/L2106)</f>
        <v>150</v>
      </c>
      <c r="Q2106" t="str">
        <f>LEFT(N2106,FIND("/",N2106)-1)</f>
        <v>theater</v>
      </c>
      <c r="R2106" t="str">
        <f>RIGHT(N2106,LEN(N2106)-FIND("/",N2106))</f>
        <v>musical</v>
      </c>
      <c r="S2106" s="10">
        <f>(((J2106/60)/60)/24)+DATE(1970,1,1)</f>
        <v>41793.17219907407</v>
      </c>
      <c r="T2106" s="10">
        <f>(((I2106/60)/60)/24)+DATE(1970,1,1)</f>
        <v>41823.17219907407</v>
      </c>
      <c r="U2106" s="5">
        <f>P2106/3304</f>
        <v>4.5399515738498791E-2</v>
      </c>
      <c r="V2106" s="5">
        <f>L2106/26457</f>
        <v>3.7797180330347355E-4</v>
      </c>
    </row>
    <row r="2107" spans="1:22" ht="32" x14ac:dyDescent="0.2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5">
        <f>E2107/D2107</f>
        <v>2.6660714285714284E-2</v>
      </c>
      <c r="P2107" s="6">
        <f>IF(E2107=0,0,E2107/L2107)</f>
        <v>17.987951807228917</v>
      </c>
      <c r="Q2107" t="str">
        <f>LEFT(N2107,FIND("/",N2107)-1)</f>
        <v>games</v>
      </c>
      <c r="R2107" t="str">
        <f>RIGHT(N2107,LEN(N2107)-FIND("/",N2107))</f>
        <v>video games</v>
      </c>
      <c r="S2107" s="10">
        <f>(((J2107/60)/60)/24)+DATE(1970,1,1)</f>
        <v>41488.85423611111</v>
      </c>
      <c r="T2107" s="10">
        <f>(((I2107/60)/60)/24)+DATE(1970,1,1)</f>
        <v>41533.85423611111</v>
      </c>
      <c r="U2107" s="5">
        <f>P2107/3304</f>
        <v>5.4442953411709795E-3</v>
      </c>
      <c r="V2107" s="5">
        <f>L2107/26457</f>
        <v>3.1371659674188307E-3</v>
      </c>
    </row>
    <row r="2108" spans="1:22" ht="48" x14ac:dyDescent="0.2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5">
        <f>E2108/D2108</f>
        <v>0.14860000000000001</v>
      </c>
      <c r="P2108" s="6">
        <f>IF(E2108=0,0,E2108/L2108)</f>
        <v>47.935483870967744</v>
      </c>
      <c r="Q2108" t="str">
        <f>LEFT(N2108,FIND("/",N2108)-1)</f>
        <v>technology</v>
      </c>
      <c r="R2108" t="str">
        <f>RIGHT(N2108,LEN(N2108)-FIND("/",N2108))</f>
        <v>wearables</v>
      </c>
      <c r="S2108" s="10">
        <f>(((J2108/60)/60)/24)+DATE(1970,1,1)</f>
        <v>41928.904189814813</v>
      </c>
      <c r="T2108" s="10">
        <f>(((I2108/60)/60)/24)+DATE(1970,1,1)</f>
        <v>41973.945856481485</v>
      </c>
      <c r="U2108" s="5">
        <f>P2108/3304</f>
        <v>1.45083183628837E-2</v>
      </c>
      <c r="V2108" s="5">
        <f>L2108/26457</f>
        <v>1.171712590240768E-3</v>
      </c>
    </row>
    <row r="2109" spans="1:22" ht="48" x14ac:dyDescent="0.2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5">
        <f>E2109/D2109</f>
        <v>1.98</v>
      </c>
      <c r="P2109" s="6">
        <f>IF(E2109=0,0,E2109/L2109)</f>
        <v>53.035714285714285</v>
      </c>
      <c r="Q2109" t="str">
        <f>LEFT(N2109,FIND("/",N2109)-1)</f>
        <v>film &amp; video</v>
      </c>
      <c r="R2109" t="str">
        <f>RIGHT(N2109,LEN(N2109)-FIND("/",N2109))</f>
        <v>shorts</v>
      </c>
      <c r="S2109" s="10">
        <f>(((J2109/60)/60)/24)+DATE(1970,1,1)</f>
        <v>41100.158877314818</v>
      </c>
      <c r="T2109" s="10">
        <f>(((I2109/60)/60)/24)+DATE(1970,1,1)</f>
        <v>41104.126388888886</v>
      </c>
      <c r="U2109" s="5">
        <f>P2109/3304</f>
        <v>1.6051971636112071E-2</v>
      </c>
      <c r="V2109" s="5">
        <f>L2109/26457</f>
        <v>1.0583210492497259E-3</v>
      </c>
    </row>
    <row r="2110" spans="1:22" ht="64" x14ac:dyDescent="0.2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5">
        <f>E2110/D2110</f>
        <v>1.4710000000000001E-2</v>
      </c>
      <c r="P2110" s="6">
        <f>IF(E2110=0,0,E2110/L2110)</f>
        <v>61.291666666666664</v>
      </c>
      <c r="Q2110" t="str">
        <f>LEFT(N2110,FIND("/",N2110)-1)</f>
        <v>technology</v>
      </c>
      <c r="R2110" t="str">
        <f>RIGHT(N2110,LEN(N2110)-FIND("/",N2110))</f>
        <v>wearables</v>
      </c>
      <c r="S2110" s="10">
        <f>(((J2110/60)/60)/24)+DATE(1970,1,1)</f>
        <v>42012.768298611118</v>
      </c>
      <c r="T2110" s="10">
        <f>(((I2110/60)/60)/24)+DATE(1970,1,1)</f>
        <v>42042.768298611118</v>
      </c>
      <c r="U2110" s="5">
        <f>P2110/3304</f>
        <v>1.8550746569814366E-2</v>
      </c>
      <c r="V2110" s="5">
        <f>L2110/26457</f>
        <v>9.0713232792833656E-4</v>
      </c>
    </row>
    <row r="2111" spans="1:22" ht="48" x14ac:dyDescent="0.2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5">
        <f>E2111/D2111</f>
        <v>1.3700934579439252</v>
      </c>
      <c r="P2111" s="6">
        <f>IF(E2111=0,0,E2111/L2111)</f>
        <v>34.904761904761905</v>
      </c>
      <c r="Q2111" t="str">
        <f>LEFT(N2111,FIND("/",N2111)-1)</f>
        <v>technology</v>
      </c>
      <c r="R2111" t="str">
        <f>RIGHT(N2111,LEN(N2111)-FIND("/",N2111))</f>
        <v>space exploration</v>
      </c>
      <c r="S2111" s="10">
        <f>(((J2111/60)/60)/24)+DATE(1970,1,1)</f>
        <v>42494.061793981484</v>
      </c>
      <c r="T2111" s="10">
        <f>(((I2111/60)/60)/24)+DATE(1970,1,1)</f>
        <v>42519.061793981484</v>
      </c>
      <c r="U2111" s="5">
        <f>P2111/3304</f>
        <v>1.0564395249625274E-2</v>
      </c>
      <c r="V2111" s="5">
        <f>L2111/26457</f>
        <v>1.5874815738745889E-3</v>
      </c>
    </row>
    <row r="2112" spans="1:22" ht="48" x14ac:dyDescent="0.2">
      <c r="A2112">
        <v>3902</v>
      </c>
      <c r="B2112" s="3" t="s">
        <v>3899</v>
      </c>
      <c r="C2112" s="3" t="s">
        <v>8010</v>
      </c>
      <c r="D2112">
        <v>3000</v>
      </c>
      <c r="E2112">
        <v>1465</v>
      </c>
      <c r="F2112" t="s">
        <v>8221</v>
      </c>
      <c r="G2112" t="s">
        <v>8225</v>
      </c>
      <c r="H2112" t="s">
        <v>8247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8271</v>
      </c>
      <c r="O2112" s="5">
        <f>E2112/D2112</f>
        <v>0.48833333333333334</v>
      </c>
      <c r="P2112" s="6">
        <f>IF(E2112=0,0,E2112/L2112)</f>
        <v>47.258064516129032</v>
      </c>
      <c r="Q2112" t="str">
        <f>LEFT(N2112,FIND("/",N2112)-1)</f>
        <v>theater</v>
      </c>
      <c r="R2112" t="str">
        <f>RIGHT(N2112,LEN(N2112)-FIND("/",N2112))</f>
        <v>plays</v>
      </c>
      <c r="S2112" s="10">
        <f>(((J2112/60)/60)/24)+DATE(1970,1,1)</f>
        <v>42663.468078703707</v>
      </c>
      <c r="T2112" s="10">
        <f>(((I2112/60)/60)/24)+DATE(1970,1,1)</f>
        <v>42688.509745370371</v>
      </c>
      <c r="U2112" s="5">
        <f>P2112/3304</f>
        <v>1.4303288291806607E-2</v>
      </c>
      <c r="V2112" s="5">
        <f>L2112/26457</f>
        <v>1.171712590240768E-3</v>
      </c>
    </row>
    <row r="2113" spans="1:22" ht="32" x14ac:dyDescent="0.2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5">
        <f>E2113/D2113</f>
        <v>0.29299999999999998</v>
      </c>
      <c r="P2113" s="6">
        <f>IF(E2113=0,0,E2113/L2113)</f>
        <v>61.041666666666664</v>
      </c>
      <c r="Q2113" t="str">
        <f>LEFT(N2113,FIND("/",N2113)-1)</f>
        <v>music</v>
      </c>
      <c r="R2113" t="str">
        <f>RIGHT(N2113,LEN(N2113)-FIND("/",N2113))</f>
        <v>world music</v>
      </c>
      <c r="S2113" s="10">
        <f>(((J2113/60)/60)/24)+DATE(1970,1,1)</f>
        <v>40754.729259259257</v>
      </c>
      <c r="T2113" s="10">
        <f>(((I2113/60)/60)/24)+DATE(1970,1,1)</f>
        <v>40814.729259259257</v>
      </c>
      <c r="U2113" s="5">
        <f>P2113/3304</f>
        <v>1.84750807102502E-2</v>
      </c>
      <c r="V2113" s="5">
        <f>L2113/26457</f>
        <v>9.0713232792833656E-4</v>
      </c>
    </row>
    <row r="2114" spans="1:22" ht="48" x14ac:dyDescent="0.2">
      <c r="A2114">
        <v>196</v>
      </c>
      <c r="B2114" s="3" t="s">
        <v>198</v>
      </c>
      <c r="C2114" s="3" t="s">
        <v>4306</v>
      </c>
      <c r="D2114">
        <v>3500</v>
      </c>
      <c r="E2114">
        <v>1465</v>
      </c>
      <c r="F2114" t="s">
        <v>8221</v>
      </c>
      <c r="G2114" t="s">
        <v>8225</v>
      </c>
      <c r="H2114" t="s">
        <v>8247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8268</v>
      </c>
      <c r="O2114" s="5">
        <f>E2114/D2114</f>
        <v>0.41857142857142859</v>
      </c>
      <c r="P2114" s="6">
        <f>IF(E2114=0,0,E2114/L2114)</f>
        <v>77.10526315789474</v>
      </c>
      <c r="Q2114" t="str">
        <f>LEFT(N2114,FIND("/",N2114)-1)</f>
        <v>film &amp; video</v>
      </c>
      <c r="R2114" t="str">
        <f>RIGHT(N2114,LEN(N2114)-FIND("/",N2114))</f>
        <v>drama</v>
      </c>
      <c r="S2114" s="10">
        <f>(((J2114/60)/60)/24)+DATE(1970,1,1)</f>
        <v>42259.542800925927</v>
      </c>
      <c r="T2114" s="10">
        <f>(((I2114/60)/60)/24)+DATE(1970,1,1)</f>
        <v>42287.875</v>
      </c>
      <c r="U2114" s="5">
        <f>P2114/3304</f>
        <v>2.3336944055052888E-2</v>
      </c>
      <c r="V2114" s="5">
        <f>L2114/26457</f>
        <v>7.1814642627659976E-4</v>
      </c>
    </row>
    <row r="2115" spans="1:22" ht="48" x14ac:dyDescent="0.2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5">
        <f>E2115/D2115</f>
        <v>9.7400000000000004E-3</v>
      </c>
      <c r="P2115" s="6">
        <f>IF(E2115=0,0,E2115/L2115)</f>
        <v>292.2</v>
      </c>
      <c r="Q2115" t="str">
        <f>LEFT(N2115,FIND("/",N2115)-1)</f>
        <v>technology</v>
      </c>
      <c r="R2115" t="str">
        <f>RIGHT(N2115,LEN(N2115)-FIND("/",N2115))</f>
        <v>web</v>
      </c>
      <c r="S2115" s="10">
        <f>(((J2115/60)/60)/24)+DATE(1970,1,1)</f>
        <v>42140.921064814815</v>
      </c>
      <c r="T2115" s="10">
        <f>(((I2115/60)/60)/24)+DATE(1970,1,1)</f>
        <v>42170.921064814815</v>
      </c>
      <c r="U2115" s="5">
        <f>P2115/3304</f>
        <v>8.8438256658595643E-2</v>
      </c>
      <c r="V2115" s="5">
        <f>L2115/26457</f>
        <v>1.8898590165173677E-4</v>
      </c>
    </row>
    <row r="2116" spans="1:22" ht="32" x14ac:dyDescent="0.2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5">
        <f>E2116/D2116</f>
        <v>1.46</v>
      </c>
      <c r="P2116" s="6">
        <f>IF(E2116=0,0,E2116/L2116)</f>
        <v>38.421052631578945</v>
      </c>
      <c r="Q2116" t="str">
        <f>LEFT(N2116,FIND("/",N2116)-1)</f>
        <v>theater</v>
      </c>
      <c r="R2116" t="str">
        <f>RIGHT(N2116,LEN(N2116)-FIND("/",N2116))</f>
        <v>musical</v>
      </c>
      <c r="S2116" s="10">
        <f>(((J2116/60)/60)/24)+DATE(1970,1,1)</f>
        <v>42493.857083333336</v>
      </c>
      <c r="T2116" s="10">
        <f>(((I2116/60)/60)/24)+DATE(1970,1,1)</f>
        <v>42508</v>
      </c>
      <c r="U2116" s="5">
        <f>P2116/3304</f>
        <v>1.1628647890913724E-2</v>
      </c>
      <c r="V2116" s="5">
        <f>L2116/26457</f>
        <v>1.4362928525531995E-3</v>
      </c>
    </row>
    <row r="2117" spans="1:22" ht="48" x14ac:dyDescent="0.2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5">
        <f>E2117/D2117</f>
        <v>1.4550000000000001</v>
      </c>
      <c r="P2117" s="6">
        <f>IF(E2117=0,0,E2117/L2117)</f>
        <v>40.416666666666664</v>
      </c>
      <c r="Q2117" t="str">
        <f>LEFT(N2117,FIND("/",N2117)-1)</f>
        <v>film &amp; video</v>
      </c>
      <c r="R2117" t="str">
        <f>RIGHT(N2117,LEN(N2117)-FIND("/",N2117))</f>
        <v>documentary</v>
      </c>
      <c r="S2117" s="10">
        <f>(((J2117/60)/60)/24)+DATE(1970,1,1)</f>
        <v>40205.174849537041</v>
      </c>
      <c r="T2117" s="10">
        <f>(((I2117/60)/60)/24)+DATE(1970,1,1)</f>
        <v>40291.160416666666</v>
      </c>
      <c r="U2117" s="5">
        <f>P2117/3304</f>
        <v>1.2232647296206618E-2</v>
      </c>
      <c r="V2117" s="5">
        <f>L2117/26457</f>
        <v>1.3606984918925048E-3</v>
      </c>
    </row>
    <row r="2118" spans="1:22" ht="48" x14ac:dyDescent="0.2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5">
        <f>E2118/D2118</f>
        <v>8.0833333333333326E-2</v>
      </c>
      <c r="P2118" s="6">
        <f>IF(E2118=0,0,E2118/L2118)</f>
        <v>90.9375</v>
      </c>
      <c r="Q2118" t="str">
        <f>LEFT(N2118,FIND("/",N2118)-1)</f>
        <v>games</v>
      </c>
      <c r="R2118" t="str">
        <f>RIGHT(N2118,LEN(N2118)-FIND("/",N2118))</f>
        <v>mobile games</v>
      </c>
      <c r="S2118" s="10">
        <f>(((J2118/60)/60)/24)+DATE(1970,1,1)</f>
        <v>42755.492754629624</v>
      </c>
      <c r="T2118" s="10">
        <f>(((I2118/60)/60)/24)+DATE(1970,1,1)</f>
        <v>42802.3125</v>
      </c>
      <c r="U2118" s="5">
        <f>P2118/3304</f>
        <v>2.7523456416464892E-2</v>
      </c>
      <c r="V2118" s="5">
        <f>L2118/26457</f>
        <v>6.0475488528555774E-4</v>
      </c>
    </row>
    <row r="2119" spans="1:22" ht="48" x14ac:dyDescent="0.2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5">
        <f>E2119/D2119</f>
        <v>1.4450000000000001</v>
      </c>
      <c r="P2119" s="6">
        <f>IF(E2119=0,0,E2119/L2119)</f>
        <v>68.80952380952381</v>
      </c>
      <c r="Q2119" t="str">
        <f>LEFT(N2119,FIND("/",N2119)-1)</f>
        <v>music</v>
      </c>
      <c r="R2119" t="str">
        <f>RIGHT(N2119,LEN(N2119)-FIND("/",N2119))</f>
        <v>indie rock</v>
      </c>
      <c r="S2119" s="10">
        <f>(((J2119/60)/60)/24)+DATE(1970,1,1)</f>
        <v>42366.192974537036</v>
      </c>
      <c r="T2119" s="10">
        <f>(((I2119/60)/60)/24)+DATE(1970,1,1)</f>
        <v>42401.75</v>
      </c>
      <c r="U2119" s="5">
        <f>P2119/3304</f>
        <v>2.082612706099389E-2</v>
      </c>
      <c r="V2119" s="5">
        <f>L2119/26457</f>
        <v>7.9374078693729444E-4</v>
      </c>
    </row>
    <row r="2120" spans="1:22" ht="48" x14ac:dyDescent="0.2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5">
        <f>E2120/D2120</f>
        <v>0.14380000000000001</v>
      </c>
      <c r="P2120" s="6">
        <f>IF(E2120=0,0,E2120/L2120)</f>
        <v>110.61538461538461</v>
      </c>
      <c r="Q2120" t="str">
        <f>LEFT(N2120,FIND("/",N2120)-1)</f>
        <v>games</v>
      </c>
      <c r="R2120" t="str">
        <f>RIGHT(N2120,LEN(N2120)-FIND("/",N2120))</f>
        <v>mobile games</v>
      </c>
      <c r="S2120" s="10">
        <f>(((J2120/60)/60)/24)+DATE(1970,1,1)</f>
        <v>42706.115405092598</v>
      </c>
      <c r="T2120" s="10">
        <f>(((I2120/60)/60)/24)+DATE(1970,1,1)</f>
        <v>42736.115405092598</v>
      </c>
      <c r="U2120" s="5">
        <f>P2120/3304</f>
        <v>3.3479232631775005E-2</v>
      </c>
      <c r="V2120" s="5">
        <f>L2120/26457</f>
        <v>4.9136334429451562E-4</v>
      </c>
    </row>
    <row r="2121" spans="1:22" ht="48" x14ac:dyDescent="0.2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5">
        <f>E2121/D2121</f>
        <v>1.1975</v>
      </c>
      <c r="P2121" s="6">
        <f>IF(E2121=0,0,E2121/L2121)</f>
        <v>31.933333333333334</v>
      </c>
      <c r="Q2121" t="str">
        <f>LEFT(N2121,FIND("/",N2121)-1)</f>
        <v>theater</v>
      </c>
      <c r="R2121" t="str">
        <f>RIGHT(N2121,LEN(N2121)-FIND("/",N2121))</f>
        <v>plays</v>
      </c>
      <c r="S2121" s="10">
        <f>(((J2121/60)/60)/24)+DATE(1970,1,1)</f>
        <v>41780.412604166668</v>
      </c>
      <c r="T2121" s="10">
        <f>(((I2121/60)/60)/24)+DATE(1970,1,1)</f>
        <v>41810.412604166668</v>
      </c>
      <c r="U2121" s="5">
        <f>P2121/3304</f>
        <v>9.6650524616626304E-3</v>
      </c>
      <c r="V2121" s="5">
        <f>L2121/26457</f>
        <v>1.700873114865631E-3</v>
      </c>
    </row>
    <row r="2122" spans="1:22" ht="48" x14ac:dyDescent="0.2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5">
        <f>E2122/D2122</f>
        <v>1.7949999999999999</v>
      </c>
      <c r="P2122" s="6">
        <f>IF(E2122=0,0,E2122/L2122)</f>
        <v>43.515151515151516</v>
      </c>
      <c r="Q2122" t="str">
        <f>LEFT(N2122,FIND("/",N2122)-1)</f>
        <v>music</v>
      </c>
      <c r="R2122" t="str">
        <f>RIGHT(N2122,LEN(N2122)-FIND("/",N2122))</f>
        <v>rock</v>
      </c>
      <c r="S2122" s="10">
        <f>(((J2122/60)/60)/24)+DATE(1970,1,1)</f>
        <v>42055.972824074073</v>
      </c>
      <c r="T2122" s="10">
        <f>(((I2122/60)/60)/24)+DATE(1970,1,1)</f>
        <v>42085.931157407409</v>
      </c>
      <c r="U2122" s="5">
        <f>P2122/3304</f>
        <v>1.3170445373835205E-2</v>
      </c>
      <c r="V2122" s="5">
        <f>L2122/26457</f>
        <v>1.2473069509014627E-3</v>
      </c>
    </row>
    <row r="2123" spans="1:22" ht="48" x14ac:dyDescent="0.2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5">
        <f>E2123/D2123</f>
        <v>9.56</v>
      </c>
      <c r="P2123" s="6">
        <f>IF(E2123=0,0,E2123/L2123)</f>
        <v>27.576923076923077</v>
      </c>
      <c r="Q2123" t="str">
        <f>LEFT(N2123,FIND("/",N2123)-1)</f>
        <v>technology</v>
      </c>
      <c r="R2123" t="str">
        <f>RIGHT(N2123,LEN(N2123)-FIND("/",N2123))</f>
        <v>space exploration</v>
      </c>
      <c r="S2123" s="10">
        <f>(((J2123/60)/60)/24)+DATE(1970,1,1)</f>
        <v>42658.810277777782</v>
      </c>
      <c r="T2123" s="10">
        <f>(((I2123/60)/60)/24)+DATE(1970,1,1)</f>
        <v>42683.851944444439</v>
      </c>
      <c r="U2123" s="5">
        <f>P2123/3304</f>
        <v>8.3465263550009314E-3</v>
      </c>
      <c r="V2123" s="5">
        <f>L2123/26457</f>
        <v>1.9654533771780625E-3</v>
      </c>
    </row>
    <row r="2124" spans="1:22" ht="48" x14ac:dyDescent="0.2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5">
        <f>E2124/D2124</f>
        <v>1.5900000000000001E-3</v>
      </c>
      <c r="P2124" s="6">
        <f>IF(E2124=0,0,E2124/L2124)</f>
        <v>71.55</v>
      </c>
      <c r="Q2124" t="str">
        <f>LEFT(N2124,FIND("/",N2124)-1)</f>
        <v>games</v>
      </c>
      <c r="R2124" t="str">
        <f>RIGHT(N2124,LEN(N2124)-FIND("/",N2124))</f>
        <v>video games</v>
      </c>
      <c r="S2124" s="10">
        <f>(((J2124/60)/60)/24)+DATE(1970,1,1)</f>
        <v>41692.135729166665</v>
      </c>
      <c r="T2124" s="10">
        <f>(((I2124/60)/60)/24)+DATE(1970,1,1)</f>
        <v>41722.0940625</v>
      </c>
      <c r="U2124" s="5">
        <f>P2124/3304</f>
        <v>2.1655569007263922E-2</v>
      </c>
      <c r="V2124" s="5">
        <f>L2124/26457</f>
        <v>7.559436066069471E-4</v>
      </c>
    </row>
    <row r="2125" spans="1:22" ht="64" x14ac:dyDescent="0.2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5">
        <f>E2125/D2125</f>
        <v>1.0214714285714286</v>
      </c>
      <c r="P2125" s="6">
        <f>IF(E2125=0,0,E2125/L2125)</f>
        <v>68.09809523809524</v>
      </c>
      <c r="Q2125" t="str">
        <f>LEFT(N2125,FIND("/",N2125)-1)</f>
        <v>film &amp; video</v>
      </c>
      <c r="R2125" t="str">
        <f>RIGHT(N2125,LEN(N2125)-FIND("/",N2125))</f>
        <v>documentary</v>
      </c>
      <c r="S2125" s="10">
        <f>(((J2125/60)/60)/24)+DATE(1970,1,1)</f>
        <v>41904.851875</v>
      </c>
      <c r="T2125" s="10">
        <f>(((I2125/60)/60)/24)+DATE(1970,1,1)</f>
        <v>41929.5</v>
      </c>
      <c r="U2125" s="5">
        <f>P2125/3304</f>
        <v>2.0610803643491295E-2</v>
      </c>
      <c r="V2125" s="5">
        <f>L2125/26457</f>
        <v>7.9374078693729444E-4</v>
      </c>
    </row>
    <row r="2126" spans="1:22" ht="48" x14ac:dyDescent="0.2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5">
        <f>E2126/D2126</f>
        <v>4.2999999999999997E-2</v>
      </c>
      <c r="P2126" s="6">
        <f>IF(E2126=0,0,E2126/L2126)</f>
        <v>88.6875</v>
      </c>
      <c r="Q2126" t="str">
        <f>LEFT(N2126,FIND("/",N2126)-1)</f>
        <v>photography</v>
      </c>
      <c r="R2126" t="str">
        <f>RIGHT(N2126,LEN(N2126)-FIND("/",N2126))</f>
        <v>people</v>
      </c>
      <c r="S2126" s="10">
        <f>(((J2126/60)/60)/24)+DATE(1970,1,1)</f>
        <v>42593.011782407411</v>
      </c>
      <c r="T2126" s="10">
        <f>(((I2126/60)/60)/24)+DATE(1970,1,1)</f>
        <v>42615.291666666672</v>
      </c>
      <c r="U2126" s="5">
        <f>P2126/3304</f>
        <v>2.684246368038741E-2</v>
      </c>
      <c r="V2126" s="5">
        <f>L2126/26457</f>
        <v>6.0475488528555774E-4</v>
      </c>
    </row>
    <row r="2127" spans="1:22" ht="48" x14ac:dyDescent="0.2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5">
        <f>E2127/D2127</f>
        <v>0.25763636363636366</v>
      </c>
      <c r="P2127" s="6">
        <f>IF(E2127=0,0,E2127/L2127)</f>
        <v>59.041666666666664</v>
      </c>
      <c r="Q2127" t="str">
        <f>LEFT(N2127,FIND("/",N2127)-1)</f>
        <v>photography</v>
      </c>
      <c r="R2127" t="str">
        <f>RIGHT(N2127,LEN(N2127)-FIND("/",N2127))</f>
        <v>photobooks</v>
      </c>
      <c r="S2127" s="10">
        <f>(((J2127/60)/60)/24)+DATE(1970,1,1)</f>
        <v>42597.617418981477</v>
      </c>
      <c r="T2127" s="10">
        <f>(((I2127/60)/60)/24)+DATE(1970,1,1)</f>
        <v>42628.617418981477</v>
      </c>
      <c r="U2127" s="5">
        <f>P2127/3304</f>
        <v>1.7869753833736884E-2</v>
      </c>
      <c r="V2127" s="5">
        <f>L2127/26457</f>
        <v>9.0713232792833656E-4</v>
      </c>
    </row>
    <row r="2128" spans="1:22" ht="48" x14ac:dyDescent="0.2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5">
        <f>E2128/D2128</f>
        <v>0.36589147286821705</v>
      </c>
      <c r="P2128" s="6">
        <f>IF(E2128=0,0,E2128/L2128)</f>
        <v>64.36363636363636</v>
      </c>
      <c r="Q2128" t="str">
        <f>LEFT(N2128,FIND("/",N2128)-1)</f>
        <v>technology</v>
      </c>
      <c r="R2128" t="str">
        <f>RIGHT(N2128,LEN(N2128)-FIND("/",N2128))</f>
        <v>web</v>
      </c>
      <c r="S2128" s="10">
        <f>(((J2128/60)/60)/24)+DATE(1970,1,1)</f>
        <v>41901.684861111113</v>
      </c>
      <c r="T2128" s="10">
        <f>(((I2128/60)/60)/24)+DATE(1970,1,1)</f>
        <v>41931.684861111113</v>
      </c>
      <c r="U2128" s="5">
        <f>P2128/3304</f>
        <v>1.948051948051948E-2</v>
      </c>
      <c r="V2128" s="5">
        <f>L2128/26457</f>
        <v>8.3153796726764188E-4</v>
      </c>
    </row>
    <row r="2129" spans="1:22" ht="48" x14ac:dyDescent="0.2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5">
        <f>E2129/D2129</f>
        <v>1.5644444444444445</v>
      </c>
      <c r="P2129" s="6">
        <f>IF(E2129=0,0,E2129/L2129)</f>
        <v>54.153846153846153</v>
      </c>
      <c r="Q2129" t="str">
        <f>LEFT(N2129,FIND("/",N2129)-1)</f>
        <v>music</v>
      </c>
      <c r="R2129" t="str">
        <f>RIGHT(N2129,LEN(N2129)-FIND("/",N2129))</f>
        <v>classical music</v>
      </c>
      <c r="S2129" s="10">
        <f>(((J2129/60)/60)/24)+DATE(1970,1,1)</f>
        <v>41930.975601851853</v>
      </c>
      <c r="T2129" s="10">
        <f>(((I2129/60)/60)/24)+DATE(1970,1,1)</f>
        <v>41961.017268518524</v>
      </c>
      <c r="U2129" s="5">
        <f>P2129/3304</f>
        <v>1.6390389271745204E-2</v>
      </c>
      <c r="V2129" s="5">
        <f>L2129/26457</f>
        <v>9.8272668858903124E-4</v>
      </c>
    </row>
    <row r="2130" spans="1:22" ht="48" x14ac:dyDescent="0.2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5">
        <f>E2130/D2130</f>
        <v>0.11708333333333333</v>
      </c>
      <c r="P2130" s="6">
        <f>IF(E2130=0,0,E2130/L2130)</f>
        <v>61.086956521739133</v>
      </c>
      <c r="Q2130" t="str">
        <f>LEFT(N2130,FIND("/",N2130)-1)</f>
        <v>music</v>
      </c>
      <c r="R2130" t="str">
        <f>RIGHT(N2130,LEN(N2130)-FIND("/",N2130))</f>
        <v>faith</v>
      </c>
      <c r="S2130" s="10">
        <f>(((J2130/60)/60)/24)+DATE(1970,1,1)</f>
        <v>42801.031412037039</v>
      </c>
      <c r="T2130" s="10">
        <f>(((I2130/60)/60)/24)+DATE(1970,1,1)</f>
        <v>42835.041666666672</v>
      </c>
      <c r="U2130" s="5">
        <f>P2130/3304</f>
        <v>1.8488788293504581E-2</v>
      </c>
      <c r="V2130" s="5">
        <f>L2130/26457</f>
        <v>8.6933514759798922E-4</v>
      </c>
    </row>
    <row r="2131" spans="1:22" ht="64" x14ac:dyDescent="0.2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5">
        <f>E2131/D2131</f>
        <v>0.25545454545454543</v>
      </c>
      <c r="P2131" s="6">
        <f>IF(E2131=0,0,E2131/L2131)</f>
        <v>93.666666666666671</v>
      </c>
      <c r="Q2131" t="str">
        <f>LEFT(N2131,FIND("/",N2131)-1)</f>
        <v>publishing</v>
      </c>
      <c r="R2131" t="str">
        <f>RIGHT(N2131,LEN(N2131)-FIND("/",N2131))</f>
        <v>children's books</v>
      </c>
      <c r="S2131" s="10">
        <f>(((J2131/60)/60)/24)+DATE(1970,1,1)</f>
        <v>41846.978078703702</v>
      </c>
      <c r="T2131" s="10">
        <f>(((I2131/60)/60)/24)+DATE(1970,1,1)</f>
        <v>41876.978078703702</v>
      </c>
      <c r="U2131" s="5">
        <f>P2131/3304</f>
        <v>2.8349475383373689E-2</v>
      </c>
      <c r="V2131" s="5">
        <f>L2131/26457</f>
        <v>5.669577049552103E-4</v>
      </c>
    </row>
    <row r="2132" spans="1:22" ht="48" x14ac:dyDescent="0.2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5">
        <f>E2132/D2132</f>
        <v>0.28039999999999998</v>
      </c>
      <c r="P2132" s="6">
        <f>IF(E2132=0,0,E2132/L2132)</f>
        <v>58.416666666666664</v>
      </c>
      <c r="Q2132" t="str">
        <f>LEFT(N2132,FIND("/",N2132)-1)</f>
        <v>technology</v>
      </c>
      <c r="R2132" t="str">
        <f>RIGHT(N2132,LEN(N2132)-FIND("/",N2132))</f>
        <v>wearables</v>
      </c>
      <c r="S2132" s="10">
        <f>(((J2132/60)/60)/24)+DATE(1970,1,1)</f>
        <v>42356.750706018516</v>
      </c>
      <c r="T2132" s="10">
        <f>(((I2132/60)/60)/24)+DATE(1970,1,1)</f>
        <v>42386.750706018516</v>
      </c>
      <c r="U2132" s="5">
        <f>P2132/3304</f>
        <v>1.7680589184826474E-2</v>
      </c>
      <c r="V2132" s="5">
        <f>L2132/26457</f>
        <v>9.0713232792833656E-4</v>
      </c>
    </row>
    <row r="2133" spans="1:22" ht="48" x14ac:dyDescent="0.2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5">
        <f>E2133/D2133</f>
        <v>1.1666666666666667</v>
      </c>
      <c r="P2133" s="6">
        <f>IF(E2133=0,0,E2133/L2133)</f>
        <v>70</v>
      </c>
      <c r="Q2133" t="str">
        <f>LEFT(N2133,FIND("/",N2133)-1)</f>
        <v>theater</v>
      </c>
      <c r="R2133" t="str">
        <f>RIGHT(N2133,LEN(N2133)-FIND("/",N2133))</f>
        <v>plays</v>
      </c>
      <c r="S2133" s="10">
        <f>(((J2133/60)/60)/24)+DATE(1970,1,1)</f>
        <v>41963.872361111105</v>
      </c>
      <c r="T2133" s="10">
        <f>(((I2133/60)/60)/24)+DATE(1970,1,1)</f>
        <v>41974.797916666663</v>
      </c>
      <c r="U2133" s="5">
        <f>P2133/3304</f>
        <v>2.1186440677966101E-2</v>
      </c>
      <c r="V2133" s="5">
        <f>L2133/26457</f>
        <v>7.559436066069471E-4</v>
      </c>
    </row>
    <row r="2134" spans="1:22" ht="48" x14ac:dyDescent="0.2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5">
        <f>E2134/D2134</f>
        <v>0.46600000000000003</v>
      </c>
      <c r="P2134" s="6">
        <f>IF(E2134=0,0,E2134/L2134)</f>
        <v>34.097560975609753</v>
      </c>
      <c r="Q2134" t="str">
        <f>LEFT(N2134,FIND("/",N2134)-1)</f>
        <v>technology</v>
      </c>
      <c r="R2134" t="str">
        <f>RIGHT(N2134,LEN(N2134)-FIND("/",N2134))</f>
        <v>gadgets</v>
      </c>
      <c r="S2134" s="10">
        <f>(((J2134/60)/60)/24)+DATE(1970,1,1)</f>
        <v>42702.770729166667</v>
      </c>
      <c r="T2134" s="10">
        <f>(((I2134/60)/60)/24)+DATE(1970,1,1)</f>
        <v>42762.770729166667</v>
      </c>
      <c r="U2134" s="5">
        <f>P2134/3304</f>
        <v>1.0320085041044114E-2</v>
      </c>
      <c r="V2134" s="5">
        <f>L2134/26457</f>
        <v>1.5496843935442416E-3</v>
      </c>
    </row>
    <row r="2135" spans="1:22" ht="48" x14ac:dyDescent="0.2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5">
        <f>E2135/D2135</f>
        <v>0.42725880551301687</v>
      </c>
      <c r="P2135" s="6">
        <f>IF(E2135=0,0,E2135/L2135)</f>
        <v>34.024390243902438</v>
      </c>
      <c r="Q2135" t="str">
        <f>LEFT(N2135,FIND("/",N2135)-1)</f>
        <v>music</v>
      </c>
      <c r="R2135" t="str">
        <f>RIGHT(N2135,LEN(N2135)-FIND("/",N2135))</f>
        <v>faith</v>
      </c>
      <c r="S2135" s="10">
        <f>(((J2135/60)/60)/24)+DATE(1970,1,1)</f>
        <v>42460.98192129629</v>
      </c>
      <c r="T2135" s="10">
        <f>(((I2135/60)/60)/24)+DATE(1970,1,1)</f>
        <v>42481.166666666672</v>
      </c>
      <c r="U2135" s="5">
        <f>P2135/3304</f>
        <v>1.0297938935805823E-2</v>
      </c>
      <c r="V2135" s="5">
        <f>L2135/26457</f>
        <v>1.5496843935442416E-3</v>
      </c>
    </row>
    <row r="2136" spans="1:22" ht="48" x14ac:dyDescent="0.2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5">
        <f>E2136/D2136</f>
        <v>1</v>
      </c>
      <c r="P2136" s="6">
        <f>IF(E2136=0,0,E2136/L2136)</f>
        <v>41.029411764705884</v>
      </c>
      <c r="Q2136" t="str">
        <f>LEFT(N2136,FIND("/",N2136)-1)</f>
        <v>theater</v>
      </c>
      <c r="R2136" t="str">
        <f>RIGHT(N2136,LEN(N2136)-FIND("/",N2136))</f>
        <v>plays</v>
      </c>
      <c r="S2136" s="10">
        <f>(((J2136/60)/60)/24)+DATE(1970,1,1)</f>
        <v>42234.789884259255</v>
      </c>
      <c r="T2136" s="10">
        <f>(((I2136/60)/60)/24)+DATE(1970,1,1)</f>
        <v>42262.420833333337</v>
      </c>
      <c r="U2136" s="5">
        <f>P2136/3304</f>
        <v>1.2418102834354081E-2</v>
      </c>
      <c r="V2136" s="5">
        <f>L2136/26457</f>
        <v>1.2851041312318102E-3</v>
      </c>
    </row>
    <row r="2137" spans="1:22" ht="48" x14ac:dyDescent="0.2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5">
        <f>E2137/D2137</f>
        <v>1.07</v>
      </c>
      <c r="P2137" s="6">
        <f>IF(E2137=0,0,E2137/L2137)</f>
        <v>36.60526315789474</v>
      </c>
      <c r="Q2137" t="str">
        <f>LEFT(N2137,FIND("/",N2137)-1)</f>
        <v>music</v>
      </c>
      <c r="R2137" t="str">
        <f>RIGHT(N2137,LEN(N2137)-FIND("/",N2137))</f>
        <v>rock</v>
      </c>
      <c r="S2137" s="10">
        <f>(((J2137/60)/60)/24)+DATE(1970,1,1)</f>
        <v>41073.050717592596</v>
      </c>
      <c r="T2137" s="10">
        <f>(((I2137/60)/60)/24)+DATE(1970,1,1)</f>
        <v>41085.683333333334</v>
      </c>
      <c r="U2137" s="5">
        <f>P2137/3304</f>
        <v>1.1079074805658215E-2</v>
      </c>
      <c r="V2137" s="5">
        <f>L2137/26457</f>
        <v>1.4362928525531995E-3</v>
      </c>
    </row>
    <row r="2138" spans="1:22" ht="32" x14ac:dyDescent="0.2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5">
        <f>E2138/D2138</f>
        <v>1.8533333333333333</v>
      </c>
      <c r="P2138" s="6">
        <f>IF(E2138=0,0,E2138/L2138)</f>
        <v>115.83333333333333</v>
      </c>
      <c r="Q2138" t="str">
        <f>LEFT(N2138,FIND("/",N2138)-1)</f>
        <v>music</v>
      </c>
      <c r="R2138" t="str">
        <f>RIGHT(N2138,LEN(N2138)-FIND("/",N2138))</f>
        <v>rock</v>
      </c>
      <c r="S2138" s="10">
        <f>(((J2138/60)/60)/24)+DATE(1970,1,1)</f>
        <v>42323.17460648148</v>
      </c>
      <c r="T2138" s="10">
        <f>(((I2138/60)/60)/24)+DATE(1970,1,1)</f>
        <v>42383.17460648148</v>
      </c>
      <c r="U2138" s="5">
        <f>P2138/3304</f>
        <v>3.5058514931396285E-2</v>
      </c>
      <c r="V2138" s="5">
        <f>L2138/26457</f>
        <v>4.5356616396416828E-4</v>
      </c>
    </row>
    <row r="2139" spans="1:22" ht="48" x14ac:dyDescent="0.2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5">
        <f>E2139/D2139</f>
        <v>5.0509090909090906E-2</v>
      </c>
      <c r="P2139" s="6">
        <f>IF(E2139=0,0,E2139/L2139)</f>
        <v>115.75</v>
      </c>
      <c r="Q2139" t="str">
        <f>LEFT(N2139,FIND("/",N2139)-1)</f>
        <v>technology</v>
      </c>
      <c r="R2139" t="str">
        <f>RIGHT(N2139,LEN(N2139)-FIND("/",N2139))</f>
        <v>wearables</v>
      </c>
      <c r="S2139" s="10">
        <f>(((J2139/60)/60)/24)+DATE(1970,1,1)</f>
        <v>42273.090740740736</v>
      </c>
      <c r="T2139" s="10">
        <f>(((I2139/60)/60)/24)+DATE(1970,1,1)</f>
        <v>42313.132407407407</v>
      </c>
      <c r="U2139" s="5">
        <f>P2139/3304</f>
        <v>3.503329297820823E-2</v>
      </c>
      <c r="V2139" s="5">
        <f>L2139/26457</f>
        <v>4.5356616396416828E-4</v>
      </c>
    </row>
    <row r="2140" spans="1:22" ht="48" x14ac:dyDescent="0.2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5">
        <f>E2140/D2140</f>
        <v>5.5480000000000002E-2</v>
      </c>
      <c r="P2140" s="6">
        <f>IF(E2140=0,0,E2140/L2140)</f>
        <v>106.69230769230769</v>
      </c>
      <c r="Q2140" t="str">
        <f>LEFT(N2140,FIND("/",N2140)-1)</f>
        <v>film &amp; video</v>
      </c>
      <c r="R2140" t="str">
        <f>RIGHT(N2140,LEN(N2140)-FIND("/",N2140))</f>
        <v>science fiction</v>
      </c>
      <c r="S2140" s="10">
        <f>(((J2140/60)/60)/24)+DATE(1970,1,1)</f>
        <v>42135.589548611111</v>
      </c>
      <c r="T2140" s="10">
        <f>(((I2140/60)/60)/24)+DATE(1970,1,1)</f>
        <v>42166.083333333328</v>
      </c>
      <c r="U2140" s="5">
        <f>P2140/3304</f>
        <v>3.2291860681691188E-2</v>
      </c>
      <c r="V2140" s="5">
        <f>L2140/26457</f>
        <v>4.9136334429451562E-4</v>
      </c>
    </row>
    <row r="2141" spans="1:22" ht="48" x14ac:dyDescent="0.2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5">
        <f>E2141/D2141</f>
        <v>0.12034782608695652</v>
      </c>
      <c r="P2141" s="6">
        <f>IF(E2141=0,0,E2141/L2141)</f>
        <v>81.411764705882348</v>
      </c>
      <c r="Q2141" t="str">
        <f>LEFT(N2141,FIND("/",N2141)-1)</f>
        <v>theater</v>
      </c>
      <c r="R2141" t="str">
        <f>RIGHT(N2141,LEN(N2141)-FIND("/",N2141))</f>
        <v>plays</v>
      </c>
      <c r="S2141" s="10">
        <f>(((J2141/60)/60)/24)+DATE(1970,1,1)</f>
        <v>42075.979988425926</v>
      </c>
      <c r="T2141" s="10">
        <f>(((I2141/60)/60)/24)+DATE(1970,1,1)</f>
        <v>42103.979988425926</v>
      </c>
      <c r="U2141" s="5">
        <f>P2141/3304</f>
        <v>2.4640364620424439E-2</v>
      </c>
      <c r="V2141" s="5">
        <f>L2141/26457</f>
        <v>6.4255206561590508E-4</v>
      </c>
    </row>
    <row r="2142" spans="1:22" ht="48" x14ac:dyDescent="0.2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5">
        <f>E2142/D2142</f>
        <v>1.3819999999999999</v>
      </c>
      <c r="P2142" s="6">
        <f>IF(E2142=0,0,E2142/L2142)</f>
        <v>81.294117647058826</v>
      </c>
      <c r="Q2142" t="str">
        <f>LEFT(N2142,FIND("/",N2142)-1)</f>
        <v>theater</v>
      </c>
      <c r="R2142" t="str">
        <f>RIGHT(N2142,LEN(N2142)-FIND("/",N2142))</f>
        <v>plays</v>
      </c>
      <c r="S2142" s="10">
        <f>(((J2142/60)/60)/24)+DATE(1970,1,1)</f>
        <v>42136.675196759257</v>
      </c>
      <c r="T2142" s="10">
        <f>(((I2142/60)/60)/24)+DATE(1970,1,1)</f>
        <v>42166.675196759257</v>
      </c>
      <c r="U2142" s="5">
        <f>P2142/3304</f>
        <v>2.4604757157100129E-2</v>
      </c>
      <c r="V2142" s="5">
        <f>L2142/26457</f>
        <v>6.4255206561590508E-4</v>
      </c>
    </row>
    <row r="2143" spans="1:22" ht="32" x14ac:dyDescent="0.2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5">
        <f>E2143/D2143</f>
        <v>0.14536842105263159</v>
      </c>
      <c r="P2143" s="6">
        <f>IF(E2143=0,0,E2143/L2143)</f>
        <v>46.033333333333331</v>
      </c>
      <c r="Q2143" t="str">
        <f>LEFT(N2143,FIND("/",N2143)-1)</f>
        <v>music</v>
      </c>
      <c r="R2143" t="str">
        <f>RIGHT(N2143,LEN(N2143)-FIND("/",N2143))</f>
        <v>jazz</v>
      </c>
      <c r="S2143" s="10">
        <f>(((J2143/60)/60)/24)+DATE(1970,1,1)</f>
        <v>41310.969270833331</v>
      </c>
      <c r="T2143" s="10">
        <f>(((I2143/60)/60)/24)+DATE(1970,1,1)</f>
        <v>41355.927604166667</v>
      </c>
      <c r="U2143" s="5">
        <f>P2143/3304</f>
        <v>1.3932606941081517E-2</v>
      </c>
      <c r="V2143" s="5">
        <f>L2143/26457</f>
        <v>1.1339154099104206E-3</v>
      </c>
    </row>
    <row r="2144" spans="1:22" ht="32" x14ac:dyDescent="0.2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5">
        <f>E2144/D2144</f>
        <v>1.37416</v>
      </c>
      <c r="P2144" s="6">
        <f>IF(E2144=0,0,E2144/L2144)</f>
        <v>40.416470588235299</v>
      </c>
      <c r="Q2144" t="str">
        <f>LEFT(N2144,FIND("/",N2144)-1)</f>
        <v>music</v>
      </c>
      <c r="R2144" t="str">
        <f>RIGHT(N2144,LEN(N2144)-FIND("/",N2144))</f>
        <v>pop</v>
      </c>
      <c r="S2144" s="10">
        <f>(((J2144/60)/60)/24)+DATE(1970,1,1)</f>
        <v>40802.733101851853</v>
      </c>
      <c r="T2144" s="10">
        <f>(((I2144/60)/60)/24)+DATE(1970,1,1)</f>
        <v>40832.918749999997</v>
      </c>
      <c r="U2144" s="5">
        <f>P2144/3304</f>
        <v>1.2232587950434413E-2</v>
      </c>
      <c r="V2144" s="5">
        <f>L2144/26457</f>
        <v>1.2851041312318102E-3</v>
      </c>
    </row>
    <row r="2145" spans="1:22" ht="48" x14ac:dyDescent="0.2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5">
        <f>E2145/D2145</f>
        <v>4.577466666666667</v>
      </c>
      <c r="P2145" s="6">
        <f>IF(E2145=0,0,E2145/L2145)</f>
        <v>23.275254237288134</v>
      </c>
      <c r="Q2145" t="str">
        <f>LEFT(N2145,FIND("/",N2145)-1)</f>
        <v>theater</v>
      </c>
      <c r="R2145" t="str">
        <f>RIGHT(N2145,LEN(N2145)-FIND("/",N2145))</f>
        <v>spaces</v>
      </c>
      <c r="S2145" s="10">
        <f>(((J2145/60)/60)/24)+DATE(1970,1,1)</f>
        <v>41885.478842592594</v>
      </c>
      <c r="T2145" s="10">
        <f>(((I2145/60)/60)/24)+DATE(1970,1,1)</f>
        <v>41915.478842592594</v>
      </c>
      <c r="U2145" s="5">
        <f>P2145/3304</f>
        <v>7.044568473755489E-3</v>
      </c>
      <c r="V2145" s="5">
        <f>L2145/26457</f>
        <v>2.2300336394904942E-3</v>
      </c>
    </row>
    <row r="2146" spans="1:22" ht="48" x14ac:dyDescent="0.2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5">
        <f>E2146/D2146</f>
        <v>1.1416666666666666</v>
      </c>
      <c r="P2146" s="6">
        <f>IF(E2146=0,0,E2146/L2146)</f>
        <v>80.588235294117652</v>
      </c>
      <c r="Q2146" t="str">
        <f>LEFT(N2146,FIND("/",N2146)-1)</f>
        <v>music</v>
      </c>
      <c r="R2146" t="str">
        <f>RIGHT(N2146,LEN(N2146)-FIND("/",N2146))</f>
        <v>rock</v>
      </c>
      <c r="S2146" s="10">
        <f>(((J2146/60)/60)/24)+DATE(1970,1,1)</f>
        <v>41549.627615740741</v>
      </c>
      <c r="T2146" s="10">
        <f>(((I2146/60)/60)/24)+DATE(1970,1,1)</f>
        <v>41579.627615740741</v>
      </c>
      <c r="U2146" s="5">
        <f>P2146/3304</f>
        <v>2.4391112377154252E-2</v>
      </c>
      <c r="V2146" s="5">
        <f>L2146/26457</f>
        <v>6.4255206561590508E-4</v>
      </c>
    </row>
    <row r="2147" spans="1:22" ht="32" x14ac:dyDescent="0.2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5">
        <f>E2147/D2147</f>
        <v>1.0515384615384615</v>
      </c>
      <c r="P2147" s="6">
        <f>IF(E2147=0,0,E2147/L2147)</f>
        <v>27.897959183673468</v>
      </c>
      <c r="Q2147" t="str">
        <f>LEFT(N2147,FIND("/",N2147)-1)</f>
        <v>film &amp; video</v>
      </c>
      <c r="R2147" t="str">
        <f>RIGHT(N2147,LEN(N2147)-FIND("/",N2147))</f>
        <v>shorts</v>
      </c>
      <c r="S2147" s="10">
        <f>(((J2147/60)/60)/24)+DATE(1970,1,1)</f>
        <v>41682.805902777778</v>
      </c>
      <c r="T2147" s="10">
        <f>(((I2147/60)/60)/24)+DATE(1970,1,1)</f>
        <v>41705.805902777778</v>
      </c>
      <c r="U2147" s="5">
        <f>P2147/3304</f>
        <v>8.4436922468745356E-3</v>
      </c>
      <c r="V2147" s="5">
        <f>L2147/26457</f>
        <v>1.8520618361870203E-3</v>
      </c>
    </row>
    <row r="2148" spans="1:22" ht="48" x14ac:dyDescent="0.2">
      <c r="A2148">
        <v>1033</v>
      </c>
      <c r="B2148" s="3" t="s">
        <v>1034</v>
      </c>
      <c r="C2148" s="3" t="s">
        <v>5143</v>
      </c>
      <c r="D2148">
        <v>1328</v>
      </c>
      <c r="E2148">
        <v>1366</v>
      </c>
      <c r="F2148" t="s">
        <v>8219</v>
      </c>
      <c r="G2148" t="s">
        <v>8225</v>
      </c>
      <c r="H2148" t="s">
        <v>8247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8280</v>
      </c>
      <c r="O2148" s="5">
        <f>E2148/D2148</f>
        <v>1.0286144578313252</v>
      </c>
      <c r="P2148" s="6">
        <f>IF(E2148=0,0,E2148/L2148)</f>
        <v>50.592592592592595</v>
      </c>
      <c r="Q2148" t="str">
        <f>LEFT(N2148,FIND("/",N2148)-1)</f>
        <v>music</v>
      </c>
      <c r="R2148" t="str">
        <f>RIGHT(N2148,LEN(N2148)-FIND("/",N2148))</f>
        <v>electronic music</v>
      </c>
      <c r="S2148" s="10">
        <f>(((J2148/60)/60)/24)+DATE(1970,1,1)</f>
        <v>42688.732407407413</v>
      </c>
      <c r="T2148" s="10">
        <f>(((I2148/60)/60)/24)+DATE(1970,1,1)</f>
        <v>42716.732407407413</v>
      </c>
      <c r="U2148" s="5">
        <f>P2148/3304</f>
        <v>1.5312528024392431E-2</v>
      </c>
      <c r="V2148" s="5">
        <f>L2148/26457</f>
        <v>1.0205238689193787E-3</v>
      </c>
    </row>
    <row r="2149" spans="1:22" ht="48" x14ac:dyDescent="0.2">
      <c r="A2149">
        <v>557</v>
      </c>
      <c r="B2149" s="3" t="s">
        <v>558</v>
      </c>
      <c r="C2149" s="3" t="s">
        <v>4667</v>
      </c>
      <c r="D2149">
        <v>150000</v>
      </c>
      <c r="E2149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5">
        <f>E2149/D2149</f>
        <v>9.1066666666666674E-3</v>
      </c>
      <c r="P2149" s="6">
        <f>IF(E2149=0,0,E2149/L2149)</f>
        <v>68.3</v>
      </c>
      <c r="Q2149" t="str">
        <f>LEFT(N2149,FIND("/",N2149)-1)</f>
        <v>technology</v>
      </c>
      <c r="R2149" t="str">
        <f>RIGHT(N2149,LEN(N2149)-FIND("/",N2149))</f>
        <v>web</v>
      </c>
      <c r="S2149" s="10">
        <f>(((J2149/60)/60)/24)+DATE(1970,1,1)</f>
        <v>42676.942164351851</v>
      </c>
      <c r="T2149" s="10">
        <f>(((I2149/60)/60)/24)+DATE(1970,1,1)</f>
        <v>42706.983831018515</v>
      </c>
      <c r="U2149" s="5">
        <f>P2149/3304</f>
        <v>2.0671912832929781E-2</v>
      </c>
      <c r="V2149" s="5">
        <f>L2149/26457</f>
        <v>7.559436066069471E-4</v>
      </c>
    </row>
    <row r="2150" spans="1:22" ht="48" x14ac:dyDescent="0.2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5">
        <f>E2150/D2150</f>
        <v>1.70625</v>
      </c>
      <c r="P2150" s="6">
        <f>IF(E2150=0,0,E2150/L2150)</f>
        <v>68.25</v>
      </c>
      <c r="Q2150" t="str">
        <f>LEFT(N2150,FIND("/",N2150)-1)</f>
        <v>theater</v>
      </c>
      <c r="R2150" t="str">
        <f>RIGHT(N2150,LEN(N2150)-FIND("/",N2150))</f>
        <v>plays</v>
      </c>
      <c r="S2150" s="10">
        <f>(((J2150/60)/60)/24)+DATE(1970,1,1)</f>
        <v>42532.052523148144</v>
      </c>
      <c r="T2150" s="10">
        <f>(((I2150/60)/60)/24)+DATE(1970,1,1)</f>
        <v>42560.166666666672</v>
      </c>
      <c r="U2150" s="5">
        <f>P2150/3304</f>
        <v>2.065677966101695E-2</v>
      </c>
      <c r="V2150" s="5">
        <f>L2150/26457</f>
        <v>7.559436066069471E-4</v>
      </c>
    </row>
    <row r="2151" spans="1:22" ht="48" x14ac:dyDescent="0.2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5">
        <f>E2151/D2151</f>
        <v>1.1366666666666667</v>
      </c>
      <c r="P2151" s="6">
        <f>IF(E2151=0,0,E2151/L2151)</f>
        <v>29.021276595744681</v>
      </c>
      <c r="Q2151" t="str">
        <f>LEFT(N2151,FIND("/",N2151)-1)</f>
        <v>music</v>
      </c>
      <c r="R2151" t="str">
        <f>RIGHT(N2151,LEN(N2151)-FIND("/",N2151))</f>
        <v>indie rock</v>
      </c>
      <c r="S2151" s="10">
        <f>(((J2151/60)/60)/24)+DATE(1970,1,1)</f>
        <v>40557.429733796293</v>
      </c>
      <c r="T2151" s="10">
        <f>(((I2151/60)/60)/24)+DATE(1970,1,1)</f>
        <v>40582.429733796293</v>
      </c>
      <c r="U2151" s="5">
        <f>P2151/3304</f>
        <v>8.7836793570655811E-3</v>
      </c>
      <c r="V2151" s="5">
        <f>L2151/26457</f>
        <v>1.7764674755263257E-3</v>
      </c>
    </row>
    <row r="2152" spans="1:22" ht="48" x14ac:dyDescent="0.2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5">
        <f>E2152/D2152</f>
        <v>0.27239999999999998</v>
      </c>
      <c r="P2152" s="6">
        <f>IF(E2152=0,0,E2152/L2152)</f>
        <v>68.099999999999994</v>
      </c>
      <c r="Q2152" t="str">
        <f>LEFT(N2152,FIND("/",N2152)-1)</f>
        <v>theater</v>
      </c>
      <c r="R2152" t="str">
        <f>RIGHT(N2152,LEN(N2152)-FIND("/",N2152))</f>
        <v>plays</v>
      </c>
      <c r="S2152" s="10">
        <f>(((J2152/60)/60)/24)+DATE(1970,1,1)</f>
        <v>42278.629710648151</v>
      </c>
      <c r="T2152" s="10">
        <f>(((I2152/60)/60)/24)+DATE(1970,1,1)</f>
        <v>42306.629710648151</v>
      </c>
      <c r="U2152" s="5">
        <f>P2152/3304</f>
        <v>2.0611380145278448E-2</v>
      </c>
      <c r="V2152" s="5">
        <f>L2152/26457</f>
        <v>7.559436066069471E-4</v>
      </c>
    </row>
    <row r="2153" spans="1:22" ht="32" x14ac:dyDescent="0.2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5">
        <f>E2153/D2153</f>
        <v>1.0888</v>
      </c>
      <c r="P2153" s="6">
        <f>IF(E2153=0,0,E2153/L2153)</f>
        <v>75.611111111111114</v>
      </c>
      <c r="Q2153" t="str">
        <f>LEFT(N2153,FIND("/",N2153)-1)</f>
        <v>music</v>
      </c>
      <c r="R2153" t="str">
        <f>RIGHT(N2153,LEN(N2153)-FIND("/",N2153))</f>
        <v>classical music</v>
      </c>
      <c r="S2153" s="10">
        <f>(((J2153/60)/60)/24)+DATE(1970,1,1)</f>
        <v>42093.860023148154</v>
      </c>
      <c r="T2153" s="10">
        <f>(((I2153/60)/60)/24)+DATE(1970,1,1)</f>
        <v>42125.582638888889</v>
      </c>
      <c r="U2153" s="5">
        <f>P2153/3304</f>
        <v>2.288471885929513E-2</v>
      </c>
      <c r="V2153" s="5">
        <f>L2153/26457</f>
        <v>6.8034924594625242E-4</v>
      </c>
    </row>
    <row r="2154" spans="1:22" ht="48" x14ac:dyDescent="0.2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5">
        <f>E2154/D2154</f>
        <v>1.36</v>
      </c>
      <c r="P2154" s="6">
        <f>IF(E2154=0,0,E2154/L2154)</f>
        <v>35.789473684210527</v>
      </c>
      <c r="Q2154" t="str">
        <f>LEFT(N2154,FIND("/",N2154)-1)</f>
        <v>music</v>
      </c>
      <c r="R2154" t="str">
        <f>RIGHT(N2154,LEN(N2154)-FIND("/",N2154))</f>
        <v>indie rock</v>
      </c>
      <c r="S2154" s="10">
        <f>(((J2154/60)/60)/24)+DATE(1970,1,1)</f>
        <v>40638.868611111109</v>
      </c>
      <c r="T2154" s="10">
        <f>(((I2154/60)/60)/24)+DATE(1970,1,1)</f>
        <v>40668.868611111109</v>
      </c>
      <c r="U2154" s="5">
        <f>P2154/3304</f>
        <v>1.0832165158659361E-2</v>
      </c>
      <c r="V2154" s="5">
        <f>L2154/26457</f>
        <v>1.4362928525531995E-3</v>
      </c>
    </row>
    <row r="2155" spans="1:22" ht="48" x14ac:dyDescent="0.2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5">
        <f>E2155/D2155</f>
        <v>1.7</v>
      </c>
      <c r="P2155" s="6">
        <f>IF(E2155=0,0,E2155/L2155)</f>
        <v>64.761904761904759</v>
      </c>
      <c r="Q2155" t="str">
        <f>LEFT(N2155,FIND("/",N2155)-1)</f>
        <v>theater</v>
      </c>
      <c r="R2155" t="str">
        <f>RIGHT(N2155,LEN(N2155)-FIND("/",N2155))</f>
        <v>plays</v>
      </c>
      <c r="S2155" s="10">
        <f>(((J2155/60)/60)/24)+DATE(1970,1,1)</f>
        <v>42019.959837962961</v>
      </c>
      <c r="T2155" s="10">
        <f>(((I2155/60)/60)/24)+DATE(1970,1,1)</f>
        <v>42034.959837962961</v>
      </c>
      <c r="U2155" s="5">
        <f>P2155/3304</f>
        <v>1.9601060763288367E-2</v>
      </c>
      <c r="V2155" s="5">
        <f>L2155/26457</f>
        <v>7.9374078693729444E-4</v>
      </c>
    </row>
    <row r="2156" spans="1:22" ht="96" x14ac:dyDescent="0.2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5">
        <f>E2156/D2156</f>
        <v>27.02</v>
      </c>
      <c r="P2156" s="6">
        <f>IF(E2156=0,0,E2156/L2156)</f>
        <v>38.6</v>
      </c>
      <c r="Q2156" t="str">
        <f>LEFT(N2156,FIND("/",N2156)-1)</f>
        <v>film &amp; video</v>
      </c>
      <c r="R2156" t="str">
        <f>RIGHT(N2156,LEN(N2156)-FIND("/",N2156))</f>
        <v>shorts</v>
      </c>
      <c r="S2156" s="10">
        <f>(((J2156/60)/60)/24)+DATE(1970,1,1)</f>
        <v>42604.730567129634</v>
      </c>
      <c r="T2156" s="10">
        <f>(((I2156/60)/60)/24)+DATE(1970,1,1)</f>
        <v>42614.730567129634</v>
      </c>
      <c r="U2156" s="5">
        <f>P2156/3304</f>
        <v>1.1682808716707023E-2</v>
      </c>
      <c r="V2156" s="5">
        <f>L2156/26457</f>
        <v>1.3229013115621574E-3</v>
      </c>
    </row>
    <row r="2157" spans="1:22" ht="48" x14ac:dyDescent="0.2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5">
        <f>E2157/D2157</f>
        <v>0.67549999999999999</v>
      </c>
      <c r="P2157" s="6">
        <f>IF(E2157=0,0,E2157/L2157)</f>
        <v>46.586206896551722</v>
      </c>
      <c r="Q2157" t="str">
        <f>LEFT(N2157,FIND("/",N2157)-1)</f>
        <v>music</v>
      </c>
      <c r="R2157" t="str">
        <f>RIGHT(N2157,LEN(N2157)-FIND("/",N2157))</f>
        <v>jazz</v>
      </c>
      <c r="S2157" s="10">
        <f>(((J2157/60)/60)/24)+DATE(1970,1,1)</f>
        <v>41597.788888888892</v>
      </c>
      <c r="T2157" s="10">
        <f>(((I2157/60)/60)/24)+DATE(1970,1,1)</f>
        <v>41627.788888888892</v>
      </c>
      <c r="U2157" s="5">
        <f>P2157/3304</f>
        <v>1.4099941554646405E-2</v>
      </c>
      <c r="V2157" s="5">
        <f>L2157/26457</f>
        <v>1.0961182295800734E-3</v>
      </c>
    </row>
    <row r="2158" spans="1:22" ht="48" x14ac:dyDescent="0.2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5">
        <f>E2158/D2158</f>
        <v>1.351</v>
      </c>
      <c r="P2158" s="6">
        <f>IF(E2158=0,0,E2158/L2158)</f>
        <v>51.96153846153846</v>
      </c>
      <c r="Q2158" t="str">
        <f>LEFT(N2158,FIND("/",N2158)-1)</f>
        <v>music</v>
      </c>
      <c r="R2158" t="str">
        <f>RIGHT(N2158,LEN(N2158)-FIND("/",N2158))</f>
        <v>indie rock</v>
      </c>
      <c r="S2158" s="10">
        <f>(((J2158/60)/60)/24)+DATE(1970,1,1)</f>
        <v>41205.198321759257</v>
      </c>
      <c r="T2158" s="10">
        <f>(((I2158/60)/60)/24)+DATE(1970,1,1)</f>
        <v>41240.5</v>
      </c>
      <c r="U2158" s="5">
        <f>P2158/3304</f>
        <v>1.5726857887874836E-2</v>
      </c>
      <c r="V2158" s="5">
        <f>L2158/26457</f>
        <v>9.8272668858903124E-4</v>
      </c>
    </row>
    <row r="2159" spans="1:22" ht="32" x14ac:dyDescent="0.2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5">
        <f>E2159/D2159</f>
        <v>1.3461099999999999</v>
      </c>
      <c r="P2159" s="6">
        <f>IF(E2159=0,0,E2159/L2159)</f>
        <v>79.182941176470578</v>
      </c>
      <c r="Q2159" t="str">
        <f>LEFT(N2159,FIND("/",N2159)-1)</f>
        <v>music</v>
      </c>
      <c r="R2159" t="str">
        <f>RIGHT(N2159,LEN(N2159)-FIND("/",N2159))</f>
        <v>indie rock</v>
      </c>
      <c r="S2159" s="10">
        <f>(((J2159/60)/60)/24)+DATE(1970,1,1)</f>
        <v>40718.839537037034</v>
      </c>
      <c r="T2159" s="10">
        <f>(((I2159/60)/60)/24)+DATE(1970,1,1)</f>
        <v>40748.839537037034</v>
      </c>
      <c r="U2159" s="5">
        <f>P2159/3304</f>
        <v>2.3965781227745332E-2</v>
      </c>
      <c r="V2159" s="5">
        <f>L2159/26457</f>
        <v>6.4255206561590508E-4</v>
      </c>
    </row>
    <row r="2160" spans="1:22" ht="48" x14ac:dyDescent="0.2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5">
        <f>E2160/D2160</f>
        <v>0.41384615384615386</v>
      </c>
      <c r="P2160" s="6">
        <f>IF(E2160=0,0,E2160/L2160)</f>
        <v>84.0625</v>
      </c>
      <c r="Q2160" t="str">
        <f>LEFT(N2160,FIND("/",N2160)-1)</f>
        <v>food</v>
      </c>
      <c r="R2160" t="str">
        <f>RIGHT(N2160,LEN(N2160)-FIND("/",N2160))</f>
        <v>food trucks</v>
      </c>
      <c r="S2160" s="10">
        <f>(((J2160/60)/60)/24)+DATE(1970,1,1)</f>
        <v>41983.110995370371</v>
      </c>
      <c r="T2160" s="10">
        <f>(((I2160/60)/60)/24)+DATE(1970,1,1)</f>
        <v>42023.110995370371</v>
      </c>
      <c r="U2160" s="5">
        <f>P2160/3304</f>
        <v>2.5442645278450363E-2</v>
      </c>
      <c r="V2160" s="5">
        <f>L2160/26457</f>
        <v>6.0475488528555774E-4</v>
      </c>
    </row>
    <row r="2161" spans="1:22" ht="32" x14ac:dyDescent="0.2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5">
        <f>E2161/D2161</f>
        <v>1.2200090909090908</v>
      </c>
      <c r="P2161" s="6">
        <f>IF(E2161=0,0,E2161/L2161)</f>
        <v>28.553404255319148</v>
      </c>
      <c r="Q2161" t="str">
        <f>LEFT(N2161,FIND("/",N2161)-1)</f>
        <v>music</v>
      </c>
      <c r="R2161" t="str">
        <f>RIGHT(N2161,LEN(N2161)-FIND("/",N2161))</f>
        <v>metal</v>
      </c>
      <c r="S2161" s="10">
        <f>(((J2161/60)/60)/24)+DATE(1970,1,1)</f>
        <v>41694.391840277778</v>
      </c>
      <c r="T2161" s="10">
        <f>(((I2161/60)/60)/24)+DATE(1970,1,1)</f>
        <v>41708.583333333336</v>
      </c>
      <c r="U2161" s="5">
        <f>P2161/3304</f>
        <v>8.6420715058472004E-3</v>
      </c>
      <c r="V2161" s="5">
        <f>L2161/26457</f>
        <v>1.7764674755263257E-3</v>
      </c>
    </row>
    <row r="2162" spans="1:22" ht="32" x14ac:dyDescent="0.2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5">
        <f>E2162/D2162</f>
        <v>1.3360000000000001</v>
      </c>
      <c r="P2162" s="6">
        <f>IF(E2162=0,0,E2162/L2162)</f>
        <v>31.80952380952381</v>
      </c>
      <c r="Q2162" t="str">
        <f>LEFT(N2162,FIND("/",N2162)-1)</f>
        <v>publishing</v>
      </c>
      <c r="R2162" t="str">
        <f>RIGHT(N2162,LEN(N2162)-FIND("/",N2162))</f>
        <v>nonfiction</v>
      </c>
      <c r="S2162" s="10">
        <f>(((J2162/60)/60)/24)+DATE(1970,1,1)</f>
        <v>41309.11791666667</v>
      </c>
      <c r="T2162" s="10">
        <f>(((I2162/60)/60)/24)+DATE(1970,1,1)</f>
        <v>41344</v>
      </c>
      <c r="U2162" s="5">
        <f>P2162/3304</f>
        <v>9.6275798454975216E-3</v>
      </c>
      <c r="V2162" s="5">
        <f>L2162/26457</f>
        <v>1.5874815738745889E-3</v>
      </c>
    </row>
    <row r="2163" spans="1:22" ht="48" x14ac:dyDescent="0.2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5">
        <f>E2163/D2163</f>
        <v>8.8999999999999996E-2</v>
      </c>
      <c r="P2163" s="6">
        <f>IF(E2163=0,0,E2163/L2163)</f>
        <v>222.5</v>
      </c>
      <c r="Q2163" t="str">
        <f>LEFT(N2163,FIND("/",N2163)-1)</f>
        <v>theater</v>
      </c>
      <c r="R2163" t="str">
        <f>RIGHT(N2163,LEN(N2163)-FIND("/",N2163))</f>
        <v>plays</v>
      </c>
      <c r="S2163" s="10">
        <f>(((J2163/60)/60)/24)+DATE(1970,1,1)</f>
        <v>42695.7105787037</v>
      </c>
      <c r="T2163" s="10">
        <f>(((I2163/60)/60)/24)+DATE(1970,1,1)</f>
        <v>42725.7105787037</v>
      </c>
      <c r="U2163" s="5">
        <f>P2163/3304</f>
        <v>6.7342615012106533E-2</v>
      </c>
      <c r="V2163" s="5">
        <f>L2163/26457</f>
        <v>2.2678308198208414E-4</v>
      </c>
    </row>
    <row r="2164" spans="1:22" ht="16" x14ac:dyDescent="0.2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5">
        <f>E2164/D2164</f>
        <v>2.720408163265306E-2</v>
      </c>
      <c r="P2164" s="6">
        <f>IF(E2164=0,0,E2164/L2164)</f>
        <v>133.30000000000001</v>
      </c>
      <c r="Q2164" t="str">
        <f>LEFT(N2164,FIND("/",N2164)-1)</f>
        <v>technology</v>
      </c>
      <c r="R2164" t="str">
        <f>RIGHT(N2164,LEN(N2164)-FIND("/",N2164))</f>
        <v>space exploration</v>
      </c>
      <c r="S2164" s="10">
        <f>(((J2164/60)/60)/24)+DATE(1970,1,1)</f>
        <v>42082.069560185191</v>
      </c>
      <c r="T2164" s="10">
        <f>(((I2164/60)/60)/24)+DATE(1970,1,1)</f>
        <v>42112.069560185191</v>
      </c>
      <c r="U2164" s="5">
        <f>P2164/3304</f>
        <v>4.0345036319612594E-2</v>
      </c>
      <c r="V2164" s="5">
        <f>L2164/26457</f>
        <v>3.7797180330347355E-4</v>
      </c>
    </row>
    <row r="2165" spans="1:22" ht="48" x14ac:dyDescent="0.2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5">
        <f>E2165/D2165</f>
        <v>8.8800000000000004E-2</v>
      </c>
      <c r="P2165" s="6">
        <f>IF(E2165=0,0,E2165/L2165)</f>
        <v>30.272727272727273</v>
      </c>
      <c r="Q2165" t="str">
        <f>LEFT(N2165,FIND("/",N2165)-1)</f>
        <v>technology</v>
      </c>
      <c r="R2165" t="str">
        <f>RIGHT(N2165,LEN(N2165)-FIND("/",N2165))</f>
        <v>wearables</v>
      </c>
      <c r="S2165" s="10">
        <f>(((J2165/60)/60)/24)+DATE(1970,1,1)</f>
        <v>42451.698449074072</v>
      </c>
      <c r="T2165" s="10">
        <f>(((I2165/60)/60)/24)+DATE(1970,1,1)</f>
        <v>42486.288194444445</v>
      </c>
      <c r="U2165" s="5">
        <f>P2165/3304</f>
        <v>9.1624477217697557E-3</v>
      </c>
      <c r="V2165" s="5">
        <f>L2165/26457</f>
        <v>1.6630759345352838E-3</v>
      </c>
    </row>
    <row r="2166" spans="1:22" ht="32" x14ac:dyDescent="0.2">
      <c r="A2166">
        <v>1741</v>
      </c>
      <c r="B2166" s="3" t="s">
        <v>1742</v>
      </c>
      <c r="C2166" s="3" t="s">
        <v>5851</v>
      </c>
      <c r="D2166">
        <v>1200</v>
      </c>
      <c r="E2166">
        <v>1330</v>
      </c>
      <c r="F2166" t="s">
        <v>8219</v>
      </c>
      <c r="G2166" t="s">
        <v>8225</v>
      </c>
      <c r="H2166" t="s">
        <v>8247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8285</v>
      </c>
      <c r="O2166" s="5">
        <f>E2166/D2166</f>
        <v>1.1083333333333334</v>
      </c>
      <c r="P2166" s="6">
        <f>IF(E2166=0,0,E2166/L2166)</f>
        <v>25.576923076923077</v>
      </c>
      <c r="Q2166" t="str">
        <f>LEFT(N2166,FIND("/",N2166)-1)</f>
        <v>photography</v>
      </c>
      <c r="R2166" t="str">
        <f>RIGHT(N2166,LEN(N2166)-FIND("/",N2166))</f>
        <v>photobooks</v>
      </c>
      <c r="S2166" s="10">
        <f>(((J2166/60)/60)/24)+DATE(1970,1,1)</f>
        <v>42120.628136574072</v>
      </c>
      <c r="T2166" s="10">
        <f>(((I2166/60)/60)/24)+DATE(1970,1,1)</f>
        <v>42165.628136574072</v>
      </c>
      <c r="U2166" s="5">
        <f>P2166/3304</f>
        <v>7.7411994784876139E-3</v>
      </c>
      <c r="V2166" s="5">
        <f>L2166/26457</f>
        <v>1.9654533771780625E-3</v>
      </c>
    </row>
    <row r="2167" spans="1:22" ht="48" x14ac:dyDescent="0.2">
      <c r="A2167">
        <v>2800</v>
      </c>
      <c r="B2167" s="3" t="s">
        <v>2800</v>
      </c>
      <c r="C2167" s="3" t="s">
        <v>6910</v>
      </c>
      <c r="D2167">
        <v>1000</v>
      </c>
      <c r="E2167">
        <v>1330</v>
      </c>
      <c r="F2167" t="s">
        <v>8219</v>
      </c>
      <c r="G2167" t="s">
        <v>8225</v>
      </c>
      <c r="H2167" t="s">
        <v>8247</v>
      </c>
      <c r="I2167">
        <v>1420377366</v>
      </c>
      <c r="J2167">
        <v>1415193366</v>
      </c>
      <c r="K2167" t="b">
        <v>0</v>
      </c>
      <c r="L2167">
        <v>31</v>
      </c>
      <c r="M2167" t="b">
        <v>1</v>
      </c>
      <c r="N2167" t="s">
        <v>8271</v>
      </c>
      <c r="O2167" s="5">
        <f>E2167/D2167</f>
        <v>1.33</v>
      </c>
      <c r="P2167" s="6">
        <f>IF(E2167=0,0,E2167/L2167)</f>
        <v>42.903225806451616</v>
      </c>
      <c r="Q2167" t="str">
        <f>LEFT(N2167,FIND("/",N2167)-1)</f>
        <v>theater</v>
      </c>
      <c r="R2167" t="str">
        <f>RIGHT(N2167,LEN(N2167)-FIND("/",N2167))</f>
        <v>plays</v>
      </c>
      <c r="S2167" s="10">
        <f>(((J2167/60)/60)/24)+DATE(1970,1,1)</f>
        <v>41948.552847222221</v>
      </c>
      <c r="T2167" s="10">
        <f>(((I2167/60)/60)/24)+DATE(1970,1,1)</f>
        <v>42008.552847222221</v>
      </c>
      <c r="U2167" s="5">
        <f>P2167/3304</f>
        <v>1.298523783488245E-2</v>
      </c>
      <c r="V2167" s="5">
        <f>L2167/26457</f>
        <v>1.171712590240768E-3</v>
      </c>
    </row>
    <row r="2168" spans="1:22" ht="16" x14ac:dyDescent="0.2">
      <c r="A2168">
        <v>528</v>
      </c>
      <c r="B2168" s="3" t="s">
        <v>529</v>
      </c>
      <c r="C2168" s="3" t="s">
        <v>4638</v>
      </c>
      <c r="D2168">
        <v>1150</v>
      </c>
      <c r="E2168">
        <v>1330</v>
      </c>
      <c r="F2168" t="s">
        <v>8219</v>
      </c>
      <c r="G2168" t="s">
        <v>8224</v>
      </c>
      <c r="H2168" t="s">
        <v>8246</v>
      </c>
      <c r="I2168">
        <v>1434921600</v>
      </c>
      <c r="J2168">
        <v>1433109907</v>
      </c>
      <c r="K2168" t="b">
        <v>0</v>
      </c>
      <c r="L2168">
        <v>30</v>
      </c>
      <c r="M2168" t="b">
        <v>1</v>
      </c>
      <c r="N2168" t="s">
        <v>8271</v>
      </c>
      <c r="O2168" s="5">
        <f>E2168/D2168</f>
        <v>1.1565217391304348</v>
      </c>
      <c r="P2168" s="6">
        <f>IF(E2168=0,0,E2168/L2168)</f>
        <v>44.333333333333336</v>
      </c>
      <c r="Q2168" t="str">
        <f>LEFT(N2168,FIND("/",N2168)-1)</f>
        <v>theater</v>
      </c>
      <c r="R2168" t="str">
        <f>RIGHT(N2168,LEN(N2168)-FIND("/",N2168))</f>
        <v>plays</v>
      </c>
      <c r="S2168" s="10">
        <f>(((J2168/60)/60)/24)+DATE(1970,1,1)</f>
        <v>42155.920219907406</v>
      </c>
      <c r="T2168" s="10">
        <f>(((I2168/60)/60)/24)+DATE(1970,1,1)</f>
        <v>42176.888888888891</v>
      </c>
      <c r="U2168" s="5">
        <f>P2168/3304</f>
        <v>1.3418079096045199E-2</v>
      </c>
      <c r="V2168" s="5">
        <f>L2168/26457</f>
        <v>1.1339154099104206E-3</v>
      </c>
    </row>
    <row r="2169" spans="1:22" ht="48" x14ac:dyDescent="0.2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5">
        <f>E2169/D2169</f>
        <v>1.0624</v>
      </c>
      <c r="P2169" s="6">
        <f>IF(E2169=0,0,E2169/L2169)</f>
        <v>47.428571428571431</v>
      </c>
      <c r="Q2169" t="str">
        <f>LEFT(N2169,FIND("/",N2169)-1)</f>
        <v>theater</v>
      </c>
      <c r="R2169" t="str">
        <f>RIGHT(N2169,LEN(N2169)-FIND("/",N2169))</f>
        <v>musical</v>
      </c>
      <c r="S2169" s="10">
        <f>(((J2169/60)/60)/24)+DATE(1970,1,1)</f>
        <v>42193.813530092593</v>
      </c>
      <c r="T2169" s="10">
        <f>(((I2169/60)/60)/24)+DATE(1970,1,1)</f>
        <v>42218.813530092593</v>
      </c>
      <c r="U2169" s="5">
        <f>P2169/3304</f>
        <v>1.4354894500172952E-2</v>
      </c>
      <c r="V2169" s="5">
        <f>L2169/26457</f>
        <v>1.0583210492497259E-3</v>
      </c>
    </row>
    <row r="2170" spans="1:22" ht="48" x14ac:dyDescent="0.2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5">
        <f>E2170/D2170</f>
        <v>1.3260000000000001</v>
      </c>
      <c r="P2170" s="6">
        <f>IF(E2170=0,0,E2170/L2170)</f>
        <v>120.54545454545455</v>
      </c>
      <c r="Q2170" t="str">
        <f>LEFT(N2170,FIND("/",N2170)-1)</f>
        <v>theater</v>
      </c>
      <c r="R2170" t="str">
        <f>RIGHT(N2170,LEN(N2170)-FIND("/",N2170))</f>
        <v>musical</v>
      </c>
      <c r="S2170" s="10">
        <f>(((J2170/60)/60)/24)+DATE(1970,1,1)</f>
        <v>42403.035567129627</v>
      </c>
      <c r="T2170" s="10">
        <f>(((I2170/60)/60)/24)+DATE(1970,1,1)</f>
        <v>42462.993900462956</v>
      </c>
      <c r="U2170" s="5">
        <f>P2170/3304</f>
        <v>3.6484701738939029E-2</v>
      </c>
      <c r="V2170" s="5">
        <f>L2170/26457</f>
        <v>4.1576898363382094E-4</v>
      </c>
    </row>
    <row r="2171" spans="1:22" ht="48" x14ac:dyDescent="0.2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5">
        <f>E2171/D2171</f>
        <v>0.16734177215189874</v>
      </c>
      <c r="P2171" s="6">
        <f>IF(E2171=0,0,E2171/L2171)</f>
        <v>66.099999999999994</v>
      </c>
      <c r="Q2171" t="str">
        <f>LEFT(N2171,FIND("/",N2171)-1)</f>
        <v>theater</v>
      </c>
      <c r="R2171" t="str">
        <f>RIGHT(N2171,LEN(N2171)-FIND("/",N2171))</f>
        <v>spaces</v>
      </c>
      <c r="S2171" s="10">
        <f>(((J2171/60)/60)/24)+DATE(1970,1,1)</f>
        <v>42464.958912037036</v>
      </c>
      <c r="T2171" s="10">
        <f>(((I2171/60)/60)/24)+DATE(1970,1,1)</f>
        <v>42494.958912037036</v>
      </c>
      <c r="U2171" s="5">
        <f>P2171/3304</f>
        <v>2.0006053268765131E-2</v>
      </c>
      <c r="V2171" s="5">
        <f>L2171/26457</f>
        <v>7.559436066069471E-4</v>
      </c>
    </row>
    <row r="2172" spans="1:22" ht="48" x14ac:dyDescent="0.2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5">
        <f>E2172/D2172</f>
        <v>1.199090909090909</v>
      </c>
      <c r="P2172" s="6">
        <f>IF(E2172=0,0,E2172/L2172)</f>
        <v>38.794117647058826</v>
      </c>
      <c r="Q2172" t="str">
        <f>LEFT(N2172,FIND("/",N2172)-1)</f>
        <v>music</v>
      </c>
      <c r="R2172" t="str">
        <f>RIGHT(N2172,LEN(N2172)-FIND("/",N2172))</f>
        <v>pop</v>
      </c>
      <c r="S2172" s="10">
        <f>(((J2172/60)/60)/24)+DATE(1970,1,1)</f>
        <v>40987.890740740739</v>
      </c>
      <c r="T2172" s="10">
        <f>(((I2172/60)/60)/24)+DATE(1970,1,1)</f>
        <v>41017.890740740739</v>
      </c>
      <c r="U2172" s="5">
        <f>P2172/3304</f>
        <v>1.1741561031192138E-2</v>
      </c>
      <c r="V2172" s="5">
        <f>L2172/26457</f>
        <v>1.2851041312318102E-3</v>
      </c>
    </row>
    <row r="2173" spans="1:22" ht="32" x14ac:dyDescent="0.2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5">
        <f>E2173/D2173</f>
        <v>1.0528</v>
      </c>
      <c r="P2173" s="6">
        <f>IF(E2173=0,0,E2173/L2173)</f>
        <v>47</v>
      </c>
      <c r="Q2173" t="str">
        <f>LEFT(N2173,FIND("/",N2173)-1)</f>
        <v>theater</v>
      </c>
      <c r="R2173" t="str">
        <f>RIGHT(N2173,LEN(N2173)-FIND("/",N2173))</f>
        <v>plays</v>
      </c>
      <c r="S2173" s="10">
        <f>(((J2173/60)/60)/24)+DATE(1970,1,1)</f>
        <v>42018.94159722222</v>
      </c>
      <c r="T2173" s="10">
        <f>(((I2173/60)/60)/24)+DATE(1970,1,1)</f>
        <v>42047.291666666672</v>
      </c>
      <c r="U2173" s="5">
        <f>P2173/3304</f>
        <v>1.4225181598062953E-2</v>
      </c>
      <c r="V2173" s="5">
        <f>L2173/26457</f>
        <v>1.0583210492497259E-3</v>
      </c>
    </row>
    <row r="2174" spans="1:22" ht="64" x14ac:dyDescent="0.2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5">
        <f>E2174/D2174</f>
        <v>0.43833333333333335</v>
      </c>
      <c r="P2174" s="6">
        <f>IF(E2174=0,0,E2174/L2174)</f>
        <v>57.173913043478258</v>
      </c>
      <c r="Q2174" t="str">
        <f>LEFT(N2174,FIND("/",N2174)-1)</f>
        <v>theater</v>
      </c>
      <c r="R2174" t="str">
        <f>RIGHT(N2174,LEN(N2174)-FIND("/",N2174))</f>
        <v>plays</v>
      </c>
      <c r="S2174" s="10">
        <f>(((J2174/60)/60)/24)+DATE(1970,1,1)</f>
        <v>42221.656782407401</v>
      </c>
      <c r="T2174" s="10">
        <f>(((I2174/60)/60)/24)+DATE(1970,1,1)</f>
        <v>42281.656782407401</v>
      </c>
      <c r="U2174" s="5">
        <f>P2174/3304</f>
        <v>1.7304453100326349E-2</v>
      </c>
      <c r="V2174" s="5">
        <f>L2174/26457</f>
        <v>8.6933514759798922E-4</v>
      </c>
    </row>
    <row r="2175" spans="1:22" ht="48" x14ac:dyDescent="0.2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5">
        <f>E2175/D2175</f>
        <v>1.3120000000000001</v>
      </c>
      <c r="P2175" s="6">
        <f>IF(E2175=0,0,E2175/L2175)</f>
        <v>50.46153846153846</v>
      </c>
      <c r="Q2175" t="str">
        <f>LEFT(N2175,FIND("/",N2175)-1)</f>
        <v>theater</v>
      </c>
      <c r="R2175" t="str">
        <f>RIGHT(N2175,LEN(N2175)-FIND("/",N2175))</f>
        <v>plays</v>
      </c>
      <c r="S2175" s="10">
        <f>(((J2175/60)/60)/24)+DATE(1970,1,1)</f>
        <v>42463.81385416667</v>
      </c>
      <c r="T2175" s="10">
        <f>(((I2175/60)/60)/24)+DATE(1970,1,1)</f>
        <v>42494.165972222225</v>
      </c>
      <c r="U2175" s="5">
        <f>P2175/3304</f>
        <v>1.5272862730489849E-2</v>
      </c>
      <c r="V2175" s="5">
        <f>L2175/26457</f>
        <v>9.8272668858903124E-4</v>
      </c>
    </row>
    <row r="2176" spans="1:22" ht="48" x14ac:dyDescent="0.2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5">
        <f>E2176/D2176</f>
        <v>6.5299999999999997E-2</v>
      </c>
      <c r="P2176" s="6">
        <f>IF(E2176=0,0,E2176/L2176)</f>
        <v>6.4975124378109452</v>
      </c>
      <c r="Q2176" t="str">
        <f>LEFT(N2176,FIND("/",N2176)-1)</f>
        <v>technology</v>
      </c>
      <c r="R2176" t="str">
        <f>RIGHT(N2176,LEN(N2176)-FIND("/",N2176))</f>
        <v>wearables</v>
      </c>
      <c r="S2176" s="10">
        <f>(((J2176/60)/60)/24)+DATE(1970,1,1)</f>
        <v>42696.37572916667</v>
      </c>
      <c r="T2176" s="10">
        <f>(((I2176/60)/60)/24)+DATE(1970,1,1)</f>
        <v>42726.37572916667</v>
      </c>
      <c r="U2176" s="5">
        <f>P2176/3304</f>
        <v>1.9665594545432642E-3</v>
      </c>
      <c r="V2176" s="5">
        <f>L2176/26457</f>
        <v>7.5972332463998182E-3</v>
      </c>
    </row>
    <row r="2177" spans="1:22" ht="48" x14ac:dyDescent="0.2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5">
        <f>E2177/D2177</f>
        <v>1.4500000000000001E-2</v>
      </c>
      <c r="P2177" s="6">
        <f>IF(E2177=0,0,E2177/L2177)</f>
        <v>217.5</v>
      </c>
      <c r="Q2177" t="str">
        <f>LEFT(N2177,FIND("/",N2177)-1)</f>
        <v>theater</v>
      </c>
      <c r="R2177" t="str">
        <f>RIGHT(N2177,LEN(N2177)-FIND("/",N2177))</f>
        <v>plays</v>
      </c>
      <c r="S2177" s="10">
        <f>(((J2177/60)/60)/24)+DATE(1970,1,1)</f>
        <v>42543.788564814815</v>
      </c>
      <c r="T2177" s="10">
        <f>(((I2177/60)/60)/24)+DATE(1970,1,1)</f>
        <v>42573.788564814815</v>
      </c>
      <c r="U2177" s="5">
        <f>P2177/3304</f>
        <v>6.5829297820823238E-2</v>
      </c>
      <c r="V2177" s="5">
        <f>L2177/26457</f>
        <v>2.2678308198208414E-4</v>
      </c>
    </row>
    <row r="2178" spans="1:22" ht="32" x14ac:dyDescent="0.2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5">
        <f>E2178/D2178</f>
        <v>0.65100000000000002</v>
      </c>
      <c r="P2178" s="6">
        <f>IF(E2178=0,0,E2178/L2178)</f>
        <v>118.36363636363636</v>
      </c>
      <c r="Q2178" t="str">
        <f>LEFT(N2178,FIND("/",N2178)-1)</f>
        <v>music</v>
      </c>
      <c r="R2178" t="str">
        <f>RIGHT(N2178,LEN(N2178)-FIND("/",N2178))</f>
        <v>faith</v>
      </c>
      <c r="S2178" s="10">
        <f>(((J2178/60)/60)/24)+DATE(1970,1,1)</f>
        <v>42021.139733796299</v>
      </c>
      <c r="T2178" s="10">
        <f>(((I2178/60)/60)/24)+DATE(1970,1,1)</f>
        <v>42051.139733796299</v>
      </c>
      <c r="U2178" s="5">
        <f>P2178/3304</f>
        <v>3.5824345146379041E-2</v>
      </c>
      <c r="V2178" s="5">
        <f>L2178/26457</f>
        <v>4.1576898363382094E-4</v>
      </c>
    </row>
    <row r="2179" spans="1:22" ht="48" x14ac:dyDescent="0.2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5">
        <f>E2179/D2179</f>
        <v>1.0007692307692309</v>
      </c>
      <c r="P2179" s="6">
        <f>IF(E2179=0,0,E2179/L2179)</f>
        <v>50.03846153846154</v>
      </c>
      <c r="Q2179" t="str">
        <f>LEFT(N2179,FIND("/",N2179)-1)</f>
        <v>music</v>
      </c>
      <c r="R2179" t="str">
        <f>RIGHT(N2179,LEN(N2179)-FIND("/",N2179))</f>
        <v>rock</v>
      </c>
      <c r="S2179" s="10">
        <f>(((J2179/60)/60)/24)+DATE(1970,1,1)</f>
        <v>41827.906689814816</v>
      </c>
      <c r="T2179" s="10">
        <f>(((I2179/60)/60)/24)+DATE(1970,1,1)</f>
        <v>41848.041666666664</v>
      </c>
      <c r="U2179" s="5">
        <f>P2179/3304</f>
        <v>1.514481281430434E-2</v>
      </c>
      <c r="V2179" s="5">
        <f>L2179/26457</f>
        <v>9.8272668858903124E-4</v>
      </c>
    </row>
    <row r="2180" spans="1:22" ht="48" x14ac:dyDescent="0.2">
      <c r="A2180">
        <v>3149</v>
      </c>
      <c r="B2180" s="3" t="s">
        <v>3149</v>
      </c>
      <c r="C2180" s="3" t="s">
        <v>7259</v>
      </c>
      <c r="D2180">
        <v>1250</v>
      </c>
      <c r="E2180">
        <v>1300</v>
      </c>
      <c r="F2180" t="s">
        <v>8219</v>
      </c>
      <c r="G2180" t="s">
        <v>8224</v>
      </c>
      <c r="H2180" t="s">
        <v>8246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8271</v>
      </c>
      <c r="O2180" s="5">
        <f>E2180/D2180</f>
        <v>1.04</v>
      </c>
      <c r="P2180" s="6">
        <f>IF(E2180=0,0,E2180/L2180)</f>
        <v>52</v>
      </c>
      <c r="Q2180" t="str">
        <f>LEFT(N2180,FIND("/",N2180)-1)</f>
        <v>theater</v>
      </c>
      <c r="R2180" t="str">
        <f>RIGHT(N2180,LEN(N2180)-FIND("/",N2180))</f>
        <v>plays</v>
      </c>
      <c r="S2180" s="10">
        <f>(((J2180/60)/60)/24)+DATE(1970,1,1)</f>
        <v>41226.017361111109</v>
      </c>
      <c r="T2180" s="10">
        <f>(((I2180/60)/60)/24)+DATE(1970,1,1)</f>
        <v>41250.083333333336</v>
      </c>
      <c r="U2180" s="5">
        <f>P2180/3304</f>
        <v>1.5738498789346248E-2</v>
      </c>
      <c r="V2180" s="5">
        <f>L2180/26457</f>
        <v>9.449295082586839E-4</v>
      </c>
    </row>
    <row r="2181" spans="1:22" ht="48" x14ac:dyDescent="0.2">
      <c r="A2181">
        <v>205</v>
      </c>
      <c r="B2181" s="3" t="s">
        <v>207</v>
      </c>
      <c r="C2181" s="3" t="s">
        <v>4315</v>
      </c>
      <c r="D2181">
        <v>8000</v>
      </c>
      <c r="E2181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5">
        <f>E2181/D2181</f>
        <v>0.16250000000000001</v>
      </c>
      <c r="P2181" s="6">
        <f>IF(E2181=0,0,E2181/L2181)</f>
        <v>76.470588235294116</v>
      </c>
      <c r="Q2181" t="str">
        <f>LEFT(N2181,FIND("/",N2181)-1)</f>
        <v>film &amp; video</v>
      </c>
      <c r="R2181" t="str">
        <f>RIGHT(N2181,LEN(N2181)-FIND("/",N2181))</f>
        <v>drama</v>
      </c>
      <c r="S2181" s="10">
        <f>(((J2181/60)/60)/24)+DATE(1970,1,1)</f>
        <v>42248.632199074069</v>
      </c>
      <c r="T2181" s="10">
        <f>(((I2181/60)/60)/24)+DATE(1970,1,1)</f>
        <v>42283.632199074069</v>
      </c>
      <c r="U2181" s="5">
        <f>P2181/3304</f>
        <v>2.3144851160803302E-2</v>
      </c>
      <c r="V2181" s="5">
        <f>L2181/26457</f>
        <v>6.4255206561590508E-4</v>
      </c>
    </row>
    <row r="2182" spans="1:22" ht="48" x14ac:dyDescent="0.2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5">
        <f>E2182/D2182</f>
        <v>6.4850000000000005E-2</v>
      </c>
      <c r="P2182" s="6">
        <f>IF(E2182=0,0,E2182/L2182)</f>
        <v>49.884615384615387</v>
      </c>
      <c r="Q2182" t="str">
        <f>LEFT(N2182,FIND("/",N2182)-1)</f>
        <v>film &amp; video</v>
      </c>
      <c r="R2182" t="str">
        <f>RIGHT(N2182,LEN(N2182)-FIND("/",N2182))</f>
        <v>drama</v>
      </c>
      <c r="S2182" s="10">
        <f>(((J2182/60)/60)/24)+DATE(1970,1,1)</f>
        <v>41855.777905092589</v>
      </c>
      <c r="T2182" s="10">
        <f>(((I2182/60)/60)/24)+DATE(1970,1,1)</f>
        <v>41880.777905092589</v>
      </c>
      <c r="U2182" s="5">
        <f>P2182/3304</f>
        <v>1.50982492084187E-2</v>
      </c>
      <c r="V2182" s="5">
        <f>L2182/26457</f>
        <v>9.8272668858903124E-4</v>
      </c>
    </row>
    <row r="2183" spans="1:22" ht="48" x14ac:dyDescent="0.2">
      <c r="A2183">
        <v>3703</v>
      </c>
      <c r="B2183" s="3" t="s">
        <v>3700</v>
      </c>
      <c r="C2183" s="3" t="s">
        <v>7813</v>
      </c>
      <c r="D2183">
        <v>1050</v>
      </c>
      <c r="E2183">
        <v>1296</v>
      </c>
      <c r="F2183" t="s">
        <v>8219</v>
      </c>
      <c r="G2183" t="s">
        <v>8224</v>
      </c>
      <c r="H2183" t="s">
        <v>8246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8271</v>
      </c>
      <c r="O2183" s="5">
        <f>E2183/D2183</f>
        <v>1.2342857142857142</v>
      </c>
      <c r="P2183" s="6">
        <f>IF(E2183=0,0,E2183/L2183)</f>
        <v>43.2</v>
      </c>
      <c r="Q2183" t="str">
        <f>LEFT(N2183,FIND("/",N2183)-1)</f>
        <v>theater</v>
      </c>
      <c r="R2183" t="str">
        <f>RIGHT(N2183,LEN(N2183)-FIND("/",N2183))</f>
        <v>plays</v>
      </c>
      <c r="S2183" s="10">
        <f>(((J2183/60)/60)/24)+DATE(1970,1,1)</f>
        <v>42556.504490740743</v>
      </c>
      <c r="T2183" s="10">
        <f>(((I2183/60)/60)/24)+DATE(1970,1,1)</f>
        <v>42595.290972222225</v>
      </c>
      <c r="U2183" s="5">
        <f>P2183/3304</f>
        <v>1.3075060532687652E-2</v>
      </c>
      <c r="V2183" s="5">
        <f>L2183/26457</f>
        <v>1.1339154099104206E-3</v>
      </c>
    </row>
    <row r="2184" spans="1:22" ht="48" x14ac:dyDescent="0.2">
      <c r="A2184">
        <v>3075</v>
      </c>
      <c r="B2184" s="3" t="s">
        <v>3075</v>
      </c>
      <c r="C2184" s="3" t="s">
        <v>7185</v>
      </c>
      <c r="D2184">
        <v>15000</v>
      </c>
      <c r="E2184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5">
        <f>E2184/D2184</f>
        <v>8.6400000000000005E-2</v>
      </c>
      <c r="P2184" s="6">
        <f>IF(E2184=0,0,E2184/L2184)</f>
        <v>64.8</v>
      </c>
      <c r="Q2184" t="str">
        <f>LEFT(N2184,FIND("/",N2184)-1)</f>
        <v>theater</v>
      </c>
      <c r="R2184" t="str">
        <f>RIGHT(N2184,LEN(N2184)-FIND("/",N2184))</f>
        <v>spaces</v>
      </c>
      <c r="S2184" s="10">
        <f>(((J2184/60)/60)/24)+DATE(1970,1,1)</f>
        <v>42551.102314814809</v>
      </c>
      <c r="T2184" s="10">
        <f>(((I2184/60)/60)/24)+DATE(1970,1,1)</f>
        <v>42601.102314814809</v>
      </c>
      <c r="U2184" s="5">
        <f>P2184/3304</f>
        <v>1.9612590799031476E-2</v>
      </c>
      <c r="V2184" s="5">
        <f>L2184/26457</f>
        <v>7.559436066069471E-4</v>
      </c>
    </row>
    <row r="2185" spans="1:22" ht="48" x14ac:dyDescent="0.2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5">
        <f>E2185/D2185</f>
        <v>0.10775</v>
      </c>
      <c r="P2185" s="6">
        <f>IF(E2185=0,0,E2185/L2185)</f>
        <v>46.178571428571431</v>
      </c>
      <c r="Q2185" t="str">
        <f>LEFT(N2185,FIND("/",N2185)-1)</f>
        <v>film &amp; video</v>
      </c>
      <c r="R2185" t="str">
        <f>RIGHT(N2185,LEN(N2185)-FIND("/",N2185))</f>
        <v>science fiction</v>
      </c>
      <c r="S2185" s="10">
        <f>(((J2185/60)/60)/24)+DATE(1970,1,1)</f>
        <v>42110.153043981481</v>
      </c>
      <c r="T2185" s="10">
        <f>(((I2185/60)/60)/24)+DATE(1970,1,1)</f>
        <v>42155.153043981481</v>
      </c>
      <c r="U2185" s="5">
        <f>P2185/3304</f>
        <v>1.3976565202352128E-2</v>
      </c>
      <c r="V2185" s="5">
        <f>L2185/26457</f>
        <v>1.0583210492497259E-3</v>
      </c>
    </row>
    <row r="2186" spans="1:22" ht="48" x14ac:dyDescent="0.2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5">
        <f>E2186/D2186</f>
        <v>1.4333333333333333</v>
      </c>
      <c r="P2186" s="6">
        <f>IF(E2186=0,0,E2186/L2186)</f>
        <v>51.6</v>
      </c>
      <c r="Q2186" t="str">
        <f>LEFT(N2186,FIND("/",N2186)-1)</f>
        <v>theater</v>
      </c>
      <c r="R2186" t="str">
        <f>RIGHT(N2186,LEN(N2186)-FIND("/",N2186))</f>
        <v>spaces</v>
      </c>
      <c r="S2186" s="10">
        <f>(((J2186/60)/60)/24)+DATE(1970,1,1)</f>
        <v>42783.459398148145</v>
      </c>
      <c r="T2186" s="10">
        <f>(((I2186/60)/60)/24)+DATE(1970,1,1)</f>
        <v>42797.459398148145</v>
      </c>
      <c r="U2186" s="5">
        <f>P2186/3304</f>
        <v>1.5617433414043584E-2</v>
      </c>
      <c r="V2186" s="5">
        <f>L2186/26457</f>
        <v>9.449295082586839E-4</v>
      </c>
    </row>
    <row r="2187" spans="1:22" ht="16" x14ac:dyDescent="0.2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5">
        <f>E2187/D2187</f>
        <v>0.40799492385786801</v>
      </c>
      <c r="P2187" s="6">
        <f>IF(E2187=0,0,E2187/L2187)</f>
        <v>28.577777777777779</v>
      </c>
      <c r="Q2187" t="str">
        <f>LEFT(N2187,FIND("/",N2187)-1)</f>
        <v>music</v>
      </c>
      <c r="R2187" t="str">
        <f>RIGHT(N2187,LEN(N2187)-FIND("/",N2187))</f>
        <v>jazz</v>
      </c>
      <c r="S2187" s="10">
        <f>(((J2187/60)/60)/24)+DATE(1970,1,1)</f>
        <v>41276.496840277774</v>
      </c>
      <c r="T2187" s="10">
        <f>(((I2187/60)/60)/24)+DATE(1970,1,1)</f>
        <v>41309.496840277774</v>
      </c>
      <c r="U2187" s="5">
        <f>P2187/3304</f>
        <v>8.6494484799569549E-3</v>
      </c>
      <c r="V2187" s="5">
        <f>L2187/26457</f>
        <v>1.700873114865631E-3</v>
      </c>
    </row>
    <row r="2188" spans="1:22" ht="32" x14ac:dyDescent="0.2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5">
        <f>E2188/D2188</f>
        <v>1.7133333333333334</v>
      </c>
      <c r="P2188" s="6">
        <f>IF(E2188=0,0,E2188/L2188)</f>
        <v>31.341463414634145</v>
      </c>
      <c r="Q2188" t="str">
        <f>LEFT(N2188,FIND("/",N2188)-1)</f>
        <v>music</v>
      </c>
      <c r="R2188" t="str">
        <f>RIGHT(N2188,LEN(N2188)-FIND("/",N2188))</f>
        <v>indie rock</v>
      </c>
      <c r="S2188" s="10">
        <f>(((J2188/60)/60)/24)+DATE(1970,1,1)</f>
        <v>41088.691493055558</v>
      </c>
      <c r="T2188" s="10">
        <f>(((I2188/60)/60)/24)+DATE(1970,1,1)</f>
        <v>41133.691493055558</v>
      </c>
      <c r="U2188" s="5">
        <f>P2188/3304</f>
        <v>9.4859150770684464E-3</v>
      </c>
      <c r="V2188" s="5">
        <f>L2188/26457</f>
        <v>1.5496843935442416E-3</v>
      </c>
    </row>
    <row r="2189" spans="1:22" ht="48" x14ac:dyDescent="0.2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5">
        <f>E2189/D2189</f>
        <v>1.2829999999999999</v>
      </c>
      <c r="P2189" s="6">
        <f>IF(E2189=0,0,E2189/L2189)</f>
        <v>183.28571428571428</v>
      </c>
      <c r="Q2189" t="str">
        <f>LEFT(N2189,FIND("/",N2189)-1)</f>
        <v>film &amp; video</v>
      </c>
      <c r="R2189" t="str">
        <f>RIGHT(N2189,LEN(N2189)-FIND("/",N2189))</f>
        <v>documentary</v>
      </c>
      <c r="S2189" s="10">
        <f>(((J2189/60)/60)/24)+DATE(1970,1,1)</f>
        <v>42113.981446759266</v>
      </c>
      <c r="T2189" s="10">
        <f>(((I2189/60)/60)/24)+DATE(1970,1,1)</f>
        <v>42173.981446759266</v>
      </c>
      <c r="U2189" s="5">
        <f>P2189/3304</f>
        <v>5.5473884469041848E-2</v>
      </c>
      <c r="V2189" s="5">
        <f>L2189/26457</f>
        <v>2.6458026231243148E-4</v>
      </c>
    </row>
    <row r="2190" spans="1:22" ht="48" x14ac:dyDescent="0.2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5">
        <f>E2190/D2190</f>
        <v>1.28</v>
      </c>
      <c r="P2190" s="6">
        <f>IF(E2190=0,0,E2190/L2190)</f>
        <v>37.647058823529413</v>
      </c>
      <c r="Q2190" t="str">
        <f>LEFT(N2190,FIND("/",N2190)-1)</f>
        <v>theater</v>
      </c>
      <c r="R2190" t="str">
        <f>RIGHT(N2190,LEN(N2190)-FIND("/",N2190))</f>
        <v>musical</v>
      </c>
      <c r="S2190" s="10">
        <f>(((J2190/60)/60)/24)+DATE(1970,1,1)</f>
        <v>41912.650729166664</v>
      </c>
      <c r="T2190" s="10">
        <f>(((I2190/60)/60)/24)+DATE(1970,1,1)</f>
        <v>41925.207638888889</v>
      </c>
      <c r="U2190" s="5">
        <f>P2190/3304</f>
        <v>1.1394388263780088E-2</v>
      </c>
      <c r="V2190" s="5">
        <f>L2190/26457</f>
        <v>1.2851041312318102E-3</v>
      </c>
    </row>
    <row r="2191" spans="1:22" ht="16" x14ac:dyDescent="0.2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5">
        <f>E2191/D2191</f>
        <v>1.28</v>
      </c>
      <c r="P2191" s="6">
        <f>IF(E2191=0,0,E2191/L2191)</f>
        <v>49.230769230769234</v>
      </c>
      <c r="Q2191" t="str">
        <f>LEFT(N2191,FIND("/",N2191)-1)</f>
        <v>theater</v>
      </c>
      <c r="R2191" t="str">
        <f>RIGHT(N2191,LEN(N2191)-FIND("/",N2191))</f>
        <v>plays</v>
      </c>
      <c r="S2191" s="10">
        <f>(((J2191/60)/60)/24)+DATE(1970,1,1)</f>
        <v>42521.654328703706</v>
      </c>
      <c r="T2191" s="10">
        <f>(((I2191/60)/60)/24)+DATE(1970,1,1)</f>
        <v>42551.654328703706</v>
      </c>
      <c r="U2191" s="5">
        <f>P2191/3304</f>
        <v>1.4900353883404731E-2</v>
      </c>
      <c r="V2191" s="5">
        <f>L2191/26457</f>
        <v>9.8272668858903124E-4</v>
      </c>
    </row>
    <row r="2192" spans="1:22" ht="32" x14ac:dyDescent="0.2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5">
        <f>E2192/D2192</f>
        <v>0.36457142857142855</v>
      </c>
      <c r="P2192" s="6">
        <f>IF(E2192=0,0,E2192/L2192)</f>
        <v>127.6</v>
      </c>
      <c r="Q2192" t="str">
        <f>LEFT(N2192,FIND("/",N2192)-1)</f>
        <v>theater</v>
      </c>
      <c r="R2192" t="str">
        <f>RIGHT(N2192,LEN(N2192)-FIND("/",N2192))</f>
        <v>musical</v>
      </c>
      <c r="S2192" s="10">
        <f>(((J2192/60)/60)/24)+DATE(1970,1,1)</f>
        <v>42450.88282407407</v>
      </c>
      <c r="T2192" s="10">
        <f>(((I2192/60)/60)/24)+DATE(1970,1,1)</f>
        <v>42480.88282407407</v>
      </c>
      <c r="U2192" s="5">
        <f>P2192/3304</f>
        <v>3.8619854721549635E-2</v>
      </c>
      <c r="V2192" s="5">
        <f>L2192/26457</f>
        <v>3.7797180330347355E-4</v>
      </c>
    </row>
    <row r="2193" spans="1:22" ht="48" x14ac:dyDescent="0.2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5">
        <f>E2193/D2193</f>
        <v>1.2749999999999999</v>
      </c>
      <c r="P2193" s="6">
        <f>IF(E2193=0,0,E2193/L2193)</f>
        <v>47.222222222222221</v>
      </c>
      <c r="Q2193" t="str">
        <f>LEFT(N2193,FIND("/",N2193)-1)</f>
        <v>theater</v>
      </c>
      <c r="R2193" t="str">
        <f>RIGHT(N2193,LEN(N2193)-FIND("/",N2193))</f>
        <v>plays</v>
      </c>
      <c r="S2193" s="10">
        <f>(((J2193/60)/60)/24)+DATE(1970,1,1)</f>
        <v>42443.802361111113</v>
      </c>
      <c r="T2193" s="10">
        <f>(((I2193/60)/60)/24)+DATE(1970,1,1)</f>
        <v>42473.802361111113</v>
      </c>
      <c r="U2193" s="5">
        <f>P2193/3304</f>
        <v>1.4292440139897767E-2</v>
      </c>
      <c r="V2193" s="5">
        <f>L2193/26457</f>
        <v>1.0205238689193787E-3</v>
      </c>
    </row>
    <row r="2194" spans="1:22" ht="48" x14ac:dyDescent="0.2">
      <c r="A2194">
        <v>2333</v>
      </c>
      <c r="B2194" s="3" t="s">
        <v>2334</v>
      </c>
      <c r="C2194" s="3" t="s">
        <v>6443</v>
      </c>
      <c r="D2194">
        <v>600</v>
      </c>
      <c r="E2194">
        <v>1273</v>
      </c>
      <c r="F2194" t="s">
        <v>8219</v>
      </c>
      <c r="G2194" t="s">
        <v>8224</v>
      </c>
      <c r="H2194" t="s">
        <v>8246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8298</v>
      </c>
      <c r="O2194" s="5">
        <f>E2194/D2194</f>
        <v>2.1216666666666666</v>
      </c>
      <c r="P2194" s="6">
        <f>IF(E2194=0,0,E2194/L2194)</f>
        <v>13.542553191489361</v>
      </c>
      <c r="Q2194" t="str">
        <f>LEFT(N2194,FIND("/",N2194)-1)</f>
        <v>food</v>
      </c>
      <c r="R2194" t="str">
        <f>RIGHT(N2194,LEN(N2194)-FIND("/",N2194))</f>
        <v>small batch</v>
      </c>
      <c r="S2194" s="10">
        <f>(((J2194/60)/60)/24)+DATE(1970,1,1)</f>
        <v>41767.650347222225</v>
      </c>
      <c r="T2194" s="10">
        <f>(((I2194/60)/60)/24)+DATE(1970,1,1)</f>
        <v>41788.743055555555</v>
      </c>
      <c r="U2194" s="5">
        <f>P2194/3304</f>
        <v>4.0988357117098554E-3</v>
      </c>
      <c r="V2194" s="5">
        <f>L2194/26457</f>
        <v>3.5529349510526513E-3</v>
      </c>
    </row>
    <row r="2195" spans="1:22" ht="48" x14ac:dyDescent="0.2">
      <c r="A2195">
        <v>814</v>
      </c>
      <c r="B2195" s="3" t="s">
        <v>815</v>
      </c>
      <c r="C2195" s="3" t="s">
        <v>4924</v>
      </c>
      <c r="D2195">
        <v>1000</v>
      </c>
      <c r="E2195">
        <v>1273</v>
      </c>
      <c r="F2195" t="s">
        <v>8219</v>
      </c>
      <c r="G2195" t="s">
        <v>8224</v>
      </c>
      <c r="H2195" t="s">
        <v>8246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8276</v>
      </c>
      <c r="O2195" s="5">
        <f>E2195/D2195</f>
        <v>1.2729999999999999</v>
      </c>
      <c r="P2195" s="6">
        <f>IF(E2195=0,0,E2195/L2195)</f>
        <v>45.464285714285715</v>
      </c>
      <c r="Q2195" t="str">
        <f>LEFT(N2195,FIND("/",N2195)-1)</f>
        <v>music</v>
      </c>
      <c r="R2195" t="str">
        <f>RIGHT(N2195,LEN(N2195)-FIND("/",N2195))</f>
        <v>rock</v>
      </c>
      <c r="S2195" s="10">
        <f>(((J2195/60)/60)/24)+DATE(1970,1,1)</f>
        <v>40679.743067129632</v>
      </c>
      <c r="T2195" s="10">
        <f>(((I2195/60)/60)/24)+DATE(1970,1,1)</f>
        <v>40694.75277777778</v>
      </c>
      <c r="U2195" s="5">
        <f>P2195/3304</f>
        <v>1.37603770321688E-2</v>
      </c>
      <c r="V2195" s="5">
        <f>L2195/26457</f>
        <v>1.0583210492497259E-3</v>
      </c>
    </row>
    <row r="2196" spans="1:22" ht="48" x14ac:dyDescent="0.2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5">
        <f>E2196/D2196</f>
        <v>1.272</v>
      </c>
      <c r="P2196" s="6">
        <f>IF(E2196=0,0,E2196/L2196)</f>
        <v>50.88</v>
      </c>
      <c r="Q2196" t="str">
        <f>LEFT(N2196,FIND("/",N2196)-1)</f>
        <v>theater</v>
      </c>
      <c r="R2196" t="str">
        <f>RIGHT(N2196,LEN(N2196)-FIND("/",N2196))</f>
        <v>spaces</v>
      </c>
      <c r="S2196" s="10">
        <f>(((J2196/60)/60)/24)+DATE(1970,1,1)</f>
        <v>42228.044664351852</v>
      </c>
      <c r="T2196" s="10">
        <f>(((I2196/60)/60)/24)+DATE(1970,1,1)</f>
        <v>42258.044664351852</v>
      </c>
      <c r="U2196" s="5">
        <f>P2196/3304</f>
        <v>1.5399515738498791E-2</v>
      </c>
      <c r="V2196" s="5">
        <f>L2196/26457</f>
        <v>9.449295082586839E-4</v>
      </c>
    </row>
    <row r="2197" spans="1:22" ht="32" x14ac:dyDescent="0.2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5">
        <f>E2197/D2197</f>
        <v>1.27</v>
      </c>
      <c r="P2197" s="6">
        <f>IF(E2197=0,0,E2197/L2197)</f>
        <v>48.846153846153847</v>
      </c>
      <c r="Q2197" t="str">
        <f>LEFT(N2197,FIND("/",N2197)-1)</f>
        <v>music</v>
      </c>
      <c r="R2197" t="str">
        <f>RIGHT(N2197,LEN(N2197)-FIND("/",N2197))</f>
        <v>indie rock</v>
      </c>
      <c r="S2197" s="10">
        <f>(((J2197/60)/60)/24)+DATE(1970,1,1)</f>
        <v>41402.558819444443</v>
      </c>
      <c r="T2197" s="10">
        <f>(((I2197/60)/60)/24)+DATE(1970,1,1)</f>
        <v>41462.558819444443</v>
      </c>
      <c r="U2197" s="5">
        <f>P2197/3304</f>
        <v>1.4783944868690632E-2</v>
      </c>
      <c r="V2197" s="5">
        <f>L2197/26457</f>
        <v>9.8272668858903124E-4</v>
      </c>
    </row>
    <row r="2198" spans="1:22" ht="32" x14ac:dyDescent="0.2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5">
        <f>E2198/D2198</f>
        <v>1.8014285714285714</v>
      </c>
      <c r="P2198" s="6">
        <f>IF(E2198=0,0,E2198/L2198)</f>
        <v>26.270833333333332</v>
      </c>
      <c r="Q2198" t="str">
        <f>LEFT(N2198,FIND("/",N2198)-1)</f>
        <v>music</v>
      </c>
      <c r="R2198" t="str">
        <f>RIGHT(N2198,LEN(N2198)-FIND("/",N2198))</f>
        <v>indie rock</v>
      </c>
      <c r="S2198" s="10">
        <f>(((J2198/60)/60)/24)+DATE(1970,1,1)</f>
        <v>41145.719305555554</v>
      </c>
      <c r="T2198" s="10">
        <f>(((I2198/60)/60)/24)+DATE(1970,1,1)</f>
        <v>41175.719305555554</v>
      </c>
      <c r="U2198" s="5">
        <f>P2198/3304</f>
        <v>7.9512207425343016E-3</v>
      </c>
      <c r="V2198" s="5">
        <f>L2198/26457</f>
        <v>1.8142646558566731E-3</v>
      </c>
    </row>
    <row r="2199" spans="1:22" ht="48" x14ac:dyDescent="0.2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5">
        <f>E2199/D2199</f>
        <v>1.05</v>
      </c>
      <c r="P2199" s="6">
        <f>IF(E2199=0,0,E2199/L2199)</f>
        <v>39.375</v>
      </c>
      <c r="Q2199" t="str">
        <f>LEFT(N2199,FIND("/",N2199)-1)</f>
        <v>theater</v>
      </c>
      <c r="R2199" t="str">
        <f>RIGHT(N2199,LEN(N2199)-FIND("/",N2199))</f>
        <v>plays</v>
      </c>
      <c r="S2199" s="10">
        <f>(((J2199/60)/60)/24)+DATE(1970,1,1)</f>
        <v>42222.730034722219</v>
      </c>
      <c r="T2199" s="10">
        <f>(((I2199/60)/60)/24)+DATE(1970,1,1)</f>
        <v>42247.730034722219</v>
      </c>
      <c r="U2199" s="5">
        <f>P2199/3304</f>
        <v>1.1917372881355932E-2</v>
      </c>
      <c r="V2199" s="5">
        <f>L2199/26457</f>
        <v>1.2095097705711155E-3</v>
      </c>
    </row>
    <row r="2200" spans="1:22" ht="32" x14ac:dyDescent="0.2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5">
        <f>E2200/D2200</f>
        <v>1.26</v>
      </c>
      <c r="P2200" s="6">
        <f>IF(E2200=0,0,E2200/L2200)</f>
        <v>74.117647058823536</v>
      </c>
      <c r="Q2200" t="str">
        <f>LEFT(N2200,FIND("/",N2200)-1)</f>
        <v>theater</v>
      </c>
      <c r="R2200" t="str">
        <f>RIGHT(N2200,LEN(N2200)-FIND("/",N2200))</f>
        <v>plays</v>
      </c>
      <c r="S2200" s="10">
        <f>(((J2200/60)/60)/24)+DATE(1970,1,1)</f>
        <v>41891.96503472222</v>
      </c>
      <c r="T2200" s="10">
        <f>(((I2200/60)/60)/24)+DATE(1970,1,1)</f>
        <v>41901</v>
      </c>
      <c r="U2200" s="5">
        <f>P2200/3304</f>
        <v>2.243270189431705E-2</v>
      </c>
      <c r="V2200" s="5">
        <f>L2200/26457</f>
        <v>6.4255206561590508E-4</v>
      </c>
    </row>
    <row r="2201" spans="1:22" ht="48" x14ac:dyDescent="0.2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5">
        <f>E2201/D2201</f>
        <v>1.2589999999999999</v>
      </c>
      <c r="P2201" s="6">
        <f>IF(E2201=0,0,E2201/L2201)</f>
        <v>25.693877551020407</v>
      </c>
      <c r="Q2201" t="str">
        <f>LEFT(N2201,FIND("/",N2201)-1)</f>
        <v>theater</v>
      </c>
      <c r="R2201" t="str">
        <f>RIGHT(N2201,LEN(N2201)-FIND("/",N2201))</f>
        <v>plays</v>
      </c>
      <c r="S2201" s="10">
        <f>(((J2201/60)/60)/24)+DATE(1970,1,1)</f>
        <v>42608.36583333333</v>
      </c>
      <c r="T2201" s="10">
        <f>(((I2201/60)/60)/24)+DATE(1970,1,1)</f>
        <v>42638.36583333333</v>
      </c>
      <c r="U2201" s="5">
        <f>P2201/3304</f>
        <v>7.7765973217374116E-3</v>
      </c>
      <c r="V2201" s="5">
        <f>L2201/26457</f>
        <v>1.8520618361870203E-3</v>
      </c>
    </row>
    <row r="2202" spans="1:22" ht="48" x14ac:dyDescent="0.2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5">
        <f>E2202/D2202</f>
        <v>1.0466666666666666</v>
      </c>
      <c r="P2202" s="6">
        <f>IF(E2202=0,0,E2202/L2202)</f>
        <v>139.55555555555554</v>
      </c>
      <c r="Q2202" t="str">
        <f>LEFT(N2202,FIND("/",N2202)-1)</f>
        <v>theater</v>
      </c>
      <c r="R2202" t="str">
        <f>RIGHT(N2202,LEN(N2202)-FIND("/",N2202))</f>
        <v>plays</v>
      </c>
      <c r="S2202" s="10">
        <f>(((J2202/60)/60)/24)+DATE(1970,1,1)</f>
        <v>42375.114988425921</v>
      </c>
      <c r="T2202" s="10">
        <f>(((I2202/60)/60)/24)+DATE(1970,1,1)</f>
        <v>42420.114988425921</v>
      </c>
      <c r="U2202" s="5">
        <f>P2202/3304</f>
        <v>4.2238364272262574E-2</v>
      </c>
      <c r="V2202" s="5">
        <f>L2202/26457</f>
        <v>3.4017462297312621E-4</v>
      </c>
    </row>
    <row r="2203" spans="1:22" ht="32" x14ac:dyDescent="0.2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5">
        <f>E2203/D2203</f>
        <v>1.1372727272727272</v>
      </c>
      <c r="P2203" s="6">
        <f>IF(E2203=0,0,E2203/L2203)</f>
        <v>65.84210526315789</v>
      </c>
      <c r="Q2203" t="str">
        <f>LEFT(N2203,FIND("/",N2203)-1)</f>
        <v>music</v>
      </c>
      <c r="R2203" t="str">
        <f>RIGHT(N2203,LEN(N2203)-FIND("/",N2203))</f>
        <v>indie rock</v>
      </c>
      <c r="S2203" s="10">
        <f>(((J2203/60)/60)/24)+DATE(1970,1,1)</f>
        <v>40970.750034722223</v>
      </c>
      <c r="T2203" s="10">
        <f>(((I2203/60)/60)/24)+DATE(1970,1,1)</f>
        <v>41030.708368055559</v>
      </c>
      <c r="U2203" s="5">
        <f>P2203/3304</f>
        <v>1.9927997961004203E-2</v>
      </c>
      <c r="V2203" s="5">
        <f>L2203/26457</f>
        <v>7.1814642627659976E-4</v>
      </c>
    </row>
    <row r="2204" spans="1:22" ht="48" x14ac:dyDescent="0.2">
      <c r="A2204">
        <v>3226</v>
      </c>
      <c r="B2204" s="3" t="s">
        <v>3226</v>
      </c>
      <c r="C2204" s="3" t="s">
        <v>7336</v>
      </c>
      <c r="D2204">
        <v>1200</v>
      </c>
      <c r="E2204">
        <v>1250</v>
      </c>
      <c r="F2204" t="s">
        <v>8219</v>
      </c>
      <c r="G2204" t="s">
        <v>8225</v>
      </c>
      <c r="H2204" t="s">
        <v>8247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8271</v>
      </c>
      <c r="O2204" s="5">
        <f>E2204/D2204</f>
        <v>1.0416666666666667</v>
      </c>
      <c r="P2204" s="6">
        <f>IF(E2204=0,0,E2204/L2204)</f>
        <v>59.523809523809526</v>
      </c>
      <c r="Q2204" t="str">
        <f>LEFT(N2204,FIND("/",N2204)-1)</f>
        <v>theater</v>
      </c>
      <c r="R2204" t="str">
        <f>RIGHT(N2204,LEN(N2204)-FIND("/",N2204))</f>
        <v>plays</v>
      </c>
      <c r="S2204" s="10">
        <f>(((J2204/60)/60)/24)+DATE(1970,1,1)</f>
        <v>42277.583472222221</v>
      </c>
      <c r="T2204" s="10">
        <f>(((I2204/60)/60)/24)+DATE(1970,1,1)</f>
        <v>42307.583472222221</v>
      </c>
      <c r="U2204" s="5">
        <f>P2204/3304</f>
        <v>1.8015680848610632E-2</v>
      </c>
      <c r="V2204" s="5">
        <f>L2204/26457</f>
        <v>7.9374078693729444E-4</v>
      </c>
    </row>
    <row r="2205" spans="1:22" ht="32" x14ac:dyDescent="0.2">
      <c r="A2205">
        <v>3613</v>
      </c>
      <c r="B2205" s="3" t="s">
        <v>3612</v>
      </c>
      <c r="C2205" s="3" t="s">
        <v>7723</v>
      </c>
      <c r="D2205">
        <v>1250</v>
      </c>
      <c r="E2205">
        <v>1250</v>
      </c>
      <c r="F2205" t="s">
        <v>8219</v>
      </c>
      <c r="G2205" t="s">
        <v>8224</v>
      </c>
      <c r="H2205" t="s">
        <v>8246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8271</v>
      </c>
      <c r="O2205" s="5">
        <f>E2205/D2205</f>
        <v>1</v>
      </c>
      <c r="P2205" s="6">
        <f>IF(E2205=0,0,E2205/L2205)</f>
        <v>62.5</v>
      </c>
      <c r="Q2205" t="str">
        <f>LEFT(N2205,FIND("/",N2205)-1)</f>
        <v>theater</v>
      </c>
      <c r="R2205" t="str">
        <f>RIGHT(N2205,LEN(N2205)-FIND("/",N2205))</f>
        <v>plays</v>
      </c>
      <c r="S2205" s="10">
        <f>(((J2205/60)/60)/24)+DATE(1970,1,1)</f>
        <v>41788.58997685185</v>
      </c>
      <c r="T2205" s="10">
        <f>(((I2205/60)/60)/24)+DATE(1970,1,1)</f>
        <v>41818.58997685185</v>
      </c>
      <c r="U2205" s="5">
        <f>P2205/3304</f>
        <v>1.8916464891041162E-2</v>
      </c>
      <c r="V2205" s="5">
        <f>L2205/26457</f>
        <v>7.559436066069471E-4</v>
      </c>
    </row>
    <row r="2206" spans="1:22" ht="48" x14ac:dyDescent="0.2">
      <c r="A2206">
        <v>463</v>
      </c>
      <c r="B2206" s="3" t="s">
        <v>464</v>
      </c>
      <c r="C2206" s="3" t="s">
        <v>4573</v>
      </c>
      <c r="D2206">
        <v>55000</v>
      </c>
      <c r="E2206">
        <v>1250</v>
      </c>
      <c r="F2206" t="s">
        <v>8221</v>
      </c>
      <c r="G2206" t="s">
        <v>8224</v>
      </c>
      <c r="H2206" t="s">
        <v>8246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8270</v>
      </c>
      <c r="O2206" s="5">
        <f>E2206/D2206</f>
        <v>2.2727272727272728E-2</v>
      </c>
      <c r="P2206" s="6">
        <f>IF(E2206=0,0,E2206/L2206)</f>
        <v>113.63636363636364</v>
      </c>
      <c r="Q2206" t="str">
        <f>LEFT(N2206,FIND("/",N2206)-1)</f>
        <v>film &amp; video</v>
      </c>
      <c r="R2206" t="str">
        <f>RIGHT(N2206,LEN(N2206)-FIND("/",N2206))</f>
        <v>animation</v>
      </c>
      <c r="S2206" s="10">
        <f>(((J2206/60)/60)/24)+DATE(1970,1,1)</f>
        <v>40750.710104166668</v>
      </c>
      <c r="T2206" s="10">
        <f>(((I2206/60)/60)/24)+DATE(1970,1,1)</f>
        <v>40810.710104166668</v>
      </c>
      <c r="U2206" s="5">
        <f>P2206/3304</f>
        <v>3.439357252916575E-2</v>
      </c>
      <c r="V2206" s="5">
        <f>L2206/26457</f>
        <v>4.1576898363382094E-4</v>
      </c>
    </row>
    <row r="2207" spans="1:22" ht="48" x14ac:dyDescent="0.2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5">
        <f>E2207/D2207</f>
        <v>1.5575000000000001</v>
      </c>
      <c r="P2207" s="6">
        <f>IF(E2207=0,0,E2207/L2207)</f>
        <v>51.916666666666664</v>
      </c>
      <c r="Q2207" t="str">
        <f>LEFT(N2207,FIND("/",N2207)-1)</f>
        <v>theater</v>
      </c>
      <c r="R2207" t="str">
        <f>RIGHT(N2207,LEN(N2207)-FIND("/",N2207))</f>
        <v>plays</v>
      </c>
      <c r="S2207" s="10">
        <f>(((J2207/60)/60)/24)+DATE(1970,1,1)</f>
        <v>42360.887835648144</v>
      </c>
      <c r="T2207" s="10">
        <f>(((I2207/60)/60)/24)+DATE(1970,1,1)</f>
        <v>42390.887835648144</v>
      </c>
      <c r="U2207" s="5">
        <f>P2207/3304</f>
        <v>1.5713276836158193E-2</v>
      </c>
      <c r="V2207" s="5">
        <f>L2207/26457</f>
        <v>9.0713232792833656E-4</v>
      </c>
    </row>
    <row r="2208" spans="1:22" ht="48" x14ac:dyDescent="0.2">
      <c r="A2208">
        <v>3399</v>
      </c>
      <c r="B2208" s="3" t="s">
        <v>3398</v>
      </c>
      <c r="C2208" s="3" t="s">
        <v>7509</v>
      </c>
      <c r="D2208">
        <v>1200</v>
      </c>
      <c r="E2208">
        <v>1245</v>
      </c>
      <c r="F2208" t="s">
        <v>8219</v>
      </c>
      <c r="G2208" t="s">
        <v>8225</v>
      </c>
      <c r="H2208" t="s">
        <v>8247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8271</v>
      </c>
      <c r="O2208" s="5">
        <f>E2208/D2208</f>
        <v>1.0375000000000001</v>
      </c>
      <c r="P2208" s="6">
        <f>IF(E2208=0,0,E2208/L2208)</f>
        <v>27.065217391304348</v>
      </c>
      <c r="Q2208" t="str">
        <f>LEFT(N2208,FIND("/",N2208)-1)</f>
        <v>theater</v>
      </c>
      <c r="R2208" t="str">
        <f>RIGHT(N2208,LEN(N2208)-FIND("/",N2208))</f>
        <v>plays</v>
      </c>
      <c r="S2208" s="10">
        <f>(((J2208/60)/60)/24)+DATE(1970,1,1)</f>
        <v>42026.920428240745</v>
      </c>
      <c r="T2208" s="10">
        <f>(((I2208/60)/60)/24)+DATE(1970,1,1)</f>
        <v>42056.920428240745</v>
      </c>
      <c r="U2208" s="5">
        <f>P2208/3304</f>
        <v>8.1916517528160867E-3</v>
      </c>
      <c r="V2208" s="5">
        <f>L2208/26457</f>
        <v>1.7386702951959784E-3</v>
      </c>
    </row>
    <row r="2209" spans="1:22" ht="48" x14ac:dyDescent="0.2">
      <c r="A2209">
        <v>633</v>
      </c>
      <c r="B2209" s="3" t="s">
        <v>634</v>
      </c>
      <c r="C2209" s="3" t="s">
        <v>4743</v>
      </c>
      <c r="D2209">
        <v>10000</v>
      </c>
      <c r="E2209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5">
        <f>E2209/D2209</f>
        <v>0.1245</v>
      </c>
      <c r="P2209" s="6">
        <f>IF(E2209=0,0,E2209/L2209)</f>
        <v>49.8</v>
      </c>
      <c r="Q2209" t="str">
        <f>LEFT(N2209,FIND("/",N2209)-1)</f>
        <v>technology</v>
      </c>
      <c r="R2209" t="str">
        <f>RIGHT(N2209,LEN(N2209)-FIND("/",N2209))</f>
        <v>web</v>
      </c>
      <c r="S2209" s="10">
        <f>(((J2209/60)/60)/24)+DATE(1970,1,1)</f>
        <v>42507.29932870371</v>
      </c>
      <c r="T2209" s="10">
        <f>(((I2209/60)/60)/24)+DATE(1970,1,1)</f>
        <v>42538.958333333328</v>
      </c>
      <c r="U2209" s="5">
        <f>P2209/3304</f>
        <v>1.5072639225181598E-2</v>
      </c>
      <c r="V2209" s="5">
        <f>L2209/26457</f>
        <v>9.449295082586839E-4</v>
      </c>
    </row>
    <row r="2210" spans="1:22" ht="48" x14ac:dyDescent="0.2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5">
        <f>E2210/D2210</f>
        <v>4.9639999999999997E-2</v>
      </c>
      <c r="P2210" s="6">
        <f>IF(E2210=0,0,E2210/L2210)</f>
        <v>88.642857142857139</v>
      </c>
      <c r="Q2210" t="str">
        <f>LEFT(N2210,FIND("/",N2210)-1)</f>
        <v>theater</v>
      </c>
      <c r="R2210" t="str">
        <f>RIGHT(N2210,LEN(N2210)-FIND("/",N2210))</f>
        <v>musical</v>
      </c>
      <c r="S2210" s="10">
        <f>(((J2210/60)/60)/24)+DATE(1970,1,1)</f>
        <v>42682.67768518519</v>
      </c>
      <c r="T2210" s="10">
        <f>(((I2210/60)/60)/24)+DATE(1970,1,1)</f>
        <v>42712.67768518519</v>
      </c>
      <c r="U2210" s="5">
        <f>P2210/3304</f>
        <v>2.6828951919750949E-2</v>
      </c>
      <c r="V2210" s="5">
        <f>L2210/26457</f>
        <v>5.2916052462486296E-4</v>
      </c>
    </row>
    <row r="2211" spans="1:22" ht="48" x14ac:dyDescent="0.2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5">
        <f>E2211/D2211</f>
        <v>1.4529411764705882</v>
      </c>
      <c r="P2211" s="6">
        <f>IF(E2211=0,0,E2211/L2211)</f>
        <v>56.136363636363633</v>
      </c>
      <c r="Q2211" t="str">
        <f>LEFT(N2211,FIND("/",N2211)-1)</f>
        <v>film &amp; video</v>
      </c>
      <c r="R2211" t="str">
        <f>RIGHT(N2211,LEN(N2211)-FIND("/",N2211))</f>
        <v>television</v>
      </c>
      <c r="S2211" s="10">
        <f>(((J2211/60)/60)/24)+DATE(1970,1,1)</f>
        <v>42175.816365740742</v>
      </c>
      <c r="T2211" s="10">
        <f>(((I2211/60)/60)/24)+DATE(1970,1,1)</f>
        <v>42205.816365740742</v>
      </c>
      <c r="U2211" s="5">
        <f>P2211/3304</f>
        <v>1.699042482940788E-2</v>
      </c>
      <c r="V2211" s="5">
        <f>L2211/26457</f>
        <v>8.3153796726764188E-4</v>
      </c>
    </row>
    <row r="2212" spans="1:22" ht="48" x14ac:dyDescent="0.2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5">
        <f>E2212/D2212</f>
        <v>1.0208333333333333</v>
      </c>
      <c r="P2212" s="6">
        <f>IF(E2212=0,0,E2212/L2212)</f>
        <v>42.241379310344826</v>
      </c>
      <c r="Q2212" t="str">
        <f>LEFT(N2212,FIND("/",N2212)-1)</f>
        <v>music</v>
      </c>
      <c r="R2212" t="str">
        <f>RIGHT(N2212,LEN(N2212)-FIND("/",N2212))</f>
        <v>indie rock</v>
      </c>
      <c r="S2212" s="10">
        <f>(((J2212/60)/60)/24)+DATE(1970,1,1)</f>
        <v>41925.906689814816</v>
      </c>
      <c r="T2212" s="10">
        <f>(((I2212/60)/60)/24)+DATE(1970,1,1)</f>
        <v>41955.94835648148</v>
      </c>
      <c r="U2212" s="5">
        <f>P2212/3304</f>
        <v>1.2784921098772647E-2</v>
      </c>
      <c r="V2212" s="5">
        <f>L2212/26457</f>
        <v>1.0961182295800734E-3</v>
      </c>
    </row>
    <row r="2213" spans="1:22" ht="48" x14ac:dyDescent="0.2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5">
        <f>E2213/D2213</f>
        <v>1.75</v>
      </c>
      <c r="P2213" s="6">
        <f>IF(E2213=0,0,E2213/L2213)</f>
        <v>68.055555555555557</v>
      </c>
      <c r="Q2213" t="str">
        <f>LEFT(N2213,FIND("/",N2213)-1)</f>
        <v>theater</v>
      </c>
      <c r="R2213" t="str">
        <f>RIGHT(N2213,LEN(N2213)-FIND("/",N2213))</f>
        <v>plays</v>
      </c>
      <c r="S2213" s="10">
        <f>(((J2213/60)/60)/24)+DATE(1970,1,1)</f>
        <v>42003.948425925926</v>
      </c>
      <c r="T2213" s="10">
        <f>(((I2213/60)/60)/24)+DATE(1970,1,1)</f>
        <v>42028.207638888889</v>
      </c>
      <c r="U2213" s="5">
        <f>P2213/3304</f>
        <v>2.0597928436911488E-2</v>
      </c>
      <c r="V2213" s="5">
        <f>L2213/26457</f>
        <v>6.8034924594625242E-4</v>
      </c>
    </row>
    <row r="2214" spans="1:22" ht="32" x14ac:dyDescent="0.2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5">
        <f>E2214/D2214</f>
        <v>4.0833333333333333E-2</v>
      </c>
      <c r="P2214" s="6">
        <f>IF(E2214=0,0,E2214/L2214)</f>
        <v>175</v>
      </c>
      <c r="Q2214" t="str">
        <f>LEFT(N2214,FIND("/",N2214)-1)</f>
        <v>theater</v>
      </c>
      <c r="R2214" t="str">
        <f>RIGHT(N2214,LEN(N2214)-FIND("/",N2214))</f>
        <v>plays</v>
      </c>
      <c r="S2214" s="10">
        <f>(((J2214/60)/60)/24)+DATE(1970,1,1)</f>
        <v>42508.179965277777</v>
      </c>
      <c r="T2214" s="10">
        <f>(((I2214/60)/60)/24)+DATE(1970,1,1)</f>
        <v>42568.179965277777</v>
      </c>
      <c r="U2214" s="5">
        <f>P2214/3304</f>
        <v>5.2966101694915252E-2</v>
      </c>
      <c r="V2214" s="5">
        <f>L2214/26457</f>
        <v>2.6458026231243148E-4</v>
      </c>
    </row>
    <row r="2215" spans="1:22" ht="48" x14ac:dyDescent="0.2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5">
        <f>E2215/D2215</f>
        <v>4.8960000000000002E-3</v>
      </c>
      <c r="P2215" s="6">
        <f>IF(E2215=0,0,E2215/L2215)</f>
        <v>306</v>
      </c>
      <c r="Q2215" t="str">
        <f>LEFT(N2215,FIND("/",N2215)-1)</f>
        <v>food</v>
      </c>
      <c r="R2215" t="str">
        <f>RIGHT(N2215,LEN(N2215)-FIND("/",N2215))</f>
        <v>food trucks</v>
      </c>
      <c r="S2215" s="10">
        <f>(((J2215/60)/60)/24)+DATE(1970,1,1)</f>
        <v>42252.277615740735</v>
      </c>
      <c r="T2215" s="10">
        <f>(((I2215/60)/60)/24)+DATE(1970,1,1)</f>
        <v>42282.277615740735</v>
      </c>
      <c r="U2215" s="5">
        <f>P2215/3304</f>
        <v>9.2615012106537525E-2</v>
      </c>
      <c r="V2215" s="5">
        <f>L2215/26457</f>
        <v>1.5118872132138944E-4</v>
      </c>
    </row>
    <row r="2216" spans="1:22" ht="48" x14ac:dyDescent="0.2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5">
        <f>E2216/D2216</f>
        <v>1.6266666666666667</v>
      </c>
      <c r="P2216" s="6">
        <f>IF(E2216=0,0,E2216/L2216)</f>
        <v>58.095238095238095</v>
      </c>
      <c r="Q2216" t="str">
        <f>LEFT(N2216,FIND("/",N2216)-1)</f>
        <v>theater</v>
      </c>
      <c r="R2216" t="str">
        <f>RIGHT(N2216,LEN(N2216)-FIND("/",N2216))</f>
        <v>plays</v>
      </c>
      <c r="S2216" s="10">
        <f>(((J2216/60)/60)/24)+DATE(1970,1,1)</f>
        <v>40644.159259259257</v>
      </c>
      <c r="T2216" s="10">
        <f>(((I2216/60)/60)/24)+DATE(1970,1,1)</f>
        <v>40666.165972222225</v>
      </c>
      <c r="U2216" s="5">
        <f>P2216/3304</f>
        <v>1.7583304508243976E-2</v>
      </c>
      <c r="V2216" s="5">
        <f>L2216/26457</f>
        <v>7.9374078693729444E-4</v>
      </c>
    </row>
    <row r="2217" spans="1:22" ht="48" x14ac:dyDescent="0.2">
      <c r="A2217">
        <v>3537</v>
      </c>
      <c r="B2217" s="3" t="s">
        <v>3536</v>
      </c>
      <c r="C2217" s="3" t="s">
        <v>7647</v>
      </c>
      <c r="D2217">
        <v>675</v>
      </c>
      <c r="E2217">
        <v>1218</v>
      </c>
      <c r="F2217" t="s">
        <v>8219</v>
      </c>
      <c r="G2217" t="s">
        <v>8229</v>
      </c>
      <c r="H2217" t="s">
        <v>8251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8271</v>
      </c>
      <c r="O2217" s="5">
        <f>E2217/D2217</f>
        <v>1.8044444444444445</v>
      </c>
      <c r="P2217" s="6">
        <f>IF(E2217=0,0,E2217/L2217)</f>
        <v>43.5</v>
      </c>
      <c r="Q2217" t="str">
        <f>LEFT(N2217,FIND("/",N2217)-1)</f>
        <v>theater</v>
      </c>
      <c r="R2217" t="str">
        <f>RIGHT(N2217,LEN(N2217)-FIND("/",N2217))</f>
        <v>plays</v>
      </c>
      <c r="S2217" s="10">
        <f>(((J2217/60)/60)/24)+DATE(1970,1,1)</f>
        <v>41923.354351851849</v>
      </c>
      <c r="T2217" s="10">
        <f>(((I2217/60)/60)/24)+DATE(1970,1,1)</f>
        <v>41960.332638888889</v>
      </c>
      <c r="U2217" s="5">
        <f>P2217/3304</f>
        <v>1.3165859564164649E-2</v>
      </c>
      <c r="V2217" s="5">
        <f>L2217/26457</f>
        <v>1.0583210492497259E-3</v>
      </c>
    </row>
    <row r="2218" spans="1:22" ht="48" x14ac:dyDescent="0.2">
      <c r="A2218">
        <v>2962</v>
      </c>
      <c r="B2218" s="3" t="s">
        <v>2962</v>
      </c>
      <c r="C2218" s="3" t="s">
        <v>7072</v>
      </c>
      <c r="D2218">
        <v>1000</v>
      </c>
      <c r="E2218">
        <v>1218</v>
      </c>
      <c r="F2218" t="s">
        <v>8219</v>
      </c>
      <c r="G2218" t="s">
        <v>8224</v>
      </c>
      <c r="H2218" t="s">
        <v>8246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8271</v>
      </c>
      <c r="O2218" s="5">
        <f>E2218/D2218</f>
        <v>1.218</v>
      </c>
      <c r="P2218" s="6">
        <f>IF(E2218=0,0,E2218/L2218)</f>
        <v>60.9</v>
      </c>
      <c r="Q2218" t="str">
        <f>LEFT(N2218,FIND("/",N2218)-1)</f>
        <v>theater</v>
      </c>
      <c r="R2218" t="str">
        <f>RIGHT(N2218,LEN(N2218)-FIND("/",N2218))</f>
        <v>plays</v>
      </c>
      <c r="S2218" s="10">
        <f>(((J2218/60)/60)/24)+DATE(1970,1,1)</f>
        <v>42036.24428240741</v>
      </c>
      <c r="T2218" s="10">
        <f>(((I2218/60)/60)/24)+DATE(1970,1,1)</f>
        <v>42064.290972222225</v>
      </c>
      <c r="U2218" s="5">
        <f>P2218/3304</f>
        <v>1.8432203389830509E-2</v>
      </c>
      <c r="V2218" s="5">
        <f>L2218/26457</f>
        <v>7.559436066069471E-4</v>
      </c>
    </row>
    <row r="2219" spans="1:22" ht="48" x14ac:dyDescent="0.2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5">
        <f>E2219/D2219</f>
        <v>4.8680000000000001E-2</v>
      </c>
      <c r="P2219" s="6">
        <f>IF(E2219=0,0,E2219/L2219)</f>
        <v>71.588235294117652</v>
      </c>
      <c r="Q2219" t="str">
        <f>LEFT(N2219,FIND("/",N2219)-1)</f>
        <v>games</v>
      </c>
      <c r="R2219" t="str">
        <f>RIGHT(N2219,LEN(N2219)-FIND("/",N2219))</f>
        <v>mobile games</v>
      </c>
      <c r="S2219" s="10">
        <f>(((J2219/60)/60)/24)+DATE(1970,1,1)</f>
        <v>42328.779224537036</v>
      </c>
      <c r="T2219" s="10">
        <f>(((I2219/60)/60)/24)+DATE(1970,1,1)</f>
        <v>42353.332638888889</v>
      </c>
      <c r="U2219" s="5">
        <f>P2219/3304</f>
        <v>2.1667141432844327E-2</v>
      </c>
      <c r="V2219" s="5">
        <f>L2219/26457</f>
        <v>6.4255206561590508E-4</v>
      </c>
    </row>
    <row r="2220" spans="1:22" ht="48" x14ac:dyDescent="0.2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5">
        <f>E2220/D2220</f>
        <v>2.4340000000000001E-2</v>
      </c>
      <c r="P2220" s="6">
        <f>IF(E2220=0,0,E2220/L2220)</f>
        <v>202.83333333333334</v>
      </c>
      <c r="Q2220" t="str">
        <f>LEFT(N2220,FIND("/",N2220)-1)</f>
        <v>food</v>
      </c>
      <c r="R2220" t="str">
        <f>RIGHT(N2220,LEN(N2220)-FIND("/",N2220))</f>
        <v>food trucks</v>
      </c>
      <c r="S2220" s="10">
        <f>(((J2220/60)/60)/24)+DATE(1970,1,1)</f>
        <v>42338.675381944442</v>
      </c>
      <c r="T2220" s="10">
        <f>(((I2220/60)/60)/24)+DATE(1970,1,1)</f>
        <v>42368.675381944442</v>
      </c>
      <c r="U2220" s="5">
        <f>P2220/3304</f>
        <v>6.1390234059725587E-2</v>
      </c>
      <c r="V2220" s="5">
        <f>L2220/26457</f>
        <v>2.2678308198208414E-4</v>
      </c>
    </row>
    <row r="2221" spans="1:22" ht="48" x14ac:dyDescent="0.2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5">
        <f>E2221/D2221</f>
        <v>1.2433537832310839</v>
      </c>
      <c r="P2221" s="6">
        <f>IF(E2221=0,0,E2221/L2221)</f>
        <v>45.037037037037038</v>
      </c>
      <c r="Q2221" t="str">
        <f>LEFT(N2221,FIND("/",N2221)-1)</f>
        <v>theater</v>
      </c>
      <c r="R2221" t="str">
        <f>RIGHT(N2221,LEN(N2221)-FIND("/",N2221))</f>
        <v>plays</v>
      </c>
      <c r="S2221" s="10">
        <f>(((J2221/60)/60)/24)+DATE(1970,1,1)</f>
        <v>42011.202581018515</v>
      </c>
      <c r="T2221" s="10">
        <f>(((I2221/60)/60)/24)+DATE(1970,1,1)</f>
        <v>42038.185416666667</v>
      </c>
      <c r="U2221" s="5">
        <f>P2221/3304</f>
        <v>1.3631064478522106E-2</v>
      </c>
      <c r="V2221" s="5">
        <f>L2221/26457</f>
        <v>1.0205238689193787E-3</v>
      </c>
    </row>
    <row r="2222" spans="1:22" ht="32" x14ac:dyDescent="0.2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5">
        <f>E2222/D2222</f>
        <v>1.0125</v>
      </c>
      <c r="P2222" s="6">
        <f>IF(E2222=0,0,E2222/L2222)</f>
        <v>52.826086956521742</v>
      </c>
      <c r="Q2222" t="str">
        <f>LEFT(N2222,FIND("/",N2222)-1)</f>
        <v>music</v>
      </c>
      <c r="R2222" t="str">
        <f>RIGHT(N2222,LEN(N2222)-FIND("/",N2222))</f>
        <v>rock</v>
      </c>
      <c r="S2222" s="10">
        <f>(((J2222/60)/60)/24)+DATE(1970,1,1)</f>
        <v>41607.83085648148</v>
      </c>
      <c r="T2222" s="10">
        <f>(((I2222/60)/60)/24)+DATE(1970,1,1)</f>
        <v>41640.226388888892</v>
      </c>
      <c r="U2222" s="5">
        <f>P2222/3304</f>
        <v>1.5988525107906097E-2</v>
      </c>
      <c r="V2222" s="5">
        <f>L2222/26457</f>
        <v>8.6933514759798922E-4</v>
      </c>
    </row>
    <row r="2223" spans="1:22" ht="32" x14ac:dyDescent="0.2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5">
        <f>E2223/D2223</f>
        <v>1.2021700000000002</v>
      </c>
      <c r="P2223" s="6">
        <f>IF(E2223=0,0,E2223/L2223)</f>
        <v>48.086800000000004</v>
      </c>
      <c r="Q2223" t="str">
        <f>LEFT(N2223,FIND("/",N2223)-1)</f>
        <v>film &amp; video</v>
      </c>
      <c r="R2223" t="str">
        <f>RIGHT(N2223,LEN(N2223)-FIND("/",N2223))</f>
        <v>documentary</v>
      </c>
      <c r="S2223" s="10">
        <f>(((J2223/60)/60)/24)+DATE(1970,1,1)</f>
        <v>41648.396192129629</v>
      </c>
      <c r="T2223" s="10">
        <f>(((I2223/60)/60)/24)+DATE(1970,1,1)</f>
        <v>41678.396192129629</v>
      </c>
      <c r="U2223" s="5">
        <f>P2223/3304</f>
        <v>1.4554116222760292E-2</v>
      </c>
      <c r="V2223" s="5">
        <f>L2223/26457</f>
        <v>9.449295082586839E-4</v>
      </c>
    </row>
    <row r="2224" spans="1:22" ht="48" x14ac:dyDescent="0.2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5">
        <f>E2224/D2224</f>
        <v>0.2402</v>
      </c>
      <c r="P2224" s="6">
        <f>IF(E2224=0,0,E2224/L2224)</f>
        <v>109.18181818181819</v>
      </c>
      <c r="Q2224" t="str">
        <f>LEFT(N2224,FIND("/",N2224)-1)</f>
        <v>music</v>
      </c>
      <c r="R2224" t="str">
        <f>RIGHT(N2224,LEN(N2224)-FIND("/",N2224))</f>
        <v>jazz</v>
      </c>
      <c r="S2224" s="10">
        <f>(((J2224/60)/60)/24)+DATE(1970,1,1)</f>
        <v>40088.105393518519</v>
      </c>
      <c r="T2224" s="10">
        <f>(((I2224/60)/60)/24)+DATE(1970,1,1)</f>
        <v>40148.207638888889</v>
      </c>
      <c r="U2224" s="5">
        <f>P2224/3304</f>
        <v>3.3045344486022456E-2</v>
      </c>
      <c r="V2224" s="5">
        <f>L2224/26457</f>
        <v>4.1576898363382094E-4</v>
      </c>
    </row>
    <row r="2225" spans="1:22" ht="48" x14ac:dyDescent="0.2">
      <c r="A2225">
        <v>1899</v>
      </c>
      <c r="B2225" s="3" t="s">
        <v>1900</v>
      </c>
      <c r="C2225" s="3" t="s">
        <v>6009</v>
      </c>
      <c r="D2225">
        <v>900</v>
      </c>
      <c r="E2225">
        <v>1200</v>
      </c>
      <c r="F2225" t="s">
        <v>8219</v>
      </c>
      <c r="G2225" t="s">
        <v>8224</v>
      </c>
      <c r="H2225" t="s">
        <v>8246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8279</v>
      </c>
      <c r="O2225" s="5">
        <f>E2225/D2225</f>
        <v>1.3333333333333333</v>
      </c>
      <c r="P2225" s="6">
        <f>IF(E2225=0,0,E2225/L2225)</f>
        <v>28.571428571428573</v>
      </c>
      <c r="Q2225" t="str">
        <f>LEFT(N2225,FIND("/",N2225)-1)</f>
        <v>music</v>
      </c>
      <c r="R2225" t="str">
        <f>RIGHT(N2225,LEN(N2225)-FIND("/",N2225))</f>
        <v>indie rock</v>
      </c>
      <c r="S2225" s="10">
        <f>(((J2225/60)/60)/24)+DATE(1970,1,1)</f>
        <v>42058.941736111112</v>
      </c>
      <c r="T2225" s="10">
        <f>(((I2225/60)/60)/24)+DATE(1970,1,1)</f>
        <v>42088.90006944444</v>
      </c>
      <c r="U2225" s="5">
        <f>P2225/3304</f>
        <v>8.647526807333104E-3</v>
      </c>
      <c r="V2225" s="5">
        <f>L2225/26457</f>
        <v>1.5874815738745889E-3</v>
      </c>
    </row>
    <row r="2226" spans="1:22" ht="16" x14ac:dyDescent="0.2">
      <c r="A2226">
        <v>3666</v>
      </c>
      <c r="B2226" s="3" t="s">
        <v>3663</v>
      </c>
      <c r="C2226" s="3" t="s">
        <v>7776</v>
      </c>
      <c r="D2226">
        <v>1200</v>
      </c>
      <c r="E2226">
        <v>1200</v>
      </c>
      <c r="F2226" t="s">
        <v>8219</v>
      </c>
      <c r="G2226" t="s">
        <v>8224</v>
      </c>
      <c r="H2226" t="s">
        <v>8246</v>
      </c>
      <c r="I2226">
        <v>1406185200</v>
      </c>
      <c r="J2226">
        <v>1404337382</v>
      </c>
      <c r="K2226" t="b">
        <v>0</v>
      </c>
      <c r="L2226">
        <v>38</v>
      </c>
      <c r="M2226" t="b">
        <v>1</v>
      </c>
      <c r="N2226" t="s">
        <v>8271</v>
      </c>
      <c r="O2226" s="5">
        <f>E2226/D2226</f>
        <v>1</v>
      </c>
      <c r="P2226" s="6">
        <f>IF(E2226=0,0,E2226/L2226)</f>
        <v>31.578947368421051</v>
      </c>
      <c r="Q2226" t="str">
        <f>LEFT(N2226,FIND("/",N2226)-1)</f>
        <v>theater</v>
      </c>
      <c r="R2226" t="str">
        <f>RIGHT(N2226,LEN(N2226)-FIND("/",N2226))</f>
        <v>plays</v>
      </c>
      <c r="S2226" s="10">
        <f>(((J2226/60)/60)/24)+DATE(1970,1,1)</f>
        <v>41822.90488425926</v>
      </c>
      <c r="T2226" s="10">
        <f>(((I2226/60)/60)/24)+DATE(1970,1,1)</f>
        <v>41844.291666666664</v>
      </c>
      <c r="U2226" s="5">
        <f>P2226/3304</f>
        <v>9.5577927870523771E-3</v>
      </c>
      <c r="V2226" s="5">
        <f>L2226/26457</f>
        <v>1.4362928525531995E-3</v>
      </c>
    </row>
    <row r="2227" spans="1:22" ht="48" x14ac:dyDescent="0.2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8292</v>
      </c>
      <c r="O2227" s="5">
        <f>E2227/D2227</f>
        <v>1</v>
      </c>
      <c r="P2227" s="6">
        <f>IF(E2227=0,0,E2227/L2227)</f>
        <v>42.857142857142854</v>
      </c>
      <c r="Q2227" t="str">
        <f>LEFT(N2227,FIND("/",N2227)-1)</f>
        <v>music</v>
      </c>
      <c r="R2227" t="str">
        <f>RIGHT(N2227,LEN(N2227)-FIND("/",N2227))</f>
        <v>pop</v>
      </c>
      <c r="S2227" s="10">
        <f>(((J2227/60)/60)/24)+DATE(1970,1,1)</f>
        <v>40688.024618055555</v>
      </c>
      <c r="T2227" s="10">
        <f>(((I2227/60)/60)/24)+DATE(1970,1,1)</f>
        <v>40708.024618055555</v>
      </c>
      <c r="U2227" s="5">
        <f>P2227/3304</f>
        <v>1.2971290210999653E-2</v>
      </c>
      <c r="V2227" s="5">
        <f>L2227/26457</f>
        <v>1.0583210492497259E-3</v>
      </c>
    </row>
    <row r="2228" spans="1:22" ht="32" x14ac:dyDescent="0.2">
      <c r="A2228">
        <v>857</v>
      </c>
      <c r="B2228" s="3" t="s">
        <v>858</v>
      </c>
      <c r="C2228" s="3" t="s">
        <v>4967</v>
      </c>
      <c r="D2228">
        <v>1200</v>
      </c>
      <c r="E2228">
        <v>1200</v>
      </c>
      <c r="F2228" t="s">
        <v>8219</v>
      </c>
      <c r="G2228" t="s">
        <v>8227</v>
      </c>
      <c r="H2228" t="s">
        <v>8249</v>
      </c>
      <c r="I2228">
        <v>1448463431</v>
      </c>
      <c r="J2228">
        <v>1444831031</v>
      </c>
      <c r="K2228" t="b">
        <v>0</v>
      </c>
      <c r="L2228">
        <v>24</v>
      </c>
      <c r="M2228" t="b">
        <v>1</v>
      </c>
      <c r="N2228" t="s">
        <v>8277</v>
      </c>
      <c r="O2228" s="5">
        <f>E2228/D2228</f>
        <v>1</v>
      </c>
      <c r="P2228" s="6">
        <f>IF(E2228=0,0,E2228/L2228)</f>
        <v>50</v>
      </c>
      <c r="Q2228" t="str">
        <f>LEFT(N2228,FIND("/",N2228)-1)</f>
        <v>music</v>
      </c>
      <c r="R2228" t="str">
        <f>RIGHT(N2228,LEN(N2228)-FIND("/",N2228))</f>
        <v>metal</v>
      </c>
      <c r="S2228" s="10">
        <f>(((J2228/60)/60)/24)+DATE(1970,1,1)</f>
        <v>42291.581377314811</v>
      </c>
      <c r="T2228" s="10">
        <f>(((I2228/60)/60)/24)+DATE(1970,1,1)</f>
        <v>42333.623043981483</v>
      </c>
      <c r="U2228" s="5">
        <f>P2228/3304</f>
        <v>1.513317191283293E-2</v>
      </c>
      <c r="V2228" s="5">
        <f>L2228/26457</f>
        <v>9.0713232792833656E-4</v>
      </c>
    </row>
    <row r="2229" spans="1:22" ht="48" x14ac:dyDescent="0.2">
      <c r="A2229">
        <v>1296</v>
      </c>
      <c r="B2229" s="3" t="s">
        <v>1297</v>
      </c>
      <c r="C2229" s="3" t="s">
        <v>5406</v>
      </c>
      <c r="D2229">
        <v>850</v>
      </c>
      <c r="E2229">
        <v>1200</v>
      </c>
      <c r="F2229" t="s">
        <v>8219</v>
      </c>
      <c r="G2229" t="s">
        <v>8225</v>
      </c>
      <c r="H2229" t="s">
        <v>8247</v>
      </c>
      <c r="I2229">
        <v>1457914373</v>
      </c>
      <c r="J2229">
        <v>1456189973</v>
      </c>
      <c r="K2229" t="b">
        <v>0</v>
      </c>
      <c r="L2229">
        <v>23</v>
      </c>
      <c r="M2229" t="b">
        <v>1</v>
      </c>
      <c r="N2229" t="s">
        <v>8271</v>
      </c>
      <c r="O2229" s="5">
        <f>E2229/D2229</f>
        <v>1.411764705882353</v>
      </c>
      <c r="P2229" s="6">
        <f>IF(E2229=0,0,E2229/L2229)</f>
        <v>52.173913043478258</v>
      </c>
      <c r="Q2229" t="str">
        <f>LEFT(N2229,FIND("/",N2229)-1)</f>
        <v>theater</v>
      </c>
      <c r="R2229" t="str">
        <f>RIGHT(N2229,LEN(N2229)-FIND("/",N2229))</f>
        <v>plays</v>
      </c>
      <c r="S2229" s="10">
        <f>(((J2229/60)/60)/24)+DATE(1970,1,1)</f>
        <v>42423.050613425927</v>
      </c>
      <c r="T2229" s="10">
        <f>(((I2229/60)/60)/24)+DATE(1970,1,1)</f>
        <v>42443.008946759262</v>
      </c>
      <c r="U2229" s="5">
        <f>P2229/3304</f>
        <v>1.5791135909043057E-2</v>
      </c>
      <c r="V2229" s="5">
        <f>L2229/26457</f>
        <v>8.6933514759798922E-4</v>
      </c>
    </row>
    <row r="2230" spans="1:22" ht="48" x14ac:dyDescent="0.2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8271</v>
      </c>
      <c r="O2230" s="5">
        <f>E2230/D2230</f>
        <v>1.7142857142857142</v>
      </c>
      <c r="P2230" s="6">
        <f>IF(E2230=0,0,E2230/L2230)</f>
        <v>52.173913043478258</v>
      </c>
      <c r="Q2230" t="str">
        <f>LEFT(N2230,FIND("/",N2230)-1)</f>
        <v>theater</v>
      </c>
      <c r="R2230" t="str">
        <f>RIGHT(N2230,LEN(N2230)-FIND("/",N2230))</f>
        <v>plays</v>
      </c>
      <c r="S2230" s="10">
        <f>(((J2230/60)/60)/24)+DATE(1970,1,1)</f>
        <v>42452.916481481487</v>
      </c>
      <c r="T2230" s="10">
        <f>(((I2230/60)/60)/24)+DATE(1970,1,1)</f>
        <v>42473.554166666669</v>
      </c>
      <c r="U2230" s="5">
        <f>P2230/3304</f>
        <v>1.5791135909043057E-2</v>
      </c>
      <c r="V2230" s="5">
        <f>L2230/26457</f>
        <v>8.6933514759798922E-4</v>
      </c>
    </row>
    <row r="2231" spans="1:22" ht="32" x14ac:dyDescent="0.2">
      <c r="A2231">
        <v>2782</v>
      </c>
      <c r="B2231" s="3" t="s">
        <v>2782</v>
      </c>
      <c r="C2231" s="3" t="s">
        <v>6892</v>
      </c>
      <c r="D2231">
        <v>1000</v>
      </c>
      <c r="E2231">
        <v>1200</v>
      </c>
      <c r="F2231" t="s">
        <v>8219</v>
      </c>
      <c r="G2231" t="s">
        <v>8224</v>
      </c>
      <c r="H2231" t="s">
        <v>8246</v>
      </c>
      <c r="I2231">
        <v>1424149140</v>
      </c>
      <c r="J2231">
        <v>1421964718</v>
      </c>
      <c r="K2231" t="b">
        <v>0</v>
      </c>
      <c r="L2231">
        <v>18</v>
      </c>
      <c r="M2231" t="b">
        <v>1</v>
      </c>
      <c r="N2231" t="s">
        <v>8271</v>
      </c>
      <c r="O2231" s="5">
        <f>E2231/D2231</f>
        <v>1.2</v>
      </c>
      <c r="P2231" s="6">
        <f>IF(E2231=0,0,E2231/L2231)</f>
        <v>66.666666666666671</v>
      </c>
      <c r="Q2231" t="str">
        <f>LEFT(N2231,FIND("/",N2231)-1)</f>
        <v>theater</v>
      </c>
      <c r="R2231" t="str">
        <f>RIGHT(N2231,LEN(N2231)-FIND("/",N2231))</f>
        <v>plays</v>
      </c>
      <c r="S2231" s="10">
        <f>(((J2231/60)/60)/24)+DATE(1970,1,1)</f>
        <v>42026.924976851849</v>
      </c>
      <c r="T2231" s="10">
        <f>(((I2231/60)/60)/24)+DATE(1970,1,1)</f>
        <v>42052.207638888889</v>
      </c>
      <c r="U2231" s="5">
        <f>P2231/3304</f>
        <v>2.0177562550443909E-2</v>
      </c>
      <c r="V2231" s="5">
        <f>L2231/26457</f>
        <v>6.8034924594625242E-4</v>
      </c>
    </row>
    <row r="2232" spans="1:22" ht="48" x14ac:dyDescent="0.2">
      <c r="A2232">
        <v>3718</v>
      </c>
      <c r="B2232" s="3" t="s">
        <v>3715</v>
      </c>
      <c r="C2232" s="3" t="s">
        <v>7828</v>
      </c>
      <c r="D2232">
        <v>500</v>
      </c>
      <c r="E2232">
        <v>1197</v>
      </c>
      <c r="F2232" t="s">
        <v>8219</v>
      </c>
      <c r="G2232" t="s">
        <v>8225</v>
      </c>
      <c r="H2232" t="s">
        <v>8247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8271</v>
      </c>
      <c r="O2232" s="5">
        <f>E2232/D2232</f>
        <v>2.3940000000000001</v>
      </c>
      <c r="P2232" s="6">
        <f>IF(E2232=0,0,E2232/L2232)</f>
        <v>26.021739130434781</v>
      </c>
      <c r="Q2232" t="str">
        <f>LEFT(N2232,FIND("/",N2232)-1)</f>
        <v>theater</v>
      </c>
      <c r="R2232" t="str">
        <f>RIGHT(N2232,LEN(N2232)-FIND("/",N2232))</f>
        <v>plays</v>
      </c>
      <c r="S2232" s="10">
        <f>(((J2232/60)/60)/24)+DATE(1970,1,1)</f>
        <v>42032.716145833328</v>
      </c>
      <c r="T2232" s="10">
        <f>(((I2232/60)/60)/24)+DATE(1970,1,1)</f>
        <v>42062.716145833328</v>
      </c>
      <c r="U2232" s="5">
        <f>P2232/3304</f>
        <v>7.8758290346352244E-3</v>
      </c>
      <c r="V2232" s="5">
        <f>L2232/26457</f>
        <v>1.7386702951959784E-3</v>
      </c>
    </row>
    <row r="2233" spans="1:22" ht="48" x14ac:dyDescent="0.2">
      <c r="A2233">
        <v>2787</v>
      </c>
      <c r="B2233" s="3" t="s">
        <v>2787</v>
      </c>
      <c r="C2233" s="3" t="s">
        <v>6897</v>
      </c>
      <c r="D2233">
        <v>1000</v>
      </c>
      <c r="E2233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8271</v>
      </c>
      <c r="O2233" s="5">
        <f>E2233/D2233</f>
        <v>1.1970000000000001</v>
      </c>
      <c r="P2233" s="6">
        <f>IF(E2233=0,0,E2233/L2233)</f>
        <v>31.5</v>
      </c>
      <c r="Q2233" t="str">
        <f>LEFT(N2233,FIND("/",N2233)-1)</f>
        <v>theater</v>
      </c>
      <c r="R2233" t="str">
        <f>RIGHT(N2233,LEN(N2233)-FIND("/",N2233))</f>
        <v>plays</v>
      </c>
      <c r="S2233" s="10">
        <f>(((J2233/60)/60)/24)+DATE(1970,1,1)</f>
        <v>41808.198518518519</v>
      </c>
      <c r="T2233" s="10">
        <f>(((I2233/60)/60)/24)+DATE(1970,1,1)</f>
        <v>41838.198518518519</v>
      </c>
      <c r="U2233" s="5">
        <f>P2233/3304</f>
        <v>9.5338983050847464E-3</v>
      </c>
      <c r="V2233" s="5">
        <f>L2233/26457</f>
        <v>1.4362928525531995E-3</v>
      </c>
    </row>
    <row r="2234" spans="1:22" ht="48" x14ac:dyDescent="0.2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5">
        <f>E2234/D2234</f>
        <v>1.1850000000000001</v>
      </c>
      <c r="P2234" s="6">
        <f>IF(E2234=0,0,E2234/L2234)</f>
        <v>27.558139534883722</v>
      </c>
      <c r="Q2234" t="str">
        <f>LEFT(N2234,FIND("/",N2234)-1)</f>
        <v>music</v>
      </c>
      <c r="R2234" t="str">
        <f>RIGHT(N2234,LEN(N2234)-FIND("/",N2234))</f>
        <v>indie rock</v>
      </c>
      <c r="S2234" s="10">
        <f>(((J2234/60)/60)/24)+DATE(1970,1,1)</f>
        <v>41025.874201388891</v>
      </c>
      <c r="T2234" s="10">
        <f>(((I2234/60)/60)/24)+DATE(1970,1,1)</f>
        <v>41039.708333333336</v>
      </c>
      <c r="U2234" s="5">
        <f>P2234/3304</f>
        <v>8.3408412635846609E-3</v>
      </c>
      <c r="V2234" s="5">
        <f>L2234/26457</f>
        <v>1.6252787542049363E-3</v>
      </c>
    </row>
    <row r="2235" spans="1:22" ht="48" x14ac:dyDescent="0.2">
      <c r="A2235">
        <v>3596</v>
      </c>
      <c r="B2235" s="3" t="s">
        <v>3595</v>
      </c>
      <c r="C2235" s="3" t="s">
        <v>7706</v>
      </c>
      <c r="D2235">
        <v>1100</v>
      </c>
      <c r="E2235">
        <v>1185</v>
      </c>
      <c r="F2235" t="s">
        <v>8219</v>
      </c>
      <c r="G2235" t="s">
        <v>8229</v>
      </c>
      <c r="H2235" t="s">
        <v>8251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8271</v>
      </c>
      <c r="O2235" s="5">
        <f>E2235/D2235</f>
        <v>1.0772727272727274</v>
      </c>
      <c r="P2235" s="6">
        <f>IF(E2235=0,0,E2235/L2235)</f>
        <v>79</v>
      </c>
      <c r="Q2235" t="str">
        <f>LEFT(N2235,FIND("/",N2235)-1)</f>
        <v>theater</v>
      </c>
      <c r="R2235" t="str">
        <f>RIGHT(N2235,LEN(N2235)-FIND("/",N2235))</f>
        <v>plays</v>
      </c>
      <c r="S2235" s="10">
        <f>(((J2235/60)/60)/24)+DATE(1970,1,1)</f>
        <v>41856.715069444443</v>
      </c>
      <c r="T2235" s="10">
        <f>(((I2235/60)/60)/24)+DATE(1970,1,1)</f>
        <v>41877.715069444443</v>
      </c>
      <c r="U2235" s="5">
        <f>P2235/3304</f>
        <v>2.3910411622276029E-2</v>
      </c>
      <c r="V2235" s="5">
        <f>L2235/26457</f>
        <v>5.669577049552103E-4</v>
      </c>
    </row>
    <row r="2236" spans="1:22" ht="48" x14ac:dyDescent="0.2">
      <c r="A2236">
        <v>3104</v>
      </c>
      <c r="B2236" s="3" t="s">
        <v>3104</v>
      </c>
      <c r="C2236" s="3" t="s">
        <v>7214</v>
      </c>
      <c r="D2236">
        <v>4000</v>
      </c>
      <c r="E2236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8303</v>
      </c>
      <c r="O2236" s="5">
        <f>E2236/D2236</f>
        <v>0.29625000000000001</v>
      </c>
      <c r="P2236" s="6">
        <f>IF(E2236=0,0,E2236/L2236)</f>
        <v>237</v>
      </c>
      <c r="Q2236" t="str">
        <f>LEFT(N2236,FIND("/",N2236)-1)</f>
        <v>theater</v>
      </c>
      <c r="R2236" t="str">
        <f>RIGHT(N2236,LEN(N2236)-FIND("/",N2236))</f>
        <v>spaces</v>
      </c>
      <c r="S2236" s="10">
        <f>(((J2236/60)/60)/24)+DATE(1970,1,1)</f>
        <v>42006.908692129626</v>
      </c>
      <c r="T2236" s="10">
        <f>(((I2236/60)/60)/24)+DATE(1970,1,1)</f>
        <v>42038.083333333328</v>
      </c>
      <c r="U2236" s="5">
        <f>P2236/3304</f>
        <v>7.1731234866828086E-2</v>
      </c>
      <c r="V2236" s="5">
        <f>L2236/26457</f>
        <v>1.8898590165173677E-4</v>
      </c>
    </row>
    <row r="2237" spans="1:22" ht="48" x14ac:dyDescent="0.2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5">
        <f>E2237/D2237</f>
        <v>1.1831900000000001E-2</v>
      </c>
      <c r="P2237" s="6">
        <f>IF(E2237=0,0,E2237/L2237)</f>
        <v>56.342380952380957</v>
      </c>
      <c r="Q2237" t="str">
        <f>LEFT(N2237,FIND("/",N2237)-1)</f>
        <v>theater</v>
      </c>
      <c r="R2237" t="str">
        <f>RIGHT(N2237,LEN(N2237)-FIND("/",N2237))</f>
        <v>spaces</v>
      </c>
      <c r="S2237" s="10">
        <f>(((J2237/60)/60)/24)+DATE(1970,1,1)</f>
        <v>42255.619351851856</v>
      </c>
      <c r="T2237" s="10">
        <f>(((I2237/60)/60)/24)+DATE(1970,1,1)</f>
        <v>42292.916666666672</v>
      </c>
      <c r="U2237" s="5">
        <f>P2237/3304</f>
        <v>1.7052778738614091E-2</v>
      </c>
      <c r="V2237" s="5">
        <f>L2237/26457</f>
        <v>7.9374078693729444E-4</v>
      </c>
    </row>
    <row r="2238" spans="1:22" ht="32" x14ac:dyDescent="0.2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5">
        <f>E2238/D2238</f>
        <v>1.18</v>
      </c>
      <c r="P2238" s="6">
        <f>IF(E2238=0,0,E2238/L2238)</f>
        <v>47.2</v>
      </c>
      <c r="Q2238" t="str">
        <f>LEFT(N2238,FIND("/",N2238)-1)</f>
        <v>music</v>
      </c>
      <c r="R2238" t="str">
        <f>RIGHT(N2238,LEN(N2238)-FIND("/",N2238))</f>
        <v>rock</v>
      </c>
      <c r="S2238" s="10">
        <f>(((J2238/60)/60)/24)+DATE(1970,1,1)</f>
        <v>41243.367303240739</v>
      </c>
      <c r="T2238" s="10">
        <f>(((I2238/60)/60)/24)+DATE(1970,1,1)</f>
        <v>41283.367303240739</v>
      </c>
      <c r="U2238" s="5">
        <f>P2238/3304</f>
        <v>1.4285714285714287E-2</v>
      </c>
      <c r="V2238" s="5">
        <f>L2238/26457</f>
        <v>9.449295082586839E-4</v>
      </c>
    </row>
    <row r="2239" spans="1:22" ht="32" x14ac:dyDescent="0.2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5">
        <f>E2239/D2239</f>
        <v>1.175</v>
      </c>
      <c r="P2239" s="6">
        <f>IF(E2239=0,0,E2239/L2239)</f>
        <v>47</v>
      </c>
      <c r="Q2239" t="str">
        <f>LEFT(N2239,FIND("/",N2239)-1)</f>
        <v>music</v>
      </c>
      <c r="R2239" t="str">
        <f>RIGHT(N2239,LEN(N2239)-FIND("/",N2239))</f>
        <v>pop</v>
      </c>
      <c r="S2239" s="10">
        <f>(((J2239/60)/60)/24)+DATE(1970,1,1)</f>
        <v>41802.757719907408</v>
      </c>
      <c r="T2239" s="10">
        <f>(((I2239/60)/60)/24)+DATE(1970,1,1)</f>
        <v>41832.757719907408</v>
      </c>
      <c r="U2239" s="5">
        <f>P2239/3304</f>
        <v>1.4225181598062953E-2</v>
      </c>
      <c r="V2239" s="5">
        <f>L2239/26457</f>
        <v>9.449295082586839E-4</v>
      </c>
    </row>
    <row r="2240" spans="1:22" ht="48" x14ac:dyDescent="0.2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5">
        <f>E2240/D2240</f>
        <v>1.3055555555555556</v>
      </c>
      <c r="P2240" s="6">
        <f>IF(E2240=0,0,E2240/L2240)</f>
        <v>97.916666666666671</v>
      </c>
      <c r="Q2240" t="str">
        <f>LEFT(N2240,FIND("/",N2240)-1)</f>
        <v>theater</v>
      </c>
      <c r="R2240" t="str">
        <f>RIGHT(N2240,LEN(N2240)-FIND("/",N2240))</f>
        <v>plays</v>
      </c>
      <c r="S2240" s="10">
        <f>(((J2240/60)/60)/24)+DATE(1970,1,1)</f>
        <v>41974.743148148147</v>
      </c>
      <c r="T2240" s="10">
        <f>(((I2240/60)/60)/24)+DATE(1970,1,1)</f>
        <v>42004.743148148147</v>
      </c>
      <c r="U2240" s="5">
        <f>P2240/3304</f>
        <v>2.9635794995964488E-2</v>
      </c>
      <c r="V2240" s="5">
        <f>L2240/26457</f>
        <v>4.5356616396416828E-4</v>
      </c>
    </row>
    <row r="2241" spans="1:22" ht="32" x14ac:dyDescent="0.2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5">
        <f>E2241/D2241</f>
        <v>7.8266666666666665E-2</v>
      </c>
      <c r="P2241" s="6">
        <f>IF(E2241=0,0,E2241/L2241)</f>
        <v>23.959183673469386</v>
      </c>
      <c r="Q2241" t="str">
        <f>LEFT(N2241,FIND("/",N2241)-1)</f>
        <v>games</v>
      </c>
      <c r="R2241" t="str">
        <f>RIGHT(N2241,LEN(N2241)-FIND("/",N2241))</f>
        <v>video games</v>
      </c>
      <c r="S2241" s="10">
        <f>(((J2241/60)/60)/24)+DATE(1970,1,1)</f>
        <v>42151.189525462964</v>
      </c>
      <c r="T2241" s="10">
        <f>(((I2241/60)/60)/24)+DATE(1970,1,1)</f>
        <v>42181.189525462964</v>
      </c>
      <c r="U2241" s="5">
        <f>P2241/3304</f>
        <v>7.2515689084350441E-3</v>
      </c>
      <c r="V2241" s="5">
        <f>L2241/26457</f>
        <v>1.8520618361870203E-3</v>
      </c>
    </row>
    <row r="2242" spans="1:22" ht="32" x14ac:dyDescent="0.2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5">
        <f>E2242/D2242</f>
        <v>0.39</v>
      </c>
      <c r="P2242" s="6">
        <f>IF(E2242=0,0,E2242/L2242)</f>
        <v>83.571428571428569</v>
      </c>
      <c r="Q2242" t="str">
        <f>LEFT(N2242,FIND("/",N2242)-1)</f>
        <v>food</v>
      </c>
      <c r="R2242" t="str">
        <f>RIGHT(N2242,LEN(N2242)-FIND("/",N2242))</f>
        <v>food trucks</v>
      </c>
      <c r="S2242" s="10">
        <f>(((J2242/60)/60)/24)+DATE(1970,1,1)</f>
        <v>42240.840289351851</v>
      </c>
      <c r="T2242" s="10">
        <f>(((I2242/60)/60)/24)+DATE(1970,1,1)</f>
        <v>42270.840289351851</v>
      </c>
      <c r="U2242" s="5">
        <f>P2242/3304</f>
        <v>2.5294015911449325E-2</v>
      </c>
      <c r="V2242" s="5">
        <f>L2242/26457</f>
        <v>5.2916052462486296E-4</v>
      </c>
    </row>
    <row r="2243" spans="1:22" ht="48" x14ac:dyDescent="0.2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5">
        <f>E2243/D2243</f>
        <v>1.1679999999999999</v>
      </c>
      <c r="P2243" s="6">
        <f>IF(E2243=0,0,E2243/L2243)</f>
        <v>44.92307692307692</v>
      </c>
      <c r="Q2243" t="str">
        <f>LEFT(N2243,FIND("/",N2243)-1)</f>
        <v>theater</v>
      </c>
      <c r="R2243" t="str">
        <f>RIGHT(N2243,LEN(N2243)-FIND("/",N2243))</f>
        <v>plays</v>
      </c>
      <c r="S2243" s="10">
        <f>(((J2243/60)/60)/24)+DATE(1970,1,1)</f>
        <v>41837.323009259257</v>
      </c>
      <c r="T2243" s="10">
        <f>(((I2243/60)/60)/24)+DATE(1970,1,1)</f>
        <v>41847.958333333336</v>
      </c>
      <c r="U2243" s="5">
        <f>P2243/3304</f>
        <v>1.3596572918606815E-2</v>
      </c>
      <c r="V2243" s="5">
        <f>L2243/26457</f>
        <v>9.8272668858903124E-4</v>
      </c>
    </row>
    <row r="2244" spans="1:22" ht="48" x14ac:dyDescent="0.2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5">
        <f>E2244/D2244</f>
        <v>11.65</v>
      </c>
      <c r="P2244" s="6">
        <f>IF(E2244=0,0,E2244/L2244)</f>
        <v>41.607142857142854</v>
      </c>
      <c r="Q2244" t="str">
        <f>LEFT(N2244,FIND("/",N2244)-1)</f>
        <v>games</v>
      </c>
      <c r="R2244" t="str">
        <f>RIGHT(N2244,LEN(N2244)-FIND("/",N2244))</f>
        <v>tabletop games</v>
      </c>
      <c r="S2244" s="10">
        <f>(((J2244/60)/60)/24)+DATE(1970,1,1)</f>
        <v>42710.824618055558</v>
      </c>
      <c r="T2244" s="10">
        <f>(((I2244/60)/60)/24)+DATE(1970,1,1)</f>
        <v>42740.824618055558</v>
      </c>
      <c r="U2244" s="5">
        <f>P2244/3304</f>
        <v>1.259296091317883E-2</v>
      </c>
      <c r="V2244" s="5">
        <f>L2244/26457</f>
        <v>1.0583210492497259E-3</v>
      </c>
    </row>
    <row r="2245" spans="1:22" ht="48" x14ac:dyDescent="0.2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5">
        <f>E2245/D2245</f>
        <v>2.3220000000000001E-2</v>
      </c>
      <c r="P2245" s="6">
        <f>IF(E2245=0,0,E2245/L2245)</f>
        <v>37.451612903225808</v>
      </c>
      <c r="Q2245" t="str">
        <f>LEFT(N2245,FIND("/",N2245)-1)</f>
        <v>technology</v>
      </c>
      <c r="R2245" t="str">
        <f>RIGHT(N2245,LEN(N2245)-FIND("/",N2245))</f>
        <v>wearables</v>
      </c>
      <c r="S2245" s="10">
        <f>(((J2245/60)/60)/24)+DATE(1970,1,1)</f>
        <v>42746.096585648149</v>
      </c>
      <c r="T2245" s="10">
        <f>(((I2245/60)/60)/24)+DATE(1970,1,1)</f>
        <v>42776.096585648149</v>
      </c>
      <c r="U2245" s="5">
        <f>P2245/3304</f>
        <v>1.1335233929547762E-2</v>
      </c>
      <c r="V2245" s="5">
        <f>L2245/26457</f>
        <v>1.171712590240768E-3</v>
      </c>
    </row>
    <row r="2246" spans="1:22" ht="48" x14ac:dyDescent="0.2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5">
        <f>E2246/D2246</f>
        <v>0.16514285714285715</v>
      </c>
      <c r="P2246" s="6">
        <f>IF(E2246=0,0,E2246/L2246)</f>
        <v>82.571428571428569</v>
      </c>
      <c r="Q2246" t="str">
        <f>LEFT(N2246,FIND("/",N2246)-1)</f>
        <v>theater</v>
      </c>
      <c r="R2246" t="str">
        <f>RIGHT(N2246,LEN(N2246)-FIND("/",N2246))</f>
        <v>plays</v>
      </c>
      <c r="S2246" s="10">
        <f>(((J2246/60)/60)/24)+DATE(1970,1,1)</f>
        <v>41842.828680555554</v>
      </c>
      <c r="T2246" s="10">
        <f>(((I2246/60)/60)/24)+DATE(1970,1,1)</f>
        <v>41882.827650462961</v>
      </c>
      <c r="U2246" s="5">
        <f>P2246/3304</f>
        <v>2.4991352473192667E-2</v>
      </c>
      <c r="V2246" s="5">
        <f>L2246/26457</f>
        <v>5.2916052462486296E-4</v>
      </c>
    </row>
    <row r="2247" spans="1:22" ht="48" x14ac:dyDescent="0.2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5">
        <f>E2247/D2247</f>
        <v>3.85E-2</v>
      </c>
      <c r="P2247" s="6">
        <f>IF(E2247=0,0,E2247/L2247)</f>
        <v>60.789473684210527</v>
      </c>
      <c r="Q2247" t="str">
        <f>LEFT(N2247,FIND("/",N2247)-1)</f>
        <v>food</v>
      </c>
      <c r="R2247" t="str">
        <f>RIGHT(N2247,LEN(N2247)-FIND("/",N2247))</f>
        <v>food trucks</v>
      </c>
      <c r="S2247" s="10">
        <f>(((J2247/60)/60)/24)+DATE(1970,1,1)</f>
        <v>42061.154930555553</v>
      </c>
      <c r="T2247" s="10">
        <f>(((I2247/60)/60)/24)+DATE(1970,1,1)</f>
        <v>42091.113263888896</v>
      </c>
      <c r="U2247" s="5">
        <f>P2247/3304</f>
        <v>1.8398751115075825E-2</v>
      </c>
      <c r="V2247" s="5">
        <f>L2247/26457</f>
        <v>7.1814642627659976E-4</v>
      </c>
    </row>
    <row r="2248" spans="1:22" ht="48" x14ac:dyDescent="0.2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5">
        <f>E2248/D2248</f>
        <v>1.1499999999999999</v>
      </c>
      <c r="P2248" s="6">
        <f>IF(E2248=0,0,E2248/L2248)</f>
        <v>50</v>
      </c>
      <c r="Q2248" t="str">
        <f>LEFT(N2248,FIND("/",N2248)-1)</f>
        <v>theater</v>
      </c>
      <c r="R2248" t="str">
        <f>RIGHT(N2248,LEN(N2248)-FIND("/",N2248))</f>
        <v>plays</v>
      </c>
      <c r="S2248" s="10">
        <f>(((J2248/60)/60)/24)+DATE(1970,1,1)</f>
        <v>41881.453587962962</v>
      </c>
      <c r="T2248" s="10">
        <f>(((I2248/60)/60)/24)+DATE(1970,1,1)</f>
        <v>41911.453587962962</v>
      </c>
      <c r="U2248" s="5">
        <f>P2248/3304</f>
        <v>1.513317191283293E-2</v>
      </c>
      <c r="V2248" s="5">
        <f>L2248/26457</f>
        <v>8.6933514759798922E-4</v>
      </c>
    </row>
    <row r="2249" spans="1:22" ht="48" x14ac:dyDescent="0.2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5">
        <f>E2249/D2249</f>
        <v>1.1499999999999999</v>
      </c>
      <c r="P2249" s="6">
        <f>IF(E2249=0,0,E2249/L2249)</f>
        <v>115</v>
      </c>
      <c r="Q2249" t="str">
        <f>LEFT(N2249,FIND("/",N2249)-1)</f>
        <v>theater</v>
      </c>
      <c r="R2249" t="str">
        <f>RIGHT(N2249,LEN(N2249)-FIND("/",N2249))</f>
        <v>musical</v>
      </c>
      <c r="S2249" s="10">
        <f>(((J2249/60)/60)/24)+DATE(1970,1,1)</f>
        <v>42531.980694444443</v>
      </c>
      <c r="T2249" s="10">
        <f>(((I2249/60)/60)/24)+DATE(1970,1,1)</f>
        <v>42561.980694444443</v>
      </c>
      <c r="U2249" s="5">
        <f>P2249/3304</f>
        <v>3.4806295399515741E-2</v>
      </c>
      <c r="V2249" s="5">
        <f>L2249/26457</f>
        <v>3.7797180330347355E-4</v>
      </c>
    </row>
    <row r="2250" spans="1:22" ht="48" x14ac:dyDescent="0.2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5">
        <f>E2250/D2250</f>
        <v>0.4592</v>
      </c>
      <c r="P2250" s="6">
        <f>IF(E2250=0,0,E2250/L2250)</f>
        <v>88.307692307692307</v>
      </c>
      <c r="Q2250" t="str">
        <f>LEFT(N2250,FIND("/",N2250)-1)</f>
        <v>photography</v>
      </c>
      <c r="R2250" t="str">
        <f>RIGHT(N2250,LEN(N2250)-FIND("/",N2250))</f>
        <v>photobooks</v>
      </c>
      <c r="S2250" s="10">
        <f>(((J2250/60)/60)/24)+DATE(1970,1,1)</f>
        <v>41930.218657407408</v>
      </c>
      <c r="T2250" s="10">
        <f>(((I2250/60)/60)/24)+DATE(1970,1,1)</f>
        <v>41972.624305555553</v>
      </c>
      <c r="U2250" s="5">
        <f>P2250/3304</f>
        <v>2.6727509778357236E-2</v>
      </c>
      <c r="V2250" s="5">
        <f>L2250/26457</f>
        <v>4.9136334429451562E-4</v>
      </c>
    </row>
    <row r="2251" spans="1:22" ht="48" x14ac:dyDescent="0.2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5">
        <f>E2251/D2251</f>
        <v>1.147</v>
      </c>
      <c r="P2251" s="6">
        <f>IF(E2251=0,0,E2251/L2251)</f>
        <v>42.481481481481481</v>
      </c>
      <c r="Q2251" t="str">
        <f>LEFT(N2251,FIND("/",N2251)-1)</f>
        <v>photography</v>
      </c>
      <c r="R2251" t="str">
        <f>RIGHT(N2251,LEN(N2251)-FIND("/",N2251))</f>
        <v>photobooks</v>
      </c>
      <c r="S2251" s="10">
        <f>(((J2251/60)/60)/24)+DATE(1970,1,1)</f>
        <v>42505.955925925926</v>
      </c>
      <c r="T2251" s="10">
        <f>(((I2251/60)/60)/24)+DATE(1970,1,1)</f>
        <v>42565.955925925926</v>
      </c>
      <c r="U2251" s="5">
        <f>P2251/3304</f>
        <v>1.2857591247421757E-2</v>
      </c>
      <c r="V2251" s="5">
        <f>L2251/26457</f>
        <v>1.0205238689193787E-3</v>
      </c>
    </row>
    <row r="2252" spans="1:22" ht="48" x14ac:dyDescent="0.2">
      <c r="A2252">
        <v>2783</v>
      </c>
      <c r="B2252" s="3" t="s">
        <v>2783</v>
      </c>
      <c r="C2252" s="3" t="s">
        <v>6893</v>
      </c>
      <c r="D2252">
        <v>1000</v>
      </c>
      <c r="E2252">
        <v>1145</v>
      </c>
      <c r="F2252" t="s">
        <v>8219</v>
      </c>
      <c r="G2252" t="s">
        <v>8225</v>
      </c>
      <c r="H2252" t="s">
        <v>8247</v>
      </c>
      <c r="I2252">
        <v>1429793446</v>
      </c>
      <c r="J2252">
        <v>1428583846</v>
      </c>
      <c r="K2252" t="b">
        <v>0</v>
      </c>
      <c r="L2252">
        <v>61</v>
      </c>
      <c r="M2252" t="b">
        <v>1</v>
      </c>
      <c r="N2252" t="s">
        <v>8271</v>
      </c>
      <c r="O2252" s="5">
        <f>E2252/D2252</f>
        <v>1.145</v>
      </c>
      <c r="P2252" s="6">
        <f>IF(E2252=0,0,E2252/L2252)</f>
        <v>18.770491803278688</v>
      </c>
      <c r="Q2252" t="str">
        <f>LEFT(N2252,FIND("/",N2252)-1)</f>
        <v>theater</v>
      </c>
      <c r="R2252" t="str">
        <f>RIGHT(N2252,LEN(N2252)-FIND("/",N2252))</f>
        <v>plays</v>
      </c>
      <c r="S2252" s="10">
        <f>(((J2252/60)/60)/24)+DATE(1970,1,1)</f>
        <v>42103.535254629634</v>
      </c>
      <c r="T2252" s="10">
        <f>(((I2252/60)/60)/24)+DATE(1970,1,1)</f>
        <v>42117.535254629634</v>
      </c>
      <c r="U2252" s="5">
        <f>P2252/3304</f>
        <v>5.681141586948755E-3</v>
      </c>
      <c r="V2252" s="5">
        <f>L2252/26457</f>
        <v>2.3056280001511886E-3</v>
      </c>
    </row>
    <row r="2253" spans="1:22" ht="16" x14ac:dyDescent="0.2">
      <c r="A2253">
        <v>1894</v>
      </c>
      <c r="B2253" s="3" t="s">
        <v>1895</v>
      </c>
      <c r="C2253" s="3" t="s">
        <v>6004</v>
      </c>
      <c r="D2253">
        <v>1000</v>
      </c>
      <c r="E2253">
        <v>1145</v>
      </c>
      <c r="F2253" t="s">
        <v>8219</v>
      </c>
      <c r="G2253" t="s">
        <v>8224</v>
      </c>
      <c r="H2253" t="s">
        <v>8246</v>
      </c>
      <c r="I2253">
        <v>1329082983</v>
      </c>
      <c r="J2253">
        <v>1326404583</v>
      </c>
      <c r="K2253" t="b">
        <v>0</v>
      </c>
      <c r="L2253">
        <v>20</v>
      </c>
      <c r="M2253" t="b">
        <v>1</v>
      </c>
      <c r="N2253" t="s">
        <v>8279</v>
      </c>
      <c r="O2253" s="5">
        <f>E2253/D2253</f>
        <v>1.145</v>
      </c>
      <c r="P2253" s="6">
        <f>IF(E2253=0,0,E2253/L2253)</f>
        <v>57.25</v>
      </c>
      <c r="Q2253" t="str">
        <f>LEFT(N2253,FIND("/",N2253)-1)</f>
        <v>music</v>
      </c>
      <c r="R2253" t="str">
        <f>RIGHT(N2253,LEN(N2253)-FIND("/",N2253))</f>
        <v>indie rock</v>
      </c>
      <c r="S2253" s="10">
        <f>(((J2253/60)/60)/24)+DATE(1970,1,1)</f>
        <v>40920.904895833337</v>
      </c>
      <c r="T2253" s="10">
        <f>(((I2253/60)/60)/24)+DATE(1970,1,1)</f>
        <v>40951.904895833337</v>
      </c>
      <c r="U2253" s="5">
        <f>P2253/3304</f>
        <v>1.7327481840193705E-2</v>
      </c>
      <c r="V2253" s="5">
        <f>L2253/26457</f>
        <v>7.559436066069471E-4</v>
      </c>
    </row>
    <row r="2254" spans="1:22" ht="48" x14ac:dyDescent="0.2">
      <c r="A2254">
        <v>2704</v>
      </c>
      <c r="B2254" s="3" t="s">
        <v>2704</v>
      </c>
      <c r="C2254" s="3" t="s">
        <v>6814</v>
      </c>
      <c r="D2254">
        <v>19000</v>
      </c>
      <c r="E2254">
        <v>1145</v>
      </c>
      <c r="F2254" t="s">
        <v>8222</v>
      </c>
      <c r="G2254" t="s">
        <v>8224</v>
      </c>
      <c r="H2254" t="s">
        <v>8246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8303</v>
      </c>
      <c r="O2254" s="5">
        <f>E2254/D2254</f>
        <v>6.0263157894736845E-2</v>
      </c>
      <c r="P2254" s="6">
        <f>IF(E2254=0,0,E2254/L2254)</f>
        <v>163.57142857142858</v>
      </c>
      <c r="Q2254" t="str">
        <f>LEFT(N2254,FIND("/",N2254)-1)</f>
        <v>theater</v>
      </c>
      <c r="R2254" t="str">
        <f>RIGHT(N2254,LEN(N2254)-FIND("/",N2254))</f>
        <v>spaces</v>
      </c>
      <c r="S2254" s="10">
        <f>(((J2254/60)/60)/24)+DATE(1970,1,1)</f>
        <v>42787.862430555557</v>
      </c>
      <c r="T2254" s="10">
        <f>(((I2254/60)/60)/24)+DATE(1970,1,1)</f>
        <v>42830.820763888885</v>
      </c>
      <c r="U2254" s="5">
        <f>P2254/3304</f>
        <v>4.9507090971982019E-2</v>
      </c>
      <c r="V2254" s="5">
        <f>L2254/26457</f>
        <v>2.6458026231243148E-4</v>
      </c>
    </row>
    <row r="2255" spans="1:22" ht="32" x14ac:dyDescent="0.2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5">
        <f>E2255/D2255</f>
        <v>0.1145</v>
      </c>
      <c r="P2255" s="6">
        <f>IF(E2255=0,0,E2255/L2255)</f>
        <v>286.25</v>
      </c>
      <c r="Q2255" t="str">
        <f>LEFT(N2255,FIND("/",N2255)-1)</f>
        <v>theater</v>
      </c>
      <c r="R2255" t="str">
        <f>RIGHT(N2255,LEN(N2255)-FIND("/",N2255))</f>
        <v>musical</v>
      </c>
      <c r="S2255" s="10">
        <f>(((J2255/60)/60)/24)+DATE(1970,1,1)</f>
        <v>42009.493263888886</v>
      </c>
      <c r="T2255" s="10">
        <f>(((I2255/60)/60)/24)+DATE(1970,1,1)</f>
        <v>42039.493263888886</v>
      </c>
      <c r="U2255" s="5">
        <f>P2255/3304</f>
        <v>8.6637409200968518E-2</v>
      </c>
      <c r="V2255" s="5">
        <f>L2255/26457</f>
        <v>1.5118872132138944E-4</v>
      </c>
    </row>
    <row r="2256" spans="1:22" ht="48" x14ac:dyDescent="0.2">
      <c r="A2256">
        <v>3532</v>
      </c>
      <c r="B2256" s="3" t="s">
        <v>3531</v>
      </c>
      <c r="C2256" s="3" t="s">
        <v>7642</v>
      </c>
      <c r="D2256">
        <v>960</v>
      </c>
      <c r="E2256">
        <v>1142</v>
      </c>
      <c r="F2256" t="s">
        <v>8219</v>
      </c>
      <c r="G2256" t="s">
        <v>8224</v>
      </c>
      <c r="H2256" t="s">
        <v>8246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8271</v>
      </c>
      <c r="O2256" s="5">
        <f>E2256/D2256</f>
        <v>1.1895833333333334</v>
      </c>
      <c r="P2256" s="6">
        <f>IF(E2256=0,0,E2256/L2256)</f>
        <v>42.296296296296298</v>
      </c>
      <c r="Q2256" t="str">
        <f>LEFT(N2256,FIND("/",N2256)-1)</f>
        <v>theater</v>
      </c>
      <c r="R2256" t="str">
        <f>RIGHT(N2256,LEN(N2256)-FIND("/",N2256))</f>
        <v>plays</v>
      </c>
      <c r="S2256" s="10">
        <f>(((J2256/60)/60)/24)+DATE(1970,1,1)</f>
        <v>41884.599849537037</v>
      </c>
      <c r="T2256" s="10">
        <f>(((I2256/60)/60)/24)+DATE(1970,1,1)</f>
        <v>41900.165972222225</v>
      </c>
      <c r="U2256" s="5">
        <f>P2256/3304</f>
        <v>1.2801542462559412E-2</v>
      </c>
      <c r="V2256" s="5">
        <f>L2256/26457</f>
        <v>1.0205238689193787E-3</v>
      </c>
    </row>
    <row r="2257" spans="1:22" ht="48" x14ac:dyDescent="0.2">
      <c r="A2257">
        <v>2889</v>
      </c>
      <c r="B2257" s="3" t="s">
        <v>2889</v>
      </c>
      <c r="C2257" s="3" t="s">
        <v>6999</v>
      </c>
      <c r="D2257">
        <v>3000</v>
      </c>
      <c r="E2257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5">
        <f>E2257/D2257</f>
        <v>0.38066666666666665</v>
      </c>
      <c r="P2257" s="6">
        <f>IF(E2257=0,0,E2257/L2257)</f>
        <v>81.571428571428569</v>
      </c>
      <c r="Q2257" t="str">
        <f>LEFT(N2257,FIND("/",N2257)-1)</f>
        <v>theater</v>
      </c>
      <c r="R2257" t="str">
        <f>RIGHT(N2257,LEN(N2257)-FIND("/",N2257))</f>
        <v>plays</v>
      </c>
      <c r="S2257" s="10">
        <f>(((J2257/60)/60)/24)+DATE(1970,1,1)</f>
        <v>41850.863252314812</v>
      </c>
      <c r="T2257" s="10">
        <f>(((I2257/60)/60)/24)+DATE(1970,1,1)</f>
        <v>41880.863252314812</v>
      </c>
      <c r="U2257" s="5">
        <f>P2257/3304</f>
        <v>2.4688689034936009E-2</v>
      </c>
      <c r="V2257" s="5">
        <f>L2257/26457</f>
        <v>5.2916052462486296E-4</v>
      </c>
    </row>
    <row r="2258" spans="1:22" ht="48" x14ac:dyDescent="0.2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5">
        <f>E2258/D2258</f>
        <v>1.52</v>
      </c>
      <c r="P2258" s="6">
        <f>IF(E2258=0,0,E2258/L2258)</f>
        <v>42.222222222222221</v>
      </c>
      <c r="Q2258" t="str">
        <f>LEFT(N2258,FIND("/",N2258)-1)</f>
        <v>music</v>
      </c>
      <c r="R2258" t="str">
        <f>RIGHT(N2258,LEN(N2258)-FIND("/",N2258))</f>
        <v>electronic music</v>
      </c>
      <c r="S2258" s="10">
        <f>(((J2258/60)/60)/24)+DATE(1970,1,1)</f>
        <v>41031.82163194444</v>
      </c>
      <c r="T2258" s="10">
        <f>(((I2258/60)/60)/24)+DATE(1970,1,1)</f>
        <v>41061.82163194444</v>
      </c>
      <c r="U2258" s="5">
        <f>P2258/3304</f>
        <v>1.2779122948614474E-2</v>
      </c>
      <c r="V2258" s="5">
        <f>L2258/26457</f>
        <v>1.0205238689193787E-3</v>
      </c>
    </row>
    <row r="2259" spans="1:22" ht="32" x14ac:dyDescent="0.2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5">
        <f>E2259/D2259</f>
        <v>0.11360000000000001</v>
      </c>
      <c r="P2259" s="6">
        <f>IF(E2259=0,0,E2259/L2259)</f>
        <v>29.894736842105264</v>
      </c>
      <c r="Q2259" t="str">
        <f>LEFT(N2259,FIND("/",N2259)-1)</f>
        <v>technology</v>
      </c>
      <c r="R2259" t="str">
        <f>RIGHT(N2259,LEN(N2259)-FIND("/",N2259))</f>
        <v>wearables</v>
      </c>
      <c r="S2259" s="10">
        <f>(((J2259/60)/60)/24)+DATE(1970,1,1)</f>
        <v>42611.613564814819</v>
      </c>
      <c r="T2259" s="10">
        <f>(((I2259/60)/60)/24)+DATE(1970,1,1)</f>
        <v>42651.613564814819</v>
      </c>
      <c r="U2259" s="5">
        <f>P2259/3304</f>
        <v>9.0480438384095835E-3</v>
      </c>
      <c r="V2259" s="5">
        <f>L2259/26457</f>
        <v>1.4362928525531995E-3</v>
      </c>
    </row>
    <row r="2260" spans="1:22" ht="48" x14ac:dyDescent="0.2">
      <c r="A2260">
        <v>2206</v>
      </c>
      <c r="B2260" s="3" t="s">
        <v>2207</v>
      </c>
      <c r="C2260" s="3" t="s">
        <v>6316</v>
      </c>
      <c r="D2260">
        <v>1100</v>
      </c>
      <c r="E2260">
        <v>1130</v>
      </c>
      <c r="F2260" t="s">
        <v>8219</v>
      </c>
      <c r="G2260" t="s">
        <v>8224</v>
      </c>
      <c r="H2260" t="s">
        <v>8246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8280</v>
      </c>
      <c r="O2260" s="5">
        <f>E2260/D2260</f>
        <v>1.0272727272727273</v>
      </c>
      <c r="P2260" s="6">
        <f>IF(E2260=0,0,E2260/L2260)</f>
        <v>33.235294117647058</v>
      </c>
      <c r="Q2260" t="str">
        <f>LEFT(N2260,FIND("/",N2260)-1)</f>
        <v>music</v>
      </c>
      <c r="R2260" t="str">
        <f>RIGHT(N2260,LEN(N2260)-FIND("/",N2260))</f>
        <v>electronic music</v>
      </c>
      <c r="S2260" s="10">
        <f>(((J2260/60)/60)/24)+DATE(1970,1,1)</f>
        <v>40997.257222222222</v>
      </c>
      <c r="T2260" s="10">
        <f>(((I2260/60)/60)/24)+DATE(1970,1,1)</f>
        <v>41015.257222222222</v>
      </c>
      <c r="U2260" s="5">
        <f>P2260/3304</f>
        <v>1.005910838911836E-2</v>
      </c>
      <c r="V2260" s="5">
        <f>L2260/26457</f>
        <v>1.2851041312318102E-3</v>
      </c>
    </row>
    <row r="2261" spans="1:22" ht="32" x14ac:dyDescent="0.2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5">
        <f>E2261/D2261</f>
        <v>1.1299999999999999</v>
      </c>
      <c r="P2261" s="6">
        <f>IF(E2261=0,0,E2261/L2261)</f>
        <v>66.470588235294116</v>
      </c>
      <c r="Q2261" t="str">
        <f>LEFT(N2261,FIND("/",N2261)-1)</f>
        <v>music</v>
      </c>
      <c r="R2261" t="str">
        <f>RIGHT(N2261,LEN(N2261)-FIND("/",N2261))</f>
        <v>rock</v>
      </c>
      <c r="S2261" s="10">
        <f>(((J2261/60)/60)/24)+DATE(1970,1,1)</f>
        <v>41321.339583333334</v>
      </c>
      <c r="T2261" s="10">
        <f>(((I2261/60)/60)/24)+DATE(1970,1,1)</f>
        <v>41328.339583333334</v>
      </c>
      <c r="U2261" s="5">
        <f>P2261/3304</f>
        <v>2.0118216778236719E-2</v>
      </c>
      <c r="V2261" s="5">
        <f>L2261/26457</f>
        <v>6.4255206561590508E-4</v>
      </c>
    </row>
    <row r="2262" spans="1:22" ht="48" x14ac:dyDescent="0.2">
      <c r="A2262">
        <v>3619</v>
      </c>
      <c r="B2262" s="3" t="s">
        <v>3617</v>
      </c>
      <c r="C2262" s="3" t="s">
        <v>7729</v>
      </c>
      <c r="D2262">
        <v>1000</v>
      </c>
      <c r="E2262">
        <v>1130</v>
      </c>
      <c r="F2262" t="s">
        <v>8219</v>
      </c>
      <c r="G2262" t="s">
        <v>8224</v>
      </c>
      <c r="H2262" t="s">
        <v>8246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8271</v>
      </c>
      <c r="O2262" s="5">
        <f>E2262/D2262</f>
        <v>1.1299999999999999</v>
      </c>
      <c r="P2262" s="6">
        <f>IF(E2262=0,0,E2262/L2262)</f>
        <v>66.470588235294116</v>
      </c>
      <c r="Q2262" t="str">
        <f>LEFT(N2262,FIND("/",N2262)-1)</f>
        <v>theater</v>
      </c>
      <c r="R2262" t="str">
        <f>RIGHT(N2262,LEN(N2262)-FIND("/",N2262))</f>
        <v>plays</v>
      </c>
      <c r="S2262" s="10">
        <f>(((J2262/60)/60)/24)+DATE(1970,1,1)</f>
        <v>42661.132245370376</v>
      </c>
      <c r="T2262" s="10">
        <f>(((I2262/60)/60)/24)+DATE(1970,1,1)</f>
        <v>42693.916666666672</v>
      </c>
      <c r="U2262" s="5">
        <f>P2262/3304</f>
        <v>2.0118216778236719E-2</v>
      </c>
      <c r="V2262" s="5">
        <f>L2262/26457</f>
        <v>6.4255206561590508E-4</v>
      </c>
    </row>
    <row r="2263" spans="1:22" ht="48" x14ac:dyDescent="0.2">
      <c r="A2263">
        <v>1326</v>
      </c>
      <c r="B2263" s="3" t="s">
        <v>1327</v>
      </c>
      <c r="C2263" s="3" t="s">
        <v>5436</v>
      </c>
      <c r="D2263">
        <v>100000</v>
      </c>
      <c r="E2263">
        <v>1130</v>
      </c>
      <c r="F2263" t="s">
        <v>8220</v>
      </c>
      <c r="G2263" t="s">
        <v>8224</v>
      </c>
      <c r="H2263" t="s">
        <v>8246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8273</v>
      </c>
      <c r="O2263" s="5">
        <f>E2263/D2263</f>
        <v>1.1299999999999999E-2</v>
      </c>
      <c r="P2263" s="6">
        <f>IF(E2263=0,0,E2263/L2263)</f>
        <v>102.72727272727273</v>
      </c>
      <c r="Q2263" t="str">
        <f>LEFT(N2263,FIND("/",N2263)-1)</f>
        <v>technology</v>
      </c>
      <c r="R2263" t="str">
        <f>RIGHT(N2263,LEN(N2263)-FIND("/",N2263))</f>
        <v>wearables</v>
      </c>
      <c r="S2263" s="10">
        <f>(((J2263/60)/60)/24)+DATE(1970,1,1)</f>
        <v>41974.791990740734</v>
      </c>
      <c r="T2263" s="10">
        <f>(((I2263/60)/60)/24)+DATE(1970,1,1)</f>
        <v>42019.791990740734</v>
      </c>
      <c r="U2263" s="5">
        <f>P2263/3304</f>
        <v>3.1091789566365838E-2</v>
      </c>
      <c r="V2263" s="5">
        <f>L2263/26457</f>
        <v>4.1576898363382094E-4</v>
      </c>
    </row>
    <row r="2264" spans="1:22" ht="32" x14ac:dyDescent="0.2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5">
        <f>E2264/D2264</f>
        <v>0.22520000000000001</v>
      </c>
      <c r="P2264" s="6">
        <f>IF(E2264=0,0,E2264/L2264)</f>
        <v>56.3</v>
      </c>
      <c r="Q2264" t="str">
        <f>LEFT(N2264,FIND("/",N2264)-1)</f>
        <v>food</v>
      </c>
      <c r="R2264" t="str">
        <f>RIGHT(N2264,LEN(N2264)-FIND("/",N2264))</f>
        <v>food trucks</v>
      </c>
      <c r="S2264" s="10">
        <f>(((J2264/60)/60)/24)+DATE(1970,1,1)</f>
        <v>42595.585358796292</v>
      </c>
      <c r="T2264" s="10">
        <f>(((I2264/60)/60)/24)+DATE(1970,1,1)</f>
        <v>42616.585358796292</v>
      </c>
      <c r="U2264" s="5">
        <f>P2264/3304</f>
        <v>1.7039951573849878E-2</v>
      </c>
      <c r="V2264" s="5">
        <f>L2264/26457</f>
        <v>7.559436066069471E-4</v>
      </c>
    </row>
    <row r="2265" spans="1:22" ht="64" x14ac:dyDescent="0.2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5">
        <f>E2265/D2265</f>
        <v>0.37533333333333335</v>
      </c>
      <c r="P2265" s="6">
        <f>IF(E2265=0,0,E2265/L2265)</f>
        <v>86.615384615384613</v>
      </c>
      <c r="Q2265" t="str">
        <f>LEFT(N2265,FIND("/",N2265)-1)</f>
        <v>theater</v>
      </c>
      <c r="R2265" t="str">
        <f>RIGHT(N2265,LEN(N2265)-FIND("/",N2265))</f>
        <v>plays</v>
      </c>
      <c r="S2265" s="10">
        <f>(((J2265/60)/60)/24)+DATE(1970,1,1)</f>
        <v>41865.878657407404</v>
      </c>
      <c r="T2265" s="10">
        <f>(((I2265/60)/60)/24)+DATE(1970,1,1)</f>
        <v>41925.878657407404</v>
      </c>
      <c r="U2265" s="5">
        <f>P2265/3304</f>
        <v>2.6215310113615199E-2</v>
      </c>
      <c r="V2265" s="5">
        <f>L2265/26457</f>
        <v>4.9136334429451562E-4</v>
      </c>
    </row>
    <row r="2266" spans="1:22" ht="48" x14ac:dyDescent="0.2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5">
        <f>E2266/D2266</f>
        <v>1.0227272727272727</v>
      </c>
      <c r="P2266" s="6">
        <f>IF(E2266=0,0,E2266/L2266)</f>
        <v>59.210526315789473</v>
      </c>
      <c r="Q2266" t="str">
        <f>LEFT(N2266,FIND("/",N2266)-1)</f>
        <v>theater</v>
      </c>
      <c r="R2266" t="str">
        <f>RIGHT(N2266,LEN(N2266)-FIND("/",N2266))</f>
        <v>plays</v>
      </c>
      <c r="S2266" s="10">
        <f>(((J2266/60)/60)/24)+DATE(1970,1,1)</f>
        <v>42073.660694444443</v>
      </c>
      <c r="T2266" s="10">
        <f>(((I2266/60)/60)/24)+DATE(1970,1,1)</f>
        <v>42095.165972222225</v>
      </c>
      <c r="U2266" s="5">
        <f>P2266/3304</f>
        <v>1.7920861475723207E-2</v>
      </c>
      <c r="V2266" s="5">
        <f>L2266/26457</f>
        <v>7.1814642627659976E-4</v>
      </c>
    </row>
    <row r="2267" spans="1:22" ht="48" x14ac:dyDescent="0.2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5">
        <f>E2267/D2267</f>
        <v>1.8724499999999999</v>
      </c>
      <c r="P2267" s="6">
        <f>IF(E2267=0,0,E2267/L2267)</f>
        <v>38.740344827586206</v>
      </c>
      <c r="Q2267" t="str">
        <f>LEFT(N2267,FIND("/",N2267)-1)</f>
        <v>music</v>
      </c>
      <c r="R2267" t="str">
        <f>RIGHT(N2267,LEN(N2267)-FIND("/",N2267))</f>
        <v>indie rock</v>
      </c>
      <c r="S2267" s="10">
        <f>(((J2267/60)/60)/24)+DATE(1970,1,1)</f>
        <v>41059.118993055556</v>
      </c>
      <c r="T2267" s="10">
        <f>(((I2267/60)/60)/24)+DATE(1970,1,1)</f>
        <v>41075.165972222225</v>
      </c>
      <c r="U2267" s="5">
        <f>P2267/3304</f>
        <v>1.17252859647658E-2</v>
      </c>
      <c r="V2267" s="5">
        <f>L2267/26457</f>
        <v>1.0961182295800734E-3</v>
      </c>
    </row>
    <row r="2268" spans="1:22" ht="48" x14ac:dyDescent="0.2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5">
        <f>E2268/D2268</f>
        <v>1.1200000000000001</v>
      </c>
      <c r="P2268" s="6">
        <f>IF(E2268=0,0,E2268/L2268)</f>
        <v>58.94736842105263</v>
      </c>
      <c r="Q2268" t="str">
        <f>LEFT(N2268,FIND("/",N2268)-1)</f>
        <v>theater</v>
      </c>
      <c r="R2268" t="str">
        <f>RIGHT(N2268,LEN(N2268)-FIND("/",N2268))</f>
        <v>plays</v>
      </c>
      <c r="S2268" s="10">
        <f>(((J2268/60)/60)/24)+DATE(1970,1,1)</f>
        <v>42572.61681712963</v>
      </c>
      <c r="T2268" s="10">
        <f>(((I2268/60)/60)/24)+DATE(1970,1,1)</f>
        <v>42589.125</v>
      </c>
      <c r="U2268" s="5">
        <f>P2268/3304</f>
        <v>1.784121320249777E-2</v>
      </c>
      <c r="V2268" s="5">
        <f>L2268/26457</f>
        <v>7.1814642627659976E-4</v>
      </c>
    </row>
    <row r="2269" spans="1:22" ht="64" x14ac:dyDescent="0.2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5">
        <f>E2269/D2269</f>
        <v>1.119</v>
      </c>
      <c r="P2269" s="6">
        <f>IF(E2269=0,0,E2269/L2269)</f>
        <v>62.166666666666664</v>
      </c>
      <c r="Q2269" t="str">
        <f>LEFT(N2269,FIND("/",N2269)-1)</f>
        <v>theater</v>
      </c>
      <c r="R2269" t="str">
        <f>RIGHT(N2269,LEN(N2269)-FIND("/",N2269))</f>
        <v>plays</v>
      </c>
      <c r="S2269" s="10">
        <f>(((J2269/60)/60)/24)+DATE(1970,1,1)</f>
        <v>42374.651504629626</v>
      </c>
      <c r="T2269" s="10">
        <f>(((I2269/60)/60)/24)+DATE(1970,1,1)</f>
        <v>42384.651504629626</v>
      </c>
      <c r="U2269" s="5">
        <f>P2269/3304</f>
        <v>1.8815577078288941E-2</v>
      </c>
      <c r="V2269" s="5">
        <f>L2269/26457</f>
        <v>6.8034924594625242E-4</v>
      </c>
    </row>
    <row r="2270" spans="1:22" ht="48" x14ac:dyDescent="0.2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5">
        <f>E2270/D2270</f>
        <v>1.0619047619047619</v>
      </c>
      <c r="P2270" s="6">
        <f>IF(E2270=0,0,E2270/L2270)</f>
        <v>61.944444444444443</v>
      </c>
      <c r="Q2270" t="str">
        <f>LEFT(N2270,FIND("/",N2270)-1)</f>
        <v>theater</v>
      </c>
      <c r="R2270" t="str">
        <f>RIGHT(N2270,LEN(N2270)-FIND("/",N2270))</f>
        <v>plays</v>
      </c>
      <c r="S2270" s="10">
        <f>(((J2270/60)/60)/24)+DATE(1970,1,1)</f>
        <v>42499.039629629624</v>
      </c>
      <c r="T2270" s="10">
        <f>(((I2270/60)/60)/24)+DATE(1970,1,1)</f>
        <v>42529.039629629624</v>
      </c>
      <c r="U2270" s="5">
        <f>P2270/3304</f>
        <v>1.8748318536454128E-2</v>
      </c>
      <c r="V2270" s="5">
        <f>L2270/26457</f>
        <v>6.8034924594625242E-4</v>
      </c>
    </row>
    <row r="2271" spans="1:22" ht="48" x14ac:dyDescent="0.2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5">
        <f>E2271/D2271</f>
        <v>2.23</v>
      </c>
      <c r="P2271" s="6">
        <f>IF(E2271=0,0,E2271/L2271)</f>
        <v>61.944444444444443</v>
      </c>
      <c r="Q2271" t="str">
        <f>LEFT(N2271,FIND("/",N2271)-1)</f>
        <v>theater</v>
      </c>
      <c r="R2271" t="str">
        <f>RIGHT(N2271,LEN(N2271)-FIND("/",N2271))</f>
        <v>plays</v>
      </c>
      <c r="S2271" s="10">
        <f>(((J2271/60)/60)/24)+DATE(1970,1,1)</f>
        <v>41830.545694444445</v>
      </c>
      <c r="T2271" s="10">
        <f>(((I2271/60)/60)/24)+DATE(1970,1,1)</f>
        <v>41859.936111111114</v>
      </c>
      <c r="U2271" s="5">
        <f>P2271/3304</f>
        <v>1.8748318536454128E-2</v>
      </c>
      <c r="V2271" s="5">
        <f>L2271/26457</f>
        <v>6.8034924594625242E-4</v>
      </c>
    </row>
    <row r="2272" spans="1:22" ht="48" x14ac:dyDescent="0.2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5">
        <f>E2272/D2272</f>
        <v>1.7092307692307693</v>
      </c>
      <c r="P2272" s="6">
        <f>IF(E2272=0,0,E2272/L2272)</f>
        <v>35.838709677419352</v>
      </c>
      <c r="Q2272" t="str">
        <f>LEFT(N2272,FIND("/",N2272)-1)</f>
        <v>music</v>
      </c>
      <c r="R2272" t="str">
        <f>RIGHT(N2272,LEN(N2272)-FIND("/",N2272))</f>
        <v>indie rock</v>
      </c>
      <c r="S2272" s="10">
        <f>(((J2272/60)/60)/24)+DATE(1970,1,1)</f>
        <v>40670.507326388892</v>
      </c>
      <c r="T2272" s="10">
        <f>(((I2272/60)/60)/24)+DATE(1970,1,1)</f>
        <v>40709.165972222225</v>
      </c>
      <c r="U2272" s="5">
        <f>P2272/3304</f>
        <v>1.0847067093649925E-2</v>
      </c>
      <c r="V2272" s="5">
        <f>L2272/26457</f>
        <v>1.171712590240768E-3</v>
      </c>
    </row>
    <row r="2273" spans="1:22" ht="48" x14ac:dyDescent="0.2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5">
        <f>E2273/D2273</f>
        <v>1.1100000000000001</v>
      </c>
      <c r="P2273" s="6">
        <f>IF(E2273=0,0,E2273/L2273)</f>
        <v>58.421052631578945</v>
      </c>
      <c r="Q2273" t="str">
        <f>LEFT(N2273,FIND("/",N2273)-1)</f>
        <v>theater</v>
      </c>
      <c r="R2273" t="str">
        <f>RIGHT(N2273,LEN(N2273)-FIND("/",N2273))</f>
        <v>plays</v>
      </c>
      <c r="S2273" s="10">
        <f>(((J2273/60)/60)/24)+DATE(1970,1,1)</f>
        <v>41869.740671296298</v>
      </c>
      <c r="T2273" s="10">
        <f>(((I2273/60)/60)/24)+DATE(1970,1,1)</f>
        <v>41899.740671296298</v>
      </c>
      <c r="U2273" s="5">
        <f>P2273/3304</f>
        <v>1.7681916656046896E-2</v>
      </c>
      <c r="V2273" s="5">
        <f>L2273/26457</f>
        <v>7.1814642627659976E-4</v>
      </c>
    </row>
    <row r="2274" spans="1:22" ht="48" x14ac:dyDescent="0.2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5">
        <f>E2274/D2274</f>
        <v>3.8206896551724136E-2</v>
      </c>
      <c r="P2274" s="6">
        <f>IF(E2274=0,0,E2274/L2274)</f>
        <v>65.17647058823529</v>
      </c>
      <c r="Q2274" t="str">
        <f>LEFT(N2274,FIND("/",N2274)-1)</f>
        <v>technology</v>
      </c>
      <c r="R2274" t="str">
        <f>RIGHT(N2274,LEN(N2274)-FIND("/",N2274))</f>
        <v>wearables</v>
      </c>
      <c r="S2274" s="10">
        <f>(((J2274/60)/60)/24)+DATE(1970,1,1)</f>
        <v>42481.376597222217</v>
      </c>
      <c r="T2274" s="10">
        <f>(((I2274/60)/60)/24)+DATE(1970,1,1)</f>
        <v>42511.376597222217</v>
      </c>
      <c r="U2274" s="5">
        <f>P2274/3304</f>
        <v>1.9726534681669277E-2</v>
      </c>
      <c r="V2274" s="5">
        <f>L2274/26457</f>
        <v>6.4255206561590508E-4</v>
      </c>
    </row>
    <row r="2275" spans="1:22" ht="48" x14ac:dyDescent="0.2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5">
        <f>E2275/D2275</f>
        <v>1.1060000000000001</v>
      </c>
      <c r="P2275" s="6">
        <f>IF(E2275=0,0,E2275/L2275)</f>
        <v>73.733333333333334</v>
      </c>
      <c r="Q2275" t="str">
        <f>LEFT(N2275,FIND("/",N2275)-1)</f>
        <v>film &amp; video</v>
      </c>
      <c r="R2275" t="str">
        <f>RIGHT(N2275,LEN(N2275)-FIND("/",N2275))</f>
        <v>shorts</v>
      </c>
      <c r="S2275" s="10">
        <f>(((J2275/60)/60)/24)+DATE(1970,1,1)</f>
        <v>41065.858067129629</v>
      </c>
      <c r="T2275" s="10">
        <f>(((I2275/60)/60)/24)+DATE(1970,1,1)</f>
        <v>41093.875</v>
      </c>
      <c r="U2275" s="5">
        <f>P2275/3304</f>
        <v>2.231638418079096E-2</v>
      </c>
      <c r="V2275" s="5">
        <f>L2275/26457</f>
        <v>5.669577049552103E-4</v>
      </c>
    </row>
    <row r="2276" spans="1:22" ht="48" x14ac:dyDescent="0.2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5">
        <f>E2276/D2276</f>
        <v>2.21</v>
      </c>
      <c r="P2276" s="6">
        <f>IF(E2276=0,0,E2276/L2276)</f>
        <v>61.388888888888886</v>
      </c>
      <c r="Q2276" t="str">
        <f>LEFT(N2276,FIND("/",N2276)-1)</f>
        <v>theater</v>
      </c>
      <c r="R2276" t="str">
        <f>RIGHT(N2276,LEN(N2276)-FIND("/",N2276))</f>
        <v>plays</v>
      </c>
      <c r="S2276" s="10">
        <f>(((J2276/60)/60)/24)+DATE(1970,1,1)</f>
        <v>42107.067557870367</v>
      </c>
      <c r="T2276" s="10">
        <f>(((I2276/60)/60)/24)+DATE(1970,1,1)</f>
        <v>42137.067557870367</v>
      </c>
      <c r="U2276" s="5">
        <f>P2276/3304</f>
        <v>1.8580172181867097E-2</v>
      </c>
      <c r="V2276" s="5">
        <f>L2276/26457</f>
        <v>6.8034924594625242E-4</v>
      </c>
    </row>
    <row r="2277" spans="1:22" ht="48" x14ac:dyDescent="0.2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5">
        <f>E2277/D2277</f>
        <v>0.15742857142857142</v>
      </c>
      <c r="P2277" s="6">
        <f>IF(E2277=0,0,E2277/L2277)</f>
        <v>91.833333333333329</v>
      </c>
      <c r="Q2277" t="str">
        <f>LEFT(N2277,FIND("/",N2277)-1)</f>
        <v>theater</v>
      </c>
      <c r="R2277" t="str">
        <f>RIGHT(N2277,LEN(N2277)-FIND("/",N2277))</f>
        <v>plays</v>
      </c>
      <c r="S2277" s="10">
        <f>(((J2277/60)/60)/24)+DATE(1970,1,1)</f>
        <v>42538.968310185184</v>
      </c>
      <c r="T2277" s="10">
        <f>(((I2277/60)/60)/24)+DATE(1970,1,1)</f>
        <v>42568.029861111107</v>
      </c>
      <c r="U2277" s="5">
        <f>P2277/3304</f>
        <v>2.779459241323648E-2</v>
      </c>
      <c r="V2277" s="5">
        <f>L2277/26457</f>
        <v>4.5356616396416828E-4</v>
      </c>
    </row>
    <row r="2278" spans="1:22" ht="48" x14ac:dyDescent="0.2">
      <c r="A2278">
        <v>3598</v>
      </c>
      <c r="B2278" s="3" t="s">
        <v>3597</v>
      </c>
      <c r="C2278" s="3" t="s">
        <v>7708</v>
      </c>
      <c r="D2278">
        <v>1000</v>
      </c>
      <c r="E2278">
        <v>1101</v>
      </c>
      <c r="F2278" t="s">
        <v>8219</v>
      </c>
      <c r="G2278" t="s">
        <v>8224</v>
      </c>
      <c r="H2278" t="s">
        <v>8246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8271</v>
      </c>
      <c r="O2278" s="5">
        <f>E2278/D2278</f>
        <v>1.101</v>
      </c>
      <c r="P2278" s="6">
        <f>IF(E2278=0,0,E2278/L2278)</f>
        <v>40.777777777777779</v>
      </c>
      <c r="Q2278" t="str">
        <f>LEFT(N2278,FIND("/",N2278)-1)</f>
        <v>theater</v>
      </c>
      <c r="R2278" t="str">
        <f>RIGHT(N2278,LEN(N2278)-FIND("/",N2278))</f>
        <v>plays</v>
      </c>
      <c r="S2278" s="10">
        <f>(((J2278/60)/60)/24)+DATE(1970,1,1)</f>
        <v>41866.79886574074</v>
      </c>
      <c r="T2278" s="10">
        <f>(((I2278/60)/60)/24)+DATE(1970,1,1)</f>
        <v>41885.207638888889</v>
      </c>
      <c r="U2278" s="5">
        <f>P2278/3304</f>
        <v>1.234194242668819E-2</v>
      </c>
      <c r="V2278" s="5">
        <f>L2278/26457</f>
        <v>1.0205238689193787E-3</v>
      </c>
    </row>
    <row r="2279" spans="1:22" ht="48" x14ac:dyDescent="0.2">
      <c r="A2279">
        <v>2359</v>
      </c>
      <c r="B2279" s="3" t="s">
        <v>2360</v>
      </c>
      <c r="C2279" s="3" t="s">
        <v>6469</v>
      </c>
      <c r="D2279">
        <v>7500</v>
      </c>
      <c r="E2279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5">
        <f>E2279/D2279</f>
        <v>0.14680000000000001</v>
      </c>
      <c r="P2279" s="6">
        <f>IF(E2279=0,0,E2279/L2279)</f>
        <v>367</v>
      </c>
      <c r="Q2279" t="str">
        <f>LEFT(N2279,FIND("/",N2279)-1)</f>
        <v>technology</v>
      </c>
      <c r="R2279" t="str">
        <f>RIGHT(N2279,LEN(N2279)-FIND("/",N2279))</f>
        <v>web</v>
      </c>
      <c r="S2279" s="10">
        <f>(((J2279/60)/60)/24)+DATE(1970,1,1)</f>
        <v>42159.649583333332</v>
      </c>
      <c r="T2279" s="10">
        <f>(((I2279/60)/60)/24)+DATE(1970,1,1)</f>
        <v>42219.649583333332</v>
      </c>
      <c r="U2279" s="5">
        <f>P2279/3304</f>
        <v>0.1110774818401937</v>
      </c>
      <c r="V2279" s="5">
        <f>L2279/26457</f>
        <v>1.1339154099104207E-4</v>
      </c>
    </row>
    <row r="2280" spans="1:22" ht="48" x14ac:dyDescent="0.2">
      <c r="A2280">
        <v>3769</v>
      </c>
      <c r="B2280" s="3" t="s">
        <v>3766</v>
      </c>
      <c r="C2280" s="3" t="s">
        <v>7879</v>
      </c>
      <c r="D2280">
        <v>1100</v>
      </c>
      <c r="E2280">
        <v>1100</v>
      </c>
      <c r="F2280" t="s">
        <v>8219</v>
      </c>
      <c r="G2280" t="s">
        <v>8224</v>
      </c>
      <c r="H2280" t="s">
        <v>8246</v>
      </c>
      <c r="I2280">
        <v>1460730079</v>
      </c>
      <c r="J2280">
        <v>1458138079</v>
      </c>
      <c r="K2280" t="b">
        <v>0</v>
      </c>
      <c r="L2280">
        <v>15</v>
      </c>
      <c r="M2280" t="b">
        <v>1</v>
      </c>
      <c r="N2280" t="s">
        <v>8305</v>
      </c>
      <c r="O2280" s="5">
        <f>E2280/D2280</f>
        <v>1</v>
      </c>
      <c r="P2280" s="6">
        <f>IF(E2280=0,0,E2280/L2280)</f>
        <v>73.333333333333329</v>
      </c>
      <c r="Q2280" t="str">
        <f>LEFT(N2280,FIND("/",N2280)-1)</f>
        <v>theater</v>
      </c>
      <c r="R2280" t="str">
        <f>RIGHT(N2280,LEN(N2280)-FIND("/",N2280))</f>
        <v>musical</v>
      </c>
      <c r="S2280" s="10">
        <f>(((J2280/60)/60)/24)+DATE(1970,1,1)</f>
        <v>42445.598136574074</v>
      </c>
      <c r="T2280" s="10">
        <f>(((I2280/60)/60)/24)+DATE(1970,1,1)</f>
        <v>42475.598136574074</v>
      </c>
      <c r="U2280" s="5">
        <f>P2280/3304</f>
        <v>2.2195318805488296E-2</v>
      </c>
      <c r="V2280" s="5">
        <f>L2280/26457</f>
        <v>5.669577049552103E-4</v>
      </c>
    </row>
    <row r="2281" spans="1:22" ht="48" x14ac:dyDescent="0.2">
      <c r="A2281">
        <v>2537</v>
      </c>
      <c r="B2281" s="3" t="s">
        <v>2537</v>
      </c>
      <c r="C2281" s="3" t="s">
        <v>6647</v>
      </c>
      <c r="D2281">
        <v>1000</v>
      </c>
      <c r="E2281">
        <v>1100</v>
      </c>
      <c r="F2281" t="s">
        <v>8219</v>
      </c>
      <c r="G2281" t="s">
        <v>8224</v>
      </c>
      <c r="H2281" t="s">
        <v>8246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8300</v>
      </c>
      <c r="O2281" s="5">
        <f>E2281/D2281</f>
        <v>1.1000000000000001</v>
      </c>
      <c r="P2281" s="6">
        <f>IF(E2281=0,0,E2281/L2281)</f>
        <v>100</v>
      </c>
      <c r="Q2281" t="str">
        <f>LEFT(N2281,FIND("/",N2281)-1)</f>
        <v>music</v>
      </c>
      <c r="R2281" t="str">
        <f>RIGHT(N2281,LEN(N2281)-FIND("/",N2281))</f>
        <v>classical music</v>
      </c>
      <c r="S2281" s="10">
        <f>(((J2281/60)/60)/24)+DATE(1970,1,1)</f>
        <v>40696.648784722223</v>
      </c>
      <c r="T2281" s="10">
        <f>(((I2281/60)/60)/24)+DATE(1970,1,1)</f>
        <v>40756.648784722223</v>
      </c>
      <c r="U2281" s="5">
        <f>P2281/3304</f>
        <v>3.026634382566586E-2</v>
      </c>
      <c r="V2281" s="5">
        <f>L2281/26457</f>
        <v>4.1576898363382094E-4</v>
      </c>
    </row>
    <row r="2282" spans="1:22" ht="48" x14ac:dyDescent="0.2">
      <c r="A2282">
        <v>2678</v>
      </c>
      <c r="B2282" s="3" t="s">
        <v>2678</v>
      </c>
      <c r="C2282" s="3" t="s">
        <v>6788</v>
      </c>
      <c r="D2282">
        <v>8000000</v>
      </c>
      <c r="E2282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8302</v>
      </c>
      <c r="O2282" s="5">
        <f>E2282/D2282</f>
        <v>1.3750000000000001E-4</v>
      </c>
      <c r="P2282" s="6">
        <f>IF(E2282=0,0,E2282/L2282)</f>
        <v>550</v>
      </c>
      <c r="Q2282" t="str">
        <f>LEFT(N2282,FIND("/",N2282)-1)</f>
        <v>technology</v>
      </c>
      <c r="R2282" t="str">
        <f>RIGHT(N2282,LEN(N2282)-FIND("/",N2282))</f>
        <v>makerspaces</v>
      </c>
      <c r="S2282" s="10">
        <f>(((J2282/60)/60)/24)+DATE(1970,1,1)</f>
        <v>42241.798206018517</v>
      </c>
      <c r="T2282" s="10">
        <f>(((I2282/60)/60)/24)+DATE(1970,1,1)</f>
        <v>42271.798206018517</v>
      </c>
      <c r="U2282" s="5">
        <f>P2282/3304</f>
        <v>0.16646489104116222</v>
      </c>
      <c r="V2282" s="5">
        <f>L2282/26457</f>
        <v>7.5594360660694718E-5</v>
      </c>
    </row>
    <row r="2283" spans="1:22" ht="48" x14ac:dyDescent="0.2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5">
        <f>E2283/D2283</f>
        <v>0.21940000000000001</v>
      </c>
      <c r="P2283" s="6">
        <f>IF(E2283=0,0,E2283/L2283)</f>
        <v>47.695652173913047</v>
      </c>
      <c r="Q2283" t="str">
        <f>LEFT(N2283,FIND("/",N2283)-1)</f>
        <v>theater</v>
      </c>
      <c r="R2283" t="str">
        <f>RIGHT(N2283,LEN(N2283)-FIND("/",N2283))</f>
        <v>plays</v>
      </c>
      <c r="S2283" s="10">
        <f>(((J2283/60)/60)/24)+DATE(1970,1,1)</f>
        <v>41740.493657407409</v>
      </c>
      <c r="T2283" s="10">
        <f>(((I2283/60)/60)/24)+DATE(1970,1,1)</f>
        <v>41770.493657407409</v>
      </c>
      <c r="U2283" s="5">
        <f>P2283/3304</f>
        <v>1.4435730076850195E-2</v>
      </c>
      <c r="V2283" s="5">
        <f>L2283/26457</f>
        <v>8.6933514759798922E-4</v>
      </c>
    </row>
    <row r="2284" spans="1:22" ht="64" x14ac:dyDescent="0.2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5">
        <f>E2284/D2284</f>
        <v>2.1919999999999999E-2</v>
      </c>
      <c r="P2284" s="6">
        <f>IF(E2284=0,0,E2284/L2284)</f>
        <v>18.896551724137932</v>
      </c>
      <c r="Q2284" t="str">
        <f>LEFT(N2284,FIND("/",N2284)-1)</f>
        <v>theater</v>
      </c>
      <c r="R2284" t="str">
        <f>RIGHT(N2284,LEN(N2284)-FIND("/",N2284))</f>
        <v>spaces</v>
      </c>
      <c r="S2284" s="10">
        <f>(((J2284/60)/60)/24)+DATE(1970,1,1)</f>
        <v>41872.802928240737</v>
      </c>
      <c r="T2284" s="10">
        <f>(((I2284/60)/60)/24)+DATE(1970,1,1)</f>
        <v>41917.802928240737</v>
      </c>
      <c r="U2284" s="5">
        <f>P2284/3304</f>
        <v>5.7192953160223768E-3</v>
      </c>
      <c r="V2284" s="5">
        <f>L2284/26457</f>
        <v>2.1922364591601467E-3</v>
      </c>
    </row>
    <row r="2285" spans="1:22" ht="32" x14ac:dyDescent="0.2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5">
        <f>E2285/D2285</f>
        <v>1.091</v>
      </c>
      <c r="P2285" s="6">
        <f>IF(E2285=0,0,E2285/L2285)</f>
        <v>43.64</v>
      </c>
      <c r="Q2285" t="str">
        <f>LEFT(N2285,FIND("/",N2285)-1)</f>
        <v>publishing</v>
      </c>
      <c r="R2285" t="str">
        <f>RIGHT(N2285,LEN(N2285)-FIND("/",N2285))</f>
        <v>nonfiction</v>
      </c>
      <c r="S2285" s="10">
        <f>(((J2285/60)/60)/24)+DATE(1970,1,1)</f>
        <v>41464.934386574074</v>
      </c>
      <c r="T2285" s="10">
        <f>(((I2285/60)/60)/24)+DATE(1970,1,1)</f>
        <v>41524.934386574074</v>
      </c>
      <c r="U2285" s="5">
        <f>P2285/3304</f>
        <v>1.3208232445520581E-2</v>
      </c>
      <c r="V2285" s="5">
        <f>L2285/26457</f>
        <v>9.449295082586839E-4</v>
      </c>
    </row>
    <row r="2286" spans="1:22" ht="48" x14ac:dyDescent="0.2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5">
        <f>E2286/D2286</f>
        <v>2.1800000000000002</v>
      </c>
      <c r="P2286" s="6">
        <f>IF(E2286=0,0,E2286/L2286)</f>
        <v>54.5</v>
      </c>
      <c r="Q2286" t="str">
        <f>LEFT(N2286,FIND("/",N2286)-1)</f>
        <v>theater</v>
      </c>
      <c r="R2286" t="str">
        <f>RIGHT(N2286,LEN(N2286)-FIND("/",N2286))</f>
        <v>plays</v>
      </c>
      <c r="S2286" s="10">
        <f>(((J2286/60)/60)/24)+DATE(1970,1,1)</f>
        <v>42056.091631944444</v>
      </c>
      <c r="T2286" s="10">
        <f>(((I2286/60)/60)/24)+DATE(1970,1,1)</f>
        <v>42070.204861111109</v>
      </c>
      <c r="U2286" s="5">
        <f>P2286/3304</f>
        <v>1.6495157384987892E-2</v>
      </c>
      <c r="V2286" s="5">
        <f>L2286/26457</f>
        <v>7.559436066069471E-4</v>
      </c>
    </row>
    <row r="2287" spans="1:22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5">
        <f>E2287/D2287</f>
        <v>1.0880000000000001</v>
      </c>
      <c r="P2287" s="6">
        <f>IF(E2287=0,0,E2287/L2287)</f>
        <v>26.536585365853657</v>
      </c>
      <c r="Q2287" t="str">
        <f>LEFT(N2287,FIND("/",N2287)-1)</f>
        <v>theater</v>
      </c>
      <c r="R2287" t="str">
        <f>RIGHT(N2287,LEN(N2287)-FIND("/",N2287))</f>
        <v>plays</v>
      </c>
      <c r="S2287" s="10">
        <f>(((J2287/60)/60)/24)+DATE(1970,1,1)</f>
        <v>42135.810694444444</v>
      </c>
      <c r="T2287" s="10">
        <f>(((I2287/60)/60)/24)+DATE(1970,1,1)</f>
        <v>42165.810694444444</v>
      </c>
      <c r="U2287" s="5">
        <f>P2287/3304</f>
        <v>8.0316541664205987E-3</v>
      </c>
      <c r="V2287" s="5">
        <f>L2287/26457</f>
        <v>1.5496843935442416E-3</v>
      </c>
    </row>
    <row r="2288" spans="1:22" ht="48" x14ac:dyDescent="0.2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5">
        <f>E2288/D2288</f>
        <v>1.0825</v>
      </c>
      <c r="P2288" s="6">
        <f>IF(E2288=0,0,E2288/L2288)</f>
        <v>30.928571428571427</v>
      </c>
      <c r="Q2288" t="str">
        <f>LEFT(N2288,FIND("/",N2288)-1)</f>
        <v>theater</v>
      </c>
      <c r="R2288" t="str">
        <f>RIGHT(N2288,LEN(N2288)-FIND("/",N2288))</f>
        <v>plays</v>
      </c>
      <c r="S2288" s="10">
        <f>(((J2288/60)/60)/24)+DATE(1970,1,1)</f>
        <v>41785.707708333335</v>
      </c>
      <c r="T2288" s="10">
        <f>(((I2288/60)/60)/24)+DATE(1970,1,1)</f>
        <v>41815.707708333335</v>
      </c>
      <c r="U2288" s="5">
        <f>P2288/3304</f>
        <v>9.360947768938083E-3</v>
      </c>
      <c r="V2288" s="5">
        <f>L2288/26457</f>
        <v>1.3229013115621574E-3</v>
      </c>
    </row>
    <row r="2289" spans="1:22" ht="48" x14ac:dyDescent="0.2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5">
        <f>E2289/D2289</f>
        <v>1.6646153846153846</v>
      </c>
      <c r="P2289" s="6">
        <f>IF(E2289=0,0,E2289/L2289)</f>
        <v>31.823529411764707</v>
      </c>
      <c r="Q2289" t="str">
        <f>LEFT(N2289,FIND("/",N2289)-1)</f>
        <v>music</v>
      </c>
      <c r="R2289" t="str">
        <f>RIGHT(N2289,LEN(N2289)-FIND("/",N2289))</f>
        <v>rock</v>
      </c>
      <c r="S2289" s="10">
        <f>(((J2289/60)/60)/24)+DATE(1970,1,1)</f>
        <v>41547.662997685184</v>
      </c>
      <c r="T2289" s="10">
        <f>(((I2289/60)/60)/24)+DATE(1970,1,1)</f>
        <v>41576.662997685184</v>
      </c>
      <c r="U2289" s="5">
        <f>P2289/3304</f>
        <v>9.6318188292266061E-3</v>
      </c>
      <c r="V2289" s="5">
        <f>L2289/26457</f>
        <v>1.2851041312318102E-3</v>
      </c>
    </row>
    <row r="2290" spans="1:22" ht="48" x14ac:dyDescent="0.2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5">
        <f>E2290/D2290</f>
        <v>1.0820000000000001</v>
      </c>
      <c r="P2290" s="6">
        <f>IF(E2290=0,0,E2290/L2290)</f>
        <v>43.28</v>
      </c>
      <c r="Q2290" t="str">
        <f>LEFT(N2290,FIND("/",N2290)-1)</f>
        <v>theater</v>
      </c>
      <c r="R2290" t="str">
        <f>RIGHT(N2290,LEN(N2290)-FIND("/",N2290))</f>
        <v>plays</v>
      </c>
      <c r="S2290" s="10">
        <f>(((J2290/60)/60)/24)+DATE(1970,1,1)</f>
        <v>42016.832465277781</v>
      </c>
      <c r="T2290" s="10">
        <f>(((I2290/60)/60)/24)+DATE(1970,1,1)</f>
        <v>42040.513888888891</v>
      </c>
      <c r="U2290" s="5">
        <f>P2290/3304</f>
        <v>1.3099273607748185E-2</v>
      </c>
      <c r="V2290" s="5">
        <f>L2290/26457</f>
        <v>9.449295082586839E-4</v>
      </c>
    </row>
    <row r="2291" spans="1:22" ht="48" x14ac:dyDescent="0.2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5">
        <f>E2291/D2291</f>
        <v>2.7025E-2</v>
      </c>
      <c r="P2291" s="6">
        <f>IF(E2291=0,0,E2291/L2291)</f>
        <v>49.136363636363633</v>
      </c>
      <c r="Q2291" t="str">
        <f>LEFT(N2291,FIND("/",N2291)-1)</f>
        <v>photography</v>
      </c>
      <c r="R2291" t="str">
        <f>RIGHT(N2291,LEN(N2291)-FIND("/",N2291))</f>
        <v>photobooks</v>
      </c>
      <c r="S2291" s="10">
        <f>(((J2291/60)/60)/24)+DATE(1970,1,1)</f>
        <v>41987.818969907406</v>
      </c>
      <c r="T2291" s="10">
        <f>(((I2291/60)/60)/24)+DATE(1970,1,1)</f>
        <v>42017.818969907406</v>
      </c>
      <c r="U2291" s="5">
        <f>P2291/3304</f>
        <v>1.487178076161127E-2</v>
      </c>
      <c r="V2291" s="5">
        <f>L2291/26457</f>
        <v>8.3153796726764188E-4</v>
      </c>
    </row>
    <row r="2292" spans="1:22" ht="32" x14ac:dyDescent="0.2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5">
        <f>E2292/D2292</f>
        <v>1.08</v>
      </c>
      <c r="P2292" s="6">
        <f>IF(E2292=0,0,E2292/L2292)</f>
        <v>33.75</v>
      </c>
      <c r="Q2292" t="str">
        <f>LEFT(N2292,FIND("/",N2292)-1)</f>
        <v>music</v>
      </c>
      <c r="R2292" t="str">
        <f>RIGHT(N2292,LEN(N2292)-FIND("/",N2292))</f>
        <v>pop</v>
      </c>
      <c r="S2292" s="10">
        <f>(((J2292/60)/60)/24)+DATE(1970,1,1)</f>
        <v>42006.02207175926</v>
      </c>
      <c r="T2292" s="10">
        <f>(((I2292/60)/60)/24)+DATE(1970,1,1)</f>
        <v>42036.02207175926</v>
      </c>
      <c r="U2292" s="5">
        <f>P2292/3304</f>
        <v>1.0214891041162228E-2</v>
      </c>
      <c r="V2292" s="5">
        <f>L2292/26457</f>
        <v>1.2095097705711155E-3</v>
      </c>
    </row>
    <row r="2293" spans="1:22" ht="32" x14ac:dyDescent="0.2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5">
        <f>E2293/D2293</f>
        <v>1.8</v>
      </c>
      <c r="P2293" s="6">
        <f>IF(E2293=0,0,E2293/L2293)</f>
        <v>54</v>
      </c>
      <c r="Q2293" t="str">
        <f>LEFT(N2293,FIND("/",N2293)-1)</f>
        <v>theater</v>
      </c>
      <c r="R2293" t="str">
        <f>RIGHT(N2293,LEN(N2293)-FIND("/",N2293))</f>
        <v>spaces</v>
      </c>
      <c r="S2293" s="10">
        <f>(((J2293/60)/60)/24)+DATE(1970,1,1)</f>
        <v>42098.216238425928</v>
      </c>
      <c r="T2293" s="10">
        <f>(((I2293/60)/60)/24)+DATE(1970,1,1)</f>
        <v>42119.216238425928</v>
      </c>
      <c r="U2293" s="5">
        <f>P2293/3304</f>
        <v>1.6343825665859565E-2</v>
      </c>
      <c r="V2293" s="5">
        <f>L2293/26457</f>
        <v>7.559436066069471E-4</v>
      </c>
    </row>
    <row r="2294" spans="1:22" ht="32" x14ac:dyDescent="0.2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5">
        <f>E2294/D2294</f>
        <v>1.0780000000000001</v>
      </c>
      <c r="P2294" s="6">
        <f>IF(E2294=0,0,E2294/L2294)</f>
        <v>77</v>
      </c>
      <c r="Q2294" t="str">
        <f>LEFT(N2294,FIND("/",N2294)-1)</f>
        <v>theater</v>
      </c>
      <c r="R2294" t="str">
        <f>RIGHT(N2294,LEN(N2294)-FIND("/",N2294))</f>
        <v>plays</v>
      </c>
      <c r="S2294" s="10">
        <f>(((J2294/60)/60)/24)+DATE(1970,1,1)</f>
        <v>42402.889027777783</v>
      </c>
      <c r="T2294" s="10">
        <f>(((I2294/60)/60)/24)+DATE(1970,1,1)</f>
        <v>42447.847361111111</v>
      </c>
      <c r="U2294" s="5">
        <f>P2294/3304</f>
        <v>2.3305084745762712E-2</v>
      </c>
      <c r="V2294" s="5">
        <f>L2294/26457</f>
        <v>5.2916052462486296E-4</v>
      </c>
    </row>
    <row r="2295" spans="1:22" ht="48" x14ac:dyDescent="0.2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5">
        <f>E2295/D2295</f>
        <v>2.1459999999999999</v>
      </c>
      <c r="P2295" s="6">
        <f>IF(E2295=0,0,E2295/L2295)</f>
        <v>35.766666666666666</v>
      </c>
      <c r="Q2295" t="str">
        <f>LEFT(N2295,FIND("/",N2295)-1)</f>
        <v>theater</v>
      </c>
      <c r="R2295" t="str">
        <f>RIGHT(N2295,LEN(N2295)-FIND("/",N2295))</f>
        <v>plays</v>
      </c>
      <c r="S2295" s="10">
        <f>(((J2295/60)/60)/24)+DATE(1970,1,1)</f>
        <v>41841.820486111108</v>
      </c>
      <c r="T2295" s="10">
        <f>(((I2295/60)/60)/24)+DATE(1970,1,1)</f>
        <v>41882.833333333336</v>
      </c>
      <c r="U2295" s="5">
        <f>P2295/3304</f>
        <v>1.0825262308313155E-2</v>
      </c>
      <c r="V2295" s="5">
        <f>L2295/26457</f>
        <v>1.1339154099104206E-3</v>
      </c>
    </row>
    <row r="2296" spans="1:22" ht="48" x14ac:dyDescent="0.2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5">
        <f>E2296/D2296</f>
        <v>4.2880000000000001E-2</v>
      </c>
      <c r="P2296" s="6">
        <f>IF(E2296=0,0,E2296/L2296)</f>
        <v>82.461538461538467</v>
      </c>
      <c r="Q2296" t="str">
        <f>LEFT(N2296,FIND("/",N2296)-1)</f>
        <v>theater</v>
      </c>
      <c r="R2296" t="str">
        <f>RIGHT(N2296,LEN(N2296)-FIND("/",N2296))</f>
        <v>spaces</v>
      </c>
      <c r="S2296" s="10">
        <f>(((J2296/60)/60)/24)+DATE(1970,1,1)</f>
        <v>42649.562118055561</v>
      </c>
      <c r="T2296" s="10">
        <f>(((I2296/60)/60)/24)+DATE(1970,1,1)</f>
        <v>42698.715972222228</v>
      </c>
      <c r="U2296" s="5">
        <f>P2296/3304</f>
        <v>2.4958092754702926E-2</v>
      </c>
      <c r="V2296" s="5">
        <f>L2296/26457</f>
        <v>4.9136334429451562E-4</v>
      </c>
    </row>
    <row r="2297" spans="1:22" ht="48" x14ac:dyDescent="0.2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5">
        <f>E2297/D2297</f>
        <v>2.2270833333333333</v>
      </c>
      <c r="P2297" s="6">
        <f>IF(E2297=0,0,E2297/L2297)</f>
        <v>21.38</v>
      </c>
      <c r="Q2297" t="str">
        <f>LEFT(N2297,FIND("/",N2297)-1)</f>
        <v>games</v>
      </c>
      <c r="R2297" t="str">
        <f>RIGHT(N2297,LEN(N2297)-FIND("/",N2297))</f>
        <v>tabletop games</v>
      </c>
      <c r="S2297" s="10">
        <f>(((J2297/60)/60)/24)+DATE(1970,1,1)</f>
        <v>42682.451921296291</v>
      </c>
      <c r="T2297" s="10">
        <f>(((I2297/60)/60)/24)+DATE(1970,1,1)</f>
        <v>42696.451921296291</v>
      </c>
      <c r="U2297" s="5">
        <f>P2297/3304</f>
        <v>6.4709443099273609E-3</v>
      </c>
      <c r="V2297" s="5">
        <f>L2297/26457</f>
        <v>1.8898590165173678E-3</v>
      </c>
    </row>
    <row r="2298" spans="1:22" ht="48" x14ac:dyDescent="0.2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5">
        <f>E2298/D2298</f>
        <v>1.0668</v>
      </c>
      <c r="P2298" s="6">
        <f>IF(E2298=0,0,E2298/L2298)</f>
        <v>53.339999999999996</v>
      </c>
      <c r="Q2298" t="str">
        <f>LEFT(N2298,FIND("/",N2298)-1)</f>
        <v>theater</v>
      </c>
      <c r="R2298" t="str">
        <f>RIGHT(N2298,LEN(N2298)-FIND("/",N2298))</f>
        <v>plays</v>
      </c>
      <c r="S2298" s="10">
        <f>(((J2298/60)/60)/24)+DATE(1970,1,1)</f>
        <v>42475.057164351849</v>
      </c>
      <c r="T2298" s="10">
        <f>(((I2298/60)/60)/24)+DATE(1970,1,1)</f>
        <v>42505.057164351849</v>
      </c>
      <c r="U2298" s="5">
        <f>P2298/3304</f>
        <v>1.6144067796610168E-2</v>
      </c>
      <c r="V2298" s="5">
        <f>L2298/26457</f>
        <v>7.559436066069471E-4</v>
      </c>
    </row>
    <row r="2299" spans="1:22" ht="32" x14ac:dyDescent="0.2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5">
        <f>E2299/D2299</f>
        <v>1.1844444444444444</v>
      </c>
      <c r="P2299" s="6">
        <f>IF(E2299=0,0,E2299/L2299)</f>
        <v>29.611111111111111</v>
      </c>
      <c r="Q2299" t="str">
        <f>LEFT(N2299,FIND("/",N2299)-1)</f>
        <v>music</v>
      </c>
      <c r="R2299" t="str">
        <f>RIGHT(N2299,LEN(N2299)-FIND("/",N2299))</f>
        <v>classical music</v>
      </c>
      <c r="S2299" s="10">
        <f>(((J2299/60)/60)/24)+DATE(1970,1,1)</f>
        <v>41744.745208333334</v>
      </c>
      <c r="T2299" s="10">
        <f>(((I2299/60)/60)/24)+DATE(1970,1,1)</f>
        <v>41774.745208333334</v>
      </c>
      <c r="U2299" s="5">
        <f>P2299/3304</f>
        <v>8.9622006994888349E-3</v>
      </c>
      <c r="V2299" s="5">
        <f>L2299/26457</f>
        <v>1.3606984918925048E-3</v>
      </c>
    </row>
    <row r="2300" spans="1:22" ht="64" x14ac:dyDescent="0.2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5">
        <f>E2300/D2300</f>
        <v>2.1320000000000001</v>
      </c>
      <c r="P2300" s="6">
        <f>IF(E2300=0,0,E2300/L2300)</f>
        <v>33.3125</v>
      </c>
      <c r="Q2300" t="str">
        <f>LEFT(N2300,FIND("/",N2300)-1)</f>
        <v>theater</v>
      </c>
      <c r="R2300" t="str">
        <f>RIGHT(N2300,LEN(N2300)-FIND("/",N2300))</f>
        <v>spaces</v>
      </c>
      <c r="S2300" s="10">
        <f>(((J2300/60)/60)/24)+DATE(1970,1,1)</f>
        <v>40378.893206018518</v>
      </c>
      <c r="T2300" s="10">
        <f>(((I2300/60)/60)/24)+DATE(1970,1,1)</f>
        <v>40453.207638888889</v>
      </c>
      <c r="U2300" s="5">
        <f>P2300/3304</f>
        <v>1.0082475786924939E-2</v>
      </c>
      <c r="V2300" s="5">
        <f>L2300/26457</f>
        <v>1.2095097705711155E-3</v>
      </c>
    </row>
    <row r="2301" spans="1:22" ht="48" x14ac:dyDescent="0.2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5">
        <f>E2301/D2301</f>
        <v>1.3315375</v>
      </c>
      <c r="P2301" s="6">
        <f>IF(E2301=0,0,E2301/L2301)</f>
        <v>42.609200000000001</v>
      </c>
      <c r="Q2301" t="str">
        <f>LEFT(N2301,FIND("/",N2301)-1)</f>
        <v>music</v>
      </c>
      <c r="R2301" t="str">
        <f>RIGHT(N2301,LEN(N2301)-FIND("/",N2301))</f>
        <v>rock</v>
      </c>
      <c r="S2301" s="10">
        <f>(((J2301/60)/60)/24)+DATE(1970,1,1)</f>
        <v>41403.000856481485</v>
      </c>
      <c r="T2301" s="10">
        <f>(((I2301/60)/60)/24)+DATE(1970,1,1)</f>
        <v>41433.000856481485</v>
      </c>
      <c r="U2301" s="5">
        <f>P2301/3304</f>
        <v>1.2896246973365617E-2</v>
      </c>
      <c r="V2301" s="5">
        <f>L2301/26457</f>
        <v>9.449295082586839E-4</v>
      </c>
    </row>
    <row r="2302" spans="1:22" ht="48" x14ac:dyDescent="0.2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5">
        <f>E2302/D2302</f>
        <v>0.21299999999999999</v>
      </c>
      <c r="P2302" s="6">
        <f>IF(E2302=0,0,E2302/L2302)</f>
        <v>56.05263157894737</v>
      </c>
      <c r="Q2302" t="str">
        <f>LEFT(N2302,FIND("/",N2302)-1)</f>
        <v>theater</v>
      </c>
      <c r="R2302" t="str">
        <f>RIGHT(N2302,LEN(N2302)-FIND("/",N2302))</f>
        <v>plays</v>
      </c>
      <c r="S2302" s="10">
        <f>(((J2302/60)/60)/24)+DATE(1970,1,1)</f>
        <v>41766.072500000002</v>
      </c>
      <c r="T2302" s="10">
        <f>(((I2302/60)/60)/24)+DATE(1970,1,1)</f>
        <v>41791.072500000002</v>
      </c>
      <c r="U2302" s="5">
        <f>P2302/3304</f>
        <v>1.6965082197017971E-2</v>
      </c>
      <c r="V2302" s="5">
        <f>L2302/26457</f>
        <v>7.1814642627659976E-4</v>
      </c>
    </row>
    <row r="2303" spans="1:22" ht="32" x14ac:dyDescent="0.2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5">
        <f>E2303/D2303</f>
        <v>1.0640000000000001</v>
      </c>
      <c r="P2303" s="6">
        <f>IF(E2303=0,0,E2303/L2303)</f>
        <v>40.92307692307692</v>
      </c>
      <c r="Q2303" t="str">
        <f>LEFT(N2303,FIND("/",N2303)-1)</f>
        <v>theater</v>
      </c>
      <c r="R2303" t="str">
        <f>RIGHT(N2303,LEN(N2303)-FIND("/",N2303))</f>
        <v>plays</v>
      </c>
      <c r="S2303" s="10">
        <f>(((J2303/60)/60)/24)+DATE(1970,1,1)</f>
        <v>42184.209537037037</v>
      </c>
      <c r="T2303" s="10">
        <f>(((I2303/60)/60)/24)+DATE(1970,1,1)</f>
        <v>42202.876388888893</v>
      </c>
      <c r="U2303" s="5">
        <f>P2303/3304</f>
        <v>1.2385919165580182E-2</v>
      </c>
      <c r="V2303" s="5">
        <f>L2303/26457</f>
        <v>9.8272668858903124E-4</v>
      </c>
    </row>
    <row r="2304" spans="1:22" ht="48" x14ac:dyDescent="0.2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5">
        <f>E2304/D2304</f>
        <v>1.0629999999999999</v>
      </c>
      <c r="P2304" s="6">
        <f>IF(E2304=0,0,E2304/L2304)</f>
        <v>25.30952380952381</v>
      </c>
      <c r="Q2304" t="str">
        <f>LEFT(N2304,FIND("/",N2304)-1)</f>
        <v>theater</v>
      </c>
      <c r="R2304" t="str">
        <f>RIGHT(N2304,LEN(N2304)-FIND("/",N2304))</f>
        <v>plays</v>
      </c>
      <c r="S2304" s="10">
        <f>(((J2304/60)/60)/24)+DATE(1970,1,1)</f>
        <v>42419.91942129629</v>
      </c>
      <c r="T2304" s="10">
        <f>(((I2304/60)/60)/24)+DATE(1970,1,1)</f>
        <v>42436.207638888889</v>
      </c>
      <c r="U2304" s="5">
        <f>P2304/3304</f>
        <v>7.6602674968292402E-3</v>
      </c>
      <c r="V2304" s="5">
        <f>L2304/26457</f>
        <v>1.5874815738745889E-3</v>
      </c>
    </row>
    <row r="2305" spans="1:22" ht="32" x14ac:dyDescent="0.2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5">
        <f>E2305/D2305</f>
        <v>7.0666666666666669E-2</v>
      </c>
      <c r="P2305" s="6">
        <f>IF(E2305=0,0,E2305/L2305)</f>
        <v>58.888888888888886</v>
      </c>
      <c r="Q2305" t="str">
        <f>LEFT(N2305,FIND("/",N2305)-1)</f>
        <v>music</v>
      </c>
      <c r="R2305" t="str">
        <f>RIGHT(N2305,LEN(N2305)-FIND("/",N2305))</f>
        <v>world music</v>
      </c>
      <c r="S2305" s="10">
        <f>(((J2305/60)/60)/24)+DATE(1970,1,1)</f>
        <v>41736.549791666665</v>
      </c>
      <c r="T2305" s="10">
        <f>(((I2305/60)/60)/24)+DATE(1970,1,1)</f>
        <v>41796.549791666665</v>
      </c>
      <c r="U2305" s="5">
        <f>P2305/3304</f>
        <v>1.7823513586225449E-2</v>
      </c>
      <c r="V2305" s="5">
        <f>L2305/26457</f>
        <v>6.8034924594625242E-4</v>
      </c>
    </row>
    <row r="2306" spans="1:22" ht="48" x14ac:dyDescent="0.2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5">
        <f>E2306/D2306</f>
        <v>0.17666666666666667</v>
      </c>
      <c r="P2306" s="6">
        <f>IF(E2306=0,0,E2306/L2306)</f>
        <v>81.538461538461533</v>
      </c>
      <c r="Q2306" t="str">
        <f>LEFT(N2306,FIND("/",N2306)-1)</f>
        <v>theater</v>
      </c>
      <c r="R2306" t="str">
        <f>RIGHT(N2306,LEN(N2306)-FIND("/",N2306))</f>
        <v>plays</v>
      </c>
      <c r="S2306" s="10">
        <f>(((J2306/60)/60)/24)+DATE(1970,1,1)</f>
        <v>41833.660995370366</v>
      </c>
      <c r="T2306" s="10">
        <f>(((I2306/60)/60)/24)+DATE(1970,1,1)</f>
        <v>41863.660995370366</v>
      </c>
      <c r="U2306" s="5">
        <f>P2306/3304</f>
        <v>2.4678711119389084E-2</v>
      </c>
      <c r="V2306" s="5">
        <f>L2306/26457</f>
        <v>4.9136334429451562E-4</v>
      </c>
    </row>
    <row r="2307" spans="1:22" ht="48" x14ac:dyDescent="0.2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5">
        <f>E2307/D2307</f>
        <v>0.50380952380952382</v>
      </c>
      <c r="P2307" s="6">
        <f>IF(E2307=0,0,E2307/L2307)</f>
        <v>117.55555555555556</v>
      </c>
      <c r="Q2307" t="str">
        <f>LEFT(N2307,FIND("/",N2307)-1)</f>
        <v>technology</v>
      </c>
      <c r="R2307" t="str">
        <f>RIGHT(N2307,LEN(N2307)-FIND("/",N2307))</f>
        <v>makerspaces</v>
      </c>
      <c r="S2307" s="10">
        <f>(((J2307/60)/60)/24)+DATE(1970,1,1)</f>
        <v>42482.624699074076</v>
      </c>
      <c r="T2307" s="10">
        <f>(((I2307/60)/60)/24)+DATE(1970,1,1)</f>
        <v>42512.624699074076</v>
      </c>
      <c r="U2307" s="5">
        <f>P2307/3304</f>
        <v>3.5579768630616092E-2</v>
      </c>
      <c r="V2307" s="5">
        <f>L2307/26457</f>
        <v>3.4017462297312621E-4</v>
      </c>
    </row>
    <row r="2308" spans="1:22" ht="48" x14ac:dyDescent="0.2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5">
        <f>E2308/D2308</f>
        <v>1.056</v>
      </c>
      <c r="P2308" s="6">
        <f>IF(E2308=0,0,E2308/L2308)</f>
        <v>52.8</v>
      </c>
      <c r="Q2308" t="str">
        <f>LEFT(N2308,FIND("/",N2308)-1)</f>
        <v>music</v>
      </c>
      <c r="R2308" t="str">
        <f>RIGHT(N2308,LEN(N2308)-FIND("/",N2308))</f>
        <v>indie rock</v>
      </c>
      <c r="S2308" s="10">
        <f>(((J2308/60)/60)/24)+DATE(1970,1,1)</f>
        <v>42017.967442129629</v>
      </c>
      <c r="T2308" s="10">
        <f>(((I2308/60)/60)/24)+DATE(1970,1,1)</f>
        <v>42031.967442129629</v>
      </c>
      <c r="U2308" s="5">
        <f>P2308/3304</f>
        <v>1.5980629539951573E-2</v>
      </c>
      <c r="V2308" s="5">
        <f>L2308/26457</f>
        <v>7.559436066069471E-4</v>
      </c>
    </row>
    <row r="2309" spans="1:22" ht="48" x14ac:dyDescent="0.2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5">
        <f>E2309/D2309</f>
        <v>1.3187625000000001</v>
      </c>
      <c r="P2309" s="6">
        <f>IF(E2309=0,0,E2309/L2309)</f>
        <v>39.074444444444445</v>
      </c>
      <c r="Q2309" t="str">
        <f>LEFT(N2309,FIND("/",N2309)-1)</f>
        <v>technology</v>
      </c>
      <c r="R2309" t="str">
        <f>RIGHT(N2309,LEN(N2309)-FIND("/",N2309))</f>
        <v>wearables</v>
      </c>
      <c r="S2309" s="10">
        <f>(((J2309/60)/60)/24)+DATE(1970,1,1)</f>
        <v>41832.852627314816</v>
      </c>
      <c r="T2309" s="10">
        <f>(((I2309/60)/60)/24)+DATE(1970,1,1)</f>
        <v>41862.852627314816</v>
      </c>
      <c r="U2309" s="5">
        <f>P2309/3304</f>
        <v>1.1826405703524348E-2</v>
      </c>
      <c r="V2309" s="5">
        <f>L2309/26457</f>
        <v>1.0205238689193787E-3</v>
      </c>
    </row>
    <row r="2310" spans="1:22" ht="48" x14ac:dyDescent="0.2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5">
        <f>E2310/D2310</f>
        <v>2.11</v>
      </c>
      <c r="P2310" s="6">
        <f>IF(E2310=0,0,E2310/L2310)</f>
        <v>58.611111111111114</v>
      </c>
      <c r="Q2310" t="str">
        <f>LEFT(N2310,FIND("/",N2310)-1)</f>
        <v>theater</v>
      </c>
      <c r="R2310" t="str">
        <f>RIGHT(N2310,LEN(N2310)-FIND("/",N2310))</f>
        <v>plays</v>
      </c>
      <c r="S2310" s="10">
        <f>(((J2310/60)/60)/24)+DATE(1970,1,1)</f>
        <v>41808.991944444446</v>
      </c>
      <c r="T2310" s="10">
        <f>(((I2310/60)/60)/24)+DATE(1970,1,1)</f>
        <v>41838.991944444446</v>
      </c>
      <c r="U2310" s="5">
        <f>P2310/3304</f>
        <v>1.7739440408931936E-2</v>
      </c>
      <c r="V2310" s="5">
        <f>L2310/26457</f>
        <v>6.8034924594625242E-4</v>
      </c>
    </row>
    <row r="2311" spans="1:22" ht="48" x14ac:dyDescent="0.2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5">
        <f>E2311/D2311</f>
        <v>3.5016666666666665</v>
      </c>
      <c r="P2311" s="6">
        <f>IF(E2311=0,0,E2311/L2311)</f>
        <v>75.035714285714292</v>
      </c>
      <c r="Q2311" t="str">
        <f>LEFT(N2311,FIND("/",N2311)-1)</f>
        <v>music</v>
      </c>
      <c r="R2311" t="str">
        <f>RIGHT(N2311,LEN(N2311)-FIND("/",N2311))</f>
        <v>rock</v>
      </c>
      <c r="S2311" s="10">
        <f>(((J2311/60)/60)/24)+DATE(1970,1,1)</f>
        <v>40565.032511574071</v>
      </c>
      <c r="T2311" s="10">
        <f>(((I2311/60)/60)/24)+DATE(1970,1,1)</f>
        <v>40580.032511574071</v>
      </c>
      <c r="U2311" s="5">
        <f>P2311/3304</f>
        <v>2.2710567277758564E-2</v>
      </c>
      <c r="V2311" s="5">
        <f>L2311/26457</f>
        <v>5.2916052462486296E-4</v>
      </c>
    </row>
    <row r="2312" spans="1:22" ht="32" x14ac:dyDescent="0.2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5">
        <f>E2312/D2312</f>
        <v>1.05</v>
      </c>
      <c r="P2312" s="6">
        <f>IF(E2312=0,0,E2312/L2312)</f>
        <v>38.888888888888886</v>
      </c>
      <c r="Q2312" t="str">
        <f>LEFT(N2312,FIND("/",N2312)-1)</f>
        <v>music</v>
      </c>
      <c r="R2312" t="str">
        <f>RIGHT(N2312,LEN(N2312)-FIND("/",N2312))</f>
        <v>rock</v>
      </c>
      <c r="S2312" s="10">
        <f>(((J2312/60)/60)/24)+DATE(1970,1,1)</f>
        <v>41288.68712962963</v>
      </c>
      <c r="T2312" s="10">
        <f>(((I2312/60)/60)/24)+DATE(1970,1,1)</f>
        <v>41333.892361111109</v>
      </c>
      <c r="U2312" s="5">
        <f>P2312/3304</f>
        <v>1.1770244821092278E-2</v>
      </c>
      <c r="V2312" s="5">
        <f>L2312/26457</f>
        <v>1.0205238689193787E-3</v>
      </c>
    </row>
    <row r="2313" spans="1:22" ht="48" x14ac:dyDescent="0.2">
      <c r="A2313">
        <v>1833</v>
      </c>
      <c r="B2313" s="3" t="s">
        <v>1834</v>
      </c>
      <c r="C2313" s="3" t="s">
        <v>5943</v>
      </c>
      <c r="D2313">
        <v>400</v>
      </c>
      <c r="E2313">
        <v>1050</v>
      </c>
      <c r="F2313" t="s">
        <v>8219</v>
      </c>
      <c r="G2313" t="s">
        <v>8224</v>
      </c>
      <c r="H2313" t="s">
        <v>8246</v>
      </c>
      <c r="I2313">
        <v>1362211140</v>
      </c>
      <c r="J2313">
        <v>1359421403</v>
      </c>
      <c r="K2313" t="b">
        <v>0</v>
      </c>
      <c r="L2313">
        <v>25</v>
      </c>
      <c r="M2313" t="b">
        <v>1</v>
      </c>
      <c r="N2313" t="s">
        <v>8276</v>
      </c>
      <c r="O2313" s="5">
        <f>E2313/D2313</f>
        <v>2.625</v>
      </c>
      <c r="P2313" s="6">
        <f>IF(E2313=0,0,E2313/L2313)</f>
        <v>42</v>
      </c>
      <c r="Q2313" t="str">
        <f>LEFT(N2313,FIND("/",N2313)-1)</f>
        <v>music</v>
      </c>
      <c r="R2313" t="str">
        <f>RIGHT(N2313,LEN(N2313)-FIND("/",N2313))</f>
        <v>rock</v>
      </c>
      <c r="S2313" s="10">
        <f>(((J2313/60)/60)/24)+DATE(1970,1,1)</f>
        <v>41303.044016203705</v>
      </c>
      <c r="T2313" s="10">
        <f>(((I2313/60)/60)/24)+DATE(1970,1,1)</f>
        <v>41335.332638888889</v>
      </c>
      <c r="U2313" s="5">
        <f>P2313/3304</f>
        <v>1.2711864406779662E-2</v>
      </c>
      <c r="V2313" s="5">
        <f>L2313/26457</f>
        <v>9.449295082586839E-4</v>
      </c>
    </row>
    <row r="2314" spans="1:22" ht="48" x14ac:dyDescent="0.2">
      <c r="A2314">
        <v>1711</v>
      </c>
      <c r="B2314" s="3" t="s">
        <v>1712</v>
      </c>
      <c r="C2314" s="3" t="s">
        <v>5821</v>
      </c>
      <c r="D2314">
        <v>10000</v>
      </c>
      <c r="E2314">
        <v>1050</v>
      </c>
      <c r="F2314" t="s">
        <v>8221</v>
      </c>
      <c r="G2314" t="s">
        <v>8224</v>
      </c>
      <c r="H2314" t="s">
        <v>8246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8293</v>
      </c>
      <c r="O2314" s="5">
        <f>E2314/D2314</f>
        <v>0.105</v>
      </c>
      <c r="P2314" s="6">
        <f>IF(E2314=0,0,E2314/L2314)</f>
        <v>525</v>
      </c>
      <c r="Q2314" t="str">
        <f>LEFT(N2314,FIND("/",N2314)-1)</f>
        <v>music</v>
      </c>
      <c r="R2314" t="str">
        <f>RIGHT(N2314,LEN(N2314)-FIND("/",N2314))</f>
        <v>faith</v>
      </c>
      <c r="S2314" s="10">
        <f>(((J2314/60)/60)/24)+DATE(1970,1,1)</f>
        <v>41852.646226851852</v>
      </c>
      <c r="T2314" s="10">
        <f>(((I2314/60)/60)/24)+DATE(1970,1,1)</f>
        <v>41883.646226851852</v>
      </c>
      <c r="U2314" s="5">
        <f>P2314/3304</f>
        <v>0.15889830508474576</v>
      </c>
      <c r="V2314" s="5">
        <f>L2314/26457</f>
        <v>7.5594360660694718E-5</v>
      </c>
    </row>
    <row r="2315" spans="1:22" ht="48" x14ac:dyDescent="0.2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5">
        <f>E2315/D2315</f>
        <v>0.1048</v>
      </c>
      <c r="P2315" s="6">
        <f>IF(E2315=0,0,E2315/L2315)</f>
        <v>31.757575757575758</v>
      </c>
      <c r="Q2315" t="str">
        <f>LEFT(N2315,FIND("/",N2315)-1)</f>
        <v>publishing</v>
      </c>
      <c r="R2315" t="str">
        <f>RIGHT(N2315,LEN(N2315)-FIND("/",N2315))</f>
        <v>children's books</v>
      </c>
      <c r="S2315" s="10">
        <f>(((J2315/60)/60)/24)+DATE(1970,1,1)</f>
        <v>41620.90047453704</v>
      </c>
      <c r="T2315" s="10">
        <f>(((I2315/60)/60)/24)+DATE(1970,1,1)</f>
        <v>41650.90047453704</v>
      </c>
      <c r="U2315" s="5">
        <f>P2315/3304</f>
        <v>9.6118570694841889E-3</v>
      </c>
      <c r="V2315" s="5">
        <f>L2315/26457</f>
        <v>1.2473069509014627E-3</v>
      </c>
    </row>
    <row r="2316" spans="1:22" ht="48" x14ac:dyDescent="0.2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5">
        <f>E2316/D2316</f>
        <v>1.0480480480480481</v>
      </c>
      <c r="P2316" s="6">
        <f>IF(E2316=0,0,E2316/L2316)</f>
        <v>32.71875</v>
      </c>
      <c r="Q2316" t="str">
        <f>LEFT(N2316,FIND("/",N2316)-1)</f>
        <v>music</v>
      </c>
      <c r="R2316" t="str">
        <f>RIGHT(N2316,LEN(N2316)-FIND("/",N2316))</f>
        <v>indie rock</v>
      </c>
      <c r="S2316" s="10">
        <f>(((J2316/60)/60)/24)+DATE(1970,1,1)</f>
        <v>40977.948009259257</v>
      </c>
      <c r="T2316" s="10">
        <f>(((I2316/60)/60)/24)+DATE(1970,1,1)</f>
        <v>41007.906342592592</v>
      </c>
      <c r="U2316" s="5">
        <f>P2316/3304</f>
        <v>9.9027693704600486E-3</v>
      </c>
      <c r="V2316" s="5">
        <f>L2316/26457</f>
        <v>1.2095097705711155E-3</v>
      </c>
    </row>
    <row r="2317" spans="1:22" ht="48" x14ac:dyDescent="0.2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5">
        <f>E2317/D2317</f>
        <v>1.046</v>
      </c>
      <c r="P2317" s="6">
        <f>IF(E2317=0,0,E2317/L2317)</f>
        <v>45.478260869565219</v>
      </c>
      <c r="Q2317" t="str">
        <f>LEFT(N2317,FIND("/",N2317)-1)</f>
        <v>theater</v>
      </c>
      <c r="R2317" t="str">
        <f>RIGHT(N2317,LEN(N2317)-FIND("/",N2317))</f>
        <v>plays</v>
      </c>
      <c r="S2317" s="10">
        <f>(((J2317/60)/60)/24)+DATE(1970,1,1)</f>
        <v>41969.199756944443</v>
      </c>
      <c r="T2317" s="10">
        <f>(((I2317/60)/60)/24)+DATE(1970,1,1)</f>
        <v>42005.208333333328</v>
      </c>
      <c r="U2317" s="5">
        <f>P2317/3304</f>
        <v>1.3764606800715866E-2</v>
      </c>
      <c r="V2317" s="5">
        <f>L2317/26457</f>
        <v>8.6933514759798922E-4</v>
      </c>
    </row>
    <row r="2318" spans="1:22" ht="48" x14ac:dyDescent="0.2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5">
        <f>E2318/D2318</f>
        <v>1.3906666666666667</v>
      </c>
      <c r="P2318" s="6">
        <f>IF(E2318=0,0,E2318/L2318)</f>
        <v>45.347826086956523</v>
      </c>
      <c r="Q2318" t="str">
        <f>LEFT(N2318,FIND("/",N2318)-1)</f>
        <v>theater</v>
      </c>
      <c r="R2318" t="str">
        <f>RIGHT(N2318,LEN(N2318)-FIND("/",N2318))</f>
        <v>plays</v>
      </c>
      <c r="S2318" s="10">
        <f>(((J2318/60)/60)/24)+DATE(1970,1,1)</f>
        <v>42219.180393518516</v>
      </c>
      <c r="T2318" s="10">
        <f>(((I2318/60)/60)/24)+DATE(1970,1,1)</f>
        <v>42249.180393518516</v>
      </c>
      <c r="U2318" s="5">
        <f>P2318/3304</f>
        <v>1.3725128960943257E-2</v>
      </c>
      <c r="V2318" s="5">
        <f>L2318/26457</f>
        <v>8.6933514759798922E-4</v>
      </c>
    </row>
    <row r="2319" spans="1:22" ht="48" x14ac:dyDescent="0.2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5">
        <f>E2319/D2319</f>
        <v>1.04129</v>
      </c>
      <c r="P2319" s="6">
        <f>IF(E2319=0,0,E2319/L2319)</f>
        <v>28.924722222222222</v>
      </c>
      <c r="Q2319" t="str">
        <f>LEFT(N2319,FIND("/",N2319)-1)</f>
        <v>film &amp; video</v>
      </c>
      <c r="R2319" t="str">
        <f>RIGHT(N2319,LEN(N2319)-FIND("/",N2319))</f>
        <v>documentary</v>
      </c>
      <c r="S2319" s="10">
        <f>(((J2319/60)/60)/24)+DATE(1970,1,1)</f>
        <v>40821.183136574073</v>
      </c>
      <c r="T2319" s="10">
        <f>(((I2319/60)/60)/24)+DATE(1970,1,1)</f>
        <v>40836.083333333336</v>
      </c>
      <c r="U2319" s="5">
        <f>P2319/3304</f>
        <v>8.7544558783965564E-3</v>
      </c>
      <c r="V2319" s="5">
        <f>L2319/26457</f>
        <v>1.3606984918925048E-3</v>
      </c>
    </row>
    <row r="2320" spans="1:22" ht="32" x14ac:dyDescent="0.2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5">
        <f>E2320/D2320</f>
        <v>1.04</v>
      </c>
      <c r="P2320" s="6">
        <f>IF(E2320=0,0,E2320/L2320)</f>
        <v>38.518518518518519</v>
      </c>
      <c r="Q2320" t="str">
        <f>LEFT(N2320,FIND("/",N2320)-1)</f>
        <v>music</v>
      </c>
      <c r="R2320" t="str">
        <f>RIGHT(N2320,LEN(N2320)-FIND("/",N2320))</f>
        <v>rock</v>
      </c>
      <c r="S2320" s="10">
        <f>(((J2320/60)/60)/24)+DATE(1970,1,1)</f>
        <v>40636.673900462964</v>
      </c>
      <c r="T2320" s="10">
        <f>(((I2320/60)/60)/24)+DATE(1970,1,1)</f>
        <v>40666.673900462964</v>
      </c>
      <c r="U2320" s="5">
        <f>P2320/3304</f>
        <v>1.1658147251367591E-2</v>
      </c>
      <c r="V2320" s="5">
        <f>L2320/26457</f>
        <v>1.0205238689193787E-3</v>
      </c>
    </row>
    <row r="2321" spans="1:22" ht="80" x14ac:dyDescent="0.2">
      <c r="A2321">
        <v>3126</v>
      </c>
      <c r="B2321" s="3" t="s">
        <v>3126</v>
      </c>
      <c r="C2321" s="3" t="s">
        <v>7236</v>
      </c>
      <c r="D2321">
        <v>25000</v>
      </c>
      <c r="E2321">
        <v>1040</v>
      </c>
      <c r="F2321" t="s">
        <v>8220</v>
      </c>
      <c r="G2321" t="s">
        <v>8224</v>
      </c>
      <c r="H2321" t="s">
        <v>8246</v>
      </c>
      <c r="I2321">
        <v>1459121162</v>
      </c>
      <c r="J2321">
        <v>1456532762</v>
      </c>
      <c r="K2321" t="b">
        <v>0</v>
      </c>
      <c r="L2321">
        <v>17</v>
      </c>
      <c r="M2321" t="b">
        <v>0</v>
      </c>
      <c r="N2321" t="s">
        <v>8303</v>
      </c>
      <c r="O2321" s="5">
        <f>E2321/D2321</f>
        <v>4.1599999999999998E-2</v>
      </c>
      <c r="P2321" s="6">
        <f>IF(E2321=0,0,E2321/L2321)</f>
        <v>61.176470588235297</v>
      </c>
      <c r="Q2321" t="str">
        <f>LEFT(N2321,FIND("/",N2321)-1)</f>
        <v>theater</v>
      </c>
      <c r="R2321" t="str">
        <f>RIGHT(N2321,LEN(N2321)-FIND("/",N2321))</f>
        <v>spaces</v>
      </c>
      <c r="S2321" s="10">
        <f>(((J2321/60)/60)/24)+DATE(1970,1,1)</f>
        <v>42427.01807870371</v>
      </c>
      <c r="T2321" s="10">
        <f>(((I2321/60)/60)/24)+DATE(1970,1,1)</f>
        <v>42456.976412037038</v>
      </c>
      <c r="U2321" s="5">
        <f>P2321/3304</f>
        <v>1.8515880928642644E-2</v>
      </c>
      <c r="V2321" s="5">
        <f>L2321/26457</f>
        <v>6.4255206561590508E-4</v>
      </c>
    </row>
    <row r="2322" spans="1:22" ht="32" x14ac:dyDescent="0.2">
      <c r="A2322">
        <v>811</v>
      </c>
      <c r="B2322" s="3" t="s">
        <v>812</v>
      </c>
      <c r="C2322" s="3" t="s">
        <v>4921</v>
      </c>
      <c r="D2322">
        <v>1000</v>
      </c>
      <c r="E2322">
        <v>1040</v>
      </c>
      <c r="F2322" t="s">
        <v>8219</v>
      </c>
      <c r="G2322" t="s">
        <v>8224</v>
      </c>
      <c r="H2322" t="s">
        <v>8246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8276</v>
      </c>
      <c r="O2322" s="5">
        <f>E2322/D2322</f>
        <v>1.04</v>
      </c>
      <c r="P2322" s="6">
        <f>IF(E2322=0,0,E2322/L2322)</f>
        <v>86.666666666666671</v>
      </c>
      <c r="Q2322" t="str">
        <f>LEFT(N2322,FIND("/",N2322)-1)</f>
        <v>music</v>
      </c>
      <c r="R2322" t="str">
        <f>RIGHT(N2322,LEN(N2322)-FIND("/",N2322))</f>
        <v>rock</v>
      </c>
      <c r="S2322" s="10">
        <f>(((J2322/60)/60)/24)+DATE(1970,1,1)</f>
        <v>41443.643541666665</v>
      </c>
      <c r="T2322" s="10">
        <f>(((I2322/60)/60)/24)+DATE(1970,1,1)</f>
        <v>41465.702777777777</v>
      </c>
      <c r="U2322" s="5">
        <f>P2322/3304</f>
        <v>2.6230831315577081E-2</v>
      </c>
      <c r="V2322" s="5">
        <f>L2322/26457</f>
        <v>4.5356616396416828E-4</v>
      </c>
    </row>
    <row r="2323" spans="1:22" ht="48" x14ac:dyDescent="0.2">
      <c r="A2323">
        <v>869</v>
      </c>
      <c r="B2323" s="3" t="s">
        <v>870</v>
      </c>
      <c r="C2323" s="3" t="s">
        <v>4979</v>
      </c>
      <c r="D2323">
        <v>8800</v>
      </c>
      <c r="E2323">
        <v>1040</v>
      </c>
      <c r="F2323" t="s">
        <v>8221</v>
      </c>
      <c r="G2323" t="s">
        <v>8224</v>
      </c>
      <c r="H2323" t="s">
        <v>8246</v>
      </c>
      <c r="I2323">
        <v>1365448657</v>
      </c>
      <c r="J2323">
        <v>1362860257</v>
      </c>
      <c r="K2323" t="b">
        <v>0</v>
      </c>
      <c r="L2323">
        <v>3</v>
      </c>
      <c r="M2323" t="b">
        <v>0</v>
      </c>
      <c r="N2323" t="s">
        <v>8278</v>
      </c>
      <c r="O2323" s="5">
        <f>E2323/D2323</f>
        <v>0.11818181818181818</v>
      </c>
      <c r="P2323" s="6">
        <f>IF(E2323=0,0,E2323/L2323)</f>
        <v>346.66666666666669</v>
      </c>
      <c r="Q2323" t="str">
        <f>LEFT(N2323,FIND("/",N2323)-1)</f>
        <v>music</v>
      </c>
      <c r="R2323" t="str">
        <f>RIGHT(N2323,LEN(N2323)-FIND("/",N2323))</f>
        <v>jazz</v>
      </c>
      <c r="S2323" s="10">
        <f>(((J2323/60)/60)/24)+DATE(1970,1,1)</f>
        <v>41342.845567129632</v>
      </c>
      <c r="T2323" s="10">
        <f>(((I2323/60)/60)/24)+DATE(1970,1,1)</f>
        <v>41372.803900462961</v>
      </c>
      <c r="U2323" s="5">
        <f>P2323/3304</f>
        <v>0.10492332526230833</v>
      </c>
      <c r="V2323" s="5">
        <f>L2323/26457</f>
        <v>1.1339154099104207E-4</v>
      </c>
    </row>
    <row r="2324" spans="1:22" ht="48" x14ac:dyDescent="0.2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5">
        <f>E2324/D2324</f>
        <v>1.2949999999999999</v>
      </c>
      <c r="P2324" s="6">
        <f>IF(E2324=0,0,E2324/L2324)</f>
        <v>28</v>
      </c>
      <c r="Q2324" t="str">
        <f>LEFT(N2324,FIND("/",N2324)-1)</f>
        <v>music</v>
      </c>
      <c r="R2324" t="str">
        <f>RIGHT(N2324,LEN(N2324)-FIND("/",N2324))</f>
        <v>indie rock</v>
      </c>
      <c r="S2324" s="10">
        <f>(((J2324/60)/60)/24)+DATE(1970,1,1)</f>
        <v>41394.074467592596</v>
      </c>
      <c r="T2324" s="10">
        <f>(((I2324/60)/60)/24)+DATE(1970,1,1)</f>
        <v>41425</v>
      </c>
      <c r="U2324" s="5">
        <f>P2324/3304</f>
        <v>8.4745762711864406E-3</v>
      </c>
      <c r="V2324" s="5">
        <f>L2324/26457</f>
        <v>1.3984956722228521E-3</v>
      </c>
    </row>
    <row r="2325" spans="1:22" ht="48" x14ac:dyDescent="0.2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5">
        <f>E2325/D2325</f>
        <v>1.1499999999999999</v>
      </c>
      <c r="P2325" s="6">
        <f>IF(E2325=0,0,E2325/L2325)</f>
        <v>32.34375</v>
      </c>
      <c r="Q2325" t="str">
        <f>LEFT(N2325,FIND("/",N2325)-1)</f>
        <v>photography</v>
      </c>
      <c r="R2325" t="str">
        <f>RIGHT(N2325,LEN(N2325)-FIND("/",N2325))</f>
        <v>photobooks</v>
      </c>
      <c r="S2325" s="10">
        <f>(((J2325/60)/60)/24)+DATE(1970,1,1)</f>
        <v>42772.776076388895</v>
      </c>
      <c r="T2325" s="10">
        <f>(((I2325/60)/60)/24)+DATE(1970,1,1)</f>
        <v>42805.561805555553</v>
      </c>
      <c r="U2325" s="5">
        <f>P2325/3304</f>
        <v>9.7892705811138021E-3</v>
      </c>
      <c r="V2325" s="5">
        <f>L2325/26457</f>
        <v>1.2095097705711155E-3</v>
      </c>
    </row>
    <row r="2326" spans="1:22" ht="48" x14ac:dyDescent="0.2">
      <c r="A2326">
        <v>3668</v>
      </c>
      <c r="B2326" s="3" t="s">
        <v>3665</v>
      </c>
      <c r="C2326" s="3" t="s">
        <v>7778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1437676380</v>
      </c>
      <c r="J2326">
        <v>1435670452</v>
      </c>
      <c r="K2326" t="b">
        <v>0</v>
      </c>
      <c r="L2326">
        <v>28</v>
      </c>
      <c r="M2326" t="b">
        <v>1</v>
      </c>
      <c r="N2326" t="s">
        <v>8271</v>
      </c>
      <c r="O2326" s="5">
        <f>E2326/D2326</f>
        <v>1.0349999999999999</v>
      </c>
      <c r="P2326" s="6">
        <f>IF(E2326=0,0,E2326/L2326)</f>
        <v>36.964285714285715</v>
      </c>
      <c r="Q2326" t="str">
        <f>LEFT(N2326,FIND("/",N2326)-1)</f>
        <v>theater</v>
      </c>
      <c r="R2326" t="str">
        <f>RIGHT(N2326,LEN(N2326)-FIND("/",N2326))</f>
        <v>plays</v>
      </c>
      <c r="S2326" s="10">
        <f>(((J2326/60)/60)/24)+DATE(1970,1,1)</f>
        <v>42185.556157407409</v>
      </c>
      <c r="T2326" s="10">
        <f>(((I2326/60)/60)/24)+DATE(1970,1,1)</f>
        <v>42208.772916666669</v>
      </c>
      <c r="U2326" s="5">
        <f>P2326/3304</f>
        <v>1.1187737806987202E-2</v>
      </c>
      <c r="V2326" s="5">
        <f>L2326/26457</f>
        <v>1.0583210492497259E-3</v>
      </c>
    </row>
    <row r="2327" spans="1:22" ht="48" x14ac:dyDescent="0.2">
      <c r="A2327">
        <v>3372</v>
      </c>
      <c r="B2327" s="3" t="s">
        <v>3371</v>
      </c>
      <c r="C2327" s="3" t="s">
        <v>7482</v>
      </c>
      <c r="D2327">
        <v>1000</v>
      </c>
      <c r="E2327">
        <v>1035</v>
      </c>
      <c r="F2327" t="s">
        <v>8219</v>
      </c>
      <c r="G2327" t="s">
        <v>8224</v>
      </c>
      <c r="H2327" t="s">
        <v>8246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8271</v>
      </c>
      <c r="O2327" s="5">
        <f>E2327/D2327</f>
        <v>1.0349999999999999</v>
      </c>
      <c r="P2327" s="6">
        <f>IF(E2327=0,0,E2327/L2327)</f>
        <v>38.333333333333336</v>
      </c>
      <c r="Q2327" t="str">
        <f>LEFT(N2327,FIND("/",N2327)-1)</f>
        <v>theater</v>
      </c>
      <c r="R2327" t="str">
        <f>RIGHT(N2327,LEN(N2327)-FIND("/",N2327))</f>
        <v>plays</v>
      </c>
      <c r="S2327" s="10">
        <f>(((J2327/60)/60)/24)+DATE(1970,1,1)</f>
        <v>41855.548101851848</v>
      </c>
      <c r="T2327" s="10">
        <f>(((I2327/60)/60)/24)+DATE(1970,1,1)</f>
        <v>41876.207638888889</v>
      </c>
      <c r="U2327" s="5">
        <f>P2327/3304</f>
        <v>1.1602098466505248E-2</v>
      </c>
      <c r="V2327" s="5">
        <f>L2327/26457</f>
        <v>1.0205238689193787E-3</v>
      </c>
    </row>
    <row r="2328" spans="1:22" ht="48" x14ac:dyDescent="0.2">
      <c r="A2328">
        <v>3559</v>
      </c>
      <c r="B2328" s="3" t="s">
        <v>3558</v>
      </c>
      <c r="C2328" s="3" t="s">
        <v>7669</v>
      </c>
      <c r="D2328">
        <v>1000</v>
      </c>
      <c r="E2328">
        <v>1035</v>
      </c>
      <c r="F2328" t="s">
        <v>8219</v>
      </c>
      <c r="G2328" t="s">
        <v>8226</v>
      </c>
      <c r="H2328" t="s">
        <v>8248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8271</v>
      </c>
      <c r="O2328" s="5">
        <f>E2328/D2328</f>
        <v>1.0349999999999999</v>
      </c>
      <c r="P2328" s="6">
        <f>IF(E2328=0,0,E2328/L2328)</f>
        <v>43.125</v>
      </c>
      <c r="Q2328" t="str">
        <f>LEFT(N2328,FIND("/",N2328)-1)</f>
        <v>theater</v>
      </c>
      <c r="R2328" t="str">
        <f>RIGHT(N2328,LEN(N2328)-FIND("/",N2328))</f>
        <v>plays</v>
      </c>
      <c r="S2328" s="10">
        <f>(((J2328/60)/60)/24)+DATE(1970,1,1)</f>
        <v>42194.096157407403</v>
      </c>
      <c r="T2328" s="10">
        <f>(((I2328/60)/60)/24)+DATE(1970,1,1)</f>
        <v>42216.373611111107</v>
      </c>
      <c r="U2328" s="5">
        <f>P2328/3304</f>
        <v>1.3052360774818401E-2</v>
      </c>
      <c r="V2328" s="5">
        <f>L2328/26457</f>
        <v>9.0713232792833656E-4</v>
      </c>
    </row>
    <row r="2329" spans="1:22" ht="48" x14ac:dyDescent="0.2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5">
        <f>E2329/D2329</f>
        <v>1.0316400000000001</v>
      </c>
      <c r="P2329" s="6">
        <f>IF(E2329=0,0,E2329/L2329)</f>
        <v>28.65666666666667</v>
      </c>
      <c r="Q2329" t="str">
        <f>LEFT(N2329,FIND("/",N2329)-1)</f>
        <v>music</v>
      </c>
      <c r="R2329" t="str">
        <f>RIGHT(N2329,LEN(N2329)-FIND("/",N2329))</f>
        <v>indie rock</v>
      </c>
      <c r="S2329" s="10">
        <f>(((J2329/60)/60)/24)+DATE(1970,1,1)</f>
        <v>41023.07471064815</v>
      </c>
      <c r="T2329" s="10">
        <f>(((I2329/60)/60)/24)+DATE(1970,1,1)</f>
        <v>41053.07471064815</v>
      </c>
      <c r="U2329" s="5">
        <f>P2329/3304</f>
        <v>8.6733252623083148E-3</v>
      </c>
      <c r="V2329" s="5">
        <f>L2329/26457</f>
        <v>1.3606984918925048E-3</v>
      </c>
    </row>
    <row r="2330" spans="1:22" ht="48" x14ac:dyDescent="0.2">
      <c r="A2330">
        <v>3676</v>
      </c>
      <c r="B2330" s="3" t="s">
        <v>3673</v>
      </c>
      <c r="C2330" s="3" t="s">
        <v>7786</v>
      </c>
      <c r="D2330">
        <v>800</v>
      </c>
      <c r="E2330">
        <v>1030</v>
      </c>
      <c r="F2330" t="s">
        <v>8219</v>
      </c>
      <c r="G2330" t="s">
        <v>8224</v>
      </c>
      <c r="H2330" t="s">
        <v>8246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8271</v>
      </c>
      <c r="O2330" s="5">
        <f>E2330/D2330</f>
        <v>1.2875000000000001</v>
      </c>
      <c r="P2330" s="6">
        <f>IF(E2330=0,0,E2330/L2330)</f>
        <v>64.375</v>
      </c>
      <c r="Q2330" t="str">
        <f>LEFT(N2330,FIND("/",N2330)-1)</f>
        <v>theater</v>
      </c>
      <c r="R2330" t="str">
        <f>RIGHT(N2330,LEN(N2330)-FIND("/",N2330))</f>
        <v>plays</v>
      </c>
      <c r="S2330" s="10">
        <f>(((J2330/60)/60)/24)+DATE(1970,1,1)</f>
        <v>41876.815787037034</v>
      </c>
      <c r="T2330" s="10">
        <f>(((I2330/60)/60)/24)+DATE(1970,1,1)</f>
        <v>41894.815787037034</v>
      </c>
      <c r="U2330" s="5">
        <f>P2330/3304</f>
        <v>1.9483958837772396E-2</v>
      </c>
      <c r="V2330" s="5">
        <f>L2330/26457</f>
        <v>6.0475488528555774E-4</v>
      </c>
    </row>
    <row r="2331" spans="1:22" ht="48" x14ac:dyDescent="0.2">
      <c r="A2331">
        <v>1831</v>
      </c>
      <c r="B2331" s="3" t="s">
        <v>1832</v>
      </c>
      <c r="C2331" s="3" t="s">
        <v>5941</v>
      </c>
      <c r="D2331">
        <v>1000</v>
      </c>
      <c r="E2331">
        <v>1030</v>
      </c>
      <c r="F2331" t="s">
        <v>8219</v>
      </c>
      <c r="G2331" t="s">
        <v>8224</v>
      </c>
      <c r="H2331" t="s">
        <v>8246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8276</v>
      </c>
      <c r="O2331" s="5">
        <f>E2331/D2331</f>
        <v>1.03</v>
      </c>
      <c r="P2331" s="6">
        <f>IF(E2331=0,0,E2331/L2331)</f>
        <v>73.571428571428569</v>
      </c>
      <c r="Q2331" t="str">
        <f>LEFT(N2331,FIND("/",N2331)-1)</f>
        <v>music</v>
      </c>
      <c r="R2331" t="str">
        <f>RIGHT(N2331,LEN(N2331)-FIND("/",N2331))</f>
        <v>rock</v>
      </c>
      <c r="S2331" s="10">
        <f>(((J2331/60)/60)/24)+DATE(1970,1,1)</f>
        <v>41026.996099537035</v>
      </c>
      <c r="T2331" s="10">
        <f>(((I2331/60)/60)/24)+DATE(1970,1,1)</f>
        <v>41041.996099537035</v>
      </c>
      <c r="U2331" s="5">
        <f>P2331/3304</f>
        <v>2.2267381528882739E-2</v>
      </c>
      <c r="V2331" s="5">
        <f>L2331/26457</f>
        <v>5.2916052462486296E-4</v>
      </c>
    </row>
    <row r="2332" spans="1:22" ht="64" x14ac:dyDescent="0.2">
      <c r="A2332">
        <v>1670</v>
      </c>
      <c r="B2332" s="3" t="s">
        <v>1671</v>
      </c>
      <c r="C2332" s="3" t="s">
        <v>5780</v>
      </c>
      <c r="D2332">
        <v>1000</v>
      </c>
      <c r="E2332">
        <v>1026</v>
      </c>
      <c r="F2332" t="s">
        <v>8219</v>
      </c>
      <c r="G2332" t="s">
        <v>8224</v>
      </c>
      <c r="H2332" t="s">
        <v>8246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8292</v>
      </c>
      <c r="O2332" s="5">
        <f>E2332/D2332</f>
        <v>1.026</v>
      </c>
      <c r="P2332" s="6">
        <f>IF(E2332=0,0,E2332/L2332)</f>
        <v>44.608695652173914</v>
      </c>
      <c r="Q2332" t="str">
        <f>LEFT(N2332,FIND("/",N2332)-1)</f>
        <v>music</v>
      </c>
      <c r="R2332" t="str">
        <f>RIGHT(N2332,LEN(N2332)-FIND("/",N2332))</f>
        <v>pop</v>
      </c>
      <c r="S2332" s="10">
        <f>(((J2332/60)/60)/24)+DATE(1970,1,1)</f>
        <v>40313.930543981485</v>
      </c>
      <c r="T2332" s="10">
        <f>(((I2332/60)/60)/24)+DATE(1970,1,1)</f>
        <v>40364.166666666664</v>
      </c>
      <c r="U2332" s="5">
        <f>P2332/3304</f>
        <v>1.3501421202231814E-2</v>
      </c>
      <c r="V2332" s="5">
        <f>L2332/26457</f>
        <v>8.6933514759798922E-4</v>
      </c>
    </row>
    <row r="2333" spans="1:22" ht="32" x14ac:dyDescent="0.2">
      <c r="A2333">
        <v>1085</v>
      </c>
      <c r="B2333" s="3" t="s">
        <v>1086</v>
      </c>
      <c r="C2333" s="3" t="s">
        <v>5195</v>
      </c>
      <c r="D2333">
        <v>30000</v>
      </c>
      <c r="E2333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5">
        <f>E2333/D2333</f>
        <v>3.4200000000000001E-2</v>
      </c>
      <c r="P2333" s="6">
        <f>IF(E2333=0,0,E2333/L2333)</f>
        <v>114</v>
      </c>
      <c r="Q2333" t="str">
        <f>LEFT(N2333,FIND("/",N2333)-1)</f>
        <v>games</v>
      </c>
      <c r="R2333" t="str">
        <f>RIGHT(N2333,LEN(N2333)-FIND("/",N2333))</f>
        <v>video games</v>
      </c>
      <c r="S2333" s="10">
        <f>(((J2333/60)/60)/24)+DATE(1970,1,1)</f>
        <v>42413.671006944445</v>
      </c>
      <c r="T2333" s="10">
        <f>(((I2333/60)/60)/24)+DATE(1970,1,1)</f>
        <v>42443.629340277781</v>
      </c>
      <c r="U2333" s="5">
        <f>P2333/3304</f>
        <v>3.4503631961259079E-2</v>
      </c>
      <c r="V2333" s="5">
        <f>L2333/26457</f>
        <v>3.4017462297312621E-4</v>
      </c>
    </row>
    <row r="2334" spans="1:22" ht="48" x14ac:dyDescent="0.2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5">
        <f>E2334/D2334</f>
        <v>6.8399999999999997E-3</v>
      </c>
      <c r="P2334" s="6">
        <f>IF(E2334=0,0,E2334/L2334)</f>
        <v>342</v>
      </c>
      <c r="Q2334" t="str">
        <f>LEFT(N2334,FIND("/",N2334)-1)</f>
        <v>technology</v>
      </c>
      <c r="R2334" t="str">
        <f>RIGHT(N2334,LEN(N2334)-FIND("/",N2334))</f>
        <v>web</v>
      </c>
      <c r="S2334" s="10">
        <f>(((J2334/60)/60)/24)+DATE(1970,1,1)</f>
        <v>42528.626620370371</v>
      </c>
      <c r="T2334" s="10">
        <f>(((I2334/60)/60)/24)+DATE(1970,1,1)</f>
        <v>42573.626620370371</v>
      </c>
      <c r="U2334" s="5">
        <f>P2334/3304</f>
        <v>0.10351089588377724</v>
      </c>
      <c r="V2334" s="5">
        <f>L2334/26457</f>
        <v>1.1339154099104207E-4</v>
      </c>
    </row>
    <row r="2335" spans="1:22" ht="48" x14ac:dyDescent="0.2">
      <c r="A2335">
        <v>3580</v>
      </c>
      <c r="B2335" s="3" t="s">
        <v>3579</v>
      </c>
      <c r="C2335" s="3" t="s">
        <v>7690</v>
      </c>
      <c r="D2335">
        <v>900</v>
      </c>
      <c r="E2335">
        <v>1025</v>
      </c>
      <c r="F2335" t="s">
        <v>8219</v>
      </c>
      <c r="G2335" t="s">
        <v>8224</v>
      </c>
      <c r="H2335" t="s">
        <v>8246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8271</v>
      </c>
      <c r="O2335" s="5">
        <f>E2335/D2335</f>
        <v>1.1388888888888888</v>
      </c>
      <c r="P2335" s="6">
        <f>IF(E2335=0,0,E2335/L2335)</f>
        <v>37.962962962962962</v>
      </c>
      <c r="Q2335" t="str">
        <f>LEFT(N2335,FIND("/",N2335)-1)</f>
        <v>theater</v>
      </c>
      <c r="R2335" t="str">
        <f>RIGHT(N2335,LEN(N2335)-FIND("/",N2335))</f>
        <v>plays</v>
      </c>
      <c r="S2335" s="10">
        <f>(((J2335/60)/60)/24)+DATE(1970,1,1)</f>
        <v>42026.176180555558</v>
      </c>
      <c r="T2335" s="10">
        <f>(((I2335/60)/60)/24)+DATE(1970,1,1)</f>
        <v>42064.207638888889</v>
      </c>
      <c r="U2335" s="5">
        <f>P2335/3304</f>
        <v>1.1490000896780558E-2</v>
      </c>
      <c r="V2335" s="5">
        <f>L2335/26457</f>
        <v>1.0205238689193787E-3</v>
      </c>
    </row>
    <row r="2336" spans="1:22" ht="48" x14ac:dyDescent="0.2">
      <c r="A2336">
        <v>784</v>
      </c>
      <c r="B2336" s="3" t="s">
        <v>785</v>
      </c>
      <c r="C2336" s="3" t="s">
        <v>4894</v>
      </c>
      <c r="D2336">
        <v>1000</v>
      </c>
      <c r="E2336">
        <v>1025</v>
      </c>
      <c r="F2336" t="s">
        <v>8219</v>
      </c>
      <c r="G2336" t="s">
        <v>8224</v>
      </c>
      <c r="H2336" t="s">
        <v>8246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8276</v>
      </c>
      <c r="O2336" s="5">
        <f>E2336/D2336</f>
        <v>1.0249999999999999</v>
      </c>
      <c r="P2336" s="6">
        <f>IF(E2336=0,0,E2336/L2336)</f>
        <v>102.5</v>
      </c>
      <c r="Q2336" t="str">
        <f>LEFT(N2336,FIND("/",N2336)-1)</f>
        <v>music</v>
      </c>
      <c r="R2336" t="str">
        <f>RIGHT(N2336,LEN(N2336)-FIND("/",N2336))</f>
        <v>rock</v>
      </c>
      <c r="S2336" s="10">
        <f>(((J2336/60)/60)/24)+DATE(1970,1,1)</f>
        <v>41675.149525462963</v>
      </c>
      <c r="T2336" s="10">
        <f>(((I2336/60)/60)/24)+DATE(1970,1,1)</f>
        <v>41715.107858796298</v>
      </c>
      <c r="U2336" s="5">
        <f>P2336/3304</f>
        <v>3.1023002421307507E-2</v>
      </c>
      <c r="V2336" s="5">
        <f>L2336/26457</f>
        <v>3.7797180330347355E-4</v>
      </c>
    </row>
    <row r="2337" spans="1:22" ht="48" x14ac:dyDescent="0.2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5">
        <f>E2337/D2337</f>
        <v>1.4642857142857143E-2</v>
      </c>
      <c r="P2337" s="6">
        <f>IF(E2337=0,0,E2337/L2337)</f>
        <v>205</v>
      </c>
      <c r="Q2337" t="str">
        <f>LEFT(N2337,FIND("/",N2337)-1)</f>
        <v>theater</v>
      </c>
      <c r="R2337" t="str">
        <f>RIGHT(N2337,LEN(N2337)-FIND("/",N2337))</f>
        <v>musical</v>
      </c>
      <c r="S2337" s="10">
        <f>(((J2337/60)/60)/24)+DATE(1970,1,1)</f>
        <v>41831.722777777781</v>
      </c>
      <c r="T2337" s="10">
        <f>(((I2337/60)/60)/24)+DATE(1970,1,1)</f>
        <v>41861.722777777781</v>
      </c>
      <c r="U2337" s="5">
        <f>P2337/3304</f>
        <v>6.2046004842615014E-2</v>
      </c>
      <c r="V2337" s="5">
        <f>L2337/26457</f>
        <v>1.8898590165173677E-4</v>
      </c>
    </row>
    <row r="2338" spans="1:22" ht="48" x14ac:dyDescent="0.2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5">
        <f>E2338/D2338</f>
        <v>1.0209999999999999</v>
      </c>
      <c r="P2338" s="6">
        <f>IF(E2338=0,0,E2338/L2338)</f>
        <v>48.61904761904762</v>
      </c>
      <c r="Q2338" t="str">
        <f>LEFT(N2338,FIND("/",N2338)-1)</f>
        <v>music</v>
      </c>
      <c r="R2338" t="str">
        <f>RIGHT(N2338,LEN(N2338)-FIND("/",N2338))</f>
        <v>electronic music</v>
      </c>
      <c r="S2338" s="10">
        <f>(((J2338/60)/60)/24)+DATE(1970,1,1)</f>
        <v>42119.822476851856</v>
      </c>
      <c r="T2338" s="10">
        <f>(((I2338/60)/60)/24)+DATE(1970,1,1)</f>
        <v>42142.208333333328</v>
      </c>
      <c r="U2338" s="5">
        <f>P2338/3304</f>
        <v>1.4715208117145164E-2</v>
      </c>
      <c r="V2338" s="5">
        <f>L2338/26457</f>
        <v>7.9374078693729444E-4</v>
      </c>
    </row>
    <row r="2339" spans="1:22" ht="48" x14ac:dyDescent="0.2">
      <c r="A2339">
        <v>3549</v>
      </c>
      <c r="B2339" s="3" t="s">
        <v>3548</v>
      </c>
      <c r="C2339" s="3" t="s">
        <v>7659</v>
      </c>
      <c r="D2339">
        <v>1000</v>
      </c>
      <c r="E2339">
        <v>1020</v>
      </c>
      <c r="F2339" t="s">
        <v>8219</v>
      </c>
      <c r="G2339" t="s">
        <v>8225</v>
      </c>
      <c r="H2339" t="s">
        <v>8247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8271</v>
      </c>
      <c r="O2339" s="5">
        <f>E2339/D2339</f>
        <v>1.02</v>
      </c>
      <c r="P2339" s="6">
        <f>IF(E2339=0,0,E2339/L2339)</f>
        <v>24.285714285714285</v>
      </c>
      <c r="Q2339" t="str">
        <f>LEFT(N2339,FIND("/",N2339)-1)</f>
        <v>theater</v>
      </c>
      <c r="R2339" t="str">
        <f>RIGHT(N2339,LEN(N2339)-FIND("/",N2339))</f>
        <v>plays</v>
      </c>
      <c r="S2339" s="10">
        <f>(((J2339/60)/60)/24)+DATE(1970,1,1)</f>
        <v>42223.394363425927</v>
      </c>
      <c r="T2339" s="10">
        <f>(((I2339/60)/60)/24)+DATE(1970,1,1)</f>
        <v>42251.394363425927</v>
      </c>
      <c r="U2339" s="5">
        <f>P2339/3304</f>
        <v>7.3503977862331366E-3</v>
      </c>
      <c r="V2339" s="5">
        <f>L2339/26457</f>
        <v>1.5874815738745889E-3</v>
      </c>
    </row>
    <row r="2340" spans="1:22" ht="48" x14ac:dyDescent="0.2">
      <c r="A2340">
        <v>1168</v>
      </c>
      <c r="B2340" s="3" t="s">
        <v>1169</v>
      </c>
      <c r="C2340" s="3" t="s">
        <v>5278</v>
      </c>
      <c r="D2340">
        <v>18000</v>
      </c>
      <c r="E2340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5">
        <f>E2340/D2340</f>
        <v>5.6666666666666664E-2</v>
      </c>
      <c r="P2340" s="6">
        <f>IF(E2340=0,0,E2340/L2340)</f>
        <v>340</v>
      </c>
      <c r="Q2340" t="str">
        <f>LEFT(N2340,FIND("/",N2340)-1)</f>
        <v>food</v>
      </c>
      <c r="R2340" t="str">
        <f>RIGHT(N2340,LEN(N2340)-FIND("/",N2340))</f>
        <v>food trucks</v>
      </c>
      <c r="S2340" s="10">
        <f>(((J2340/60)/60)/24)+DATE(1970,1,1)</f>
        <v>42605.053993055553</v>
      </c>
      <c r="T2340" s="10">
        <f>(((I2340/60)/60)/24)+DATE(1970,1,1)</f>
        <v>42635.053993055553</v>
      </c>
      <c r="U2340" s="5">
        <f>P2340/3304</f>
        <v>0.10290556900726393</v>
      </c>
      <c r="V2340" s="5">
        <f>L2340/26457</f>
        <v>1.1339154099104207E-4</v>
      </c>
    </row>
    <row r="2341" spans="1:22" ht="16" x14ac:dyDescent="0.2">
      <c r="A2341">
        <v>1590</v>
      </c>
      <c r="B2341" s="3" t="s">
        <v>1591</v>
      </c>
      <c r="C2341" s="3" t="s">
        <v>5700</v>
      </c>
      <c r="D2341">
        <v>60000</v>
      </c>
      <c r="E2341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5">
        <f>E2341/D2341</f>
        <v>1.7000000000000001E-2</v>
      </c>
      <c r="P2341" s="6">
        <f>IF(E2341=0,0,E2341/L2341)</f>
        <v>510</v>
      </c>
      <c r="Q2341" t="str">
        <f>LEFT(N2341,FIND("/",N2341)-1)</f>
        <v>photography</v>
      </c>
      <c r="R2341" t="str">
        <f>RIGHT(N2341,LEN(N2341)-FIND("/",N2341))</f>
        <v>places</v>
      </c>
      <c r="S2341" s="10">
        <f>(((J2341/60)/60)/24)+DATE(1970,1,1)</f>
        <v>42240.857222222221</v>
      </c>
      <c r="T2341" s="10">
        <f>(((I2341/60)/60)/24)+DATE(1970,1,1)</f>
        <v>42270.857222222221</v>
      </c>
      <c r="U2341" s="5">
        <f>P2341/3304</f>
        <v>0.15435835351089588</v>
      </c>
      <c r="V2341" s="5">
        <f>L2341/26457</f>
        <v>7.5594360660694718E-5</v>
      </c>
    </row>
    <row r="2342" spans="1:22" ht="48" x14ac:dyDescent="0.2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5">
        <f>E2342/D2342</f>
        <v>1.016</v>
      </c>
      <c r="P2342" s="6">
        <f>IF(E2342=0,0,E2342/L2342)</f>
        <v>42.333333333333336</v>
      </c>
      <c r="Q2342" t="str">
        <f>LEFT(N2342,FIND("/",N2342)-1)</f>
        <v>music</v>
      </c>
      <c r="R2342" t="str">
        <f>RIGHT(N2342,LEN(N2342)-FIND("/",N2342))</f>
        <v>electronic music</v>
      </c>
      <c r="S2342" s="10">
        <f>(((J2342/60)/60)/24)+DATE(1970,1,1)</f>
        <v>40946.882245370369</v>
      </c>
      <c r="T2342" s="10">
        <f>(((I2342/60)/60)/24)+DATE(1970,1,1)</f>
        <v>41006.166666666664</v>
      </c>
      <c r="U2342" s="5">
        <f>P2342/3304</f>
        <v>1.2812752219531881E-2</v>
      </c>
      <c r="V2342" s="5">
        <f>L2342/26457</f>
        <v>9.0713232792833656E-4</v>
      </c>
    </row>
    <row r="2343" spans="1:22" ht="48" x14ac:dyDescent="0.2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5">
        <f>E2343/D2343</f>
        <v>1.0149999999999999</v>
      </c>
      <c r="P2343" s="6">
        <f>IF(E2343=0,0,E2343/L2343)</f>
        <v>39.03846153846154</v>
      </c>
      <c r="Q2343" t="str">
        <f>LEFT(N2343,FIND("/",N2343)-1)</f>
        <v>music</v>
      </c>
      <c r="R2343" t="str">
        <f>RIGHT(N2343,LEN(N2343)-FIND("/",N2343))</f>
        <v>rock</v>
      </c>
      <c r="S2343" s="10">
        <f>(((J2343/60)/60)/24)+DATE(1970,1,1)</f>
        <v>41082.069467592592</v>
      </c>
      <c r="T2343" s="10">
        <f>(((I2343/60)/60)/24)+DATE(1970,1,1)</f>
        <v>41112.069467592592</v>
      </c>
      <c r="U2343" s="5">
        <f>P2343/3304</f>
        <v>1.1815514993481095E-2</v>
      </c>
      <c r="V2343" s="5">
        <f>L2343/26457</f>
        <v>9.8272668858903124E-4</v>
      </c>
    </row>
    <row r="2344" spans="1:22" ht="48" x14ac:dyDescent="0.2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5">
        <f>E2344/D2344</f>
        <v>1.0149999999999999</v>
      </c>
      <c r="P2344" s="6">
        <f>IF(E2344=0,0,E2344/L2344)</f>
        <v>53.421052631578945</v>
      </c>
      <c r="Q2344" t="str">
        <f>LEFT(N2344,FIND("/",N2344)-1)</f>
        <v>music</v>
      </c>
      <c r="R2344" t="str">
        <f>RIGHT(N2344,LEN(N2344)-FIND("/",N2344))</f>
        <v>electronic music</v>
      </c>
      <c r="S2344" s="10">
        <f>(((J2344/60)/60)/24)+DATE(1970,1,1)</f>
        <v>42205.718888888892</v>
      </c>
      <c r="T2344" s="10">
        <f>(((I2344/60)/60)/24)+DATE(1970,1,1)</f>
        <v>42235.718888888892</v>
      </c>
      <c r="U2344" s="5">
        <f>P2344/3304</f>
        <v>1.6168599464763605E-2</v>
      </c>
      <c r="V2344" s="5">
        <f>L2344/26457</f>
        <v>7.1814642627659976E-4</v>
      </c>
    </row>
    <row r="2345" spans="1:22" ht="48" x14ac:dyDescent="0.2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5">
        <f>E2345/D2345</f>
        <v>1.0109999999999999</v>
      </c>
      <c r="P2345" s="6">
        <f>IF(E2345=0,0,E2345/L2345)</f>
        <v>168.5</v>
      </c>
      <c r="Q2345" t="str">
        <f>LEFT(N2345,FIND("/",N2345)-1)</f>
        <v>photography</v>
      </c>
      <c r="R2345" t="str">
        <f>RIGHT(N2345,LEN(N2345)-FIND("/",N2345))</f>
        <v>photobooks</v>
      </c>
      <c r="S2345" s="10">
        <f>(((J2345/60)/60)/24)+DATE(1970,1,1)</f>
        <v>42515.866446759261</v>
      </c>
      <c r="T2345" s="10">
        <f>(((I2345/60)/60)/24)+DATE(1970,1,1)</f>
        <v>42530.866446759261</v>
      </c>
      <c r="U2345" s="5">
        <f>P2345/3304</f>
        <v>5.0998789346246971E-2</v>
      </c>
      <c r="V2345" s="5">
        <f>L2345/26457</f>
        <v>2.2678308198208414E-4</v>
      </c>
    </row>
    <row r="2346" spans="1:22" ht="48" x14ac:dyDescent="0.2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5">
        <f>E2346/D2346</f>
        <v>2.02</v>
      </c>
      <c r="P2346" s="6">
        <f>IF(E2346=0,0,E2346/L2346)</f>
        <v>59.411764705882355</v>
      </c>
      <c r="Q2346" t="str">
        <f>LEFT(N2346,FIND("/",N2346)-1)</f>
        <v>theater</v>
      </c>
      <c r="R2346" t="str">
        <f>RIGHT(N2346,LEN(N2346)-FIND("/",N2346))</f>
        <v>plays</v>
      </c>
      <c r="S2346" s="10">
        <f>(((J2346/60)/60)/24)+DATE(1970,1,1)</f>
        <v>42220.79487268519</v>
      </c>
      <c r="T2346" s="10">
        <f>(((I2346/60)/60)/24)+DATE(1970,1,1)</f>
        <v>42246</v>
      </c>
      <c r="U2346" s="5">
        <f>P2346/3304</f>
        <v>1.7981768978777953E-2</v>
      </c>
      <c r="V2346" s="5">
        <f>L2346/26457</f>
        <v>6.4255206561590508E-4</v>
      </c>
    </row>
    <row r="2347" spans="1:22" ht="48" x14ac:dyDescent="0.2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5">
        <f>E2347/D2347</f>
        <v>0.67333333333333334</v>
      </c>
      <c r="P2347" s="6">
        <f>IF(E2347=0,0,E2347/L2347)</f>
        <v>63.125</v>
      </c>
      <c r="Q2347" t="str">
        <f>LEFT(N2347,FIND("/",N2347)-1)</f>
        <v>theater</v>
      </c>
      <c r="R2347" t="str">
        <f>RIGHT(N2347,LEN(N2347)-FIND("/",N2347))</f>
        <v>plays</v>
      </c>
      <c r="S2347" s="10">
        <f>(((J2347/60)/60)/24)+DATE(1970,1,1)</f>
        <v>42143.917743055557</v>
      </c>
      <c r="T2347" s="10">
        <f>(((I2347/60)/60)/24)+DATE(1970,1,1)</f>
        <v>42181.559027777781</v>
      </c>
      <c r="U2347" s="5">
        <f>P2347/3304</f>
        <v>1.9105629539951575E-2</v>
      </c>
      <c r="V2347" s="5">
        <f>L2347/26457</f>
        <v>6.0475488528555774E-4</v>
      </c>
    </row>
    <row r="2348" spans="1:22" ht="32" x14ac:dyDescent="0.2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5">
        <f>E2348/D2348</f>
        <v>1.006</v>
      </c>
      <c r="P2348" s="6">
        <f>IF(E2348=0,0,E2348/L2348)</f>
        <v>52.94736842105263</v>
      </c>
      <c r="Q2348" t="str">
        <f>LEFT(N2348,FIND("/",N2348)-1)</f>
        <v>music</v>
      </c>
      <c r="R2348" t="str">
        <f>RIGHT(N2348,LEN(N2348)-FIND("/",N2348))</f>
        <v>rock</v>
      </c>
      <c r="S2348" s="10">
        <f>(((J2348/60)/60)/24)+DATE(1970,1,1)</f>
        <v>40948.042233796295</v>
      </c>
      <c r="T2348" s="10">
        <f>(((I2348/60)/60)/24)+DATE(1970,1,1)</f>
        <v>40982.165972222225</v>
      </c>
      <c r="U2348" s="5">
        <f>P2348/3304</f>
        <v>1.6025232572957817E-2</v>
      </c>
      <c r="V2348" s="5">
        <f>L2348/26457</f>
        <v>7.1814642627659976E-4</v>
      </c>
    </row>
    <row r="2349" spans="1:22" ht="48" x14ac:dyDescent="0.2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5">
        <f>E2349/D2349</f>
        <v>1.0049999999999999</v>
      </c>
      <c r="P2349" s="6">
        <f>IF(E2349=0,0,E2349/L2349)</f>
        <v>37.222222222222221</v>
      </c>
      <c r="Q2349" t="str">
        <f>LEFT(N2349,FIND("/",N2349)-1)</f>
        <v>theater</v>
      </c>
      <c r="R2349" t="str">
        <f>RIGHT(N2349,LEN(N2349)-FIND("/",N2349))</f>
        <v>spaces</v>
      </c>
      <c r="S2349" s="10">
        <f>(((J2349/60)/60)/24)+DATE(1970,1,1)</f>
        <v>42373.252280092594</v>
      </c>
      <c r="T2349" s="10">
        <f>(((I2349/60)/60)/24)+DATE(1970,1,1)</f>
        <v>42433.252280092594</v>
      </c>
      <c r="U2349" s="5">
        <f>P2349/3304</f>
        <v>1.1265805757331181E-2</v>
      </c>
      <c r="V2349" s="5">
        <f>L2349/26457</f>
        <v>1.0205238689193787E-3</v>
      </c>
    </row>
    <row r="2350" spans="1:22" ht="32" x14ac:dyDescent="0.2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5">
        <f>E2350/D2350</f>
        <v>1.0049999999999999</v>
      </c>
      <c r="P2350" s="6">
        <f>IF(E2350=0,0,E2350/L2350)</f>
        <v>59.117647058823529</v>
      </c>
      <c r="Q2350" t="str">
        <f>LEFT(N2350,FIND("/",N2350)-1)</f>
        <v>theater</v>
      </c>
      <c r="R2350" t="str">
        <f>RIGHT(N2350,LEN(N2350)-FIND("/",N2350))</f>
        <v>plays</v>
      </c>
      <c r="S2350" s="10">
        <f>(((J2350/60)/60)/24)+DATE(1970,1,1)</f>
        <v>42236.623252314821</v>
      </c>
      <c r="T2350" s="10">
        <f>(((I2350/60)/60)/24)+DATE(1970,1,1)</f>
        <v>42282.666666666672</v>
      </c>
      <c r="U2350" s="5">
        <f>P2350/3304</f>
        <v>1.7892750320467169E-2</v>
      </c>
      <c r="V2350" s="5">
        <f>L2350/26457</f>
        <v>6.4255206561590508E-4</v>
      </c>
    </row>
    <row r="2351" spans="1:22" ht="32" x14ac:dyDescent="0.2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5">
        <f>E2351/D2351</f>
        <v>0.20080000000000001</v>
      </c>
      <c r="P2351" s="6">
        <f>IF(E2351=0,0,E2351/L2351)</f>
        <v>41.833333333333336</v>
      </c>
      <c r="Q2351" t="str">
        <f>LEFT(N2351,FIND("/",N2351)-1)</f>
        <v>games</v>
      </c>
      <c r="R2351" t="str">
        <f>RIGHT(N2351,LEN(N2351)-FIND("/",N2351))</f>
        <v>mobile games</v>
      </c>
      <c r="S2351" s="10">
        <f>(((J2351/60)/60)/24)+DATE(1970,1,1)</f>
        <v>42430.566898148143</v>
      </c>
      <c r="T2351" s="10">
        <f>(((I2351/60)/60)/24)+DATE(1970,1,1)</f>
        <v>42459.525231481486</v>
      </c>
      <c r="U2351" s="5">
        <f>P2351/3304</f>
        <v>1.2661420500403552E-2</v>
      </c>
      <c r="V2351" s="5">
        <f>L2351/26457</f>
        <v>9.0713232792833656E-4</v>
      </c>
    </row>
    <row r="2352" spans="1:22" ht="48" x14ac:dyDescent="0.2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5">
        <f>E2352/D2352</f>
        <v>12.5375</v>
      </c>
      <c r="P2352" s="6">
        <f>IF(E2352=0,0,E2352/L2352)</f>
        <v>27.861111111111111</v>
      </c>
      <c r="Q2352" t="str">
        <f>LEFT(N2352,FIND("/",N2352)-1)</f>
        <v>music</v>
      </c>
      <c r="R2352" t="str">
        <f>RIGHT(N2352,LEN(N2352)-FIND("/",N2352))</f>
        <v>pop</v>
      </c>
      <c r="S2352" s="10">
        <f>(((J2352/60)/60)/24)+DATE(1970,1,1)</f>
        <v>42459.693865740745</v>
      </c>
      <c r="T2352" s="10">
        <f>(((I2352/60)/60)/24)+DATE(1970,1,1)</f>
        <v>42490.915972222225</v>
      </c>
      <c r="U2352" s="5">
        <f>P2352/3304</f>
        <v>8.4325396825396821E-3</v>
      </c>
      <c r="V2352" s="5">
        <f>L2352/26457</f>
        <v>1.3606984918925048E-3</v>
      </c>
    </row>
    <row r="2353" spans="1:22" ht="16" x14ac:dyDescent="0.2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5">
        <f>E2353/D2353</f>
        <v>1.0029999999999999</v>
      </c>
      <c r="P2353" s="6">
        <f>IF(E2353=0,0,E2353/L2353)</f>
        <v>45.590909090909093</v>
      </c>
      <c r="Q2353" t="str">
        <f>LEFT(N2353,FIND("/",N2353)-1)</f>
        <v>theater</v>
      </c>
      <c r="R2353" t="str">
        <f>RIGHT(N2353,LEN(N2353)-FIND("/",N2353))</f>
        <v>spaces</v>
      </c>
      <c r="S2353" s="10">
        <f>(((J2353/60)/60)/24)+DATE(1970,1,1)</f>
        <v>42390.838738425926</v>
      </c>
      <c r="T2353" s="10">
        <f>(((I2353/60)/60)/24)+DATE(1970,1,1)</f>
        <v>42420.838738425926</v>
      </c>
      <c r="U2353" s="5">
        <f>P2353/3304</f>
        <v>1.37987012987013E-2</v>
      </c>
      <c r="V2353" s="5">
        <f>L2353/26457</f>
        <v>8.3153796726764188E-4</v>
      </c>
    </row>
    <row r="2354" spans="1:22" ht="48" x14ac:dyDescent="0.2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5">
        <f>E2354/D2354</f>
        <v>0.14314285714285716</v>
      </c>
      <c r="P2354" s="6">
        <f>IF(E2354=0,0,E2354/L2354)</f>
        <v>29.470588235294116</v>
      </c>
      <c r="Q2354" t="str">
        <f>LEFT(N2354,FIND("/",N2354)-1)</f>
        <v>publishing</v>
      </c>
      <c r="R2354" t="str">
        <f>RIGHT(N2354,LEN(N2354)-FIND("/",N2354))</f>
        <v>children's books</v>
      </c>
      <c r="S2354" s="10">
        <f>(((J2354/60)/60)/24)+DATE(1970,1,1)</f>
        <v>40967.614849537036</v>
      </c>
      <c r="T2354" s="10">
        <f>(((I2354/60)/60)/24)+DATE(1970,1,1)</f>
        <v>40997.573182870372</v>
      </c>
      <c r="U2354" s="5">
        <f>P2354/3304</f>
        <v>8.9196695627403507E-3</v>
      </c>
      <c r="V2354" s="5">
        <f>L2354/26457</f>
        <v>1.2851041312318102E-3</v>
      </c>
    </row>
    <row r="2355" spans="1:22" ht="48" x14ac:dyDescent="0.2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5">
        <f>E2355/D2355</f>
        <v>1.00149</v>
      </c>
      <c r="P2355" s="6">
        <f>IF(E2355=0,0,E2355/L2355)</f>
        <v>35.767499999999998</v>
      </c>
      <c r="Q2355" t="str">
        <f>LEFT(N2355,FIND("/",N2355)-1)</f>
        <v>music</v>
      </c>
      <c r="R2355" t="str">
        <f>RIGHT(N2355,LEN(N2355)-FIND("/",N2355))</f>
        <v>rock</v>
      </c>
      <c r="S2355" s="10">
        <f>(((J2355/60)/60)/24)+DATE(1970,1,1)</f>
        <v>40788.786539351851</v>
      </c>
      <c r="T2355" s="10">
        <f>(((I2355/60)/60)/24)+DATE(1970,1,1)</f>
        <v>40817.125</v>
      </c>
      <c r="U2355" s="5">
        <f>P2355/3304</f>
        <v>1.0825514527845036E-2</v>
      </c>
      <c r="V2355" s="5">
        <f>L2355/26457</f>
        <v>1.0583210492497259E-3</v>
      </c>
    </row>
    <row r="2356" spans="1:22" ht="16" x14ac:dyDescent="0.2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8276</v>
      </c>
      <c r="O2356" s="5">
        <f>E2356/D2356</f>
        <v>1.25125</v>
      </c>
      <c r="P2356" s="6">
        <f>IF(E2356=0,0,E2356/L2356)</f>
        <v>37.074074074074076</v>
      </c>
      <c r="Q2356" t="str">
        <f>LEFT(N2356,FIND("/",N2356)-1)</f>
        <v>music</v>
      </c>
      <c r="R2356" t="str">
        <f>RIGHT(N2356,LEN(N2356)-FIND("/",N2356))</f>
        <v>rock</v>
      </c>
      <c r="S2356" s="10">
        <f>(((J2356/60)/60)/24)+DATE(1970,1,1)</f>
        <v>41409.00037037037</v>
      </c>
      <c r="T2356" s="10">
        <f>(((I2356/60)/60)/24)+DATE(1970,1,1)</f>
        <v>41430.00037037037</v>
      </c>
      <c r="U2356" s="5">
        <f>P2356/3304</f>
        <v>1.1220966729441307E-2</v>
      </c>
      <c r="V2356" s="5">
        <f>L2356/26457</f>
        <v>1.0205238689193787E-3</v>
      </c>
    </row>
    <row r="2357" spans="1:22" ht="48" x14ac:dyDescent="0.2">
      <c r="A2357">
        <v>2288</v>
      </c>
      <c r="B2357" s="3" t="s">
        <v>2289</v>
      </c>
      <c r="C2357" s="3" t="s">
        <v>6398</v>
      </c>
      <c r="D2357">
        <v>1000</v>
      </c>
      <c r="E2357">
        <v>1001</v>
      </c>
      <c r="F2357" t="s">
        <v>8219</v>
      </c>
      <c r="G2357" t="s">
        <v>8224</v>
      </c>
      <c r="H2357" t="s">
        <v>8246</v>
      </c>
      <c r="I2357">
        <v>1340733600</v>
      </c>
      <c r="J2357">
        <v>1339098689</v>
      </c>
      <c r="K2357" t="b">
        <v>0</v>
      </c>
      <c r="L2357">
        <v>25</v>
      </c>
      <c r="M2357" t="b">
        <v>1</v>
      </c>
      <c r="N2357" t="s">
        <v>8276</v>
      </c>
      <c r="O2357" s="5">
        <f>E2357/D2357</f>
        <v>1.0009999999999999</v>
      </c>
      <c r="P2357" s="6">
        <f>IF(E2357=0,0,E2357/L2357)</f>
        <v>40.04</v>
      </c>
      <c r="Q2357" t="str">
        <f>LEFT(N2357,FIND("/",N2357)-1)</f>
        <v>music</v>
      </c>
      <c r="R2357" t="str">
        <f>RIGHT(N2357,LEN(N2357)-FIND("/",N2357))</f>
        <v>rock</v>
      </c>
      <c r="S2357" s="10">
        <f>(((J2357/60)/60)/24)+DATE(1970,1,1)</f>
        <v>41067.827418981484</v>
      </c>
      <c r="T2357" s="10">
        <f>(((I2357/60)/60)/24)+DATE(1970,1,1)</f>
        <v>41086.75</v>
      </c>
      <c r="U2357" s="5">
        <f>P2357/3304</f>
        <v>1.211864406779661E-2</v>
      </c>
      <c r="V2357" s="5">
        <f>L2357/26457</f>
        <v>9.449295082586839E-4</v>
      </c>
    </row>
    <row r="2358" spans="1:22" ht="48" x14ac:dyDescent="0.2">
      <c r="A2358">
        <v>2482</v>
      </c>
      <c r="B2358" s="3" t="s">
        <v>2482</v>
      </c>
      <c r="C2358" s="3" t="s">
        <v>6592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1312224383</v>
      </c>
      <c r="J2358">
        <v>1308336383</v>
      </c>
      <c r="K2358" t="b">
        <v>0</v>
      </c>
      <c r="L2358">
        <v>25</v>
      </c>
      <c r="M2358" t="b">
        <v>1</v>
      </c>
      <c r="N2358" t="s">
        <v>8279</v>
      </c>
      <c r="O2358" s="5">
        <f>E2358/D2358</f>
        <v>1.0009999999999999</v>
      </c>
      <c r="P2358" s="6">
        <f>IF(E2358=0,0,E2358/L2358)</f>
        <v>40.04</v>
      </c>
      <c r="Q2358" t="str">
        <f>LEFT(N2358,FIND("/",N2358)-1)</f>
        <v>music</v>
      </c>
      <c r="R2358" t="str">
        <f>RIGHT(N2358,LEN(N2358)-FIND("/",N2358))</f>
        <v>indie rock</v>
      </c>
      <c r="S2358" s="10">
        <f>(((J2358/60)/60)/24)+DATE(1970,1,1)</f>
        <v>40711.782210648147</v>
      </c>
      <c r="T2358" s="10">
        <f>(((I2358/60)/60)/24)+DATE(1970,1,1)</f>
        <v>40756.782210648147</v>
      </c>
      <c r="U2358" s="5">
        <f>P2358/3304</f>
        <v>1.211864406779661E-2</v>
      </c>
      <c r="V2358" s="5">
        <f>L2358/26457</f>
        <v>9.449295082586839E-4</v>
      </c>
    </row>
    <row r="2359" spans="1:22" ht="48" x14ac:dyDescent="0.2">
      <c r="A2359">
        <v>1860</v>
      </c>
      <c r="B2359" s="3" t="s">
        <v>1861</v>
      </c>
      <c r="C2359" s="3" t="s">
        <v>5970</v>
      </c>
      <c r="D2359">
        <v>750</v>
      </c>
      <c r="E2359">
        <v>1001</v>
      </c>
      <c r="F2359" t="s">
        <v>8219</v>
      </c>
      <c r="G2359" t="s">
        <v>8224</v>
      </c>
      <c r="H2359" t="s">
        <v>8246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8276</v>
      </c>
      <c r="O2359" s="5">
        <f>E2359/D2359</f>
        <v>1.3346666666666667</v>
      </c>
      <c r="P2359" s="6">
        <f>IF(E2359=0,0,E2359/L2359)</f>
        <v>52.684210526315788</v>
      </c>
      <c r="Q2359" t="str">
        <f>LEFT(N2359,FIND("/",N2359)-1)</f>
        <v>music</v>
      </c>
      <c r="R2359" t="str">
        <f>RIGHT(N2359,LEN(N2359)-FIND("/",N2359))</f>
        <v>rock</v>
      </c>
      <c r="S2359" s="10">
        <f>(((J2359/60)/60)/24)+DATE(1970,1,1)</f>
        <v>41655.709305555552</v>
      </c>
      <c r="T2359" s="10">
        <f>(((I2359/60)/60)/24)+DATE(1970,1,1)</f>
        <v>41676.709305555552</v>
      </c>
      <c r="U2359" s="5">
        <f>P2359/3304</f>
        <v>1.594558429973238E-2</v>
      </c>
      <c r="V2359" s="5">
        <f>L2359/26457</f>
        <v>7.1814642627659976E-4</v>
      </c>
    </row>
    <row r="2360" spans="1:22" ht="48" x14ac:dyDescent="0.2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5">
        <f>E2360/D2360</f>
        <v>1.25125</v>
      </c>
      <c r="P2360" s="6">
        <f>IF(E2360=0,0,E2360/L2360)</f>
        <v>91</v>
      </c>
      <c r="Q2360" t="str">
        <f>LEFT(N2360,FIND("/",N2360)-1)</f>
        <v>technology</v>
      </c>
      <c r="R2360" t="str">
        <f>RIGHT(N2360,LEN(N2360)-FIND("/",N2360))</f>
        <v>makerspaces</v>
      </c>
      <c r="S2360" s="10">
        <f>(((J2360/60)/60)/24)+DATE(1970,1,1)</f>
        <v>42319.035833333335</v>
      </c>
      <c r="T2360" s="10">
        <f>(((I2360/60)/60)/24)+DATE(1970,1,1)</f>
        <v>42379.035833333335</v>
      </c>
      <c r="U2360" s="5">
        <f>P2360/3304</f>
        <v>2.7542372881355932E-2</v>
      </c>
      <c r="V2360" s="5">
        <f>L2360/26457</f>
        <v>4.1576898363382094E-4</v>
      </c>
    </row>
    <row r="2361" spans="1:22" ht="32" x14ac:dyDescent="0.2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5">
        <f>E2361/D2361</f>
        <v>1.00099</v>
      </c>
      <c r="P2361" s="6">
        <f>IF(E2361=0,0,E2361/L2361)</f>
        <v>47.666190476190479</v>
      </c>
      <c r="Q2361" t="str">
        <f>LEFT(N2361,FIND("/",N2361)-1)</f>
        <v>theater</v>
      </c>
      <c r="R2361" t="str">
        <f>RIGHT(N2361,LEN(N2361)-FIND("/",N2361))</f>
        <v>plays</v>
      </c>
      <c r="S2361" s="10">
        <f>(((J2361/60)/60)/24)+DATE(1970,1,1)</f>
        <v>41877.221886574072</v>
      </c>
      <c r="T2361" s="10">
        <f>(((I2361/60)/60)/24)+DATE(1970,1,1)</f>
        <v>41910.140972222223</v>
      </c>
      <c r="U2361" s="5">
        <f>P2361/3304</f>
        <v>1.4426813098120606E-2</v>
      </c>
      <c r="V2361" s="5">
        <f>L2361/26457</f>
        <v>7.9374078693729444E-4</v>
      </c>
    </row>
    <row r="2362" spans="1:22" ht="32" x14ac:dyDescent="0.2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5">
        <f>E2362/D2362</f>
        <v>1.0000100000000001</v>
      </c>
      <c r="P2362" s="6">
        <f>IF(E2362=0,0,E2362/L2362)</f>
        <v>50.000500000000002</v>
      </c>
      <c r="Q2362" t="str">
        <f>LEFT(N2362,FIND("/",N2362)-1)</f>
        <v>theater</v>
      </c>
      <c r="R2362" t="str">
        <f>RIGHT(N2362,LEN(N2362)-FIND("/",N2362))</f>
        <v>plays</v>
      </c>
      <c r="S2362" s="10">
        <f>(((J2362/60)/60)/24)+DATE(1970,1,1)</f>
        <v>42207.259918981479</v>
      </c>
      <c r="T2362" s="10">
        <f>(((I2362/60)/60)/24)+DATE(1970,1,1)</f>
        <v>42236.958333333328</v>
      </c>
      <c r="U2362" s="5">
        <f>P2362/3304</f>
        <v>1.5133323244552058E-2</v>
      </c>
      <c r="V2362" s="5">
        <f>L2362/26457</f>
        <v>7.559436066069471E-4</v>
      </c>
    </row>
    <row r="2363" spans="1:22" ht="48" x14ac:dyDescent="0.2">
      <c r="A2363">
        <v>2821</v>
      </c>
      <c r="B2363" s="3" t="s">
        <v>2821</v>
      </c>
      <c r="C2363" s="3" t="s">
        <v>6931</v>
      </c>
      <c r="D2363">
        <v>1000</v>
      </c>
      <c r="E2363">
        <v>1000</v>
      </c>
      <c r="F2363" t="s">
        <v>8219</v>
      </c>
      <c r="G2363" t="s">
        <v>8225</v>
      </c>
      <c r="H2363" t="s">
        <v>8247</v>
      </c>
      <c r="I2363">
        <v>1411510135</v>
      </c>
      <c r="J2363">
        <v>1408918135</v>
      </c>
      <c r="K2363" t="b">
        <v>0</v>
      </c>
      <c r="L2363">
        <v>35</v>
      </c>
      <c r="M2363" t="b">
        <v>1</v>
      </c>
      <c r="N2363" t="s">
        <v>8271</v>
      </c>
      <c r="O2363" s="5">
        <f>E2363/D2363</f>
        <v>1</v>
      </c>
      <c r="P2363" s="6">
        <f>IF(E2363=0,0,E2363/L2363)</f>
        <v>28.571428571428573</v>
      </c>
      <c r="Q2363" t="str">
        <f>LEFT(N2363,FIND("/",N2363)-1)</f>
        <v>theater</v>
      </c>
      <c r="R2363" t="str">
        <f>RIGHT(N2363,LEN(N2363)-FIND("/",N2363))</f>
        <v>plays</v>
      </c>
      <c r="S2363" s="10">
        <f>(((J2363/60)/60)/24)+DATE(1970,1,1)</f>
        <v>41875.922858796301</v>
      </c>
      <c r="T2363" s="10">
        <f>(((I2363/60)/60)/24)+DATE(1970,1,1)</f>
        <v>41905.922858796301</v>
      </c>
      <c r="U2363" s="5">
        <f>P2363/3304</f>
        <v>8.647526807333104E-3</v>
      </c>
      <c r="V2363" s="5">
        <f>L2363/26457</f>
        <v>1.3229013115621574E-3</v>
      </c>
    </row>
    <row r="2364" spans="1:22" ht="48" x14ac:dyDescent="0.2">
      <c r="A2364">
        <v>2509</v>
      </c>
      <c r="B2364" s="3" t="s">
        <v>2509</v>
      </c>
      <c r="C2364" s="3" t="s">
        <v>6619</v>
      </c>
      <c r="D2364">
        <v>95000</v>
      </c>
      <c r="E2364">
        <v>1000</v>
      </c>
      <c r="F2364" t="s">
        <v>8221</v>
      </c>
      <c r="G2364" t="s">
        <v>8225</v>
      </c>
      <c r="H2364" t="s">
        <v>8247</v>
      </c>
      <c r="I2364">
        <v>1429554349</v>
      </c>
      <c r="J2364">
        <v>1424719549</v>
      </c>
      <c r="K2364" t="b">
        <v>0</v>
      </c>
      <c r="L2364">
        <v>28</v>
      </c>
      <c r="M2364" t="b">
        <v>0</v>
      </c>
      <c r="N2364" t="s">
        <v>8299</v>
      </c>
      <c r="O2364" s="5">
        <f>E2364/D2364</f>
        <v>1.0526315789473684E-2</v>
      </c>
      <c r="P2364" s="6">
        <f>IF(E2364=0,0,E2364/L2364)</f>
        <v>35.714285714285715</v>
      </c>
      <c r="Q2364" t="str">
        <f>LEFT(N2364,FIND("/",N2364)-1)</f>
        <v>food</v>
      </c>
      <c r="R2364" t="str">
        <f>RIGHT(N2364,LEN(N2364)-FIND("/",N2364))</f>
        <v>restaurants</v>
      </c>
      <c r="S2364" s="10">
        <f>(((J2364/60)/60)/24)+DATE(1970,1,1)</f>
        <v>42058.809594907405</v>
      </c>
      <c r="T2364" s="10">
        <f>(((I2364/60)/60)/24)+DATE(1970,1,1)</f>
        <v>42114.767928240741</v>
      </c>
      <c r="U2364" s="5">
        <f>P2364/3304</f>
        <v>1.0809408509166379E-2</v>
      </c>
      <c r="V2364" s="5">
        <f>L2364/26457</f>
        <v>1.0583210492497259E-3</v>
      </c>
    </row>
    <row r="2365" spans="1:22" ht="48" x14ac:dyDescent="0.2">
      <c r="A2365">
        <v>2988</v>
      </c>
      <c r="B2365" s="3" t="s">
        <v>2988</v>
      </c>
      <c r="C2365" s="3" t="s">
        <v>7098</v>
      </c>
      <c r="D2365">
        <v>1000</v>
      </c>
      <c r="E2365">
        <v>1000</v>
      </c>
      <c r="F2365" t="s">
        <v>8219</v>
      </c>
      <c r="G2365" t="s">
        <v>8225</v>
      </c>
      <c r="H2365" t="s">
        <v>8247</v>
      </c>
      <c r="I2365">
        <v>1466412081</v>
      </c>
      <c r="J2365">
        <v>1463820081</v>
      </c>
      <c r="K2365" t="b">
        <v>0</v>
      </c>
      <c r="L2365">
        <v>28</v>
      </c>
      <c r="M2365" t="b">
        <v>1</v>
      </c>
      <c r="N2365" t="s">
        <v>8303</v>
      </c>
      <c r="O2365" s="5">
        <f>E2365/D2365</f>
        <v>1</v>
      </c>
      <c r="P2365" s="6">
        <f>IF(E2365=0,0,E2365/L2365)</f>
        <v>35.714285714285715</v>
      </c>
      <c r="Q2365" t="str">
        <f>LEFT(N2365,FIND("/",N2365)-1)</f>
        <v>theater</v>
      </c>
      <c r="R2365" t="str">
        <f>RIGHT(N2365,LEN(N2365)-FIND("/",N2365))</f>
        <v>spaces</v>
      </c>
      <c r="S2365" s="10">
        <f>(((J2365/60)/60)/24)+DATE(1970,1,1)</f>
        <v>42511.362048611118</v>
      </c>
      <c r="T2365" s="10">
        <f>(((I2365/60)/60)/24)+DATE(1970,1,1)</f>
        <v>42541.362048611118</v>
      </c>
      <c r="U2365" s="5">
        <f>P2365/3304</f>
        <v>1.0809408509166379E-2</v>
      </c>
      <c r="V2365" s="5">
        <f>L2365/26457</f>
        <v>1.0583210492497259E-3</v>
      </c>
    </row>
    <row r="2366" spans="1:22" ht="32" x14ac:dyDescent="0.2">
      <c r="A2366">
        <v>2928</v>
      </c>
      <c r="B2366" s="3" t="s">
        <v>2928</v>
      </c>
      <c r="C2366" s="3" t="s">
        <v>7038</v>
      </c>
      <c r="D2366">
        <v>1000</v>
      </c>
      <c r="E2366">
        <v>1000</v>
      </c>
      <c r="F2366" t="s">
        <v>8219</v>
      </c>
      <c r="G2366" t="s">
        <v>8224</v>
      </c>
      <c r="H2366" t="s">
        <v>8246</v>
      </c>
      <c r="I2366">
        <v>1457135846</v>
      </c>
      <c r="J2366">
        <v>1454543846</v>
      </c>
      <c r="K2366" t="b">
        <v>0</v>
      </c>
      <c r="L2366">
        <v>24</v>
      </c>
      <c r="M2366" t="b">
        <v>1</v>
      </c>
      <c r="N2366" t="s">
        <v>8305</v>
      </c>
      <c r="O2366" s="5">
        <f>E2366/D2366</f>
        <v>1</v>
      </c>
      <c r="P2366" s="6">
        <f>IF(E2366=0,0,E2366/L2366)</f>
        <v>41.666666666666664</v>
      </c>
      <c r="Q2366" t="str">
        <f>LEFT(N2366,FIND("/",N2366)-1)</f>
        <v>theater</v>
      </c>
      <c r="R2366" t="str">
        <f>RIGHT(N2366,LEN(N2366)-FIND("/",N2366))</f>
        <v>musical</v>
      </c>
      <c r="S2366" s="10">
        <f>(((J2366/60)/60)/24)+DATE(1970,1,1)</f>
        <v>42403.998217592598</v>
      </c>
      <c r="T2366" s="10">
        <f>(((I2366/60)/60)/24)+DATE(1970,1,1)</f>
        <v>42433.998217592598</v>
      </c>
      <c r="U2366" s="5">
        <f>P2366/3304</f>
        <v>1.2610976594027441E-2</v>
      </c>
      <c r="V2366" s="5">
        <f>L2366/26457</f>
        <v>9.0713232792833656E-4</v>
      </c>
    </row>
    <row r="2367" spans="1:22" ht="48" x14ac:dyDescent="0.2">
      <c r="A2367">
        <v>3185</v>
      </c>
      <c r="B2367" s="3" t="s">
        <v>3185</v>
      </c>
      <c r="C2367" s="3" t="s">
        <v>7295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8271</v>
      </c>
      <c r="O2367" s="5">
        <f>E2367/D2367</f>
        <v>1</v>
      </c>
      <c r="P2367" s="6">
        <f>IF(E2367=0,0,E2367/L2367)</f>
        <v>41.666666666666664</v>
      </c>
      <c r="Q2367" t="str">
        <f>LEFT(N2367,FIND("/",N2367)-1)</f>
        <v>theater</v>
      </c>
      <c r="R2367" t="str">
        <f>RIGHT(N2367,LEN(N2367)-FIND("/",N2367))</f>
        <v>plays</v>
      </c>
      <c r="S2367" s="10">
        <f>(((J2367/60)/60)/24)+DATE(1970,1,1)</f>
        <v>41829.977326388893</v>
      </c>
      <c r="T2367" s="10">
        <f>(((I2367/60)/60)/24)+DATE(1970,1,1)</f>
        <v>41836.977326388893</v>
      </c>
      <c r="U2367" s="5">
        <f>P2367/3304</f>
        <v>1.2610976594027441E-2</v>
      </c>
      <c r="V2367" s="5">
        <f>L2367/26457</f>
        <v>9.0713232792833656E-4</v>
      </c>
    </row>
    <row r="2368" spans="1:22" ht="48" x14ac:dyDescent="0.2">
      <c r="A2368">
        <v>3808</v>
      </c>
      <c r="B2368" s="3" t="s">
        <v>3805</v>
      </c>
      <c r="C2368" s="3" t="s">
        <v>7918</v>
      </c>
      <c r="D2368">
        <v>1000</v>
      </c>
      <c r="E2368">
        <v>1000</v>
      </c>
      <c r="F2368" t="s">
        <v>8219</v>
      </c>
      <c r="G2368" t="s">
        <v>8225</v>
      </c>
      <c r="H2368" t="s">
        <v>8247</v>
      </c>
      <c r="I2368">
        <v>1429955619</v>
      </c>
      <c r="J2368">
        <v>1424775219</v>
      </c>
      <c r="K2368" t="b">
        <v>0</v>
      </c>
      <c r="L2368">
        <v>24</v>
      </c>
      <c r="M2368" t="b">
        <v>1</v>
      </c>
      <c r="N2368" t="s">
        <v>8271</v>
      </c>
      <c r="O2368" s="5">
        <f>E2368/D2368</f>
        <v>1</v>
      </c>
      <c r="P2368" s="6">
        <f>IF(E2368=0,0,E2368/L2368)</f>
        <v>41.666666666666664</v>
      </c>
      <c r="Q2368" t="str">
        <f>LEFT(N2368,FIND("/",N2368)-1)</f>
        <v>theater</v>
      </c>
      <c r="R2368" t="str">
        <f>RIGHT(N2368,LEN(N2368)-FIND("/",N2368))</f>
        <v>plays</v>
      </c>
      <c r="S2368" s="10">
        <f>(((J2368/60)/60)/24)+DATE(1970,1,1)</f>
        <v>42059.453923611116</v>
      </c>
      <c r="T2368" s="10">
        <f>(((I2368/60)/60)/24)+DATE(1970,1,1)</f>
        <v>42119.412256944444</v>
      </c>
      <c r="U2368" s="5">
        <f>P2368/3304</f>
        <v>1.2610976594027441E-2</v>
      </c>
      <c r="V2368" s="5">
        <f>L2368/26457</f>
        <v>9.0713232792833656E-4</v>
      </c>
    </row>
    <row r="2369" spans="1:22" ht="96" x14ac:dyDescent="0.2">
      <c r="A2369">
        <v>1845</v>
      </c>
      <c r="B2369" s="3" t="s">
        <v>1846</v>
      </c>
      <c r="C2369" s="3" t="s">
        <v>5955</v>
      </c>
      <c r="D2369">
        <v>1000</v>
      </c>
      <c r="E2369">
        <v>1000</v>
      </c>
      <c r="F2369" t="s">
        <v>8219</v>
      </c>
      <c r="G2369" t="s">
        <v>8224</v>
      </c>
      <c r="H2369" t="s">
        <v>8246</v>
      </c>
      <c r="I2369">
        <v>1466139300</v>
      </c>
      <c r="J2369">
        <v>1464854398</v>
      </c>
      <c r="K2369" t="b">
        <v>0</v>
      </c>
      <c r="L2369">
        <v>19</v>
      </c>
      <c r="M2369" t="b">
        <v>1</v>
      </c>
      <c r="N2369" t="s">
        <v>8276</v>
      </c>
      <c r="O2369" s="5">
        <f>E2369/D2369</f>
        <v>1</v>
      </c>
      <c r="P2369" s="6">
        <f>IF(E2369=0,0,E2369/L2369)</f>
        <v>52.631578947368418</v>
      </c>
      <c r="Q2369" t="str">
        <f>LEFT(N2369,FIND("/",N2369)-1)</f>
        <v>music</v>
      </c>
      <c r="R2369" t="str">
        <f>RIGHT(N2369,LEN(N2369)-FIND("/",N2369))</f>
        <v>rock</v>
      </c>
      <c r="S2369" s="10">
        <f>(((J2369/60)/60)/24)+DATE(1970,1,1)</f>
        <v>42523.333310185189</v>
      </c>
      <c r="T2369" s="10">
        <f>(((I2369/60)/60)/24)+DATE(1970,1,1)</f>
        <v>42538.204861111109</v>
      </c>
      <c r="U2369" s="5">
        <f>P2369/3304</f>
        <v>1.5929654645087294E-2</v>
      </c>
      <c r="V2369" s="5">
        <f>L2369/26457</f>
        <v>7.1814642627659976E-4</v>
      </c>
    </row>
    <row r="2370" spans="1:22" ht="48" x14ac:dyDescent="0.2">
      <c r="A2370">
        <v>3512</v>
      </c>
      <c r="B2370" s="3" t="s">
        <v>3511</v>
      </c>
      <c r="C2370" s="3" t="s">
        <v>7622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1429789992</v>
      </c>
      <c r="J2370">
        <v>1424609592</v>
      </c>
      <c r="K2370" t="b">
        <v>0</v>
      </c>
      <c r="L2370">
        <v>17</v>
      </c>
      <c r="M2370" t="b">
        <v>1</v>
      </c>
      <c r="N2370" t="s">
        <v>8271</v>
      </c>
      <c r="O2370" s="5">
        <f>E2370/D2370</f>
        <v>1</v>
      </c>
      <c r="P2370" s="6">
        <f>IF(E2370=0,0,E2370/L2370)</f>
        <v>58.823529411764703</v>
      </c>
      <c r="Q2370" t="str">
        <f>LEFT(N2370,FIND("/",N2370)-1)</f>
        <v>theater</v>
      </c>
      <c r="R2370" t="str">
        <f>RIGHT(N2370,LEN(N2370)-FIND("/",N2370))</f>
        <v>plays</v>
      </c>
      <c r="S2370" s="10">
        <f>(((J2370/60)/60)/24)+DATE(1970,1,1)</f>
        <v>42057.536944444444</v>
      </c>
      <c r="T2370" s="10">
        <f>(((I2370/60)/60)/24)+DATE(1970,1,1)</f>
        <v>42117.49527777778</v>
      </c>
      <c r="U2370" s="5">
        <f>P2370/3304</f>
        <v>1.7803731662156388E-2</v>
      </c>
      <c r="V2370" s="5">
        <f>L2370/26457</f>
        <v>6.4255206561590508E-4</v>
      </c>
    </row>
    <row r="2371" spans="1:22" ht="48" x14ac:dyDescent="0.2">
      <c r="A2371">
        <v>390</v>
      </c>
      <c r="B2371" s="3" t="s">
        <v>391</v>
      </c>
      <c r="C2371" s="3" t="s">
        <v>4500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1431046372</v>
      </c>
      <c r="J2371">
        <v>1429318372</v>
      </c>
      <c r="K2371" t="b">
        <v>0</v>
      </c>
      <c r="L2371">
        <v>14</v>
      </c>
      <c r="M2371" t="b">
        <v>1</v>
      </c>
      <c r="N2371" t="s">
        <v>8269</v>
      </c>
      <c r="O2371" s="5">
        <f>E2371/D2371</f>
        <v>1</v>
      </c>
      <c r="P2371" s="6">
        <f>IF(E2371=0,0,E2371/L2371)</f>
        <v>71.428571428571431</v>
      </c>
      <c r="Q2371" t="str">
        <f>LEFT(N2371,FIND("/",N2371)-1)</f>
        <v>film &amp; video</v>
      </c>
      <c r="R2371" t="str">
        <f>RIGHT(N2371,LEN(N2371)-FIND("/",N2371))</f>
        <v>documentary</v>
      </c>
      <c r="S2371" s="10">
        <f>(((J2371/60)/60)/24)+DATE(1970,1,1)</f>
        <v>42112.036712962959</v>
      </c>
      <c r="T2371" s="10">
        <f>(((I2371/60)/60)/24)+DATE(1970,1,1)</f>
        <v>42132.036712962959</v>
      </c>
      <c r="U2371" s="5">
        <f>P2371/3304</f>
        <v>2.1618817018332757E-2</v>
      </c>
      <c r="V2371" s="5">
        <f>L2371/26457</f>
        <v>5.2916052462486296E-4</v>
      </c>
    </row>
    <row r="2372" spans="1:22" ht="48" x14ac:dyDescent="0.2">
      <c r="A2372">
        <v>2172</v>
      </c>
      <c r="B2372" s="3" t="s">
        <v>2173</v>
      </c>
      <c r="C2372" s="3" t="s">
        <v>6282</v>
      </c>
      <c r="D2372">
        <v>1000</v>
      </c>
      <c r="E2372">
        <v>1000</v>
      </c>
      <c r="F2372" t="s">
        <v>8219</v>
      </c>
      <c r="G2372" t="s">
        <v>8224</v>
      </c>
      <c r="H2372" t="s">
        <v>8246</v>
      </c>
      <c r="I2372">
        <v>1429365320</v>
      </c>
      <c r="J2372">
        <v>1426773320</v>
      </c>
      <c r="K2372" t="b">
        <v>0</v>
      </c>
      <c r="L2372">
        <v>13</v>
      </c>
      <c r="M2372" t="b">
        <v>1</v>
      </c>
      <c r="N2372" t="s">
        <v>8276</v>
      </c>
      <c r="O2372" s="5">
        <f>E2372/D2372</f>
        <v>1</v>
      </c>
      <c r="P2372" s="6">
        <f>IF(E2372=0,0,E2372/L2372)</f>
        <v>76.92307692307692</v>
      </c>
      <c r="Q2372" t="str">
        <f>LEFT(N2372,FIND("/",N2372)-1)</f>
        <v>music</v>
      </c>
      <c r="R2372" t="str">
        <f>RIGHT(N2372,LEN(N2372)-FIND("/",N2372))</f>
        <v>rock</v>
      </c>
      <c r="S2372" s="10">
        <f>(((J2372/60)/60)/24)+DATE(1970,1,1)</f>
        <v>42082.580092592587</v>
      </c>
      <c r="T2372" s="10">
        <f>(((I2372/60)/60)/24)+DATE(1970,1,1)</f>
        <v>42112.580092592587</v>
      </c>
      <c r="U2372" s="5">
        <f>P2372/3304</f>
        <v>2.3281802942819892E-2</v>
      </c>
      <c r="V2372" s="5">
        <f>L2372/26457</f>
        <v>4.9136334429451562E-4</v>
      </c>
    </row>
    <row r="2373" spans="1:22" ht="48" x14ac:dyDescent="0.2">
      <c r="A2373">
        <v>3504</v>
      </c>
      <c r="B2373" s="3" t="s">
        <v>3503</v>
      </c>
      <c r="C2373" s="3" t="s">
        <v>7614</v>
      </c>
      <c r="D2373">
        <v>1000</v>
      </c>
      <c r="E2373">
        <v>1000</v>
      </c>
      <c r="F2373" t="s">
        <v>8219</v>
      </c>
      <c r="G2373" t="s">
        <v>8224</v>
      </c>
      <c r="H2373" t="s">
        <v>8246</v>
      </c>
      <c r="I2373">
        <v>1447959491</v>
      </c>
      <c r="J2373">
        <v>1445363891</v>
      </c>
      <c r="K2373" t="b">
        <v>0</v>
      </c>
      <c r="L2373">
        <v>8</v>
      </c>
      <c r="M2373" t="b">
        <v>1</v>
      </c>
      <c r="N2373" t="s">
        <v>8271</v>
      </c>
      <c r="O2373" s="5">
        <f>E2373/D2373</f>
        <v>1</v>
      </c>
      <c r="P2373" s="6">
        <f>IF(E2373=0,0,E2373/L2373)</f>
        <v>125</v>
      </c>
      <c r="Q2373" t="str">
        <f>LEFT(N2373,FIND("/",N2373)-1)</f>
        <v>theater</v>
      </c>
      <c r="R2373" t="str">
        <f>RIGHT(N2373,LEN(N2373)-FIND("/",N2373))</f>
        <v>plays</v>
      </c>
      <c r="S2373" s="10">
        <f>(((J2373/60)/60)/24)+DATE(1970,1,1)</f>
        <v>42297.748738425929</v>
      </c>
      <c r="T2373" s="10">
        <f>(((I2373/60)/60)/24)+DATE(1970,1,1)</f>
        <v>42327.790405092594</v>
      </c>
      <c r="U2373" s="5">
        <f>P2373/3304</f>
        <v>3.7832929782082324E-2</v>
      </c>
      <c r="V2373" s="5">
        <f>L2373/26457</f>
        <v>3.0237744264277887E-4</v>
      </c>
    </row>
    <row r="2374" spans="1:22" ht="48" x14ac:dyDescent="0.2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5">
        <f>E2374/D2374</f>
        <v>0.1</v>
      </c>
      <c r="P2374" s="6">
        <f>IF(E2374=0,0,E2374/L2374)</f>
        <v>142.85714285714286</v>
      </c>
      <c r="Q2374" t="str">
        <f>LEFT(N2374,FIND("/",N2374)-1)</f>
        <v>theater</v>
      </c>
      <c r="R2374" t="str">
        <f>RIGHT(N2374,LEN(N2374)-FIND("/",N2374))</f>
        <v>plays</v>
      </c>
      <c r="S2374" s="10">
        <f>(((J2374/60)/60)/24)+DATE(1970,1,1)</f>
        <v>42308.211215277777</v>
      </c>
      <c r="T2374" s="10">
        <f>(((I2374/60)/60)/24)+DATE(1970,1,1)</f>
        <v>42338.252881944441</v>
      </c>
      <c r="U2374" s="5">
        <f>P2374/3304</f>
        <v>4.3237634036665515E-2</v>
      </c>
      <c r="V2374" s="5">
        <f>L2374/26457</f>
        <v>2.6458026231243148E-4</v>
      </c>
    </row>
    <row r="2375" spans="1:22" ht="48" x14ac:dyDescent="0.2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5">
        <f>E2375/D2375</f>
        <v>0.11077777777777778</v>
      </c>
      <c r="P2375" s="6">
        <f>IF(E2375=0,0,E2375/L2375)</f>
        <v>55.388888888888886</v>
      </c>
      <c r="Q2375" t="str">
        <f>LEFT(N2375,FIND("/",N2375)-1)</f>
        <v>photography</v>
      </c>
      <c r="R2375" t="str">
        <f>RIGHT(N2375,LEN(N2375)-FIND("/",N2375))</f>
        <v>photobooks</v>
      </c>
      <c r="S2375" s="10">
        <f>(((J2375/60)/60)/24)+DATE(1970,1,1)</f>
        <v>42011.551180555558</v>
      </c>
      <c r="T2375" s="10">
        <f>(((I2375/60)/60)/24)+DATE(1970,1,1)</f>
        <v>42046.551180555558</v>
      </c>
      <c r="U2375" s="5">
        <f>P2375/3304</f>
        <v>1.6764191552327144E-2</v>
      </c>
      <c r="V2375" s="5">
        <f>L2375/26457</f>
        <v>6.8034924594625242E-4</v>
      </c>
    </row>
    <row r="2376" spans="1:22" ht="48" x14ac:dyDescent="0.2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5">
        <f>E2376/D2376</f>
        <v>1.9900000000000001E-2</v>
      </c>
      <c r="P2376" s="6">
        <f>IF(E2376=0,0,E2376/L2376)</f>
        <v>66.333333333333329</v>
      </c>
      <c r="Q2376" t="str">
        <f>LEFT(N2376,FIND("/",N2376)-1)</f>
        <v>photography</v>
      </c>
      <c r="R2376" t="str">
        <f>RIGHT(N2376,LEN(N2376)-FIND("/",N2376))</f>
        <v>photobooks</v>
      </c>
      <c r="S2376" s="10">
        <f>(((J2376/60)/60)/24)+DATE(1970,1,1)</f>
        <v>42045.86336805555</v>
      </c>
      <c r="T2376" s="10">
        <f>(((I2376/60)/60)/24)+DATE(1970,1,1)</f>
        <v>42090.821701388893</v>
      </c>
      <c r="U2376" s="5">
        <f>P2376/3304</f>
        <v>2.0076674737691685E-2</v>
      </c>
      <c r="V2376" s="5">
        <f>L2376/26457</f>
        <v>5.669577049552103E-4</v>
      </c>
    </row>
    <row r="2377" spans="1:22" ht="48" x14ac:dyDescent="0.2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5">
        <f>E2377/D2377</f>
        <v>3.3033333333333331E-2</v>
      </c>
      <c r="P2377" s="6">
        <f>IF(E2377=0,0,E2377/L2377)</f>
        <v>66.066666666666663</v>
      </c>
      <c r="Q2377" t="str">
        <f>LEFT(N2377,FIND("/",N2377)-1)</f>
        <v>technology</v>
      </c>
      <c r="R2377" t="str">
        <f>RIGHT(N2377,LEN(N2377)-FIND("/",N2377))</f>
        <v>wearables</v>
      </c>
      <c r="S2377" s="10">
        <f>(((J2377/60)/60)/24)+DATE(1970,1,1)</f>
        <v>42188.803622685184</v>
      </c>
      <c r="T2377" s="10">
        <f>(((I2377/60)/60)/24)+DATE(1970,1,1)</f>
        <v>42218.803622685184</v>
      </c>
      <c r="U2377" s="5">
        <f>P2377/3304</f>
        <v>1.9995964487489911E-2</v>
      </c>
      <c r="V2377" s="5">
        <f>L2377/26457</f>
        <v>5.669577049552103E-4</v>
      </c>
    </row>
    <row r="2378" spans="1:22" ht="48" x14ac:dyDescent="0.2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5">
        <f>E2378/D2378</f>
        <v>1.0602150537634409</v>
      </c>
      <c r="P2378" s="6">
        <f>IF(E2378=0,0,E2378/L2378)</f>
        <v>39.44</v>
      </c>
      <c r="Q2378" t="str">
        <f>LEFT(N2378,FIND("/",N2378)-1)</f>
        <v>technology</v>
      </c>
      <c r="R2378" t="str">
        <f>RIGHT(N2378,LEN(N2378)-FIND("/",N2378))</f>
        <v>space exploration</v>
      </c>
      <c r="S2378" s="10">
        <f>(((J2378/60)/60)/24)+DATE(1970,1,1)</f>
        <v>42612.656493055561</v>
      </c>
      <c r="T2378" s="10">
        <f>(((I2378/60)/60)/24)+DATE(1970,1,1)</f>
        <v>42642.656493055561</v>
      </c>
      <c r="U2378" s="5">
        <f>P2378/3304</f>
        <v>1.1937046004842614E-2</v>
      </c>
      <c r="V2378" s="5">
        <f>L2378/26457</f>
        <v>9.449295082586839E-4</v>
      </c>
    </row>
    <row r="2379" spans="1:22" ht="48" x14ac:dyDescent="0.2">
      <c r="A2379">
        <v>3880</v>
      </c>
      <c r="B2379" s="3" t="s">
        <v>3877</v>
      </c>
      <c r="C2379" s="3" t="s">
        <v>7989</v>
      </c>
      <c r="D2379">
        <v>7500</v>
      </c>
      <c r="E2379">
        <v>980</v>
      </c>
      <c r="F2379" t="s">
        <v>8220</v>
      </c>
      <c r="G2379" t="s">
        <v>8225</v>
      </c>
      <c r="H2379" t="s">
        <v>8247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8305</v>
      </c>
      <c r="O2379" s="5">
        <f>E2379/D2379</f>
        <v>0.13066666666666665</v>
      </c>
      <c r="P2379" s="6">
        <f>IF(E2379=0,0,E2379/L2379)</f>
        <v>57.647058823529413</v>
      </c>
      <c r="Q2379" t="str">
        <f>LEFT(N2379,FIND("/",N2379)-1)</f>
        <v>theater</v>
      </c>
      <c r="R2379" t="str">
        <f>RIGHT(N2379,LEN(N2379)-FIND("/",N2379))</f>
        <v>musical</v>
      </c>
      <c r="S2379" s="10">
        <f>(((J2379/60)/60)/24)+DATE(1970,1,1)</f>
        <v>41815.815046296295</v>
      </c>
      <c r="T2379" s="10">
        <f>(((I2379/60)/60)/24)+DATE(1970,1,1)</f>
        <v>41850.958333333336</v>
      </c>
      <c r="U2379" s="5">
        <f>P2379/3304</f>
        <v>1.7447657028913259E-2</v>
      </c>
      <c r="V2379" s="5">
        <f>L2379/26457</f>
        <v>6.4255206561590508E-4</v>
      </c>
    </row>
    <row r="2380" spans="1:22" ht="48" x14ac:dyDescent="0.2">
      <c r="A2380">
        <v>1840</v>
      </c>
      <c r="B2380" s="3" t="s">
        <v>1841</v>
      </c>
      <c r="C2380" s="3" t="s">
        <v>5950</v>
      </c>
      <c r="D2380">
        <v>900</v>
      </c>
      <c r="E2380">
        <v>980</v>
      </c>
      <c r="F2380" t="s">
        <v>8219</v>
      </c>
      <c r="G2380" t="s">
        <v>8224</v>
      </c>
      <c r="H2380" t="s">
        <v>8246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8276</v>
      </c>
      <c r="O2380" s="5">
        <f>E2380/D2380</f>
        <v>1.0888888888888888</v>
      </c>
      <c r="P2380" s="6">
        <f>IF(E2380=0,0,E2380/L2380)</f>
        <v>75.384615384615387</v>
      </c>
      <c r="Q2380" t="str">
        <f>LEFT(N2380,FIND("/",N2380)-1)</f>
        <v>music</v>
      </c>
      <c r="R2380" t="str">
        <f>RIGHT(N2380,LEN(N2380)-FIND("/",N2380))</f>
        <v>rock</v>
      </c>
      <c r="S2380" s="10">
        <f>(((J2380/60)/60)/24)+DATE(1970,1,1)</f>
        <v>41382.096180555556</v>
      </c>
      <c r="T2380" s="10">
        <f>(((I2380/60)/60)/24)+DATE(1970,1,1)</f>
        <v>41401.207638888889</v>
      </c>
      <c r="U2380" s="5">
        <f>P2380/3304</f>
        <v>2.2816166883963495E-2</v>
      </c>
      <c r="V2380" s="5">
        <f>L2380/26457</f>
        <v>4.9136334429451562E-4</v>
      </c>
    </row>
    <row r="2381" spans="1:22" ht="48" x14ac:dyDescent="0.2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5">
        <f>E2381/D2381</f>
        <v>1.6316666666666667E-2</v>
      </c>
      <c r="P2381" s="6">
        <f>IF(E2381=0,0,E2381/L2381)</f>
        <v>61.1875</v>
      </c>
      <c r="Q2381" t="str">
        <f>LEFT(N2381,FIND("/",N2381)-1)</f>
        <v>food</v>
      </c>
      <c r="R2381" t="str">
        <f>RIGHT(N2381,LEN(N2381)-FIND("/",N2381))</f>
        <v>food trucks</v>
      </c>
      <c r="S2381" s="10">
        <f>(((J2381/60)/60)/24)+DATE(1970,1,1)</f>
        <v>41863.734895833331</v>
      </c>
      <c r="T2381" s="10">
        <f>(((I2381/60)/60)/24)+DATE(1970,1,1)</f>
        <v>41894.734895833331</v>
      </c>
      <c r="U2381" s="5">
        <f>P2381/3304</f>
        <v>1.8519219128329299E-2</v>
      </c>
      <c r="V2381" s="5">
        <f>L2381/26457</f>
        <v>6.0475488528555774E-4</v>
      </c>
    </row>
    <row r="2382" spans="1:22" ht="32" x14ac:dyDescent="0.2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5">
        <f>E2382/D2382</f>
        <v>9.7699999999999992E-3</v>
      </c>
      <c r="P2382" s="6">
        <f>IF(E2382=0,0,E2382/L2382)</f>
        <v>195.4</v>
      </c>
      <c r="Q2382" t="str">
        <f>LEFT(N2382,FIND("/",N2382)-1)</f>
        <v>technology</v>
      </c>
      <c r="R2382" t="str">
        <f>RIGHT(N2382,LEN(N2382)-FIND("/",N2382))</f>
        <v>wearables</v>
      </c>
      <c r="S2382" s="10">
        <f>(((J2382/60)/60)/24)+DATE(1970,1,1)</f>
        <v>42726.491643518515</v>
      </c>
      <c r="T2382" s="10">
        <f>(((I2382/60)/60)/24)+DATE(1970,1,1)</f>
        <v>42756.491643518515</v>
      </c>
      <c r="U2382" s="5">
        <f>P2382/3304</f>
        <v>5.9140435835351092E-2</v>
      </c>
      <c r="V2382" s="5">
        <f>L2382/26457</f>
        <v>1.8898590165173677E-4</v>
      </c>
    </row>
    <row r="2383" spans="1:22" ht="48" x14ac:dyDescent="0.2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5">
        <f>E2383/D2383</f>
        <v>1.2946666666666666</v>
      </c>
      <c r="P2383" s="6">
        <f>IF(E2383=0,0,E2383/L2383)</f>
        <v>60.6875</v>
      </c>
      <c r="Q2383" t="str">
        <f>LEFT(N2383,FIND("/",N2383)-1)</f>
        <v>theater</v>
      </c>
      <c r="R2383" t="str">
        <f>RIGHT(N2383,LEN(N2383)-FIND("/",N2383))</f>
        <v>plays</v>
      </c>
      <c r="S2383" s="10">
        <f>(((J2383/60)/60)/24)+DATE(1970,1,1)</f>
        <v>41922.640590277777</v>
      </c>
      <c r="T2383" s="10">
        <f>(((I2383/60)/60)/24)+DATE(1970,1,1)</f>
        <v>41932.249305555553</v>
      </c>
      <c r="U2383" s="5">
        <f>P2383/3304</f>
        <v>1.8367887409200968E-2</v>
      </c>
      <c r="V2383" s="5">
        <f>L2383/26457</f>
        <v>6.0475488528555774E-4</v>
      </c>
    </row>
    <row r="2384" spans="1:22" ht="48" x14ac:dyDescent="0.2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5">
        <f>E2384/D2384</f>
        <v>6.4666666666666668</v>
      </c>
      <c r="P2384" s="6">
        <f>IF(E2384=0,0,E2384/L2384)</f>
        <v>21.555555555555557</v>
      </c>
      <c r="Q2384" t="str">
        <f>LEFT(N2384,FIND("/",N2384)-1)</f>
        <v>technology</v>
      </c>
      <c r="R2384" t="str">
        <f>RIGHT(N2384,LEN(N2384)-FIND("/",N2384))</f>
        <v>space exploration</v>
      </c>
      <c r="S2384" s="10">
        <f>(((J2384/60)/60)/24)+DATE(1970,1,1)</f>
        <v>42304.829409722224</v>
      </c>
      <c r="T2384" s="10">
        <f>(((I2384/60)/60)/24)+DATE(1970,1,1)</f>
        <v>42334.871076388896</v>
      </c>
      <c r="U2384" s="5">
        <f>P2384/3304</f>
        <v>6.5240785579768635E-3</v>
      </c>
      <c r="V2384" s="5">
        <f>L2384/26457</f>
        <v>1.700873114865631E-3</v>
      </c>
    </row>
    <row r="2385" spans="1:22" ht="48" x14ac:dyDescent="0.2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5">
        <f>E2385/D2385</f>
        <v>1.38</v>
      </c>
      <c r="P2385" s="6">
        <f>IF(E2385=0,0,E2385/L2385)</f>
        <v>28.411764705882351</v>
      </c>
      <c r="Q2385" t="str">
        <f>LEFT(N2385,FIND("/",N2385)-1)</f>
        <v>theater</v>
      </c>
      <c r="R2385" t="str">
        <f>RIGHT(N2385,LEN(N2385)-FIND("/",N2385))</f>
        <v>plays</v>
      </c>
      <c r="S2385" s="10">
        <f>(((J2385/60)/60)/24)+DATE(1970,1,1)</f>
        <v>42405.090300925927</v>
      </c>
      <c r="T2385" s="10">
        <f>(((I2385/60)/60)/24)+DATE(1970,1,1)</f>
        <v>42414</v>
      </c>
      <c r="U2385" s="5">
        <f>P2385/3304</f>
        <v>8.5992023928215342E-3</v>
      </c>
      <c r="V2385" s="5">
        <f>L2385/26457</f>
        <v>1.2851041312318102E-3</v>
      </c>
    </row>
    <row r="2386" spans="1:22" ht="48" x14ac:dyDescent="0.2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5">
        <f>E2386/D2386</f>
        <v>0.38119999999999998</v>
      </c>
      <c r="P2386" s="6">
        <f>IF(E2386=0,0,E2386/L2386)</f>
        <v>119.125</v>
      </c>
      <c r="Q2386" t="str">
        <f>LEFT(N2386,FIND("/",N2386)-1)</f>
        <v>theater</v>
      </c>
      <c r="R2386" t="str">
        <f>RIGHT(N2386,LEN(N2386)-FIND("/",N2386))</f>
        <v>plays</v>
      </c>
      <c r="S2386" s="10">
        <f>(((J2386/60)/60)/24)+DATE(1970,1,1)</f>
        <v>42002.817488425921</v>
      </c>
      <c r="T2386" s="10">
        <f>(((I2386/60)/60)/24)+DATE(1970,1,1)</f>
        <v>42032.817488425921</v>
      </c>
      <c r="U2386" s="5">
        <f>P2386/3304</f>
        <v>3.6054782082324453E-2</v>
      </c>
      <c r="V2386" s="5">
        <f>L2386/26457</f>
        <v>3.0237744264277887E-4</v>
      </c>
    </row>
    <row r="2387" spans="1:22" ht="48" x14ac:dyDescent="0.2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5">
        <f>E2387/D2387</f>
        <v>1.9</v>
      </c>
      <c r="P2387" s="6">
        <f>IF(E2387=0,0,E2387/L2387)</f>
        <v>50</v>
      </c>
      <c r="Q2387" t="str">
        <f>LEFT(N2387,FIND("/",N2387)-1)</f>
        <v>theater</v>
      </c>
      <c r="R2387" t="str">
        <f>RIGHT(N2387,LEN(N2387)-FIND("/",N2387))</f>
        <v>plays</v>
      </c>
      <c r="S2387" s="10">
        <f>(((J2387/60)/60)/24)+DATE(1970,1,1)</f>
        <v>41852.527222222219</v>
      </c>
      <c r="T2387" s="10">
        <f>(((I2387/60)/60)/24)+DATE(1970,1,1)</f>
        <v>41866.527222222219</v>
      </c>
      <c r="U2387" s="5">
        <f>P2387/3304</f>
        <v>1.513317191283293E-2</v>
      </c>
      <c r="V2387" s="5">
        <f>L2387/26457</f>
        <v>7.1814642627659976E-4</v>
      </c>
    </row>
    <row r="2388" spans="1:22" ht="48" x14ac:dyDescent="0.2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5">
        <f>E2388/D2388</f>
        <v>0.186</v>
      </c>
      <c r="P2388" s="6">
        <f>IF(E2388=0,0,E2388/L2388)</f>
        <v>77.5</v>
      </c>
      <c r="Q2388" t="str">
        <f>LEFT(N2388,FIND("/",N2388)-1)</f>
        <v>food</v>
      </c>
      <c r="R2388" t="str">
        <f>RIGHT(N2388,LEN(N2388)-FIND("/",N2388))</f>
        <v>restaurants</v>
      </c>
      <c r="S2388" s="10">
        <f>(((J2388/60)/60)/24)+DATE(1970,1,1)</f>
        <v>42027.839733796296</v>
      </c>
      <c r="T2388" s="10">
        <f>(((I2388/60)/60)/24)+DATE(1970,1,1)</f>
        <v>42057.839733796296</v>
      </c>
      <c r="U2388" s="5">
        <f>P2388/3304</f>
        <v>2.345641646489104E-2</v>
      </c>
      <c r="V2388" s="5">
        <f>L2388/26457</f>
        <v>4.5356616396416828E-4</v>
      </c>
    </row>
    <row r="2389" spans="1:22" ht="32" x14ac:dyDescent="0.2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5">
        <f>E2389/D2389</f>
        <v>1.1036948748510131</v>
      </c>
      <c r="P2389" s="6">
        <f>IF(E2389=0,0,E2389/L2389)</f>
        <v>44.095238095238095</v>
      </c>
      <c r="Q2389" t="str">
        <f>LEFT(N2389,FIND("/",N2389)-1)</f>
        <v>technology</v>
      </c>
      <c r="R2389" t="str">
        <f>RIGHT(N2389,LEN(N2389)-FIND("/",N2389))</f>
        <v>space exploration</v>
      </c>
      <c r="S2389" s="10">
        <f>(((J2389/60)/60)/24)+DATE(1970,1,1)</f>
        <v>41953.966053240743</v>
      </c>
      <c r="T2389" s="10">
        <f>(((I2389/60)/60)/24)+DATE(1970,1,1)</f>
        <v>41973.966053240743</v>
      </c>
      <c r="U2389" s="5">
        <f>P2389/3304</f>
        <v>1.3346016372650754E-2</v>
      </c>
      <c r="V2389" s="5">
        <f>L2389/26457</f>
        <v>7.9374078693729444E-4</v>
      </c>
    </row>
    <row r="2390" spans="1:22" ht="64" x14ac:dyDescent="0.2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5">
        <f>E2390/D2390</f>
        <v>0.30866666666666664</v>
      </c>
      <c r="P2390" s="6">
        <f>IF(E2390=0,0,E2390/L2390)</f>
        <v>66.142857142857139</v>
      </c>
      <c r="Q2390" t="str">
        <f>LEFT(N2390,FIND("/",N2390)-1)</f>
        <v>theater</v>
      </c>
      <c r="R2390" t="str">
        <f>RIGHT(N2390,LEN(N2390)-FIND("/",N2390))</f>
        <v>musical</v>
      </c>
      <c r="S2390" s="10">
        <f>(((J2390/60)/60)/24)+DATE(1970,1,1)</f>
        <v>41975.700636574074</v>
      </c>
      <c r="T2390" s="10">
        <f>(((I2390/60)/60)/24)+DATE(1970,1,1)</f>
        <v>42005.700636574074</v>
      </c>
      <c r="U2390" s="5">
        <f>P2390/3304</f>
        <v>2.0019024558976133E-2</v>
      </c>
      <c r="V2390" s="5">
        <f>L2390/26457</f>
        <v>5.2916052462486296E-4</v>
      </c>
    </row>
    <row r="2391" spans="1:22" ht="48" x14ac:dyDescent="0.2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5">
        <f>E2391/D2391</f>
        <v>1.155</v>
      </c>
      <c r="P2391" s="6">
        <f>IF(E2391=0,0,E2391/L2391)</f>
        <v>44</v>
      </c>
      <c r="Q2391" t="str">
        <f>LEFT(N2391,FIND("/",N2391)-1)</f>
        <v>theater</v>
      </c>
      <c r="R2391" t="str">
        <f>RIGHT(N2391,LEN(N2391)-FIND("/",N2391))</f>
        <v>plays</v>
      </c>
      <c r="S2391" s="10">
        <f>(((J2391/60)/60)/24)+DATE(1970,1,1)</f>
        <v>41795.528101851851</v>
      </c>
      <c r="T2391" s="10">
        <f>(((I2391/60)/60)/24)+DATE(1970,1,1)</f>
        <v>41825.528101851851</v>
      </c>
      <c r="U2391" s="5">
        <f>P2391/3304</f>
        <v>1.3317191283292978E-2</v>
      </c>
      <c r="V2391" s="5">
        <f>L2391/26457</f>
        <v>7.9374078693729444E-4</v>
      </c>
    </row>
    <row r="2392" spans="1:22" ht="32" x14ac:dyDescent="0.2">
      <c r="A2392">
        <v>3395</v>
      </c>
      <c r="B2392" s="3" t="s">
        <v>3394</v>
      </c>
      <c r="C2392" s="3" t="s">
        <v>7505</v>
      </c>
      <c r="D2392">
        <v>500</v>
      </c>
      <c r="E2392">
        <v>920</v>
      </c>
      <c r="F2392" t="s">
        <v>8219</v>
      </c>
      <c r="G2392" t="s">
        <v>8225</v>
      </c>
      <c r="H2392" t="s">
        <v>8247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8271</v>
      </c>
      <c r="O2392" s="5">
        <f>E2392/D2392</f>
        <v>1.84</v>
      </c>
      <c r="P2392" s="6">
        <f>IF(E2392=0,0,E2392/L2392)</f>
        <v>24.210526315789473</v>
      </c>
      <c r="Q2392" t="str">
        <f>LEFT(N2392,FIND("/",N2392)-1)</f>
        <v>theater</v>
      </c>
      <c r="R2392" t="str">
        <f>RIGHT(N2392,LEN(N2392)-FIND("/",N2392))</f>
        <v>plays</v>
      </c>
      <c r="S2392" s="10">
        <f>(((J2392/60)/60)/24)+DATE(1970,1,1)</f>
        <v>42140.712314814817</v>
      </c>
      <c r="T2392" s="10">
        <f>(((I2392/60)/60)/24)+DATE(1970,1,1)</f>
        <v>42154.756944444445</v>
      </c>
      <c r="U2392" s="5">
        <f>P2392/3304</f>
        <v>7.327641136740155E-3</v>
      </c>
      <c r="V2392" s="5">
        <f>L2392/26457</f>
        <v>1.4362928525531995E-3</v>
      </c>
    </row>
    <row r="2393" spans="1:22" ht="32" x14ac:dyDescent="0.2">
      <c r="A2393">
        <v>2293</v>
      </c>
      <c r="B2393" s="3" t="s">
        <v>2294</v>
      </c>
      <c r="C2393" s="3" t="s">
        <v>6403</v>
      </c>
      <c r="D2393">
        <v>850</v>
      </c>
      <c r="E2393">
        <v>920</v>
      </c>
      <c r="F2393" t="s">
        <v>8219</v>
      </c>
      <c r="G2393" t="s">
        <v>8224</v>
      </c>
      <c r="H2393" t="s">
        <v>8246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8276</v>
      </c>
      <c r="O2393" s="5">
        <f>E2393/D2393</f>
        <v>1.0823529411764705</v>
      </c>
      <c r="P2393" s="6">
        <f>IF(E2393=0,0,E2393/L2393)</f>
        <v>34.074074074074076</v>
      </c>
      <c r="Q2393" t="str">
        <f>LEFT(N2393,FIND("/",N2393)-1)</f>
        <v>music</v>
      </c>
      <c r="R2393" t="str">
        <f>RIGHT(N2393,LEN(N2393)-FIND("/",N2393))</f>
        <v>rock</v>
      </c>
      <c r="S2393" s="10">
        <f>(((J2393/60)/60)/24)+DATE(1970,1,1)</f>
        <v>41151.708321759259</v>
      </c>
      <c r="T2393" s="10">
        <f>(((I2393/60)/60)/24)+DATE(1970,1,1)</f>
        <v>41177.165972222225</v>
      </c>
      <c r="U2393" s="5">
        <f>P2393/3304</f>
        <v>1.031297641467133E-2</v>
      </c>
      <c r="V2393" s="5">
        <f>L2393/26457</f>
        <v>1.0205238689193787E-3</v>
      </c>
    </row>
    <row r="2394" spans="1:22" ht="48" x14ac:dyDescent="0.2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5">
        <f>E2394/D2394</f>
        <v>1.2213333333333334</v>
      </c>
      <c r="P2394" s="6">
        <f>IF(E2394=0,0,E2394/L2394)</f>
        <v>53.882352941176471</v>
      </c>
      <c r="Q2394" t="str">
        <f>LEFT(N2394,FIND("/",N2394)-1)</f>
        <v>music</v>
      </c>
      <c r="R2394" t="str">
        <f>RIGHT(N2394,LEN(N2394)-FIND("/",N2394))</f>
        <v>rock</v>
      </c>
      <c r="S2394" s="10">
        <f>(((J2394/60)/60)/24)+DATE(1970,1,1)</f>
        <v>42752.144976851851</v>
      </c>
      <c r="T2394" s="10">
        <f>(((I2394/60)/60)/24)+DATE(1970,1,1)</f>
        <v>42795.125</v>
      </c>
      <c r="U2394" s="5">
        <f>P2394/3304</f>
        <v>1.6308218202535252E-2</v>
      </c>
      <c r="V2394" s="5">
        <f>L2394/26457</f>
        <v>6.4255206561590508E-4</v>
      </c>
    </row>
    <row r="2395" spans="1:22" ht="48" x14ac:dyDescent="0.2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5">
        <f>E2395/D2395</f>
        <v>1.5183333333333333</v>
      </c>
      <c r="P2395" s="6">
        <f>IF(E2395=0,0,E2395/L2395)</f>
        <v>27.606060606060606</v>
      </c>
      <c r="Q2395" t="str">
        <f>LEFT(N2395,FIND("/",N2395)-1)</f>
        <v>music</v>
      </c>
      <c r="R2395" t="str">
        <f>RIGHT(N2395,LEN(N2395)-FIND("/",N2395))</f>
        <v>rock</v>
      </c>
      <c r="S2395" s="10">
        <f>(((J2395/60)/60)/24)+DATE(1970,1,1)</f>
        <v>41282.017962962964</v>
      </c>
      <c r="T2395" s="10">
        <f>(((I2395/60)/60)/24)+DATE(1970,1,1)</f>
        <v>41334.581944444442</v>
      </c>
      <c r="U2395" s="5">
        <f>P2395/3304</f>
        <v>8.3553452197519997E-3</v>
      </c>
      <c r="V2395" s="5">
        <f>L2395/26457</f>
        <v>1.2473069509014627E-3</v>
      </c>
    </row>
    <row r="2396" spans="1:22" ht="16" x14ac:dyDescent="0.2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5">
        <f>E2396/D2396</f>
        <v>5.6937500000000002E-2</v>
      </c>
      <c r="P2396" s="6">
        <f>IF(E2396=0,0,E2396/L2396)</f>
        <v>60.733333333333334</v>
      </c>
      <c r="Q2396" t="str">
        <f>LEFT(N2396,FIND("/",N2396)-1)</f>
        <v>food</v>
      </c>
      <c r="R2396" t="str">
        <f>RIGHT(N2396,LEN(N2396)-FIND("/",N2396))</f>
        <v>food trucks</v>
      </c>
      <c r="S2396" s="10">
        <f>(((J2396/60)/60)/24)+DATE(1970,1,1)</f>
        <v>42109.709629629629</v>
      </c>
      <c r="T2396" s="10">
        <f>(((I2396/60)/60)/24)+DATE(1970,1,1)</f>
        <v>42139.709629629629</v>
      </c>
      <c r="U2396" s="5">
        <f>P2396/3304</f>
        <v>1.8381759483454399E-2</v>
      </c>
      <c r="V2396" s="5">
        <f>L2396/26457</f>
        <v>5.669577049552103E-4</v>
      </c>
    </row>
    <row r="2397" spans="1:22" ht="48" x14ac:dyDescent="0.2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5">
        <f>E2397/D2397</f>
        <v>0.22750000000000001</v>
      </c>
      <c r="P2397" s="6">
        <f>IF(E2397=0,0,E2397/L2397)</f>
        <v>53.529411764705884</v>
      </c>
      <c r="Q2397" t="str">
        <f>LEFT(N2397,FIND("/",N2397)-1)</f>
        <v>theater</v>
      </c>
      <c r="R2397" t="str">
        <f>RIGHT(N2397,LEN(N2397)-FIND("/",N2397))</f>
        <v>spaces</v>
      </c>
      <c r="S2397" s="10">
        <f>(((J2397/60)/60)/24)+DATE(1970,1,1)</f>
        <v>41760.909039351849</v>
      </c>
      <c r="T2397" s="10">
        <f>(((I2397/60)/60)/24)+DATE(1970,1,1)</f>
        <v>41791.165972222225</v>
      </c>
      <c r="U2397" s="5">
        <f>P2397/3304</f>
        <v>1.6201395812562313E-2</v>
      </c>
      <c r="V2397" s="5">
        <f>L2397/26457</f>
        <v>6.4255206561590508E-4</v>
      </c>
    </row>
    <row r="2398" spans="1:22" ht="48" x14ac:dyDescent="0.2">
      <c r="A2398">
        <v>3914</v>
      </c>
      <c r="B2398" s="3" t="s">
        <v>3911</v>
      </c>
      <c r="C2398" s="3" t="s">
        <v>8022</v>
      </c>
      <c r="D2398">
        <v>2500</v>
      </c>
      <c r="E2398">
        <v>909</v>
      </c>
      <c r="F2398" t="s">
        <v>8221</v>
      </c>
      <c r="G2398" t="s">
        <v>8225</v>
      </c>
      <c r="H2398" t="s">
        <v>8247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8271</v>
      </c>
      <c r="O2398" s="5">
        <f>E2398/D2398</f>
        <v>0.36359999999999998</v>
      </c>
      <c r="P2398" s="6">
        <f>IF(E2398=0,0,E2398/L2398)</f>
        <v>33.666666666666664</v>
      </c>
      <c r="Q2398" t="str">
        <f>LEFT(N2398,FIND("/",N2398)-1)</f>
        <v>theater</v>
      </c>
      <c r="R2398" t="str">
        <f>RIGHT(N2398,LEN(N2398)-FIND("/",N2398))</f>
        <v>plays</v>
      </c>
      <c r="S2398" s="10">
        <f>(((J2398/60)/60)/24)+DATE(1970,1,1)</f>
        <v>42114.818935185183</v>
      </c>
      <c r="T2398" s="10">
        <f>(((I2398/60)/60)/24)+DATE(1970,1,1)</f>
        <v>42134.957638888889</v>
      </c>
      <c r="U2398" s="5">
        <f>P2398/3304</f>
        <v>1.0189669087974172E-2</v>
      </c>
      <c r="V2398" s="5">
        <f>L2398/26457</f>
        <v>1.0205238689193787E-3</v>
      </c>
    </row>
    <row r="2399" spans="1:22" ht="48" x14ac:dyDescent="0.2">
      <c r="A2399">
        <v>977</v>
      </c>
      <c r="B2399" s="3" t="s">
        <v>978</v>
      </c>
      <c r="C2399" s="3" t="s">
        <v>5087</v>
      </c>
      <c r="D2399">
        <v>2700</v>
      </c>
      <c r="E2399">
        <v>909</v>
      </c>
      <c r="F2399" t="s">
        <v>8221</v>
      </c>
      <c r="G2399" t="s">
        <v>8239</v>
      </c>
      <c r="H2399" t="s">
        <v>8249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8273</v>
      </c>
      <c r="O2399" s="5">
        <f>E2399/D2399</f>
        <v>0.33666666666666667</v>
      </c>
      <c r="P2399" s="6">
        <f>IF(E2399=0,0,E2399/L2399)</f>
        <v>75.75</v>
      </c>
      <c r="Q2399" t="str">
        <f>LEFT(N2399,FIND("/",N2399)-1)</f>
        <v>technology</v>
      </c>
      <c r="R2399" t="str">
        <f>RIGHT(N2399,LEN(N2399)-FIND("/",N2399))</f>
        <v>wearables</v>
      </c>
      <c r="S2399" s="10">
        <f>(((J2399/60)/60)/24)+DATE(1970,1,1)</f>
        <v>42391.942094907412</v>
      </c>
      <c r="T2399" s="10">
        <f>(((I2399/60)/60)/24)+DATE(1970,1,1)</f>
        <v>42421.942094907412</v>
      </c>
      <c r="U2399" s="5">
        <f>P2399/3304</f>
        <v>2.2926755447941888E-2</v>
      </c>
      <c r="V2399" s="5">
        <f>L2399/26457</f>
        <v>4.5356616396416828E-4</v>
      </c>
    </row>
    <row r="2400" spans="1:22" ht="48" x14ac:dyDescent="0.2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5">
        <f>E2400/D2400</f>
        <v>0.47631578947368419</v>
      </c>
      <c r="P2400" s="6">
        <f>IF(E2400=0,0,E2400/L2400)</f>
        <v>31.206896551724139</v>
      </c>
      <c r="Q2400" t="str">
        <f>LEFT(N2400,FIND("/",N2400)-1)</f>
        <v>photography</v>
      </c>
      <c r="R2400" t="str">
        <f>RIGHT(N2400,LEN(N2400)-FIND("/",N2400))</f>
        <v>photobooks</v>
      </c>
      <c r="S2400" s="10">
        <f>(((J2400/60)/60)/24)+DATE(1970,1,1)</f>
        <v>41958.550659722227</v>
      </c>
      <c r="T2400" s="10">
        <f>(((I2400/60)/60)/24)+DATE(1970,1,1)</f>
        <v>41988.550659722227</v>
      </c>
      <c r="U2400" s="5">
        <f>P2400/3304</f>
        <v>9.4451866076646906E-3</v>
      </c>
      <c r="V2400" s="5">
        <f>L2400/26457</f>
        <v>1.0961182295800734E-3</v>
      </c>
    </row>
    <row r="2401" spans="1:22" ht="48" x14ac:dyDescent="0.2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8271</v>
      </c>
      <c r="O2401" s="5">
        <f>E2401/D2401</f>
        <v>1.0055555555555555</v>
      </c>
      <c r="P2401" s="6">
        <f>IF(E2401=0,0,E2401/L2401)</f>
        <v>60.333333333333336</v>
      </c>
      <c r="Q2401" t="str">
        <f>LEFT(N2401,FIND("/",N2401)-1)</f>
        <v>theater</v>
      </c>
      <c r="R2401" t="str">
        <f>RIGHT(N2401,LEN(N2401)-FIND("/",N2401))</f>
        <v>plays</v>
      </c>
      <c r="S2401" s="10">
        <f>(((J2401/60)/60)/24)+DATE(1970,1,1)</f>
        <v>41802.62090277778</v>
      </c>
      <c r="T2401" s="10">
        <f>(((I2401/60)/60)/24)+DATE(1970,1,1)</f>
        <v>41822.62090277778</v>
      </c>
      <c r="U2401" s="5">
        <f>P2401/3304</f>
        <v>1.8260694108151735E-2</v>
      </c>
      <c r="V2401" s="5">
        <f>L2401/26457</f>
        <v>5.669577049552103E-4</v>
      </c>
    </row>
    <row r="2402" spans="1:22" ht="48" x14ac:dyDescent="0.2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5">
        <f>E2402/D2402</f>
        <v>7.5333333333333335E-2</v>
      </c>
      <c r="P2402" s="6">
        <f>IF(E2402=0,0,E2402/L2402)</f>
        <v>31.172413793103448</v>
      </c>
      <c r="Q2402" t="str">
        <f>LEFT(N2402,FIND("/",N2402)-1)</f>
        <v>technology</v>
      </c>
      <c r="R2402" t="str">
        <f>RIGHT(N2402,LEN(N2402)-FIND("/",N2402))</f>
        <v>wearables</v>
      </c>
      <c r="S2402" s="10">
        <f>(((J2402/60)/60)/24)+DATE(1970,1,1)</f>
        <v>42077.666377314818</v>
      </c>
      <c r="T2402" s="10">
        <f>(((I2402/60)/60)/24)+DATE(1970,1,1)</f>
        <v>42107.666377314818</v>
      </c>
      <c r="U2402" s="5">
        <f>P2402/3304</f>
        <v>9.4347499373799784E-3</v>
      </c>
      <c r="V2402" s="5">
        <f>L2402/26457</f>
        <v>1.0961182295800734E-3</v>
      </c>
    </row>
    <row r="2403" spans="1:22" ht="48" x14ac:dyDescent="0.2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5">
        <f>E2403/D2403</f>
        <v>1.8062799999999999</v>
      </c>
      <c r="P2403" s="6">
        <f>IF(E2403=0,0,E2403/L2403)</f>
        <v>31.142758620689655</v>
      </c>
      <c r="Q2403" t="str">
        <f>LEFT(N2403,FIND("/",N2403)-1)</f>
        <v>music</v>
      </c>
      <c r="R2403" t="str">
        <f>RIGHT(N2403,LEN(N2403)-FIND("/",N2403))</f>
        <v>rock</v>
      </c>
      <c r="S2403" s="10">
        <f>(((J2403/60)/60)/24)+DATE(1970,1,1)</f>
        <v>41303.593923611108</v>
      </c>
      <c r="T2403" s="10">
        <f>(((I2403/60)/60)/24)+DATE(1970,1,1)</f>
        <v>41333.593923611108</v>
      </c>
      <c r="U2403" s="5">
        <f>P2403/3304</f>
        <v>9.425774400935125E-3</v>
      </c>
      <c r="V2403" s="5">
        <f>L2403/26457</f>
        <v>1.0961182295800734E-3</v>
      </c>
    </row>
    <row r="2404" spans="1:22" ht="48" x14ac:dyDescent="0.2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5">
        <f>E2404/D2404</f>
        <v>1</v>
      </c>
      <c r="P2404" s="6">
        <f>IF(E2404=0,0,E2404/L2404)</f>
        <v>50</v>
      </c>
      <c r="Q2404" t="str">
        <f>LEFT(N2404,FIND("/",N2404)-1)</f>
        <v>film &amp; video</v>
      </c>
      <c r="R2404" t="str">
        <f>RIGHT(N2404,LEN(N2404)-FIND("/",N2404))</f>
        <v>shorts</v>
      </c>
      <c r="S2404" s="10">
        <f>(((J2404/60)/60)/24)+DATE(1970,1,1)</f>
        <v>40587.75675925926</v>
      </c>
      <c r="T2404" s="10">
        <f>(((I2404/60)/60)/24)+DATE(1970,1,1)</f>
        <v>40666.165972222225</v>
      </c>
      <c r="U2404" s="5">
        <f>P2404/3304</f>
        <v>1.513317191283293E-2</v>
      </c>
      <c r="V2404" s="5">
        <f>L2404/26457</f>
        <v>6.8034924594625242E-4</v>
      </c>
    </row>
    <row r="2405" spans="1:22" ht="48" x14ac:dyDescent="0.2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5">
        <f>E2405/D2405</f>
        <v>1.125</v>
      </c>
      <c r="P2405" s="6">
        <f>IF(E2405=0,0,E2405/L2405)</f>
        <v>64.285714285714292</v>
      </c>
      <c r="Q2405" t="str">
        <f>LEFT(N2405,FIND("/",N2405)-1)</f>
        <v>theater</v>
      </c>
      <c r="R2405" t="str">
        <f>RIGHT(N2405,LEN(N2405)-FIND("/",N2405))</f>
        <v>plays</v>
      </c>
      <c r="S2405" s="10">
        <f>(((J2405/60)/60)/24)+DATE(1970,1,1)</f>
        <v>42553.926527777774</v>
      </c>
      <c r="T2405" s="10">
        <f>(((I2405/60)/60)/24)+DATE(1970,1,1)</f>
        <v>42585.172916666663</v>
      </c>
      <c r="U2405" s="5">
        <f>P2405/3304</f>
        <v>1.9456935316499484E-2</v>
      </c>
      <c r="V2405" s="5">
        <f>L2405/26457</f>
        <v>5.2916052462486296E-4</v>
      </c>
    </row>
    <row r="2406" spans="1:22" ht="48" x14ac:dyDescent="0.2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5">
        <f>E2406/D2406</f>
        <v>1.1973333333333334</v>
      </c>
      <c r="P2406" s="6">
        <f>IF(E2406=0,0,E2406/L2406)</f>
        <v>35.92</v>
      </c>
      <c r="Q2406" t="str">
        <f>LEFT(N2406,FIND("/",N2406)-1)</f>
        <v>games</v>
      </c>
      <c r="R2406" t="str">
        <f>RIGHT(N2406,LEN(N2406)-FIND("/",N2406))</f>
        <v>tabletop games</v>
      </c>
      <c r="S2406" s="10">
        <f>(((J2406/60)/60)/24)+DATE(1970,1,1)</f>
        <v>42768.833645833336</v>
      </c>
      <c r="T2406" s="10">
        <f>(((I2406/60)/60)/24)+DATE(1970,1,1)</f>
        <v>42780.833645833336</v>
      </c>
      <c r="U2406" s="5">
        <f>P2406/3304</f>
        <v>1.0871670702179178E-2</v>
      </c>
      <c r="V2406" s="5">
        <f>L2406/26457</f>
        <v>9.449295082586839E-4</v>
      </c>
    </row>
    <row r="2407" spans="1:22" ht="48" x14ac:dyDescent="0.2">
      <c r="A2407">
        <v>1771</v>
      </c>
      <c r="B2407" s="3" t="s">
        <v>1772</v>
      </c>
      <c r="C2407" s="3" t="s">
        <v>5881</v>
      </c>
      <c r="D2407">
        <v>4200</v>
      </c>
      <c r="E2407">
        <v>895</v>
      </c>
      <c r="F2407" t="s">
        <v>8221</v>
      </c>
      <c r="G2407" t="s">
        <v>8225</v>
      </c>
      <c r="H2407" t="s">
        <v>8247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8285</v>
      </c>
      <c r="O2407" s="5">
        <f>E2407/D2407</f>
        <v>0.21309523809523809</v>
      </c>
      <c r="P2407" s="6">
        <f>IF(E2407=0,0,E2407/L2407)</f>
        <v>35.799999999999997</v>
      </c>
      <c r="Q2407" t="str">
        <f>LEFT(N2407,FIND("/",N2407)-1)</f>
        <v>photography</v>
      </c>
      <c r="R2407" t="str">
        <f>RIGHT(N2407,LEN(N2407)-FIND("/",N2407))</f>
        <v>photobooks</v>
      </c>
      <c r="S2407" s="10">
        <f>(((J2407/60)/60)/24)+DATE(1970,1,1)</f>
        <v>41905.979629629634</v>
      </c>
      <c r="T2407" s="10">
        <f>(((I2407/60)/60)/24)+DATE(1970,1,1)</f>
        <v>41935.979629629634</v>
      </c>
      <c r="U2407" s="5">
        <f>P2407/3304</f>
        <v>1.0835351089588377E-2</v>
      </c>
      <c r="V2407" s="5">
        <f>L2407/26457</f>
        <v>9.449295082586839E-4</v>
      </c>
    </row>
    <row r="2408" spans="1:22" ht="48" x14ac:dyDescent="0.2">
      <c r="A2408">
        <v>1490</v>
      </c>
      <c r="B2408" s="3" t="s">
        <v>1491</v>
      </c>
      <c r="C2408" s="3" t="s">
        <v>5600</v>
      </c>
      <c r="D2408">
        <v>2900</v>
      </c>
      <c r="E2408">
        <v>895</v>
      </c>
      <c r="F2408" t="s">
        <v>8221</v>
      </c>
      <c r="G2408" t="s">
        <v>8224</v>
      </c>
      <c r="H2408" t="s">
        <v>8246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8275</v>
      </c>
      <c r="O2408" s="5">
        <f>E2408/D2408</f>
        <v>0.30862068965517242</v>
      </c>
      <c r="P2408" s="6">
        <f>IF(E2408=0,0,E2408/L2408)</f>
        <v>47.10526315789474</v>
      </c>
      <c r="Q2408" t="str">
        <f>LEFT(N2408,FIND("/",N2408)-1)</f>
        <v>publishing</v>
      </c>
      <c r="R2408" t="str">
        <f>RIGHT(N2408,LEN(N2408)-FIND("/",N2408))</f>
        <v>fiction</v>
      </c>
      <c r="S2408" s="10">
        <f>(((J2408/60)/60)/24)+DATE(1970,1,1)</f>
        <v>41520.561041666668</v>
      </c>
      <c r="T2408" s="10">
        <f>(((I2408/60)/60)/24)+DATE(1970,1,1)</f>
        <v>41549.561041666668</v>
      </c>
      <c r="U2408" s="5">
        <f>P2408/3304</f>
        <v>1.4257040907353129E-2</v>
      </c>
      <c r="V2408" s="5">
        <f>L2408/26457</f>
        <v>7.1814642627659976E-4</v>
      </c>
    </row>
    <row r="2409" spans="1:22" ht="48" x14ac:dyDescent="0.2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5">
        <f>E2409/D2409</f>
        <v>0.14849999999999999</v>
      </c>
      <c r="P2409" s="6">
        <f>IF(E2409=0,0,E2409/L2409)</f>
        <v>34.269230769230766</v>
      </c>
      <c r="Q2409" t="str">
        <f>LEFT(N2409,FIND("/",N2409)-1)</f>
        <v>technology</v>
      </c>
      <c r="R2409" t="str">
        <f>RIGHT(N2409,LEN(N2409)-FIND("/",N2409))</f>
        <v>wearables</v>
      </c>
      <c r="S2409" s="10">
        <f>(((J2409/60)/60)/24)+DATE(1970,1,1)</f>
        <v>41975.930601851855</v>
      </c>
      <c r="T2409" s="10">
        <f>(((I2409/60)/60)/24)+DATE(1970,1,1)</f>
        <v>42005.290972222225</v>
      </c>
      <c r="U2409" s="5">
        <f>P2409/3304</f>
        <v>1.0372043211026262E-2</v>
      </c>
      <c r="V2409" s="5">
        <f>L2409/26457</f>
        <v>9.8272668858903124E-4</v>
      </c>
    </row>
    <row r="2410" spans="1:22" ht="48" x14ac:dyDescent="0.2">
      <c r="A2410">
        <v>3367</v>
      </c>
      <c r="B2410" s="3" t="s">
        <v>3366</v>
      </c>
      <c r="C2410" s="3" t="s">
        <v>7477</v>
      </c>
      <c r="D2410">
        <v>750</v>
      </c>
      <c r="E2410">
        <v>890</v>
      </c>
      <c r="F2410" t="s">
        <v>8219</v>
      </c>
      <c r="G2410" t="s">
        <v>8225</v>
      </c>
      <c r="H2410" t="s">
        <v>8247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8271</v>
      </c>
      <c r="O2410" s="5">
        <f>E2410/D2410</f>
        <v>1.1866666666666668</v>
      </c>
      <c r="P2410" s="6">
        <f>IF(E2410=0,0,E2410/L2410)</f>
        <v>29.666666666666668</v>
      </c>
      <c r="Q2410" t="str">
        <f>LEFT(N2410,FIND("/",N2410)-1)</f>
        <v>theater</v>
      </c>
      <c r="R2410" t="str">
        <f>RIGHT(N2410,LEN(N2410)-FIND("/",N2410))</f>
        <v>plays</v>
      </c>
      <c r="S2410" s="10">
        <f>(((J2410/60)/60)/24)+DATE(1970,1,1)</f>
        <v>42192.933958333335</v>
      </c>
      <c r="T2410" s="10">
        <f>(((I2410/60)/60)/24)+DATE(1970,1,1)</f>
        <v>42217.933958333335</v>
      </c>
      <c r="U2410" s="5">
        <f>P2410/3304</f>
        <v>8.9790153349475384E-3</v>
      </c>
      <c r="V2410" s="5">
        <f>L2410/26457</f>
        <v>1.1339154099104206E-3</v>
      </c>
    </row>
    <row r="2411" spans="1:22" ht="48" x14ac:dyDescent="0.2">
      <c r="A2411">
        <v>2559</v>
      </c>
      <c r="B2411" s="3" t="s">
        <v>2559</v>
      </c>
      <c r="C2411" s="3" t="s">
        <v>6669</v>
      </c>
      <c r="D2411">
        <v>800</v>
      </c>
      <c r="E2411">
        <v>890</v>
      </c>
      <c r="F2411" t="s">
        <v>8219</v>
      </c>
      <c r="G2411" t="s">
        <v>8224</v>
      </c>
      <c r="H2411" t="s">
        <v>8246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8300</v>
      </c>
      <c r="O2411" s="5">
        <f>E2411/D2411</f>
        <v>1.1125</v>
      </c>
      <c r="P2411" s="6">
        <f>IF(E2411=0,0,E2411/L2411)</f>
        <v>35.6</v>
      </c>
      <c r="Q2411" t="str">
        <f>LEFT(N2411,FIND("/",N2411)-1)</f>
        <v>music</v>
      </c>
      <c r="R2411" t="str">
        <f>RIGHT(N2411,LEN(N2411)-FIND("/",N2411))</f>
        <v>classical music</v>
      </c>
      <c r="S2411" s="10">
        <f>(((J2411/60)/60)/24)+DATE(1970,1,1)</f>
        <v>40829.873657407406</v>
      </c>
      <c r="T2411" s="10">
        <f>(((I2411/60)/60)/24)+DATE(1970,1,1)</f>
        <v>40862.817361111112</v>
      </c>
      <c r="U2411" s="5">
        <f>P2411/3304</f>
        <v>1.0774818401937046E-2</v>
      </c>
      <c r="V2411" s="5">
        <f>L2411/26457</f>
        <v>9.449295082586839E-4</v>
      </c>
    </row>
    <row r="2412" spans="1:22" ht="48" x14ac:dyDescent="0.2">
      <c r="A2412">
        <v>1463</v>
      </c>
      <c r="B2412" s="3" t="s">
        <v>1464</v>
      </c>
      <c r="C2412" s="3" t="s">
        <v>5573</v>
      </c>
      <c r="D2412">
        <v>600</v>
      </c>
      <c r="E2412">
        <v>886</v>
      </c>
      <c r="F2412" t="s">
        <v>8219</v>
      </c>
      <c r="G2412" t="s">
        <v>8224</v>
      </c>
      <c r="H2412" t="s">
        <v>8246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8288</v>
      </c>
      <c r="O2412" s="5">
        <f>E2412/D2412</f>
        <v>1.4766666666666666</v>
      </c>
      <c r="P2412" s="6">
        <f>IF(E2412=0,0,E2412/L2412)</f>
        <v>35.44</v>
      </c>
      <c r="Q2412" t="str">
        <f>LEFT(N2412,FIND("/",N2412)-1)</f>
        <v>publishing</v>
      </c>
      <c r="R2412" t="str">
        <f>RIGHT(N2412,LEN(N2412)-FIND("/",N2412))</f>
        <v>radio &amp; podcasts</v>
      </c>
      <c r="S2412" s="10">
        <f>(((J2412/60)/60)/24)+DATE(1970,1,1)</f>
        <v>41326.911319444444</v>
      </c>
      <c r="T2412" s="10">
        <f>(((I2412/60)/60)/24)+DATE(1970,1,1)</f>
        <v>41371.869652777779</v>
      </c>
      <c r="U2412" s="5">
        <f>P2412/3304</f>
        <v>1.0726392251815981E-2</v>
      </c>
      <c r="V2412" s="5">
        <f>L2412/26457</f>
        <v>9.449295082586839E-4</v>
      </c>
    </row>
    <row r="2413" spans="1:22" ht="48" x14ac:dyDescent="0.2">
      <c r="A2413">
        <v>1174</v>
      </c>
      <c r="B2413" s="3" t="s">
        <v>1175</v>
      </c>
      <c r="C2413" s="3" t="s">
        <v>5284</v>
      </c>
      <c r="D2413">
        <v>15000</v>
      </c>
      <c r="E2413">
        <v>886</v>
      </c>
      <c r="F2413" t="s">
        <v>8221</v>
      </c>
      <c r="G2413" t="s">
        <v>8224</v>
      </c>
      <c r="H2413" t="s">
        <v>8246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8284</v>
      </c>
      <c r="O2413" s="5">
        <f>E2413/D2413</f>
        <v>5.906666666666667E-2</v>
      </c>
      <c r="P2413" s="6">
        <f>IF(E2413=0,0,E2413/L2413)</f>
        <v>46.631578947368418</v>
      </c>
      <c r="Q2413" t="str">
        <f>LEFT(N2413,FIND("/",N2413)-1)</f>
        <v>food</v>
      </c>
      <c r="R2413" t="str">
        <f>RIGHT(N2413,LEN(N2413)-FIND("/",N2413))</f>
        <v>food trucks</v>
      </c>
      <c r="S2413" s="10">
        <f>(((J2413/60)/60)/24)+DATE(1970,1,1)</f>
        <v>42468.84174768519</v>
      </c>
      <c r="T2413" s="10">
        <f>(((I2413/60)/60)/24)+DATE(1970,1,1)</f>
        <v>42498.84174768519</v>
      </c>
      <c r="U2413" s="5">
        <f>P2413/3304</f>
        <v>1.4113674015547343E-2</v>
      </c>
      <c r="V2413" s="5">
        <f>L2413/26457</f>
        <v>7.1814642627659976E-4</v>
      </c>
    </row>
    <row r="2414" spans="1:22" ht="16" x14ac:dyDescent="0.2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5">
        <f>E2414/D2414</f>
        <v>8.85</v>
      </c>
      <c r="P2414" s="6">
        <f>IF(E2414=0,0,E2414/L2414)</f>
        <v>35.4</v>
      </c>
      <c r="Q2414" t="str">
        <f>LEFT(N2414,FIND("/",N2414)-1)</f>
        <v>photography</v>
      </c>
      <c r="R2414" t="str">
        <f>RIGHT(N2414,LEN(N2414)-FIND("/",N2414))</f>
        <v>photobooks</v>
      </c>
      <c r="S2414" s="10">
        <f>(((J2414/60)/60)/24)+DATE(1970,1,1)</f>
        <v>42410.982002314813</v>
      </c>
      <c r="T2414" s="10">
        <f>(((I2414/60)/60)/24)+DATE(1970,1,1)</f>
        <v>42440.982002314813</v>
      </c>
      <c r="U2414" s="5">
        <f>P2414/3304</f>
        <v>1.0714285714285714E-2</v>
      </c>
      <c r="V2414" s="5">
        <f>L2414/26457</f>
        <v>9.449295082586839E-4</v>
      </c>
    </row>
    <row r="2415" spans="1:22" ht="48" x14ac:dyDescent="0.2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5">
        <f>E2415/D2415</f>
        <v>8.8500000000000002E-3</v>
      </c>
      <c r="P2415" s="6">
        <f>IF(E2415=0,0,E2415/L2415)</f>
        <v>80.454545454545453</v>
      </c>
      <c r="Q2415" t="str">
        <f>LEFT(N2415,FIND("/",N2415)-1)</f>
        <v>technology</v>
      </c>
      <c r="R2415" t="str">
        <f>RIGHT(N2415,LEN(N2415)-FIND("/",N2415))</f>
        <v>space exploration</v>
      </c>
      <c r="S2415" s="10">
        <f>(((J2415/60)/60)/24)+DATE(1970,1,1)</f>
        <v>41953.158854166672</v>
      </c>
      <c r="T2415" s="10">
        <f>(((I2415/60)/60)/24)+DATE(1970,1,1)</f>
        <v>41983.158854166672</v>
      </c>
      <c r="U2415" s="5">
        <f>P2415/3304</f>
        <v>2.4350649350649352E-2</v>
      </c>
      <c r="V2415" s="5">
        <f>L2415/26457</f>
        <v>4.1576898363382094E-4</v>
      </c>
    </row>
    <row r="2416" spans="1:22" ht="48" x14ac:dyDescent="0.2">
      <c r="A2416">
        <v>4055</v>
      </c>
      <c r="B2416" s="3" t="s">
        <v>4051</v>
      </c>
      <c r="C2416" s="3" t="s">
        <v>8159</v>
      </c>
      <c r="D2416">
        <v>5000</v>
      </c>
      <c r="E2416">
        <v>881</v>
      </c>
      <c r="F2416" t="s">
        <v>8221</v>
      </c>
      <c r="G2416" t="s">
        <v>8225</v>
      </c>
      <c r="H2416" t="s">
        <v>8247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8271</v>
      </c>
      <c r="O2416" s="5">
        <f>E2416/D2416</f>
        <v>0.1762</v>
      </c>
      <c r="P2416" s="6">
        <f>IF(E2416=0,0,E2416/L2416)</f>
        <v>41.952380952380949</v>
      </c>
      <c r="Q2416" t="str">
        <f>LEFT(N2416,FIND("/",N2416)-1)</f>
        <v>theater</v>
      </c>
      <c r="R2416" t="str">
        <f>RIGHT(N2416,LEN(N2416)-FIND("/",N2416))</f>
        <v>plays</v>
      </c>
      <c r="S2416" s="10">
        <f>(((J2416/60)/60)/24)+DATE(1970,1,1)</f>
        <v>41779.648506944446</v>
      </c>
      <c r="T2416" s="10">
        <f>(((I2416/60)/60)/24)+DATE(1970,1,1)</f>
        <v>41809.648506944446</v>
      </c>
      <c r="U2416" s="5">
        <f>P2416/3304</f>
        <v>1.2697451862100771E-2</v>
      </c>
      <c r="V2416" s="5">
        <f>L2416/26457</f>
        <v>7.9374078693729444E-4</v>
      </c>
    </row>
    <row r="2417" spans="1:22" ht="48" x14ac:dyDescent="0.2">
      <c r="A2417">
        <v>958</v>
      </c>
      <c r="B2417" s="3" t="s">
        <v>959</v>
      </c>
      <c r="C2417" s="3" t="s">
        <v>5068</v>
      </c>
      <c r="D2417">
        <v>7777</v>
      </c>
      <c r="E2417">
        <v>881</v>
      </c>
      <c r="F2417" t="s">
        <v>8221</v>
      </c>
      <c r="G2417" t="s">
        <v>8224</v>
      </c>
      <c r="H2417" t="s">
        <v>8246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8273</v>
      </c>
      <c r="O2417" s="5">
        <f>E2417/D2417</f>
        <v>0.11328275684711328</v>
      </c>
      <c r="P2417" s="6">
        <f>IF(E2417=0,0,E2417/L2417)</f>
        <v>51.823529411764703</v>
      </c>
      <c r="Q2417" t="str">
        <f>LEFT(N2417,FIND("/",N2417)-1)</f>
        <v>technology</v>
      </c>
      <c r="R2417" t="str">
        <f>RIGHT(N2417,LEN(N2417)-FIND("/",N2417))</f>
        <v>wearables</v>
      </c>
      <c r="S2417" s="10">
        <f>(((J2417/60)/60)/24)+DATE(1970,1,1)</f>
        <v>42082.802812499998</v>
      </c>
      <c r="T2417" s="10">
        <f>(((I2417/60)/60)/24)+DATE(1970,1,1)</f>
        <v>42104.207638888889</v>
      </c>
      <c r="U2417" s="5">
        <f>P2417/3304</f>
        <v>1.5685087594359777E-2</v>
      </c>
      <c r="V2417" s="5">
        <f>L2417/26457</f>
        <v>6.4255206561590508E-4</v>
      </c>
    </row>
    <row r="2418" spans="1:22" ht="48" x14ac:dyDescent="0.2">
      <c r="A2418">
        <v>3800</v>
      </c>
      <c r="B2418" s="3" t="s">
        <v>3797</v>
      </c>
      <c r="C2418" s="3" t="s">
        <v>7910</v>
      </c>
      <c r="D2418">
        <v>22000</v>
      </c>
      <c r="E2418">
        <v>881</v>
      </c>
      <c r="F2418" t="s">
        <v>8221</v>
      </c>
      <c r="G2418" t="s">
        <v>8224</v>
      </c>
      <c r="H2418" t="s">
        <v>8246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8305</v>
      </c>
      <c r="O2418" s="5">
        <f>E2418/D2418</f>
        <v>4.0045454545454544E-2</v>
      </c>
      <c r="P2418" s="6">
        <f>IF(E2418=0,0,E2418/L2418)</f>
        <v>55.0625</v>
      </c>
      <c r="Q2418" t="str">
        <f>LEFT(N2418,FIND("/",N2418)-1)</f>
        <v>theater</v>
      </c>
      <c r="R2418" t="str">
        <f>RIGHT(N2418,LEN(N2418)-FIND("/",N2418))</f>
        <v>musical</v>
      </c>
      <c r="S2418" s="10">
        <f>(((J2418/60)/60)/24)+DATE(1970,1,1)</f>
        <v>41982.737071759257</v>
      </c>
      <c r="T2418" s="10">
        <f>(((I2418/60)/60)/24)+DATE(1970,1,1)</f>
        <v>42015.207638888889</v>
      </c>
      <c r="U2418" s="5">
        <f>P2418/3304</f>
        <v>1.6665405569007263E-2</v>
      </c>
      <c r="V2418" s="5">
        <f>L2418/26457</f>
        <v>6.0475488528555774E-4</v>
      </c>
    </row>
    <row r="2419" spans="1:22" ht="48" x14ac:dyDescent="0.2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5">
        <f>E2419/D2419</f>
        <v>1.1891891891891893</v>
      </c>
      <c r="P2419" s="6">
        <f>IF(E2419=0,0,E2419/L2419)</f>
        <v>17.254901960784313</v>
      </c>
      <c r="Q2419" t="str">
        <f>LEFT(N2419,FIND("/",N2419)-1)</f>
        <v>theater</v>
      </c>
      <c r="R2419" t="str">
        <f>RIGHT(N2419,LEN(N2419)-FIND("/",N2419))</f>
        <v>plays</v>
      </c>
      <c r="S2419" s="10">
        <f>(((J2419/60)/60)/24)+DATE(1970,1,1)</f>
        <v>42779.610289351855</v>
      </c>
      <c r="T2419" s="10">
        <f>(((I2419/60)/60)/24)+DATE(1970,1,1)</f>
        <v>42794</v>
      </c>
      <c r="U2419" s="5">
        <f>P2419/3304</f>
        <v>5.2224279542325402E-3</v>
      </c>
      <c r="V2419" s="5">
        <f>L2419/26457</f>
        <v>1.9276561968477152E-3</v>
      </c>
    </row>
    <row r="2420" spans="1:22" ht="48" x14ac:dyDescent="0.2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5">
        <f>E2420/D2420</f>
        <v>7.9909090909090902E-3</v>
      </c>
      <c r="P2420" s="6">
        <f>IF(E2420=0,0,E2420/L2420)</f>
        <v>30.310344827586206</v>
      </c>
      <c r="Q2420" t="str">
        <f>LEFT(N2420,FIND("/",N2420)-1)</f>
        <v>technology</v>
      </c>
      <c r="R2420" t="str">
        <f>RIGHT(N2420,LEN(N2420)-FIND("/",N2420))</f>
        <v>wearables</v>
      </c>
      <c r="S2420" s="10">
        <f>(((J2420/60)/60)/24)+DATE(1970,1,1)</f>
        <v>42208.628692129627</v>
      </c>
      <c r="T2420" s="10">
        <f>(((I2420/60)/60)/24)+DATE(1970,1,1)</f>
        <v>42248.628692129627</v>
      </c>
      <c r="U2420" s="5">
        <f>P2420/3304</f>
        <v>9.1738331802621691E-3</v>
      </c>
      <c r="V2420" s="5">
        <f>L2420/26457</f>
        <v>1.0961182295800734E-3</v>
      </c>
    </row>
    <row r="2421" spans="1:22" ht="48" x14ac:dyDescent="0.2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5">
        <f>E2421/D2421</f>
        <v>0.15103448275862069</v>
      </c>
      <c r="P2421" s="6">
        <f>IF(E2421=0,0,E2421/L2421)</f>
        <v>97.333333333333329</v>
      </c>
      <c r="Q2421" t="str">
        <f>LEFT(N2421,FIND("/",N2421)-1)</f>
        <v>technology</v>
      </c>
      <c r="R2421" t="str">
        <f>RIGHT(N2421,LEN(N2421)-FIND("/",N2421))</f>
        <v>wearables</v>
      </c>
      <c r="S2421" s="10">
        <f>(((J2421/60)/60)/24)+DATE(1970,1,1)</f>
        <v>41816.812094907407</v>
      </c>
      <c r="T2421" s="10">
        <f>(((I2421/60)/60)/24)+DATE(1970,1,1)</f>
        <v>41831.666666666664</v>
      </c>
      <c r="U2421" s="5">
        <f>P2421/3304</f>
        <v>2.9459241323648102E-2</v>
      </c>
      <c r="V2421" s="5">
        <f>L2421/26457</f>
        <v>3.4017462297312621E-4</v>
      </c>
    </row>
    <row r="2422" spans="1:22" ht="48" x14ac:dyDescent="0.2">
      <c r="A2422">
        <v>3664</v>
      </c>
      <c r="B2422" s="3" t="s">
        <v>3661</v>
      </c>
      <c r="C2422" s="3" t="s">
        <v>7774</v>
      </c>
      <c r="D2422">
        <v>800</v>
      </c>
      <c r="E2422">
        <v>875</v>
      </c>
      <c r="F2422" t="s">
        <v>8219</v>
      </c>
      <c r="G2422" t="s">
        <v>8224</v>
      </c>
      <c r="H2422" t="s">
        <v>8246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8271</v>
      </c>
      <c r="O2422" s="5">
        <f>E2422/D2422</f>
        <v>1.09375</v>
      </c>
      <c r="P2422" s="6">
        <f>IF(E2422=0,0,E2422/L2422)</f>
        <v>46.05263157894737</v>
      </c>
      <c r="Q2422" t="str">
        <f>LEFT(N2422,FIND("/",N2422)-1)</f>
        <v>theater</v>
      </c>
      <c r="R2422" t="str">
        <f>RIGHT(N2422,LEN(N2422)-FIND("/",N2422))</f>
        <v>plays</v>
      </c>
      <c r="S2422" s="10">
        <f>(((J2422/60)/60)/24)+DATE(1970,1,1)</f>
        <v>42523.248715277776</v>
      </c>
      <c r="T2422" s="10">
        <f>(((I2422/60)/60)/24)+DATE(1970,1,1)</f>
        <v>42537.248715277776</v>
      </c>
      <c r="U2422" s="5">
        <f>P2422/3304</f>
        <v>1.3938447814451383E-2</v>
      </c>
      <c r="V2422" s="5">
        <f>L2422/26457</f>
        <v>7.1814642627659976E-4</v>
      </c>
    </row>
    <row r="2423" spans="1:22" ht="32" x14ac:dyDescent="0.2">
      <c r="A2423">
        <v>1386</v>
      </c>
      <c r="B2423" s="3" t="s">
        <v>1387</v>
      </c>
      <c r="C2423" s="3" t="s">
        <v>5496</v>
      </c>
      <c r="D2423">
        <v>400</v>
      </c>
      <c r="E2423">
        <v>875</v>
      </c>
      <c r="F2423" t="s">
        <v>8219</v>
      </c>
      <c r="G2423" t="s">
        <v>8224</v>
      </c>
      <c r="H2423" t="s">
        <v>8246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8276</v>
      </c>
      <c r="O2423" s="5">
        <f>E2423/D2423</f>
        <v>2.1875</v>
      </c>
      <c r="P2423" s="6">
        <f>IF(E2423=0,0,E2423/L2423)</f>
        <v>62.5</v>
      </c>
      <c r="Q2423" t="str">
        <f>LEFT(N2423,FIND("/",N2423)-1)</f>
        <v>music</v>
      </c>
      <c r="R2423" t="str">
        <f>RIGHT(N2423,LEN(N2423)-FIND("/",N2423))</f>
        <v>rock</v>
      </c>
      <c r="S2423" s="10">
        <f>(((J2423/60)/60)/24)+DATE(1970,1,1)</f>
        <v>42184.646863425922</v>
      </c>
      <c r="T2423" s="10">
        <f>(((I2423/60)/60)/24)+DATE(1970,1,1)</f>
        <v>42214.646863425922</v>
      </c>
      <c r="U2423" s="5">
        <f>P2423/3304</f>
        <v>1.8916464891041162E-2</v>
      </c>
      <c r="V2423" s="5">
        <f>L2423/26457</f>
        <v>5.2916052462486296E-4</v>
      </c>
    </row>
    <row r="2424" spans="1:22" ht="48" x14ac:dyDescent="0.2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5">
        <f>E2424/D2424</f>
        <v>8.72E-2</v>
      </c>
      <c r="P2424" s="6">
        <f>IF(E2424=0,0,E2424/L2424)</f>
        <v>25.647058823529413</v>
      </c>
      <c r="Q2424" t="str">
        <f>LEFT(N2424,FIND("/",N2424)-1)</f>
        <v>theater</v>
      </c>
      <c r="R2424" t="str">
        <f>RIGHT(N2424,LEN(N2424)-FIND("/",N2424))</f>
        <v>plays</v>
      </c>
      <c r="S2424" s="10">
        <f>(((J2424/60)/60)/24)+DATE(1970,1,1)</f>
        <v>41780.785729166666</v>
      </c>
      <c r="T2424" s="10">
        <f>(((I2424/60)/60)/24)+DATE(1970,1,1)</f>
        <v>41840.785729166666</v>
      </c>
      <c r="U2424" s="5">
        <f>P2424/3304</f>
        <v>7.7624270047001852E-3</v>
      </c>
      <c r="V2424" s="5">
        <f>L2424/26457</f>
        <v>1.2851041312318102E-3</v>
      </c>
    </row>
    <row r="2425" spans="1:22" ht="48" x14ac:dyDescent="0.2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5">
        <f>E2425/D2425</f>
        <v>2.89</v>
      </c>
      <c r="P2425" s="6">
        <f>IF(E2425=0,0,E2425/L2425)</f>
        <v>43.35</v>
      </c>
      <c r="Q2425" t="str">
        <f>LEFT(N2425,FIND("/",N2425)-1)</f>
        <v>theater</v>
      </c>
      <c r="R2425" t="str">
        <f>RIGHT(N2425,LEN(N2425)-FIND("/",N2425))</f>
        <v>plays</v>
      </c>
      <c r="S2425" s="10">
        <f>(((J2425/60)/60)/24)+DATE(1970,1,1)</f>
        <v>42521.291504629626</v>
      </c>
      <c r="T2425" s="10">
        <f>(((I2425/60)/60)/24)+DATE(1970,1,1)</f>
        <v>42529.582638888889</v>
      </c>
      <c r="U2425" s="5">
        <f>P2425/3304</f>
        <v>1.3120460048426151E-2</v>
      </c>
      <c r="V2425" s="5">
        <f>L2425/26457</f>
        <v>7.559436066069471E-4</v>
      </c>
    </row>
    <row r="2426" spans="1:22" ht="48" x14ac:dyDescent="0.2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5">
        <f>E2426/D2426</f>
        <v>0.13307692307692306</v>
      </c>
      <c r="P2426" s="6">
        <f>IF(E2426=0,0,E2426/L2426)</f>
        <v>37.608695652173914</v>
      </c>
      <c r="Q2426" t="str">
        <f>LEFT(N2426,FIND("/",N2426)-1)</f>
        <v>photography</v>
      </c>
      <c r="R2426" t="str">
        <f>RIGHT(N2426,LEN(N2426)-FIND("/",N2426))</f>
        <v>photobooks</v>
      </c>
      <c r="S2426" s="10">
        <f>(((J2426/60)/60)/24)+DATE(1970,1,1)</f>
        <v>42524.318703703699</v>
      </c>
      <c r="T2426" s="10">
        <f>(((I2426/60)/60)/24)+DATE(1970,1,1)</f>
        <v>42554.318703703699</v>
      </c>
      <c r="U2426" s="5">
        <f>P2426/3304</f>
        <v>1.1382777134435204E-2</v>
      </c>
      <c r="V2426" s="5">
        <f>L2426/26457</f>
        <v>8.6933514759798922E-4</v>
      </c>
    </row>
    <row r="2427" spans="1:22" ht="64" x14ac:dyDescent="0.2">
      <c r="A2427">
        <v>956</v>
      </c>
      <c r="B2427" s="3" t="s">
        <v>957</v>
      </c>
      <c r="C2427" s="3" t="s">
        <v>5066</v>
      </c>
      <c r="D2427">
        <v>50000</v>
      </c>
      <c r="E2427">
        <v>861</v>
      </c>
      <c r="F2427" t="s">
        <v>8221</v>
      </c>
      <c r="G2427" t="s">
        <v>8224</v>
      </c>
      <c r="H2427" t="s">
        <v>8246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8273</v>
      </c>
      <c r="O2427" s="5">
        <f>E2427/D2427</f>
        <v>1.7219999999999999E-2</v>
      </c>
      <c r="P2427" s="6">
        <f>IF(E2427=0,0,E2427/L2427)</f>
        <v>50.647058823529413</v>
      </c>
      <c r="Q2427" t="str">
        <f>LEFT(N2427,FIND("/",N2427)-1)</f>
        <v>technology</v>
      </c>
      <c r="R2427" t="str">
        <f>RIGHT(N2427,LEN(N2427)-FIND("/",N2427))</f>
        <v>wearables</v>
      </c>
      <c r="S2427" s="10">
        <f>(((J2427/60)/60)/24)+DATE(1970,1,1)</f>
        <v>42060.913877314815</v>
      </c>
      <c r="T2427" s="10">
        <f>(((I2427/60)/60)/24)+DATE(1970,1,1)</f>
        <v>42120.872210648144</v>
      </c>
      <c r="U2427" s="5">
        <f>P2427/3304</f>
        <v>1.5329012961116651E-2</v>
      </c>
      <c r="V2427" s="5">
        <f>L2427/26457</f>
        <v>6.4255206561590508E-4</v>
      </c>
    </row>
    <row r="2428" spans="1:22" ht="48" x14ac:dyDescent="0.2">
      <c r="A2428">
        <v>473</v>
      </c>
      <c r="B2428" s="3" t="s">
        <v>474</v>
      </c>
      <c r="C2428" s="3" t="s">
        <v>4583</v>
      </c>
      <c r="D2428">
        <v>30000</v>
      </c>
      <c r="E2428">
        <v>861</v>
      </c>
      <c r="F2428" t="s">
        <v>8221</v>
      </c>
      <c r="G2428" t="s">
        <v>8224</v>
      </c>
      <c r="H2428" t="s">
        <v>8246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8270</v>
      </c>
      <c r="O2428" s="5">
        <f>E2428/D2428</f>
        <v>2.87E-2</v>
      </c>
      <c r="P2428" s="6">
        <f>IF(E2428=0,0,E2428/L2428)</f>
        <v>61.5</v>
      </c>
      <c r="Q2428" t="str">
        <f>LEFT(N2428,FIND("/",N2428)-1)</f>
        <v>film &amp; video</v>
      </c>
      <c r="R2428" t="str">
        <f>RIGHT(N2428,LEN(N2428)-FIND("/",N2428))</f>
        <v>animation</v>
      </c>
      <c r="S2428" s="10">
        <f>(((J2428/60)/60)/24)+DATE(1970,1,1)</f>
        <v>41869.698136574072</v>
      </c>
      <c r="T2428" s="10">
        <f>(((I2428/60)/60)/24)+DATE(1970,1,1)</f>
        <v>41899.698136574072</v>
      </c>
      <c r="U2428" s="5">
        <f>P2428/3304</f>
        <v>1.8613801452784504E-2</v>
      </c>
      <c r="V2428" s="5">
        <f>L2428/26457</f>
        <v>5.2916052462486296E-4</v>
      </c>
    </row>
    <row r="2429" spans="1:22" ht="32" x14ac:dyDescent="0.2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5">
        <f>E2429/D2429</f>
        <v>1.5636363636363637</v>
      </c>
      <c r="P2429" s="6">
        <f>IF(E2429=0,0,E2429/L2429)</f>
        <v>26.060606060606062</v>
      </c>
      <c r="Q2429" t="str">
        <f>LEFT(N2429,FIND("/",N2429)-1)</f>
        <v>music</v>
      </c>
      <c r="R2429" t="str">
        <f>RIGHT(N2429,LEN(N2429)-FIND("/",N2429))</f>
        <v>electronic music</v>
      </c>
      <c r="S2429" s="10">
        <f>(((J2429/60)/60)/24)+DATE(1970,1,1)</f>
        <v>40958.717268518521</v>
      </c>
      <c r="T2429" s="10">
        <f>(((I2429/60)/60)/24)+DATE(1970,1,1)</f>
        <v>40981.290972222225</v>
      </c>
      <c r="U2429" s="5">
        <f>P2429/3304</f>
        <v>7.8875926333553462E-3</v>
      </c>
      <c r="V2429" s="5">
        <f>L2429/26457</f>
        <v>1.2473069509014627E-3</v>
      </c>
    </row>
    <row r="2430" spans="1:22" ht="32" x14ac:dyDescent="0.2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5">
        <f>E2430/D2430</f>
        <v>0.156</v>
      </c>
      <c r="P2430" s="6">
        <f>IF(E2430=0,0,E2430/L2430)</f>
        <v>45.157894736842103</v>
      </c>
      <c r="Q2430" t="str">
        <f>LEFT(N2430,FIND("/",N2430)-1)</f>
        <v>photography</v>
      </c>
      <c r="R2430" t="str">
        <f>RIGHT(N2430,LEN(N2430)-FIND("/",N2430))</f>
        <v>photobooks</v>
      </c>
      <c r="S2430" s="10">
        <f>(((J2430/60)/60)/24)+DATE(1970,1,1)</f>
        <v>41766.718009259261</v>
      </c>
      <c r="T2430" s="10">
        <f>(((I2430/60)/60)/24)+DATE(1970,1,1)</f>
        <v>41826.718009259261</v>
      </c>
      <c r="U2430" s="5">
        <f>P2430/3304</f>
        <v>1.3667643685484898E-2</v>
      </c>
      <c r="V2430" s="5">
        <f>L2430/26457</f>
        <v>7.1814642627659976E-4</v>
      </c>
    </row>
    <row r="2431" spans="1:22" ht="48" x14ac:dyDescent="0.2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5">
        <f>E2431/D2431</f>
        <v>0.68400000000000005</v>
      </c>
      <c r="P2431" s="6">
        <f>IF(E2431=0,0,E2431/L2431)</f>
        <v>122.14285714285714</v>
      </c>
      <c r="Q2431" t="str">
        <f>LEFT(N2431,FIND("/",N2431)-1)</f>
        <v>music</v>
      </c>
      <c r="R2431" t="str">
        <f>RIGHT(N2431,LEN(N2431)-FIND("/",N2431))</f>
        <v>faith</v>
      </c>
      <c r="S2431" s="10">
        <f>(((J2431/60)/60)/24)+DATE(1970,1,1)</f>
        <v>42268.625856481478</v>
      </c>
      <c r="T2431" s="10">
        <f>(((I2431/60)/60)/24)+DATE(1970,1,1)</f>
        <v>42298.625856481478</v>
      </c>
      <c r="U2431" s="5">
        <f>P2431/3304</f>
        <v>3.696817710134901E-2</v>
      </c>
      <c r="V2431" s="5">
        <f>L2431/26457</f>
        <v>2.6458026231243148E-4</v>
      </c>
    </row>
    <row r="2432" spans="1:22" ht="48" x14ac:dyDescent="0.2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5">
        <f>E2432/D2432</f>
        <v>1.4200000000000001E-2</v>
      </c>
      <c r="P2432" s="6">
        <f>IF(E2432=0,0,E2432/L2432)</f>
        <v>31.555555555555557</v>
      </c>
      <c r="Q2432" t="str">
        <f>LEFT(N2432,FIND("/",N2432)-1)</f>
        <v>games</v>
      </c>
      <c r="R2432" t="str">
        <f>RIGHT(N2432,LEN(N2432)-FIND("/",N2432))</f>
        <v>video games</v>
      </c>
      <c r="S2432" s="10">
        <f>(((J2432/60)/60)/24)+DATE(1970,1,1)</f>
        <v>42191.023530092592</v>
      </c>
      <c r="T2432" s="10">
        <f>(((I2432/60)/60)/24)+DATE(1970,1,1)</f>
        <v>42221.023530092592</v>
      </c>
      <c r="U2432" s="5">
        <f>P2432/3304</f>
        <v>9.5507129405434498E-3</v>
      </c>
      <c r="V2432" s="5">
        <f>L2432/26457</f>
        <v>1.0205238689193787E-3</v>
      </c>
    </row>
    <row r="2433" spans="1:22" ht="48" x14ac:dyDescent="0.2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5">
        <f>E2433/D2433</f>
        <v>0.34079999999999999</v>
      </c>
      <c r="P2433" s="6">
        <f>IF(E2433=0,0,E2433/L2433)</f>
        <v>35.5</v>
      </c>
      <c r="Q2433" t="str">
        <f>LEFT(N2433,FIND("/",N2433)-1)</f>
        <v>theater</v>
      </c>
      <c r="R2433" t="str">
        <f>RIGHT(N2433,LEN(N2433)-FIND("/",N2433))</f>
        <v>plays</v>
      </c>
      <c r="S2433" s="10">
        <f>(((J2433/60)/60)/24)+DATE(1970,1,1)</f>
        <v>42172.439571759256</v>
      </c>
      <c r="T2433" s="10">
        <f>(((I2433/60)/60)/24)+DATE(1970,1,1)</f>
        <v>42202.439571759256</v>
      </c>
      <c r="U2433" s="5">
        <f>P2433/3304</f>
        <v>1.074455205811138E-2</v>
      </c>
      <c r="V2433" s="5">
        <f>L2433/26457</f>
        <v>9.0713232792833656E-4</v>
      </c>
    </row>
    <row r="2434" spans="1:22" ht="48" x14ac:dyDescent="0.2">
      <c r="A2434">
        <v>2083</v>
      </c>
      <c r="B2434" s="3" t="s">
        <v>2084</v>
      </c>
      <c r="C2434" s="3" t="s">
        <v>6193</v>
      </c>
      <c r="D2434">
        <v>750</v>
      </c>
      <c r="E2434">
        <v>850</v>
      </c>
      <c r="F2434" t="s">
        <v>8219</v>
      </c>
      <c r="G2434" t="s">
        <v>8224</v>
      </c>
      <c r="H2434" t="s">
        <v>8246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8279</v>
      </c>
      <c r="O2434" s="5">
        <f>E2434/D2434</f>
        <v>1.1333333333333333</v>
      </c>
      <c r="P2434" s="6">
        <f>IF(E2434=0,0,E2434/L2434)</f>
        <v>34</v>
      </c>
      <c r="Q2434" t="str">
        <f>LEFT(N2434,FIND("/",N2434)-1)</f>
        <v>music</v>
      </c>
      <c r="R2434" t="str">
        <f>RIGHT(N2434,LEN(N2434)-FIND("/",N2434))</f>
        <v>indie rock</v>
      </c>
      <c r="S2434" s="10">
        <f>(((J2434/60)/60)/24)+DATE(1970,1,1)</f>
        <v>41034.72216435185</v>
      </c>
      <c r="T2434" s="10">
        <f>(((I2434/60)/60)/24)+DATE(1970,1,1)</f>
        <v>41064.72216435185</v>
      </c>
      <c r="U2434" s="5">
        <f>P2434/3304</f>
        <v>1.0290556900726392E-2</v>
      </c>
      <c r="V2434" s="5">
        <f>L2434/26457</f>
        <v>9.449295082586839E-4</v>
      </c>
    </row>
    <row r="2435" spans="1:22" ht="48" x14ac:dyDescent="0.2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8282</v>
      </c>
      <c r="O2435" s="5">
        <f>E2435/D2435</f>
        <v>0.38636363636363635</v>
      </c>
      <c r="P2435" s="6">
        <f>IF(E2435=0,0,E2435/L2435)</f>
        <v>40.476190476190474</v>
      </c>
      <c r="Q2435" t="str">
        <f>LEFT(N2435,FIND("/",N2435)-1)</f>
        <v>games</v>
      </c>
      <c r="R2435" t="str">
        <f>RIGHT(N2435,LEN(N2435)-FIND("/",N2435))</f>
        <v>video games</v>
      </c>
      <c r="S2435" s="10">
        <f>(((J2435/60)/60)/24)+DATE(1970,1,1)</f>
        <v>41572.229849537034</v>
      </c>
      <c r="T2435" s="10">
        <f>(((I2435/60)/60)/24)+DATE(1970,1,1)</f>
        <v>41604.271516203706</v>
      </c>
      <c r="U2435" s="5">
        <f>P2435/3304</f>
        <v>1.2250662977055229E-2</v>
      </c>
      <c r="V2435" s="5">
        <f>L2435/26457</f>
        <v>7.9374078693729444E-4</v>
      </c>
    </row>
    <row r="2436" spans="1:22" ht="64" x14ac:dyDescent="0.2">
      <c r="A2436">
        <v>2837</v>
      </c>
      <c r="B2436" s="3" t="s">
        <v>2837</v>
      </c>
      <c r="C2436" s="3" t="s">
        <v>6947</v>
      </c>
      <c r="D2436">
        <v>850</v>
      </c>
      <c r="E2436">
        <v>850</v>
      </c>
      <c r="F2436" t="s">
        <v>8219</v>
      </c>
      <c r="G2436" t="s">
        <v>8229</v>
      </c>
      <c r="H2436" t="s">
        <v>8251</v>
      </c>
      <c r="I2436">
        <v>1449701284</v>
      </c>
      <c r="J2436">
        <v>1446241684</v>
      </c>
      <c r="K2436" t="b">
        <v>0</v>
      </c>
      <c r="L2436">
        <v>21</v>
      </c>
      <c r="M2436" t="b">
        <v>1</v>
      </c>
      <c r="N2436" t="s">
        <v>8271</v>
      </c>
      <c r="O2436" s="5">
        <f>E2436/D2436</f>
        <v>1</v>
      </c>
      <c r="P2436" s="6">
        <f>IF(E2436=0,0,E2436/L2436)</f>
        <v>40.476190476190474</v>
      </c>
      <c r="Q2436" t="str">
        <f>LEFT(N2436,FIND("/",N2436)-1)</f>
        <v>theater</v>
      </c>
      <c r="R2436" t="str">
        <f>RIGHT(N2436,LEN(N2436)-FIND("/",N2436))</f>
        <v>plays</v>
      </c>
      <c r="S2436" s="10">
        <f>(((J2436/60)/60)/24)+DATE(1970,1,1)</f>
        <v>42307.908379629633</v>
      </c>
      <c r="T2436" s="10">
        <f>(((I2436/60)/60)/24)+DATE(1970,1,1)</f>
        <v>42347.950046296297</v>
      </c>
      <c r="U2436" s="5">
        <f>P2436/3304</f>
        <v>1.2250662977055229E-2</v>
      </c>
      <c r="V2436" s="5">
        <f>L2436/26457</f>
        <v>7.9374078693729444E-4</v>
      </c>
    </row>
    <row r="2437" spans="1:22" ht="48" x14ac:dyDescent="0.2">
      <c r="A2437">
        <v>1737</v>
      </c>
      <c r="B2437" s="3" t="s">
        <v>1738</v>
      </c>
      <c r="C2437" s="3" t="s">
        <v>5847</v>
      </c>
      <c r="D2437">
        <v>4000</v>
      </c>
      <c r="E2437">
        <v>850</v>
      </c>
      <c r="F2437" t="s">
        <v>8221</v>
      </c>
      <c r="G2437" t="s">
        <v>8224</v>
      </c>
      <c r="H2437" t="s">
        <v>8246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8293</v>
      </c>
      <c r="O2437" s="5">
        <f>E2437/D2437</f>
        <v>0.21249999999999999</v>
      </c>
      <c r="P2437" s="6">
        <f>IF(E2437=0,0,E2437/L2437)</f>
        <v>56.666666666666664</v>
      </c>
      <c r="Q2437" t="str">
        <f>LEFT(N2437,FIND("/",N2437)-1)</f>
        <v>music</v>
      </c>
      <c r="R2437" t="str">
        <f>RIGHT(N2437,LEN(N2437)-FIND("/",N2437))</f>
        <v>faith</v>
      </c>
      <c r="S2437" s="10">
        <f>(((J2437/60)/60)/24)+DATE(1970,1,1)</f>
        <v>42175.948981481488</v>
      </c>
      <c r="T2437" s="10">
        <f>(((I2437/60)/60)/24)+DATE(1970,1,1)</f>
        <v>42205.948981481488</v>
      </c>
      <c r="U2437" s="5">
        <f>P2437/3304</f>
        <v>1.7150928167877319E-2</v>
      </c>
      <c r="V2437" s="5">
        <f>L2437/26457</f>
        <v>5.669577049552103E-4</v>
      </c>
    </row>
    <row r="2438" spans="1:22" ht="32" x14ac:dyDescent="0.2">
      <c r="A2438">
        <v>598</v>
      </c>
      <c r="B2438" s="3" t="s">
        <v>599</v>
      </c>
      <c r="C2438" s="3" t="s">
        <v>4708</v>
      </c>
      <c r="D2438">
        <v>2500</v>
      </c>
      <c r="E2438">
        <v>850</v>
      </c>
      <c r="F2438" t="s">
        <v>8221</v>
      </c>
      <c r="G2438" t="s">
        <v>8224</v>
      </c>
      <c r="H2438" t="s">
        <v>8246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8272</v>
      </c>
      <c r="O2438" s="5">
        <f>E2438/D2438</f>
        <v>0.34</v>
      </c>
      <c r="P2438" s="6">
        <f>IF(E2438=0,0,E2438/L2438)</f>
        <v>121.42857142857143</v>
      </c>
      <c r="Q2438" t="str">
        <f>LEFT(N2438,FIND("/",N2438)-1)</f>
        <v>technology</v>
      </c>
      <c r="R2438" t="str">
        <f>RIGHT(N2438,LEN(N2438)-FIND("/",N2438))</f>
        <v>web</v>
      </c>
      <c r="S2438" s="10">
        <f>(((J2438/60)/60)/24)+DATE(1970,1,1)</f>
        <v>41948.00209490741</v>
      </c>
      <c r="T2438" s="10">
        <f>(((I2438/60)/60)/24)+DATE(1970,1,1)</f>
        <v>41978.00209490741</v>
      </c>
      <c r="U2438" s="5">
        <f>P2438/3304</f>
        <v>3.6751988931165686E-2</v>
      </c>
      <c r="V2438" s="5">
        <f>L2438/26457</f>
        <v>2.6458026231243148E-4</v>
      </c>
    </row>
    <row r="2439" spans="1:22" ht="64" x14ac:dyDescent="0.2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5">
        <f>E2439/D2439</f>
        <v>2.1049999999999999E-2</v>
      </c>
      <c r="P2439" s="6">
        <f>IF(E2439=0,0,E2439/L2439)</f>
        <v>70.166666666666671</v>
      </c>
      <c r="Q2439" t="str">
        <f>LEFT(N2439,FIND("/",N2439)-1)</f>
        <v>theater</v>
      </c>
      <c r="R2439" t="str">
        <f>RIGHT(N2439,LEN(N2439)-FIND("/",N2439))</f>
        <v>plays</v>
      </c>
      <c r="S2439" s="10">
        <f>(((J2439/60)/60)/24)+DATE(1970,1,1)</f>
        <v>42248.627013888887</v>
      </c>
      <c r="T2439" s="10">
        <f>(((I2439/60)/60)/24)+DATE(1970,1,1)</f>
        <v>42278.627013888887</v>
      </c>
      <c r="U2439" s="5">
        <f>P2439/3304</f>
        <v>2.1236884584342215E-2</v>
      </c>
      <c r="V2439" s="5">
        <f>L2439/26457</f>
        <v>4.5356616396416828E-4</v>
      </c>
    </row>
    <row r="2440" spans="1:22" ht="48" x14ac:dyDescent="0.2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5">
        <f>E2440/D2440</f>
        <v>1.0475000000000001</v>
      </c>
      <c r="P2440" s="6">
        <f>IF(E2440=0,0,E2440/L2440)</f>
        <v>17.829787234042552</v>
      </c>
      <c r="Q2440" t="str">
        <f>LEFT(N2440,FIND("/",N2440)-1)</f>
        <v>theater</v>
      </c>
      <c r="R2440" t="str">
        <f>RIGHT(N2440,LEN(N2440)-FIND("/",N2440))</f>
        <v>plays</v>
      </c>
      <c r="S2440" s="10">
        <f>(((J2440/60)/60)/24)+DATE(1970,1,1)</f>
        <v>42379.74418981481</v>
      </c>
      <c r="T2440" s="10">
        <f>(((I2440/60)/60)/24)+DATE(1970,1,1)</f>
        <v>42410.875</v>
      </c>
      <c r="U2440" s="5">
        <f>P2440/3304</f>
        <v>5.3964247076399973E-3</v>
      </c>
      <c r="V2440" s="5">
        <f>L2440/26457</f>
        <v>1.7764674755263257E-3</v>
      </c>
    </row>
    <row r="2441" spans="1:22" ht="48" x14ac:dyDescent="0.2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5">
        <f>E2441/D2441</f>
        <v>5.5800000000000002E-2</v>
      </c>
      <c r="P2441" s="6">
        <f>IF(E2441=0,0,E2441/L2441)</f>
        <v>119.57142857142857</v>
      </c>
      <c r="Q2441" t="str">
        <f>LEFT(N2441,FIND("/",N2441)-1)</f>
        <v>technology</v>
      </c>
      <c r="R2441" t="str">
        <f>RIGHT(N2441,LEN(N2441)-FIND("/",N2441))</f>
        <v>wearables</v>
      </c>
      <c r="S2441" s="10">
        <f>(((J2441/60)/60)/24)+DATE(1970,1,1)</f>
        <v>42711.950798611113</v>
      </c>
      <c r="T2441" s="10">
        <f>(((I2441/60)/60)/24)+DATE(1970,1,1)</f>
        <v>42766.98055555555</v>
      </c>
      <c r="U2441" s="5">
        <f>P2441/3304</f>
        <v>3.6189899688689034E-2</v>
      </c>
      <c r="V2441" s="5">
        <f>L2441/26457</f>
        <v>2.6458026231243148E-4</v>
      </c>
    </row>
    <row r="2442" spans="1:22" ht="48" x14ac:dyDescent="0.2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5">
        <f>E2442/D2442</f>
        <v>5.2187499999999998E-2</v>
      </c>
      <c r="P2442" s="6">
        <f>IF(E2442=0,0,E2442/L2442)</f>
        <v>37.954545454545453</v>
      </c>
      <c r="Q2442" t="str">
        <f>LEFT(N2442,FIND("/",N2442)-1)</f>
        <v>publishing</v>
      </c>
      <c r="R2442" t="str">
        <f>RIGHT(N2442,LEN(N2442)-FIND("/",N2442))</f>
        <v>children's books</v>
      </c>
      <c r="S2442" s="10">
        <f>(((J2442/60)/60)/24)+DATE(1970,1,1)</f>
        <v>40938.062476851854</v>
      </c>
      <c r="T2442" s="10">
        <f>(((I2442/60)/60)/24)+DATE(1970,1,1)</f>
        <v>40968.062476851854</v>
      </c>
      <c r="U2442" s="5">
        <f>P2442/3304</f>
        <v>1.1487453224741359E-2</v>
      </c>
      <c r="V2442" s="5">
        <f>L2442/26457</f>
        <v>8.3153796726764188E-4</v>
      </c>
    </row>
    <row r="2443" spans="1:22" ht="32" x14ac:dyDescent="0.2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5">
        <f>E2443/D2443</f>
        <v>1.6619999999999999</v>
      </c>
      <c r="P2443" s="6">
        <f>IF(E2443=0,0,E2443/L2443)</f>
        <v>31.96153846153846</v>
      </c>
      <c r="Q2443" t="str">
        <f>LEFT(N2443,FIND("/",N2443)-1)</f>
        <v>technology</v>
      </c>
      <c r="R2443" t="str">
        <f>RIGHT(N2443,LEN(N2443)-FIND("/",N2443))</f>
        <v>space exploration</v>
      </c>
      <c r="S2443" s="10">
        <f>(((J2443/60)/60)/24)+DATE(1970,1,1)</f>
        <v>42639.549479166672</v>
      </c>
      <c r="T2443" s="10">
        <f>(((I2443/60)/60)/24)+DATE(1970,1,1)</f>
        <v>42655.549479166672</v>
      </c>
      <c r="U2443" s="5">
        <f>P2443/3304</f>
        <v>9.6735891227416639E-3</v>
      </c>
      <c r="V2443" s="5">
        <f>L2443/26457</f>
        <v>9.8272668858903124E-4</v>
      </c>
    </row>
    <row r="2444" spans="1:22" ht="48" x14ac:dyDescent="0.2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5">
        <f>E2444/D2444</f>
        <v>0.23628571428571429</v>
      </c>
      <c r="P2444" s="6">
        <f>IF(E2444=0,0,E2444/L2444)</f>
        <v>23.62857142857143</v>
      </c>
      <c r="Q2444" t="str">
        <f>LEFT(N2444,FIND("/",N2444)-1)</f>
        <v>theater</v>
      </c>
      <c r="R2444" t="str">
        <f>RIGHT(N2444,LEN(N2444)-FIND("/",N2444))</f>
        <v>spaces</v>
      </c>
      <c r="S2444" s="10">
        <f>(((J2444/60)/60)/24)+DATE(1970,1,1)</f>
        <v>42744.416030092587</v>
      </c>
      <c r="T2444" s="10">
        <f>(((I2444/60)/60)/24)+DATE(1970,1,1)</f>
        <v>42774.416030092587</v>
      </c>
      <c r="U2444" s="5">
        <f>P2444/3304</f>
        <v>7.1515046696644761E-3</v>
      </c>
      <c r="V2444" s="5">
        <f>L2444/26457</f>
        <v>1.3229013115621574E-3</v>
      </c>
    </row>
    <row r="2445" spans="1:22" ht="48" x14ac:dyDescent="0.2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5">
        <f>E2445/D2445</f>
        <v>3.3</v>
      </c>
      <c r="P2445" s="6">
        <f>IF(E2445=0,0,E2445/L2445)</f>
        <v>43.421052631578945</v>
      </c>
      <c r="Q2445" t="str">
        <f>LEFT(N2445,FIND("/",N2445)-1)</f>
        <v>theater</v>
      </c>
      <c r="R2445" t="str">
        <f>RIGHT(N2445,LEN(N2445)-FIND("/",N2445))</f>
        <v>plays</v>
      </c>
      <c r="S2445" s="10">
        <f>(((J2445/60)/60)/24)+DATE(1970,1,1)</f>
        <v>42487.62700231481</v>
      </c>
      <c r="T2445" s="10">
        <f>(((I2445/60)/60)/24)+DATE(1970,1,1)</f>
        <v>42521.458333333328</v>
      </c>
      <c r="U2445" s="5">
        <f>P2445/3304</f>
        <v>1.3141965082197017E-2</v>
      </c>
      <c r="V2445" s="5">
        <f>L2445/26457</f>
        <v>7.1814642627659976E-4</v>
      </c>
    </row>
    <row r="2446" spans="1:22" ht="48" x14ac:dyDescent="0.2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5">
        <f>E2446/D2446</f>
        <v>1.177142857142857</v>
      </c>
      <c r="P2446" s="6">
        <f>IF(E2446=0,0,E2446/L2446)</f>
        <v>37.454545454545453</v>
      </c>
      <c r="Q2446" t="str">
        <f>LEFT(N2446,FIND("/",N2446)-1)</f>
        <v>publishing</v>
      </c>
      <c r="R2446" t="str">
        <f>RIGHT(N2446,LEN(N2446)-FIND("/",N2446))</f>
        <v>nonfiction</v>
      </c>
      <c r="S2446" s="10">
        <f>(((J2446/60)/60)/24)+DATE(1970,1,1)</f>
        <v>40590.766886574071</v>
      </c>
      <c r="T2446" s="10">
        <f>(((I2446/60)/60)/24)+DATE(1970,1,1)</f>
        <v>40651.725219907406</v>
      </c>
      <c r="U2446" s="5">
        <f>P2446/3304</f>
        <v>1.133612150561303E-2</v>
      </c>
      <c r="V2446" s="5">
        <f>L2446/26457</f>
        <v>8.3153796726764188E-4</v>
      </c>
    </row>
    <row r="2447" spans="1:22" ht="48" x14ac:dyDescent="0.2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5">
        <f>E2447/D2447</f>
        <v>8.2100000000000006E-2</v>
      </c>
      <c r="P2447" s="6">
        <f>IF(E2447=0,0,E2447/L2447)</f>
        <v>16.755102040816325</v>
      </c>
      <c r="Q2447" t="str">
        <f>LEFT(N2447,FIND("/",N2447)-1)</f>
        <v>film &amp; video</v>
      </c>
      <c r="R2447" t="str">
        <f>RIGHT(N2447,LEN(N2447)-FIND("/",N2447))</f>
        <v>animation</v>
      </c>
      <c r="S2447" s="10">
        <f>(((J2447/60)/60)/24)+DATE(1970,1,1)</f>
        <v>41378.69976851852</v>
      </c>
      <c r="T2447" s="10">
        <f>(((I2447/60)/60)/24)+DATE(1970,1,1)</f>
        <v>41408.69976851852</v>
      </c>
      <c r="U2447" s="5">
        <f>P2447/3304</f>
        <v>5.071156792014626E-3</v>
      </c>
      <c r="V2447" s="5">
        <f>L2447/26457</f>
        <v>1.8520618361870203E-3</v>
      </c>
    </row>
    <row r="2448" spans="1:22" ht="48" x14ac:dyDescent="0.2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5">
        <f>E2448/D2448</f>
        <v>0.16420000000000001</v>
      </c>
      <c r="P2448" s="6">
        <f>IF(E2448=0,0,E2448/L2448)</f>
        <v>68.416666666666671</v>
      </c>
      <c r="Q2448" t="str">
        <f>LEFT(N2448,FIND("/",N2448)-1)</f>
        <v>theater</v>
      </c>
      <c r="R2448" t="str">
        <f>RIGHT(N2448,LEN(N2448)-FIND("/",N2448))</f>
        <v>musical</v>
      </c>
      <c r="S2448" s="10">
        <f>(((J2448/60)/60)/24)+DATE(1970,1,1)</f>
        <v>42409.241747685184</v>
      </c>
      <c r="T2448" s="10">
        <f>(((I2448/60)/60)/24)+DATE(1970,1,1)</f>
        <v>42437.207638888889</v>
      </c>
      <c r="U2448" s="5">
        <f>P2448/3304</f>
        <v>2.070722356739306E-2</v>
      </c>
      <c r="V2448" s="5">
        <f>L2448/26457</f>
        <v>4.5356616396416828E-4</v>
      </c>
    </row>
    <row r="2449" spans="1:22" ht="48" x14ac:dyDescent="0.2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5">
        <f>E2449/D2449</f>
        <v>1.3666666666666667</v>
      </c>
      <c r="P2449" s="6">
        <f>IF(E2449=0,0,E2449/L2449)</f>
        <v>30.37037037037037</v>
      </c>
      <c r="Q2449" t="str">
        <f>LEFT(N2449,FIND("/",N2449)-1)</f>
        <v>music</v>
      </c>
      <c r="R2449" t="str">
        <f>RIGHT(N2449,LEN(N2449)-FIND("/",N2449))</f>
        <v>indie rock</v>
      </c>
      <c r="S2449" s="10">
        <f>(((J2449/60)/60)/24)+DATE(1970,1,1)</f>
        <v>41074.834965277776</v>
      </c>
      <c r="T2449" s="10">
        <f>(((I2449/60)/60)/24)+DATE(1970,1,1)</f>
        <v>41090.165972222225</v>
      </c>
      <c r="U2449" s="5">
        <f>P2449/3304</f>
        <v>9.1920007174244468E-3</v>
      </c>
      <c r="V2449" s="5">
        <f>L2449/26457</f>
        <v>1.0205238689193787E-3</v>
      </c>
    </row>
    <row r="2450" spans="1:22" ht="48" x14ac:dyDescent="0.2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5">
        <f>E2450/D2450</f>
        <v>1.01875</v>
      </c>
      <c r="P2450" s="6">
        <f>IF(E2450=0,0,E2450/L2450)</f>
        <v>58.214285714285715</v>
      </c>
      <c r="Q2450" t="str">
        <f>LEFT(N2450,FIND("/",N2450)-1)</f>
        <v>music</v>
      </c>
      <c r="R2450" t="str">
        <f>RIGHT(N2450,LEN(N2450)-FIND("/",N2450))</f>
        <v>rock</v>
      </c>
      <c r="S2450" s="10">
        <f>(((J2450/60)/60)/24)+DATE(1970,1,1)</f>
        <v>41177.060381944444</v>
      </c>
      <c r="T2450" s="10">
        <f>(((I2450/60)/60)/24)+DATE(1970,1,1)</f>
        <v>41227.102048611108</v>
      </c>
      <c r="U2450" s="5">
        <f>P2450/3304</f>
        <v>1.7619335869941199E-2</v>
      </c>
      <c r="V2450" s="5">
        <f>L2450/26457</f>
        <v>5.2916052462486296E-4</v>
      </c>
    </row>
    <row r="2451" spans="1:22" ht="64" x14ac:dyDescent="0.2">
      <c r="A2451">
        <v>3898</v>
      </c>
      <c r="B2451" s="3" t="s">
        <v>3895</v>
      </c>
      <c r="C2451" s="3" t="s">
        <v>8006</v>
      </c>
      <c r="D2451">
        <v>2500</v>
      </c>
      <c r="E2451">
        <v>814</v>
      </c>
      <c r="F2451" t="s">
        <v>8221</v>
      </c>
      <c r="G2451" t="s">
        <v>8225</v>
      </c>
      <c r="H2451" t="s">
        <v>8247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8271</v>
      </c>
      <c r="O2451" s="5">
        <f>E2451/D2451</f>
        <v>0.3256</v>
      </c>
      <c r="P2451" s="6">
        <f>IF(E2451=0,0,E2451/L2451)</f>
        <v>50.875</v>
      </c>
      <c r="Q2451" t="str">
        <f>LEFT(N2451,FIND("/",N2451)-1)</f>
        <v>theater</v>
      </c>
      <c r="R2451" t="str">
        <f>RIGHT(N2451,LEN(N2451)-FIND("/",N2451))</f>
        <v>plays</v>
      </c>
      <c r="S2451" s="10">
        <f>(((J2451/60)/60)/24)+DATE(1970,1,1)</f>
        <v>42193.482291666667</v>
      </c>
      <c r="T2451" s="10">
        <f>(((I2451/60)/60)/24)+DATE(1970,1,1)</f>
        <v>42233.666666666672</v>
      </c>
      <c r="U2451" s="5">
        <f>P2451/3304</f>
        <v>1.5398002421307505E-2</v>
      </c>
      <c r="V2451" s="5">
        <f>L2451/26457</f>
        <v>6.0475488528555774E-4</v>
      </c>
    </row>
    <row r="2452" spans="1:22" ht="48" x14ac:dyDescent="0.2">
      <c r="A2452">
        <v>743</v>
      </c>
      <c r="B2452" s="3" t="s">
        <v>744</v>
      </c>
      <c r="C2452" s="3" t="s">
        <v>4853</v>
      </c>
      <c r="D2452">
        <v>550</v>
      </c>
      <c r="E2452">
        <v>814</v>
      </c>
      <c r="F2452" t="s">
        <v>8219</v>
      </c>
      <c r="G2452" t="s">
        <v>8224</v>
      </c>
      <c r="H2452" t="s">
        <v>8246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8274</v>
      </c>
      <c r="O2452" s="5">
        <f>E2452/D2452</f>
        <v>1.48</v>
      </c>
      <c r="P2452" s="6">
        <f>IF(E2452=0,0,E2452/L2452)</f>
        <v>54.266666666666666</v>
      </c>
      <c r="Q2452" t="str">
        <f>LEFT(N2452,FIND("/",N2452)-1)</f>
        <v>publishing</v>
      </c>
      <c r="R2452" t="str">
        <f>RIGHT(N2452,LEN(N2452)-FIND("/",N2452))</f>
        <v>nonfiction</v>
      </c>
      <c r="S2452" s="10">
        <f>(((J2452/60)/60)/24)+DATE(1970,1,1)</f>
        <v>40990.709317129629</v>
      </c>
      <c r="T2452" s="10">
        <f>(((I2452/60)/60)/24)+DATE(1970,1,1)</f>
        <v>41015.875</v>
      </c>
      <c r="U2452" s="5">
        <f>P2452/3304</f>
        <v>1.6424535916061338E-2</v>
      </c>
      <c r="V2452" s="5">
        <f>L2452/26457</f>
        <v>5.669577049552103E-4</v>
      </c>
    </row>
    <row r="2453" spans="1:22" ht="48" x14ac:dyDescent="0.2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5">
        <f>E2453/D2453</f>
        <v>1.6259999999999999</v>
      </c>
      <c r="P2453" s="6">
        <f>IF(E2453=0,0,E2453/L2453)</f>
        <v>27.1</v>
      </c>
      <c r="Q2453" t="str">
        <f>LEFT(N2453,FIND("/",N2453)-1)</f>
        <v>games</v>
      </c>
      <c r="R2453" t="str">
        <f>RIGHT(N2453,LEN(N2453)-FIND("/",N2453))</f>
        <v>tabletop games</v>
      </c>
      <c r="S2453" s="10">
        <f>(((J2453/60)/60)/24)+DATE(1970,1,1)</f>
        <v>40906.787581018521</v>
      </c>
      <c r="T2453" s="10">
        <f>(((I2453/60)/60)/24)+DATE(1970,1,1)</f>
        <v>40936.787581018521</v>
      </c>
      <c r="U2453" s="5">
        <f>P2453/3304</f>
        <v>8.2021791767554492E-3</v>
      </c>
      <c r="V2453" s="5">
        <f>L2453/26457</f>
        <v>1.1339154099104206E-3</v>
      </c>
    </row>
    <row r="2454" spans="1:22" ht="48" x14ac:dyDescent="0.2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5">
        <f>E2454/D2454</f>
        <v>1.1585714285714286</v>
      </c>
      <c r="P2454" s="6">
        <f>IF(E2454=0,0,E2454/L2454)</f>
        <v>24.575757575757574</v>
      </c>
      <c r="Q2454" t="str">
        <f>LEFT(N2454,FIND("/",N2454)-1)</f>
        <v>music</v>
      </c>
      <c r="R2454" t="str">
        <f>RIGHT(N2454,LEN(N2454)-FIND("/",N2454))</f>
        <v>rock</v>
      </c>
      <c r="S2454" s="10">
        <f>(((J2454/60)/60)/24)+DATE(1970,1,1)</f>
        <v>41176.684907407405</v>
      </c>
      <c r="T2454" s="10">
        <f>(((I2454/60)/60)/24)+DATE(1970,1,1)</f>
        <v>41206.684907407405</v>
      </c>
      <c r="U2454" s="5">
        <f>P2454/3304</f>
        <v>7.4381832856409121E-3</v>
      </c>
      <c r="V2454" s="5">
        <f>L2454/26457</f>
        <v>1.2473069509014627E-3</v>
      </c>
    </row>
    <row r="2455" spans="1:22" ht="48" x14ac:dyDescent="0.2">
      <c r="A2455">
        <v>3327</v>
      </c>
      <c r="B2455" s="3" t="s">
        <v>3327</v>
      </c>
      <c r="C2455" s="3" t="s">
        <v>7437</v>
      </c>
      <c r="D2455">
        <v>800</v>
      </c>
      <c r="E2455">
        <v>810</v>
      </c>
      <c r="F2455" t="s">
        <v>8219</v>
      </c>
      <c r="G2455" t="s">
        <v>8225</v>
      </c>
      <c r="H2455" t="s">
        <v>8247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8271</v>
      </c>
      <c r="O2455" s="5">
        <f>E2455/D2455</f>
        <v>1.0125</v>
      </c>
      <c r="P2455" s="6">
        <f>IF(E2455=0,0,E2455/L2455)</f>
        <v>24.545454545454547</v>
      </c>
      <c r="Q2455" t="str">
        <f>LEFT(N2455,FIND("/",N2455)-1)</f>
        <v>theater</v>
      </c>
      <c r="R2455" t="str">
        <f>RIGHT(N2455,LEN(N2455)-FIND("/",N2455))</f>
        <v>plays</v>
      </c>
      <c r="S2455" s="10">
        <f>(((J2455/60)/60)/24)+DATE(1970,1,1)</f>
        <v>42468.374606481477</v>
      </c>
      <c r="T2455" s="10">
        <f>(((I2455/60)/60)/24)+DATE(1970,1,1)</f>
        <v>42498.374606481477</v>
      </c>
      <c r="U2455" s="5">
        <f>P2455/3304</f>
        <v>7.4290116662998019E-3</v>
      </c>
      <c r="V2455" s="5">
        <f>L2455/26457</f>
        <v>1.2473069509014627E-3</v>
      </c>
    </row>
    <row r="2456" spans="1:22" ht="48" x14ac:dyDescent="0.2">
      <c r="A2456">
        <v>2300</v>
      </c>
      <c r="B2456" s="3" t="s">
        <v>2301</v>
      </c>
      <c r="C2456" s="3" t="s">
        <v>6410</v>
      </c>
      <c r="D2456">
        <v>800</v>
      </c>
      <c r="E2456">
        <v>810</v>
      </c>
      <c r="F2456" t="s">
        <v>8219</v>
      </c>
      <c r="G2456" t="s">
        <v>8224</v>
      </c>
      <c r="H2456" t="s">
        <v>8246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8276</v>
      </c>
      <c r="O2456" s="5">
        <f>E2456/D2456</f>
        <v>1.0125</v>
      </c>
      <c r="P2456" s="6">
        <f>IF(E2456=0,0,E2456/L2456)</f>
        <v>115.71428571428571</v>
      </c>
      <c r="Q2456" t="str">
        <f>LEFT(N2456,FIND("/",N2456)-1)</f>
        <v>music</v>
      </c>
      <c r="R2456" t="str">
        <f>RIGHT(N2456,LEN(N2456)-FIND("/",N2456))</f>
        <v>rock</v>
      </c>
      <c r="S2456" s="10">
        <f>(((J2456/60)/60)/24)+DATE(1970,1,1)</f>
        <v>41074.727037037039</v>
      </c>
      <c r="T2456" s="10">
        <f>(((I2456/60)/60)/24)+DATE(1970,1,1)</f>
        <v>41088.727037037039</v>
      </c>
      <c r="U2456" s="5">
        <f>P2456/3304</f>
        <v>3.5022483569699066E-2</v>
      </c>
      <c r="V2456" s="5">
        <f>L2456/26457</f>
        <v>2.6458026231243148E-4</v>
      </c>
    </row>
    <row r="2457" spans="1:22" ht="48" x14ac:dyDescent="0.2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5">
        <f>E2457/D2457</f>
        <v>0.26900000000000002</v>
      </c>
      <c r="P2457" s="6">
        <f>IF(E2457=0,0,E2457/L2457)</f>
        <v>36.68181818181818</v>
      </c>
      <c r="Q2457" t="str">
        <f>LEFT(N2457,FIND("/",N2457)-1)</f>
        <v>publishing</v>
      </c>
      <c r="R2457" t="str">
        <f>RIGHT(N2457,LEN(N2457)-FIND("/",N2457))</f>
        <v>translations</v>
      </c>
      <c r="S2457" s="10">
        <f>(((J2457/60)/60)/24)+DATE(1970,1,1)</f>
        <v>41796.531701388885</v>
      </c>
      <c r="T2457" s="10">
        <f>(((I2457/60)/60)/24)+DATE(1970,1,1)</f>
        <v>41833.207638888889</v>
      </c>
      <c r="U2457" s="5">
        <f>P2457/3304</f>
        <v>1.1102245212414704E-2</v>
      </c>
      <c r="V2457" s="5">
        <f>L2457/26457</f>
        <v>8.3153796726764188E-4</v>
      </c>
    </row>
    <row r="2458" spans="1:22" ht="48" x14ac:dyDescent="0.2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5">
        <f>E2458/D2458</f>
        <v>1.0063375000000001</v>
      </c>
      <c r="P2458" s="6">
        <f>IF(E2458=0,0,E2458/L2458)</f>
        <v>35.003043478260871</v>
      </c>
      <c r="Q2458" t="str">
        <f>LEFT(N2458,FIND("/",N2458)-1)</f>
        <v>technology</v>
      </c>
      <c r="R2458" t="str">
        <f>RIGHT(N2458,LEN(N2458)-FIND("/",N2458))</f>
        <v>hardware</v>
      </c>
      <c r="S2458" s="10">
        <f>(((J2458/60)/60)/24)+DATE(1970,1,1)</f>
        <v>40102.918055555558</v>
      </c>
      <c r="T2458" s="10">
        <f>(((I2458/60)/60)/24)+DATE(1970,1,1)</f>
        <v>40140.249305555553</v>
      </c>
      <c r="U2458" s="5">
        <f>P2458/3304</f>
        <v>1.0594141488577746E-2</v>
      </c>
      <c r="V2458" s="5">
        <f>L2458/26457</f>
        <v>8.6933514759798922E-4</v>
      </c>
    </row>
    <row r="2459" spans="1:22" ht="48" x14ac:dyDescent="0.2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5">
        <f>E2459/D2459</f>
        <v>6.7083333333333328E-2</v>
      </c>
      <c r="P2459" s="6">
        <f>IF(E2459=0,0,E2459/L2459)</f>
        <v>80.5</v>
      </c>
      <c r="Q2459" t="str">
        <f>LEFT(N2459,FIND("/",N2459)-1)</f>
        <v>publishing</v>
      </c>
      <c r="R2459" t="str">
        <f>RIGHT(N2459,LEN(N2459)-FIND("/",N2459))</f>
        <v>translations</v>
      </c>
      <c r="S2459" s="10">
        <f>(((J2459/60)/60)/24)+DATE(1970,1,1)</f>
        <v>42673.625868055555</v>
      </c>
      <c r="T2459" s="10">
        <f>(((I2459/60)/60)/24)+DATE(1970,1,1)</f>
        <v>42714.458333333328</v>
      </c>
      <c r="U2459" s="5">
        <f>P2459/3304</f>
        <v>2.4364406779661018E-2</v>
      </c>
      <c r="V2459" s="5">
        <f>L2459/26457</f>
        <v>3.7797180330347355E-4</v>
      </c>
    </row>
    <row r="2460" spans="1:22" ht="48" x14ac:dyDescent="0.2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5">
        <f>E2460/D2460</f>
        <v>0.20125000000000001</v>
      </c>
      <c r="P2460" s="6">
        <f>IF(E2460=0,0,E2460/L2460)</f>
        <v>100.625</v>
      </c>
      <c r="Q2460" t="str">
        <f>LEFT(N2460,FIND("/",N2460)-1)</f>
        <v>theater</v>
      </c>
      <c r="R2460" t="str">
        <f>RIGHT(N2460,LEN(N2460)-FIND("/",N2460))</f>
        <v>plays</v>
      </c>
      <c r="S2460" s="10">
        <f>(((J2460/60)/60)/24)+DATE(1970,1,1)</f>
        <v>42548.449861111112</v>
      </c>
      <c r="T2460" s="10">
        <f>(((I2460/60)/60)/24)+DATE(1970,1,1)</f>
        <v>42568.449861111112</v>
      </c>
      <c r="U2460" s="5">
        <f>P2460/3304</f>
        <v>3.045550847457627E-2</v>
      </c>
      <c r="V2460" s="5">
        <f>L2460/26457</f>
        <v>3.0237744264277887E-4</v>
      </c>
    </row>
    <row r="2461" spans="1:22" ht="48" x14ac:dyDescent="0.2">
      <c r="A2461">
        <v>2746</v>
      </c>
      <c r="B2461" s="3" t="s">
        <v>2746</v>
      </c>
      <c r="C2461" s="3" t="s">
        <v>6856</v>
      </c>
      <c r="D2461">
        <v>3000</v>
      </c>
      <c r="E2461">
        <v>801</v>
      </c>
      <c r="F2461" t="s">
        <v>8221</v>
      </c>
      <c r="G2461" t="s">
        <v>8224</v>
      </c>
      <c r="H2461" t="s">
        <v>8246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8304</v>
      </c>
      <c r="O2461" s="5">
        <f>E2461/D2461</f>
        <v>0.26700000000000002</v>
      </c>
      <c r="P2461" s="6">
        <f>IF(E2461=0,0,E2461/L2461)</f>
        <v>42.157894736842103</v>
      </c>
      <c r="Q2461" t="str">
        <f>LEFT(N2461,FIND("/",N2461)-1)</f>
        <v>publishing</v>
      </c>
      <c r="R2461" t="str">
        <f>RIGHT(N2461,LEN(N2461)-FIND("/",N2461))</f>
        <v>children's books</v>
      </c>
      <c r="S2461" s="10">
        <f>(((J2461/60)/60)/24)+DATE(1970,1,1)</f>
        <v>41850.781377314815</v>
      </c>
      <c r="T2461" s="10">
        <f>(((I2461/60)/60)/24)+DATE(1970,1,1)</f>
        <v>41880.781377314815</v>
      </c>
      <c r="U2461" s="5">
        <f>P2461/3304</f>
        <v>1.2759653370714922E-2</v>
      </c>
      <c r="V2461" s="5">
        <f>L2461/26457</f>
        <v>7.1814642627659976E-4</v>
      </c>
    </row>
    <row r="2462" spans="1:22" ht="48" x14ac:dyDescent="0.2">
      <c r="A2462">
        <v>2452</v>
      </c>
      <c r="B2462" s="3" t="s">
        <v>2453</v>
      </c>
      <c r="C2462" s="3" t="s">
        <v>6562</v>
      </c>
      <c r="D2462">
        <v>600</v>
      </c>
      <c r="E2462">
        <v>801</v>
      </c>
      <c r="F2462" t="s">
        <v>8219</v>
      </c>
      <c r="G2462" t="s">
        <v>8224</v>
      </c>
      <c r="H2462" t="s">
        <v>8246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8298</v>
      </c>
      <c r="O2462" s="5">
        <f>E2462/D2462</f>
        <v>1.335</v>
      </c>
      <c r="P2462" s="6">
        <f>IF(E2462=0,0,E2462/L2462)</f>
        <v>53.4</v>
      </c>
      <c r="Q2462" t="str">
        <f>LEFT(N2462,FIND("/",N2462)-1)</f>
        <v>food</v>
      </c>
      <c r="R2462" t="str">
        <f>RIGHT(N2462,LEN(N2462)-FIND("/",N2462))</f>
        <v>small batch</v>
      </c>
      <c r="S2462" s="10">
        <f>(((J2462/60)/60)/24)+DATE(1970,1,1)</f>
        <v>42338.84375</v>
      </c>
      <c r="T2462" s="10">
        <f>(((I2462/60)/60)/24)+DATE(1970,1,1)</f>
        <v>42367.958333333328</v>
      </c>
      <c r="U2462" s="5">
        <f>P2462/3304</f>
        <v>1.6162227602905567E-2</v>
      </c>
      <c r="V2462" s="5">
        <f>L2462/26457</f>
        <v>5.669577049552103E-4</v>
      </c>
    </row>
    <row r="2463" spans="1:22" ht="48" x14ac:dyDescent="0.2">
      <c r="A2463">
        <v>3608</v>
      </c>
      <c r="B2463" s="3" t="s">
        <v>3607</v>
      </c>
      <c r="C2463" s="3" t="s">
        <v>7718</v>
      </c>
      <c r="D2463">
        <v>800</v>
      </c>
      <c r="E2463">
        <v>800</v>
      </c>
      <c r="F2463" t="s">
        <v>8219</v>
      </c>
      <c r="G2463" t="s">
        <v>8225</v>
      </c>
      <c r="H2463" t="s">
        <v>8247</v>
      </c>
      <c r="I2463">
        <v>1466172000</v>
      </c>
      <c r="J2463">
        <v>1463418090</v>
      </c>
      <c r="K2463" t="b">
        <v>0</v>
      </c>
      <c r="L2463">
        <v>27</v>
      </c>
      <c r="M2463" t="b">
        <v>1</v>
      </c>
      <c r="N2463" t="s">
        <v>8271</v>
      </c>
      <c r="O2463" s="5">
        <f>E2463/D2463</f>
        <v>1</v>
      </c>
      <c r="P2463" s="6">
        <f>IF(E2463=0,0,E2463/L2463)</f>
        <v>29.62962962962963</v>
      </c>
      <c r="Q2463" t="str">
        <f>LEFT(N2463,FIND("/",N2463)-1)</f>
        <v>theater</v>
      </c>
      <c r="R2463" t="str">
        <f>RIGHT(N2463,LEN(N2463)-FIND("/",N2463))</f>
        <v>plays</v>
      </c>
      <c r="S2463" s="10">
        <f>(((J2463/60)/60)/24)+DATE(1970,1,1)</f>
        <v>42506.709375000006</v>
      </c>
      <c r="T2463" s="10">
        <f>(((I2463/60)/60)/24)+DATE(1970,1,1)</f>
        <v>42538.583333333328</v>
      </c>
      <c r="U2463" s="5">
        <f>P2463/3304</f>
        <v>8.9678055779750694E-3</v>
      </c>
      <c r="V2463" s="5">
        <f>L2463/26457</f>
        <v>1.0205238689193787E-3</v>
      </c>
    </row>
    <row r="2464" spans="1:22" ht="48" x14ac:dyDescent="0.2">
      <c r="A2464">
        <v>25</v>
      </c>
      <c r="B2464" s="3" t="s">
        <v>27</v>
      </c>
      <c r="C2464" s="3" t="s">
        <v>4136</v>
      </c>
      <c r="D2464">
        <v>600</v>
      </c>
      <c r="E2464">
        <v>800</v>
      </c>
      <c r="F2464" t="s">
        <v>8219</v>
      </c>
      <c r="G2464" t="s">
        <v>8224</v>
      </c>
      <c r="H2464" t="s">
        <v>8246</v>
      </c>
      <c r="I2464">
        <v>1452299761</v>
      </c>
      <c r="J2464">
        <v>1447115761</v>
      </c>
      <c r="K2464" t="b">
        <v>0</v>
      </c>
      <c r="L2464">
        <v>14</v>
      </c>
      <c r="M2464" t="b">
        <v>1</v>
      </c>
      <c r="N2464" t="s">
        <v>8265</v>
      </c>
      <c r="O2464" s="5">
        <f>E2464/D2464</f>
        <v>1.3333333333333333</v>
      </c>
      <c r="P2464" s="6">
        <f>IF(E2464=0,0,E2464/L2464)</f>
        <v>57.142857142857146</v>
      </c>
      <c r="Q2464" t="str">
        <f>LEFT(N2464,FIND("/",N2464)-1)</f>
        <v>film &amp; video</v>
      </c>
      <c r="R2464" t="str">
        <f>RIGHT(N2464,LEN(N2464)-FIND("/",N2464))</f>
        <v>television</v>
      </c>
      <c r="S2464" s="10">
        <f>(((J2464/60)/60)/24)+DATE(1970,1,1)</f>
        <v>42318.025011574078</v>
      </c>
      <c r="T2464" s="10">
        <f>(((I2464/60)/60)/24)+DATE(1970,1,1)</f>
        <v>42378.025011574078</v>
      </c>
      <c r="U2464" s="5">
        <f>P2464/3304</f>
        <v>1.7295053614666208E-2</v>
      </c>
      <c r="V2464" s="5">
        <f>L2464/26457</f>
        <v>5.2916052462486296E-4</v>
      </c>
    </row>
    <row r="2465" spans="1:22" ht="48" x14ac:dyDescent="0.2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5">
        <f>E2465/D2465</f>
        <v>0.18181818181818182</v>
      </c>
      <c r="P2465" s="6">
        <f>IF(E2465=0,0,E2465/L2465)</f>
        <v>88.888888888888886</v>
      </c>
      <c r="Q2465" t="str">
        <f>LEFT(N2465,FIND("/",N2465)-1)</f>
        <v>publishing</v>
      </c>
      <c r="R2465" t="str">
        <f>RIGHT(N2465,LEN(N2465)-FIND("/",N2465))</f>
        <v>translations</v>
      </c>
      <c r="S2465" s="10">
        <f>(((J2465/60)/60)/24)+DATE(1970,1,1)</f>
        <v>42192.675821759258</v>
      </c>
      <c r="T2465" s="10">
        <f>(((I2465/60)/60)/24)+DATE(1970,1,1)</f>
        <v>42232.675821759258</v>
      </c>
      <c r="U2465" s="5">
        <f>P2465/3304</f>
        <v>2.6903416733925208E-2</v>
      </c>
      <c r="V2465" s="5">
        <f>L2465/26457</f>
        <v>3.4017462297312621E-4</v>
      </c>
    </row>
    <row r="2466" spans="1:22" ht="32" x14ac:dyDescent="0.2">
      <c r="A2466">
        <v>187</v>
      </c>
      <c r="B2466" s="3" t="s">
        <v>189</v>
      </c>
      <c r="C2466" s="3" t="s">
        <v>4297</v>
      </c>
      <c r="D2466">
        <v>5000</v>
      </c>
      <c r="E2466">
        <v>800</v>
      </c>
      <c r="F2466" t="s">
        <v>8221</v>
      </c>
      <c r="G2466" t="s">
        <v>8224</v>
      </c>
      <c r="H2466" t="s">
        <v>8246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8268</v>
      </c>
      <c r="O2466" s="5">
        <f>E2466/D2466</f>
        <v>0.16</v>
      </c>
      <c r="P2466" s="6">
        <f>IF(E2466=0,0,E2466/L2466)</f>
        <v>160</v>
      </c>
      <c r="Q2466" t="str">
        <f>LEFT(N2466,FIND("/",N2466)-1)</f>
        <v>film &amp; video</v>
      </c>
      <c r="R2466" t="str">
        <f>RIGHT(N2466,LEN(N2466)-FIND("/",N2466))</f>
        <v>drama</v>
      </c>
      <c r="S2466" s="10">
        <f>(((J2466/60)/60)/24)+DATE(1970,1,1)</f>
        <v>42182.234456018516</v>
      </c>
      <c r="T2466" s="10">
        <f>(((I2466/60)/60)/24)+DATE(1970,1,1)</f>
        <v>42206.290972222225</v>
      </c>
      <c r="U2466" s="5">
        <f>P2466/3304</f>
        <v>4.8426150121065374E-2</v>
      </c>
      <c r="V2466" s="5">
        <f>L2466/26457</f>
        <v>1.8898590165173677E-4</v>
      </c>
    </row>
    <row r="2467" spans="1:22" ht="48" x14ac:dyDescent="0.2">
      <c r="A2467">
        <v>2684</v>
      </c>
      <c r="B2467" s="3" t="s">
        <v>2684</v>
      </c>
      <c r="C2467" s="3" t="s">
        <v>6794</v>
      </c>
      <c r="D2467">
        <v>70000</v>
      </c>
      <c r="E2467">
        <v>800</v>
      </c>
      <c r="F2467" t="s">
        <v>8221</v>
      </c>
      <c r="G2467" t="s">
        <v>8224</v>
      </c>
      <c r="H2467" t="s">
        <v>8246</v>
      </c>
      <c r="I2467">
        <v>1407621425</v>
      </c>
      <c r="J2467">
        <v>1404165425</v>
      </c>
      <c r="K2467" t="b">
        <v>0</v>
      </c>
      <c r="L2467">
        <v>4</v>
      </c>
      <c r="M2467" t="b">
        <v>0</v>
      </c>
      <c r="N2467" t="s">
        <v>8284</v>
      </c>
      <c r="O2467" s="5">
        <f>E2467/D2467</f>
        <v>1.1428571428571429E-2</v>
      </c>
      <c r="P2467" s="6">
        <f>IF(E2467=0,0,E2467/L2467)</f>
        <v>200</v>
      </c>
      <c r="Q2467" t="str">
        <f>LEFT(N2467,FIND("/",N2467)-1)</f>
        <v>food</v>
      </c>
      <c r="R2467" t="str">
        <f>RIGHT(N2467,LEN(N2467)-FIND("/",N2467))</f>
        <v>food trucks</v>
      </c>
      <c r="S2467" s="10">
        <f>(((J2467/60)/60)/24)+DATE(1970,1,1)</f>
        <v>41820.914641203701</v>
      </c>
      <c r="T2467" s="10">
        <f>(((I2467/60)/60)/24)+DATE(1970,1,1)</f>
        <v>41860.914641203701</v>
      </c>
      <c r="U2467" s="5">
        <f>P2467/3304</f>
        <v>6.0532687651331719E-2</v>
      </c>
      <c r="V2467" s="5">
        <f>L2467/26457</f>
        <v>1.5118872132138944E-4</v>
      </c>
    </row>
    <row r="2468" spans="1:22" ht="32" x14ac:dyDescent="0.2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5">
        <f>E2468/D2468</f>
        <v>2.6666666666666668E-2</v>
      </c>
      <c r="P2468" s="6">
        <f>IF(E2468=0,0,E2468/L2468)</f>
        <v>800</v>
      </c>
      <c r="Q2468" t="str">
        <f>LEFT(N2468,FIND("/",N2468)-1)</f>
        <v>theater</v>
      </c>
      <c r="R2468" t="str">
        <f>RIGHT(N2468,LEN(N2468)-FIND("/",N2468))</f>
        <v>plays</v>
      </c>
      <c r="S2468" s="10">
        <f>(((J2468/60)/60)/24)+DATE(1970,1,1)</f>
        <v>42693.031828703708</v>
      </c>
      <c r="T2468" s="10">
        <f>(((I2468/60)/60)/24)+DATE(1970,1,1)</f>
        <v>42723.031828703708</v>
      </c>
      <c r="U2468" s="5">
        <f>P2468/3304</f>
        <v>0.24213075060532688</v>
      </c>
      <c r="V2468" s="5">
        <f>L2468/26457</f>
        <v>3.7797180330347359E-5</v>
      </c>
    </row>
    <row r="2469" spans="1:22" ht="48" x14ac:dyDescent="0.2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5">
        <f>E2469/D2469</f>
        <v>2.6566666666666667</v>
      </c>
      <c r="P2469" s="6">
        <f>IF(E2469=0,0,E2469/L2469)</f>
        <v>26.566666666666666</v>
      </c>
      <c r="Q2469" t="str">
        <f>LEFT(N2469,FIND("/",N2469)-1)</f>
        <v>music</v>
      </c>
      <c r="R2469" t="str">
        <f>RIGHT(N2469,LEN(N2469)-FIND("/",N2469))</f>
        <v>indie rock</v>
      </c>
      <c r="S2469" s="10">
        <f>(((J2469/60)/60)/24)+DATE(1970,1,1)</f>
        <v>40991.708055555559</v>
      </c>
      <c r="T2469" s="10">
        <f>(((I2469/60)/60)/24)+DATE(1970,1,1)</f>
        <v>41021.708055555559</v>
      </c>
      <c r="U2469" s="5">
        <f>P2469/3304</f>
        <v>8.0407586763518966E-3</v>
      </c>
      <c r="V2469" s="5">
        <f>L2469/26457</f>
        <v>1.1339154099104206E-3</v>
      </c>
    </row>
    <row r="2470" spans="1:22" ht="48" x14ac:dyDescent="0.2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5">
        <f>E2470/D2470</f>
        <v>0.15920000000000001</v>
      </c>
      <c r="P2470" s="6">
        <f>IF(E2470=0,0,E2470/L2470)</f>
        <v>88.444444444444443</v>
      </c>
      <c r="Q2470" t="str">
        <f>LEFT(N2470,FIND("/",N2470)-1)</f>
        <v>theater</v>
      </c>
      <c r="R2470" t="str">
        <f>RIGHT(N2470,LEN(N2470)-FIND("/",N2470))</f>
        <v>spaces</v>
      </c>
      <c r="S2470" s="10">
        <f>(((J2470/60)/60)/24)+DATE(1970,1,1)</f>
        <v>42566.948414351849</v>
      </c>
      <c r="T2470" s="10">
        <f>(((I2470/60)/60)/24)+DATE(1970,1,1)</f>
        <v>42596.948414351849</v>
      </c>
      <c r="U2470" s="5">
        <f>P2470/3304</f>
        <v>2.6768899650255581E-2</v>
      </c>
      <c r="V2470" s="5">
        <f>L2470/26457</f>
        <v>3.4017462297312621E-4</v>
      </c>
    </row>
    <row r="2471" spans="1:22" ht="48" x14ac:dyDescent="0.2">
      <c r="A2471">
        <v>3096</v>
      </c>
      <c r="B2471" s="3" t="s">
        <v>3096</v>
      </c>
      <c r="C2471" s="3" t="s">
        <v>7206</v>
      </c>
      <c r="D2471">
        <v>20000</v>
      </c>
      <c r="E2471">
        <v>795</v>
      </c>
      <c r="F2471" t="s">
        <v>8221</v>
      </c>
      <c r="G2471" t="s">
        <v>8224</v>
      </c>
      <c r="H2471" t="s">
        <v>8246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8303</v>
      </c>
      <c r="O2471" s="5">
        <f>E2471/D2471</f>
        <v>3.9750000000000001E-2</v>
      </c>
      <c r="P2471" s="6">
        <f>IF(E2471=0,0,E2471/L2471)</f>
        <v>56.785714285714285</v>
      </c>
      <c r="Q2471" t="str">
        <f>LEFT(N2471,FIND("/",N2471)-1)</f>
        <v>theater</v>
      </c>
      <c r="R2471" t="str">
        <f>RIGHT(N2471,LEN(N2471)-FIND("/",N2471))</f>
        <v>spaces</v>
      </c>
      <c r="S2471" s="10">
        <f>(((J2471/60)/60)/24)+DATE(1970,1,1)</f>
        <v>42114.825532407413</v>
      </c>
      <c r="T2471" s="10">
        <f>(((I2471/60)/60)/24)+DATE(1970,1,1)</f>
        <v>42144.825532407413</v>
      </c>
      <c r="U2471" s="5">
        <f>P2471/3304</f>
        <v>1.7186959529574542E-2</v>
      </c>
      <c r="V2471" s="5">
        <f>L2471/26457</f>
        <v>5.2916052462486296E-4</v>
      </c>
    </row>
    <row r="2472" spans="1:22" ht="48" x14ac:dyDescent="0.2">
      <c r="A2472">
        <v>2931</v>
      </c>
      <c r="B2472" s="3" t="s">
        <v>2931</v>
      </c>
      <c r="C2472" s="3" t="s">
        <v>7041</v>
      </c>
      <c r="D2472">
        <v>750</v>
      </c>
      <c r="E2472">
        <v>795</v>
      </c>
      <c r="F2472" t="s">
        <v>8219</v>
      </c>
      <c r="G2472" t="s">
        <v>8229</v>
      </c>
      <c r="H2472" t="s">
        <v>8251</v>
      </c>
      <c r="I2472">
        <v>1410761280</v>
      </c>
      <c r="J2472">
        <v>1408604363</v>
      </c>
      <c r="K2472" t="b">
        <v>0</v>
      </c>
      <c r="L2472">
        <v>9</v>
      </c>
      <c r="M2472" t="b">
        <v>1</v>
      </c>
      <c r="N2472" t="s">
        <v>8305</v>
      </c>
      <c r="O2472" s="5">
        <f>E2472/D2472</f>
        <v>1.06</v>
      </c>
      <c r="P2472" s="6">
        <f>IF(E2472=0,0,E2472/L2472)</f>
        <v>88.333333333333329</v>
      </c>
      <c r="Q2472" t="str">
        <f>LEFT(N2472,FIND("/",N2472)-1)</f>
        <v>theater</v>
      </c>
      <c r="R2472" t="str">
        <f>RIGHT(N2472,LEN(N2472)-FIND("/",N2472))</f>
        <v>musical</v>
      </c>
      <c r="S2472" s="10">
        <f>(((J2472/60)/60)/24)+DATE(1970,1,1)</f>
        <v>41872.291238425925</v>
      </c>
      <c r="T2472" s="10">
        <f>(((I2472/60)/60)/24)+DATE(1970,1,1)</f>
        <v>41897.255555555559</v>
      </c>
      <c r="U2472" s="5">
        <f>P2472/3304</f>
        <v>2.6735270379338174E-2</v>
      </c>
      <c r="V2472" s="5">
        <f>L2472/26457</f>
        <v>3.4017462297312621E-4</v>
      </c>
    </row>
    <row r="2473" spans="1:22" ht="48" x14ac:dyDescent="0.2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5">
        <f>E2473/D2473</f>
        <v>0.53</v>
      </c>
      <c r="P2473" s="6">
        <f>IF(E2473=0,0,E2473/L2473)</f>
        <v>88.333333333333329</v>
      </c>
      <c r="Q2473" t="str">
        <f>LEFT(N2473,FIND("/",N2473)-1)</f>
        <v>theater</v>
      </c>
      <c r="R2473" t="str">
        <f>RIGHT(N2473,LEN(N2473)-FIND("/",N2473))</f>
        <v>plays</v>
      </c>
      <c r="S2473" s="10">
        <f>(((J2473/60)/60)/24)+DATE(1970,1,1)</f>
        <v>42534.933321759265</v>
      </c>
      <c r="T2473" s="10">
        <f>(((I2473/60)/60)/24)+DATE(1970,1,1)</f>
        <v>42554.832638888889</v>
      </c>
      <c r="U2473" s="5">
        <f>P2473/3304</f>
        <v>2.6735270379338174E-2</v>
      </c>
      <c r="V2473" s="5">
        <f>L2473/26457</f>
        <v>3.4017462297312621E-4</v>
      </c>
    </row>
    <row r="2474" spans="1:22" ht="48" x14ac:dyDescent="0.2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5">
        <f>E2474/D2474</f>
        <v>1.5820000000000001</v>
      </c>
      <c r="P2474" s="6">
        <f>IF(E2474=0,0,E2474/L2474)</f>
        <v>79.099999999999994</v>
      </c>
      <c r="Q2474" t="str">
        <f>LEFT(N2474,FIND("/",N2474)-1)</f>
        <v>theater</v>
      </c>
      <c r="R2474" t="str">
        <f>RIGHT(N2474,LEN(N2474)-FIND("/",N2474))</f>
        <v>plays</v>
      </c>
      <c r="S2474" s="10">
        <f>(((J2474/60)/60)/24)+DATE(1970,1,1)</f>
        <v>42121.249814814815</v>
      </c>
      <c r="T2474" s="10">
        <f>(((I2474/60)/60)/24)+DATE(1970,1,1)</f>
        <v>42142.249814814815</v>
      </c>
      <c r="U2474" s="5">
        <f>P2474/3304</f>
        <v>2.3940677966101692E-2</v>
      </c>
      <c r="V2474" s="5">
        <f>L2474/26457</f>
        <v>3.7797180330347355E-4</v>
      </c>
    </row>
    <row r="2475" spans="1:22" ht="48" x14ac:dyDescent="0.2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5">
        <f>E2475/D2475</f>
        <v>1.2123076923076924E-2</v>
      </c>
      <c r="P2475" s="6">
        <f>IF(E2475=0,0,E2475/L2475)</f>
        <v>112.57142857142857</v>
      </c>
      <c r="Q2475" t="str">
        <f>LEFT(N2475,FIND("/",N2475)-1)</f>
        <v>technology</v>
      </c>
      <c r="R2475" t="str">
        <f>RIGHT(N2475,LEN(N2475)-FIND("/",N2475))</f>
        <v>web</v>
      </c>
      <c r="S2475" s="10">
        <f>(((J2475/60)/60)/24)+DATE(1970,1,1)</f>
        <v>42191.70175925926</v>
      </c>
      <c r="T2475" s="10">
        <f>(((I2475/60)/60)/24)+DATE(1970,1,1)</f>
        <v>42221.70175925926</v>
      </c>
      <c r="U2475" s="5">
        <f>P2475/3304</f>
        <v>3.4071255620892422E-2</v>
      </c>
      <c r="V2475" s="5">
        <f>L2475/26457</f>
        <v>2.6458026231243148E-4</v>
      </c>
    </row>
    <row r="2476" spans="1:22" ht="48" x14ac:dyDescent="0.2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5">
        <f>E2476/D2476</f>
        <v>1.0550335570469798</v>
      </c>
      <c r="P2476" s="6">
        <f>IF(E2476=0,0,E2476/L2476)</f>
        <v>23.117647058823529</v>
      </c>
      <c r="Q2476" t="str">
        <f>LEFT(N2476,FIND("/",N2476)-1)</f>
        <v>music</v>
      </c>
      <c r="R2476" t="str">
        <f>RIGHT(N2476,LEN(N2476)-FIND("/",N2476))</f>
        <v>classical music</v>
      </c>
      <c r="S2476" s="10">
        <f>(((J2476/60)/60)/24)+DATE(1970,1,1)</f>
        <v>41222.991400462961</v>
      </c>
      <c r="T2476" s="10">
        <f>(((I2476/60)/60)/24)+DATE(1970,1,1)</f>
        <v>41267.991400462961</v>
      </c>
      <c r="U2476" s="5">
        <f>P2476/3304</f>
        <v>6.9968665432274604E-3</v>
      </c>
      <c r="V2476" s="5">
        <f>L2476/26457</f>
        <v>1.2851041312318102E-3</v>
      </c>
    </row>
    <row r="2477" spans="1:22" ht="48" x14ac:dyDescent="0.2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5">
        <f>E2477/D2477</f>
        <v>1.4236363636363636</v>
      </c>
      <c r="P2477" s="6">
        <f>IF(E2477=0,0,E2477/L2477)</f>
        <v>29</v>
      </c>
      <c r="Q2477" t="str">
        <f>LEFT(N2477,FIND("/",N2477)-1)</f>
        <v>theater</v>
      </c>
      <c r="R2477" t="str">
        <f>RIGHT(N2477,LEN(N2477)-FIND("/",N2477))</f>
        <v>plays</v>
      </c>
      <c r="S2477" s="10">
        <f>(((J2477/60)/60)/24)+DATE(1970,1,1)</f>
        <v>41817.59542824074</v>
      </c>
      <c r="T2477" s="10">
        <f>(((I2477/60)/60)/24)+DATE(1970,1,1)</f>
        <v>41847.59542824074</v>
      </c>
      <c r="U2477" s="5">
        <f>P2477/3304</f>
        <v>8.7772397094430989E-3</v>
      </c>
      <c r="V2477" s="5">
        <f>L2477/26457</f>
        <v>1.0205238689193787E-3</v>
      </c>
    </row>
    <row r="2478" spans="1:22" ht="48" x14ac:dyDescent="0.2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5">
        <f>E2478/D2478</f>
        <v>1.3</v>
      </c>
      <c r="P2478" s="6">
        <f>IF(E2478=0,0,E2478/L2478)</f>
        <v>23.636363636363637</v>
      </c>
      <c r="Q2478" t="str">
        <f>LEFT(N2478,FIND("/",N2478)-1)</f>
        <v>theater</v>
      </c>
      <c r="R2478" t="str">
        <f>RIGHT(N2478,LEN(N2478)-FIND("/",N2478))</f>
        <v>plays</v>
      </c>
      <c r="S2478" s="10">
        <f>(((J2478/60)/60)/24)+DATE(1970,1,1)</f>
        <v>42023.634976851856</v>
      </c>
      <c r="T2478" s="10">
        <f>(((I2478/60)/60)/24)+DATE(1970,1,1)</f>
        <v>42063.634976851856</v>
      </c>
      <c r="U2478" s="5">
        <f>P2478/3304</f>
        <v>7.1538630860664759E-3</v>
      </c>
      <c r="V2478" s="5">
        <f>L2478/26457</f>
        <v>1.2473069509014627E-3</v>
      </c>
    </row>
    <row r="2479" spans="1:22" ht="48" x14ac:dyDescent="0.2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5">
        <f>E2479/D2479</f>
        <v>1.3</v>
      </c>
      <c r="P2479" s="6">
        <f>IF(E2479=0,0,E2479/L2479)</f>
        <v>28.888888888888889</v>
      </c>
      <c r="Q2479" t="str">
        <f>LEFT(N2479,FIND("/",N2479)-1)</f>
        <v>theater</v>
      </c>
      <c r="R2479" t="str">
        <f>RIGHT(N2479,LEN(N2479)-FIND("/",N2479))</f>
        <v>plays</v>
      </c>
      <c r="S2479" s="10">
        <f>(((J2479/60)/60)/24)+DATE(1970,1,1)</f>
        <v>42093.786840277782</v>
      </c>
      <c r="T2479" s="10">
        <f>(((I2479/60)/60)/24)+DATE(1970,1,1)</f>
        <v>42120.26944444445</v>
      </c>
      <c r="U2479" s="5">
        <f>P2479/3304</f>
        <v>8.7436104385256921E-3</v>
      </c>
      <c r="V2479" s="5">
        <f>L2479/26457</f>
        <v>1.0205238689193787E-3</v>
      </c>
    </row>
    <row r="2480" spans="1:22" ht="48" x14ac:dyDescent="0.2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5">
        <f>E2480/D2480</f>
        <v>1.04</v>
      </c>
      <c r="P2480" s="6">
        <f>IF(E2480=0,0,E2480/L2480)</f>
        <v>97.5</v>
      </c>
      <c r="Q2480" t="str">
        <f>LEFT(N2480,FIND("/",N2480)-1)</f>
        <v>theater</v>
      </c>
      <c r="R2480" t="str">
        <f>RIGHT(N2480,LEN(N2480)-FIND("/",N2480))</f>
        <v>plays</v>
      </c>
      <c r="S2480" s="10">
        <f>(((J2480/60)/60)/24)+DATE(1970,1,1)</f>
        <v>41780.712893518517</v>
      </c>
      <c r="T2480" s="10">
        <f>(((I2480/60)/60)/24)+DATE(1970,1,1)</f>
        <v>41806.712893518517</v>
      </c>
      <c r="U2480" s="5">
        <f>P2480/3304</f>
        <v>2.9509685230024212E-2</v>
      </c>
      <c r="V2480" s="5">
        <f>L2480/26457</f>
        <v>3.0237744264277887E-4</v>
      </c>
    </row>
    <row r="2481" spans="1:22" ht="48" x14ac:dyDescent="0.2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5">
        <f>E2481/D2481</f>
        <v>0.22142857142857142</v>
      </c>
      <c r="P2481" s="6">
        <f>IF(E2481=0,0,E2481/L2481)</f>
        <v>129.16666666666666</v>
      </c>
      <c r="Q2481" t="str">
        <f>LEFT(N2481,FIND("/",N2481)-1)</f>
        <v>theater</v>
      </c>
      <c r="R2481" t="str">
        <f>RIGHT(N2481,LEN(N2481)-FIND("/",N2481))</f>
        <v>plays</v>
      </c>
      <c r="S2481" s="10">
        <f>(((J2481/60)/60)/24)+DATE(1970,1,1)</f>
        <v>42310.968518518523</v>
      </c>
      <c r="T2481" s="10">
        <f>(((I2481/60)/60)/24)+DATE(1970,1,1)</f>
        <v>42333.958333333328</v>
      </c>
      <c r="U2481" s="5">
        <f>P2481/3304</f>
        <v>3.9094027441485067E-2</v>
      </c>
      <c r="V2481" s="5">
        <f>L2481/26457</f>
        <v>2.2678308198208414E-4</v>
      </c>
    </row>
    <row r="2482" spans="1:22" ht="48" x14ac:dyDescent="0.2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5">
        <f>E2482/D2482</f>
        <v>1</v>
      </c>
      <c r="P2482" s="6">
        <f>IF(E2482=0,0,E2482/L2482)</f>
        <v>38.65</v>
      </c>
      <c r="Q2482" t="str">
        <f>LEFT(N2482,FIND("/",N2482)-1)</f>
        <v>theater</v>
      </c>
      <c r="R2482" t="str">
        <f>RIGHT(N2482,LEN(N2482)-FIND("/",N2482))</f>
        <v>plays</v>
      </c>
      <c r="S2482" s="10">
        <f>(((J2482/60)/60)/24)+DATE(1970,1,1)</f>
        <v>41788.587083333332</v>
      </c>
      <c r="T2482" s="10">
        <f>(((I2482/60)/60)/24)+DATE(1970,1,1)</f>
        <v>41818.587083333332</v>
      </c>
      <c r="U2482" s="5">
        <f>P2482/3304</f>
        <v>1.1697941888619855E-2</v>
      </c>
      <c r="V2482" s="5">
        <f>L2482/26457</f>
        <v>7.559436066069471E-4</v>
      </c>
    </row>
    <row r="2483" spans="1:22" ht="48" x14ac:dyDescent="0.2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5">
        <f>E2483/D2483</f>
        <v>7.2952380952380949E-2</v>
      </c>
      <c r="P2483" s="6">
        <f>IF(E2483=0,0,E2483/L2483)</f>
        <v>47.875</v>
      </c>
      <c r="Q2483" t="str">
        <f>LEFT(N2483,FIND("/",N2483)-1)</f>
        <v>film &amp; video</v>
      </c>
      <c r="R2483" t="str">
        <f>RIGHT(N2483,LEN(N2483)-FIND("/",N2483))</f>
        <v>animation</v>
      </c>
      <c r="S2483" s="10">
        <f>(((J2483/60)/60)/24)+DATE(1970,1,1)</f>
        <v>42037.083564814813</v>
      </c>
      <c r="T2483" s="10">
        <f>(((I2483/60)/60)/24)+DATE(1970,1,1)</f>
        <v>42067.083564814813</v>
      </c>
      <c r="U2483" s="5">
        <f>P2483/3304</f>
        <v>1.4490012106537531E-2</v>
      </c>
      <c r="V2483" s="5">
        <f>L2483/26457</f>
        <v>6.0475488528555774E-4</v>
      </c>
    </row>
    <row r="2484" spans="1:22" ht="48" x14ac:dyDescent="0.2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5">
        <f>E2484/D2484</f>
        <v>1.1575757575757575</v>
      </c>
      <c r="P2484" s="6">
        <f>IF(E2484=0,0,E2484/L2484)</f>
        <v>40.210526315789473</v>
      </c>
      <c r="Q2484" t="str">
        <f>LEFT(N2484,FIND("/",N2484)-1)</f>
        <v>publishing</v>
      </c>
      <c r="R2484" t="str">
        <f>RIGHT(N2484,LEN(N2484)-FIND("/",N2484))</f>
        <v>nonfiction</v>
      </c>
      <c r="S2484" s="10">
        <f>(((J2484/60)/60)/24)+DATE(1970,1,1)</f>
        <v>40668.814699074072</v>
      </c>
      <c r="T2484" s="10">
        <f>(((I2484/60)/60)/24)+DATE(1970,1,1)</f>
        <v>40730.814699074072</v>
      </c>
      <c r="U2484" s="5">
        <f>P2484/3304</f>
        <v>1.2170256148846693E-2</v>
      </c>
      <c r="V2484" s="5">
        <f>L2484/26457</f>
        <v>7.1814642627659976E-4</v>
      </c>
    </row>
    <row r="2485" spans="1:22" ht="64" x14ac:dyDescent="0.2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5">
        <f>E2485/D2485</f>
        <v>1.2716666666666667</v>
      </c>
      <c r="P2485" s="6">
        <f>IF(E2485=0,0,E2485/L2485)</f>
        <v>21.194444444444443</v>
      </c>
      <c r="Q2485" t="str">
        <f>LEFT(N2485,FIND("/",N2485)-1)</f>
        <v>film &amp; video</v>
      </c>
      <c r="R2485" t="str">
        <f>RIGHT(N2485,LEN(N2485)-FIND("/",N2485))</f>
        <v>shorts</v>
      </c>
      <c r="S2485" s="10">
        <f>(((J2485/60)/60)/24)+DATE(1970,1,1)</f>
        <v>41663.569340277776</v>
      </c>
      <c r="T2485" s="10">
        <f>(((I2485/60)/60)/24)+DATE(1970,1,1)</f>
        <v>41693.569340277776</v>
      </c>
      <c r="U2485" s="5">
        <f>P2485/3304</f>
        <v>6.4147834274952912E-3</v>
      </c>
      <c r="V2485" s="5">
        <f>L2485/26457</f>
        <v>1.3606984918925048E-3</v>
      </c>
    </row>
    <row r="2486" spans="1:22" ht="48" x14ac:dyDescent="0.2">
      <c r="A2486">
        <v>3450</v>
      </c>
      <c r="B2486" s="3" t="s">
        <v>3449</v>
      </c>
      <c r="C2486" s="3" t="s">
        <v>7560</v>
      </c>
      <c r="D2486">
        <v>500</v>
      </c>
      <c r="E2486">
        <v>760</v>
      </c>
      <c r="F2486" t="s">
        <v>8219</v>
      </c>
      <c r="G2486" t="s">
        <v>8225</v>
      </c>
      <c r="H2486" t="s">
        <v>8247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8271</v>
      </c>
      <c r="O2486" s="5">
        <f>E2486/D2486</f>
        <v>1.52</v>
      </c>
      <c r="P2486" s="6">
        <f>IF(E2486=0,0,E2486/L2486)</f>
        <v>19.487179487179485</v>
      </c>
      <c r="Q2486" t="str">
        <f>LEFT(N2486,FIND("/",N2486)-1)</f>
        <v>theater</v>
      </c>
      <c r="R2486" t="str">
        <f>RIGHT(N2486,LEN(N2486)-FIND("/",N2486))</f>
        <v>plays</v>
      </c>
      <c r="S2486" s="10">
        <f>(((J2486/60)/60)/24)+DATE(1970,1,1)</f>
        <v>42036.704525462963</v>
      </c>
      <c r="T2486" s="10">
        <f>(((I2486/60)/60)/24)+DATE(1970,1,1)</f>
        <v>42096.662858796291</v>
      </c>
      <c r="U2486" s="5">
        <f>P2486/3304</f>
        <v>5.8980567455143721E-3</v>
      </c>
      <c r="V2486" s="5">
        <f>L2486/26457</f>
        <v>1.474090032883547E-3</v>
      </c>
    </row>
    <row r="2487" spans="1:22" ht="32" x14ac:dyDescent="0.2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5">
        <f>E2487/D2487</f>
        <v>1.1692307692307693</v>
      </c>
      <c r="P2487" s="6">
        <f>IF(E2487=0,0,E2487/L2487)</f>
        <v>50.666666666666664</v>
      </c>
      <c r="Q2487" t="str">
        <f>LEFT(N2487,FIND("/",N2487)-1)</f>
        <v>theater</v>
      </c>
      <c r="R2487" t="str">
        <f>RIGHT(N2487,LEN(N2487)-FIND("/",N2487))</f>
        <v>plays</v>
      </c>
      <c r="S2487" s="10">
        <f>(((J2487/60)/60)/24)+DATE(1970,1,1)</f>
        <v>42136.270787037036</v>
      </c>
      <c r="T2487" s="10">
        <f>(((I2487/60)/60)/24)+DATE(1970,1,1)</f>
        <v>42168.071527777778</v>
      </c>
      <c r="U2487" s="5">
        <f>P2487/3304</f>
        <v>1.5334947538337368E-2</v>
      </c>
      <c r="V2487" s="5">
        <f>L2487/26457</f>
        <v>5.669577049552103E-4</v>
      </c>
    </row>
    <row r="2488" spans="1:22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E2488/D2488</f>
        <v>0.21714285714285714</v>
      </c>
      <c r="P2488" s="6">
        <f>IF(E2488=0,0,E2488/L2488)</f>
        <v>76</v>
      </c>
      <c r="Q2488" t="str">
        <f>LEFT(N2488,FIND("/",N2488)-1)</f>
        <v>music</v>
      </c>
      <c r="R2488" t="str">
        <f>RIGHT(N2488,LEN(N2488)-FIND("/",N2488))</f>
        <v>faith</v>
      </c>
      <c r="S2488" s="10">
        <f>(((J2488/60)/60)/24)+DATE(1970,1,1)</f>
        <v>42808.781689814816</v>
      </c>
      <c r="T2488" s="10">
        <f>(((I2488/60)/60)/24)+DATE(1970,1,1)</f>
        <v>42832.781689814816</v>
      </c>
      <c r="U2488" s="5">
        <f>P2488/3304</f>
        <v>2.3002421307506054E-2</v>
      </c>
      <c r="V2488" s="5">
        <f>L2488/26457</f>
        <v>3.7797180330347355E-4</v>
      </c>
    </row>
    <row r="2489" spans="1:22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E2489/D2489</f>
        <v>0.21685714285714286</v>
      </c>
      <c r="P2489" s="6">
        <f>IF(E2489=0,0,E2489/L2489)</f>
        <v>126.5</v>
      </c>
      <c r="Q2489" t="str">
        <f>LEFT(N2489,FIND("/",N2489)-1)</f>
        <v>theater</v>
      </c>
      <c r="R2489" t="str">
        <f>RIGHT(N2489,LEN(N2489)-FIND("/",N2489))</f>
        <v>plays</v>
      </c>
      <c r="S2489" s="10">
        <f>(((J2489/60)/60)/24)+DATE(1970,1,1)</f>
        <v>42353.761759259258</v>
      </c>
      <c r="T2489" s="10">
        <f>(((I2489/60)/60)/24)+DATE(1970,1,1)</f>
        <v>42383.761759259258</v>
      </c>
      <c r="U2489" s="5">
        <f>P2489/3304</f>
        <v>3.8286924939467309E-2</v>
      </c>
      <c r="V2489" s="5">
        <f>L2489/26457</f>
        <v>2.2678308198208414E-4</v>
      </c>
    </row>
    <row r="2490" spans="1:22" ht="48" x14ac:dyDescent="0.2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5">
        <f>E2490/D2490</f>
        <v>1.0106666666666666</v>
      </c>
      <c r="P2490" s="6">
        <f>IF(E2490=0,0,E2490/L2490)</f>
        <v>42.111111111111114</v>
      </c>
      <c r="Q2490" t="str">
        <f>LEFT(N2490,FIND("/",N2490)-1)</f>
        <v>music</v>
      </c>
      <c r="R2490" t="str">
        <f>RIGHT(N2490,LEN(N2490)-FIND("/",N2490))</f>
        <v>rock</v>
      </c>
      <c r="S2490" s="10">
        <f>(((J2490/60)/60)/24)+DATE(1970,1,1)</f>
        <v>41453.688530092593</v>
      </c>
      <c r="T2490" s="10">
        <f>(((I2490/60)/60)/24)+DATE(1970,1,1)</f>
        <v>41513.688530092593</v>
      </c>
      <c r="U2490" s="5">
        <f>P2490/3304</f>
        <v>1.2745493677697069E-2</v>
      </c>
      <c r="V2490" s="5">
        <f>L2490/26457</f>
        <v>6.8034924594625242E-4</v>
      </c>
    </row>
    <row r="2491" spans="1:22" ht="32" x14ac:dyDescent="0.2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5">
        <f>E2491/D2491</f>
        <v>1.508</v>
      </c>
      <c r="P2491" s="6">
        <f>IF(E2491=0,0,E2491/L2491)</f>
        <v>50.266666666666666</v>
      </c>
      <c r="Q2491" t="str">
        <f>LEFT(N2491,FIND("/",N2491)-1)</f>
        <v>music</v>
      </c>
      <c r="R2491" t="str">
        <f>RIGHT(N2491,LEN(N2491)-FIND("/",N2491))</f>
        <v>electronic music</v>
      </c>
      <c r="S2491" s="10">
        <f>(((J2491/60)/60)/24)+DATE(1970,1,1)</f>
        <v>41732.479675925926</v>
      </c>
      <c r="T2491" s="10">
        <f>(((I2491/60)/60)/24)+DATE(1970,1,1)</f>
        <v>41743.958333333336</v>
      </c>
      <c r="U2491" s="5">
        <f>P2491/3304</f>
        <v>1.5213882163034705E-2</v>
      </c>
      <c r="V2491" s="5">
        <f>L2491/26457</f>
        <v>5.669577049552103E-4</v>
      </c>
    </row>
    <row r="2492" spans="1:22" ht="48" x14ac:dyDescent="0.2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5">
        <f>E2492/D2492</f>
        <v>2.5066666666666668</v>
      </c>
      <c r="P2492" s="6">
        <f>IF(E2492=0,0,E2492/L2492)</f>
        <v>44.235294117647058</v>
      </c>
      <c r="Q2492" t="str">
        <f>LEFT(N2492,FIND("/",N2492)-1)</f>
        <v>theater</v>
      </c>
      <c r="R2492" t="str">
        <f>RIGHT(N2492,LEN(N2492)-FIND("/",N2492))</f>
        <v>plays</v>
      </c>
      <c r="S2492" s="10">
        <f>(((J2492/60)/60)/24)+DATE(1970,1,1)</f>
        <v>42596.644699074073</v>
      </c>
      <c r="T2492" s="10">
        <f>(((I2492/60)/60)/24)+DATE(1970,1,1)</f>
        <v>42607.165972222225</v>
      </c>
      <c r="U2492" s="5">
        <f>P2492/3304</f>
        <v>1.3388406209941604E-2</v>
      </c>
      <c r="V2492" s="5">
        <f>L2492/26457</f>
        <v>6.4255206561590508E-4</v>
      </c>
    </row>
    <row r="2493" spans="1:22" ht="32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5">
        <f>E2493/D2493</f>
        <v>1.25</v>
      </c>
      <c r="P2493" s="6">
        <f>IF(E2493=0,0,E2493/L2493)</f>
        <v>27.777777777777779</v>
      </c>
      <c r="Q2493" t="str">
        <f>LEFT(N2493,FIND("/",N2493)-1)</f>
        <v>music</v>
      </c>
      <c r="R2493" t="str">
        <f>RIGHT(N2493,LEN(N2493)-FIND("/",N2493))</f>
        <v>indie rock</v>
      </c>
      <c r="S2493" s="10">
        <f>(((J2493/60)/60)/24)+DATE(1970,1,1)</f>
        <v>41024.985972222225</v>
      </c>
      <c r="T2493" s="10">
        <f>(((I2493/60)/60)/24)+DATE(1970,1,1)</f>
        <v>41076.415972222225</v>
      </c>
      <c r="U2493" s="5">
        <f>P2493/3304</f>
        <v>8.4073177293516287E-3</v>
      </c>
      <c r="V2493" s="5">
        <f>L2493/26457</f>
        <v>1.0205238689193787E-3</v>
      </c>
    </row>
    <row r="2494" spans="1:22" ht="48" x14ac:dyDescent="0.2">
      <c r="A2494">
        <v>885</v>
      </c>
      <c r="B2494" s="3" t="s">
        <v>886</v>
      </c>
      <c r="C2494" s="3" t="s">
        <v>4995</v>
      </c>
      <c r="D2494">
        <v>1000</v>
      </c>
      <c r="E2494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8279</v>
      </c>
      <c r="O2494" s="5">
        <f>E2494/D2494</f>
        <v>0.75</v>
      </c>
      <c r="P2494" s="6">
        <f>IF(E2494=0,0,E2494/L2494)</f>
        <v>35.714285714285715</v>
      </c>
      <c r="Q2494" t="str">
        <f>LEFT(N2494,FIND("/",N2494)-1)</f>
        <v>music</v>
      </c>
      <c r="R2494" t="str">
        <f>RIGHT(N2494,LEN(N2494)-FIND("/",N2494))</f>
        <v>indie rock</v>
      </c>
      <c r="S2494" s="10">
        <f>(((J2494/60)/60)/24)+DATE(1970,1,1)</f>
        <v>42713.941099537042</v>
      </c>
      <c r="T2494" s="10">
        <f>(((I2494/60)/60)/24)+DATE(1970,1,1)</f>
        <v>42734.941099537042</v>
      </c>
      <c r="U2494" s="5">
        <f>P2494/3304</f>
        <v>1.0809408509166379E-2</v>
      </c>
      <c r="V2494" s="5">
        <f>L2494/26457</f>
        <v>7.9374078693729444E-4</v>
      </c>
    </row>
    <row r="2495" spans="1:22" ht="48" x14ac:dyDescent="0.2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5">
        <f>E2495/D2495</f>
        <v>0.15</v>
      </c>
      <c r="P2495" s="6">
        <f>IF(E2495=0,0,E2495/L2495)</f>
        <v>83.333333333333329</v>
      </c>
      <c r="Q2495" t="str">
        <f>LEFT(N2495,FIND("/",N2495)-1)</f>
        <v>theater</v>
      </c>
      <c r="R2495" t="str">
        <f>RIGHT(N2495,LEN(N2495)-FIND("/",N2495))</f>
        <v>plays</v>
      </c>
      <c r="S2495" s="10">
        <f>(((J2495/60)/60)/24)+DATE(1970,1,1)</f>
        <v>41746.189409722225</v>
      </c>
      <c r="T2495" s="10">
        <f>(((I2495/60)/60)/24)+DATE(1970,1,1)</f>
        <v>41776.189409722225</v>
      </c>
      <c r="U2495" s="5">
        <f>P2495/3304</f>
        <v>2.5221953188054883E-2</v>
      </c>
      <c r="V2495" s="5">
        <f>L2495/26457</f>
        <v>3.4017462297312621E-4</v>
      </c>
    </row>
    <row r="2496" spans="1:22" ht="48" x14ac:dyDescent="0.2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5">
        <f>E2496/D2496</f>
        <v>0.2984</v>
      </c>
      <c r="P2496" s="6">
        <f>IF(E2496=0,0,E2496/L2496)</f>
        <v>93.25</v>
      </c>
      <c r="Q2496" t="str">
        <f>LEFT(N2496,FIND("/",N2496)-1)</f>
        <v>film &amp; video</v>
      </c>
      <c r="R2496" t="str">
        <f>RIGHT(N2496,LEN(N2496)-FIND("/",N2496))</f>
        <v>drama</v>
      </c>
      <c r="S2496" s="10">
        <f>(((J2496/60)/60)/24)+DATE(1970,1,1)</f>
        <v>41973.847962962958</v>
      </c>
      <c r="T2496" s="10">
        <f>(((I2496/60)/60)/24)+DATE(1970,1,1)</f>
        <v>42033.847962962958</v>
      </c>
      <c r="U2496" s="5">
        <f>P2496/3304</f>
        <v>2.8223365617433414E-2</v>
      </c>
      <c r="V2496" s="5">
        <f>L2496/26457</f>
        <v>3.0237744264277887E-4</v>
      </c>
    </row>
    <row r="2497" spans="1:22" ht="48" x14ac:dyDescent="0.2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5">
        <f>E2497/D2497</f>
        <v>1.49</v>
      </c>
      <c r="P2497" s="6">
        <f>IF(E2497=0,0,E2497/L2497)</f>
        <v>37.25</v>
      </c>
      <c r="Q2497" t="str">
        <f>LEFT(N2497,FIND("/",N2497)-1)</f>
        <v>theater</v>
      </c>
      <c r="R2497" t="str">
        <f>RIGHT(N2497,LEN(N2497)-FIND("/",N2497))</f>
        <v>spaces</v>
      </c>
      <c r="S2497" s="10">
        <f>(((J2497/60)/60)/24)+DATE(1970,1,1)</f>
        <v>42443.989050925928</v>
      </c>
      <c r="T2497" s="10">
        <f>(((I2497/60)/60)/24)+DATE(1970,1,1)</f>
        <v>42487.552777777775</v>
      </c>
      <c r="U2497" s="5">
        <f>P2497/3304</f>
        <v>1.1274213075060532E-2</v>
      </c>
      <c r="V2497" s="5">
        <f>L2497/26457</f>
        <v>7.559436066069471E-4</v>
      </c>
    </row>
    <row r="2498" spans="1:22" ht="48" x14ac:dyDescent="0.2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5">
        <f>E2498/D2498</f>
        <v>0.26727272727272727</v>
      </c>
      <c r="P2498" s="6">
        <f>IF(E2498=0,0,E2498/L2498)</f>
        <v>35</v>
      </c>
      <c r="Q2498" t="str">
        <f>LEFT(N2498,FIND("/",N2498)-1)</f>
        <v>theater</v>
      </c>
      <c r="R2498" t="str">
        <f>RIGHT(N2498,LEN(N2498)-FIND("/",N2498))</f>
        <v>plays</v>
      </c>
      <c r="S2498" s="10">
        <f>(((J2498/60)/60)/24)+DATE(1970,1,1)</f>
        <v>42283.552951388891</v>
      </c>
      <c r="T2498" s="10">
        <f>(((I2498/60)/60)/24)+DATE(1970,1,1)</f>
        <v>42313.594618055555</v>
      </c>
      <c r="U2498" s="5">
        <f>P2498/3304</f>
        <v>1.059322033898305E-2</v>
      </c>
      <c r="V2498" s="5">
        <f>L2498/26457</f>
        <v>7.9374078693729444E-4</v>
      </c>
    </row>
    <row r="2499" spans="1:22" ht="48" x14ac:dyDescent="0.2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5">
        <f>E2499/D2499</f>
        <v>2.93E-2</v>
      </c>
      <c r="P2499" s="6">
        <f>IF(E2499=0,0,E2499/L2499)</f>
        <v>34.88095238095238</v>
      </c>
      <c r="Q2499" t="str">
        <f>LEFT(N2499,FIND("/",N2499)-1)</f>
        <v>games</v>
      </c>
      <c r="R2499" t="str">
        <f>RIGHT(N2499,LEN(N2499)-FIND("/",N2499))</f>
        <v>video games</v>
      </c>
      <c r="S2499" s="10">
        <f>(((J2499/60)/60)/24)+DATE(1970,1,1)</f>
        <v>40952.636979166666</v>
      </c>
      <c r="T2499" s="10">
        <f>(((I2499/60)/60)/24)+DATE(1970,1,1)</f>
        <v>41012.595312500001</v>
      </c>
      <c r="U2499" s="5">
        <f>P2499/3304</f>
        <v>1.0557188977285829E-2</v>
      </c>
      <c r="V2499" s="5">
        <f>L2499/26457</f>
        <v>7.9374078693729444E-4</v>
      </c>
    </row>
    <row r="2500" spans="1:22" ht="48" x14ac:dyDescent="0.2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5">
        <f>E2500/D2500</f>
        <v>0.29239999999999999</v>
      </c>
      <c r="P2500" s="6">
        <f>IF(E2500=0,0,E2500/L2500)</f>
        <v>40.611111111111114</v>
      </c>
      <c r="Q2500" t="str">
        <f>LEFT(N2500,FIND("/",N2500)-1)</f>
        <v>publishing</v>
      </c>
      <c r="R2500" t="str">
        <f>RIGHT(N2500,LEN(N2500)-FIND("/",N2500))</f>
        <v>children's books</v>
      </c>
      <c r="S2500" s="10">
        <f>(((J2500/60)/60)/24)+DATE(1970,1,1)</f>
        <v>41030.719756944447</v>
      </c>
      <c r="T2500" s="10">
        <f>(((I2500/60)/60)/24)+DATE(1970,1,1)</f>
        <v>41044.719756944447</v>
      </c>
      <c r="U2500" s="5">
        <f>P2500/3304</f>
        <v>1.2291498520312081E-2</v>
      </c>
      <c r="V2500" s="5">
        <f>L2500/26457</f>
        <v>6.8034924594625242E-4</v>
      </c>
    </row>
    <row r="2501" spans="1:22" ht="48" x14ac:dyDescent="0.2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s="5">
        <f>E2501/D2501</f>
        <v>0.24333333333333335</v>
      </c>
      <c r="P2501" s="6">
        <f>IF(E2501=0,0,E2501/L2501)</f>
        <v>34.761904761904759</v>
      </c>
      <c r="Q2501" t="str">
        <f>LEFT(N2501,FIND("/",N2501)-1)</f>
        <v>music</v>
      </c>
      <c r="R2501" t="str">
        <f>RIGHT(N2501,LEN(N2501)-FIND("/",N2501))</f>
        <v>jazz</v>
      </c>
      <c r="S2501" s="10">
        <f>(((J2501/60)/60)/24)+DATE(1970,1,1)</f>
        <v>41368.583726851852</v>
      </c>
      <c r="T2501" s="10">
        <f>(((I2501/60)/60)/24)+DATE(1970,1,1)</f>
        <v>41398.583726851852</v>
      </c>
      <c r="U2501" s="5">
        <f>P2501/3304</f>
        <v>1.0521157615588608E-2</v>
      </c>
      <c r="V2501" s="5">
        <f>L2501/26457</f>
        <v>7.9374078693729444E-4</v>
      </c>
    </row>
    <row r="2502" spans="1:22" ht="48" x14ac:dyDescent="0.2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8271</v>
      </c>
      <c r="O2502" s="5">
        <f>E2502/D2502</f>
        <v>1.0428571428571429</v>
      </c>
      <c r="P2502" s="6">
        <f>IF(E2502=0,0,E2502/L2502)</f>
        <v>36.5</v>
      </c>
      <c r="Q2502" t="str">
        <f>LEFT(N2502,FIND("/",N2502)-1)</f>
        <v>theater</v>
      </c>
      <c r="R2502" t="str">
        <f>RIGHT(N2502,LEN(N2502)-FIND("/",N2502))</f>
        <v>plays</v>
      </c>
      <c r="S2502" s="10">
        <f>(((J2502/60)/60)/24)+DATE(1970,1,1)</f>
        <v>41780.525937500002</v>
      </c>
      <c r="T2502" s="10">
        <f>(((I2502/60)/60)/24)+DATE(1970,1,1)</f>
        <v>41796.958333333336</v>
      </c>
      <c r="U2502" s="5">
        <f>P2502/3304</f>
        <v>1.104721549636804E-2</v>
      </c>
      <c r="V2502" s="5">
        <f>L2502/26457</f>
        <v>7.559436066069471E-4</v>
      </c>
    </row>
    <row r="2503" spans="1:22" ht="48" x14ac:dyDescent="0.2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5">
        <f>E2503/D2503</f>
        <v>0.36499999999999999</v>
      </c>
      <c r="P2503" s="6">
        <f>IF(E2503=0,0,E2503/L2503)</f>
        <v>91.25</v>
      </c>
      <c r="Q2503" t="str">
        <f>LEFT(N2503,FIND("/",N2503)-1)</f>
        <v>theater</v>
      </c>
      <c r="R2503" t="str">
        <f>RIGHT(N2503,LEN(N2503)-FIND("/",N2503))</f>
        <v>plays</v>
      </c>
      <c r="S2503" s="10">
        <f>(((J2503/60)/60)/24)+DATE(1970,1,1)</f>
        <v>41890.086805555555</v>
      </c>
      <c r="T2503" s="10">
        <f>(((I2503/60)/60)/24)+DATE(1970,1,1)</f>
        <v>41934.207638888889</v>
      </c>
      <c r="U2503" s="5">
        <f>P2503/3304</f>
        <v>2.7618038740920097E-2</v>
      </c>
      <c r="V2503" s="5">
        <f>L2503/26457</f>
        <v>3.0237744264277887E-4</v>
      </c>
    </row>
    <row r="2504" spans="1:22" ht="32" x14ac:dyDescent="0.2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5">
        <f>E2504/D2504</f>
        <v>1.454</v>
      </c>
      <c r="P2504" s="6">
        <f>IF(E2504=0,0,E2504/L2504)</f>
        <v>21.382352941176471</v>
      </c>
      <c r="Q2504" t="str">
        <f>LEFT(N2504,FIND("/",N2504)-1)</f>
        <v>music</v>
      </c>
      <c r="R2504" t="str">
        <f>RIGHT(N2504,LEN(N2504)-FIND("/",N2504))</f>
        <v>rock</v>
      </c>
      <c r="S2504" s="10">
        <f>(((J2504/60)/60)/24)+DATE(1970,1,1)</f>
        <v>42565.480983796297</v>
      </c>
      <c r="T2504" s="10">
        <f>(((I2504/60)/60)/24)+DATE(1970,1,1)</f>
        <v>42595.480983796297</v>
      </c>
      <c r="U2504" s="5">
        <f>P2504/3304</f>
        <v>6.4716564591938471E-3</v>
      </c>
      <c r="V2504" s="5">
        <f>L2504/26457</f>
        <v>1.2851041312318102E-3</v>
      </c>
    </row>
    <row r="2505" spans="1:22" ht="48" x14ac:dyDescent="0.2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5">
        <f>E2505/D2505</f>
        <v>7.2599999999999998E-2</v>
      </c>
      <c r="P2505" s="6">
        <f>IF(E2505=0,0,E2505/L2505)</f>
        <v>80.666666666666671</v>
      </c>
      <c r="Q2505" t="str">
        <f>LEFT(N2505,FIND("/",N2505)-1)</f>
        <v>technology</v>
      </c>
      <c r="R2505" t="str">
        <f>RIGHT(N2505,LEN(N2505)-FIND("/",N2505))</f>
        <v>wearables</v>
      </c>
      <c r="S2505" s="10">
        <f>(((J2505/60)/60)/24)+DATE(1970,1,1)</f>
        <v>41947.940740740742</v>
      </c>
      <c r="T2505" s="10">
        <f>(((I2505/60)/60)/24)+DATE(1970,1,1)</f>
        <v>41972.666666666672</v>
      </c>
      <c r="U2505" s="5">
        <f>P2505/3304</f>
        <v>2.4414850686037128E-2</v>
      </c>
      <c r="V2505" s="5">
        <f>L2505/26457</f>
        <v>3.4017462297312621E-4</v>
      </c>
    </row>
    <row r="2506" spans="1:22" ht="48" x14ac:dyDescent="0.2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5">
        <f>E2506/D2506</f>
        <v>1.0357142857142858</v>
      </c>
      <c r="P2506" s="6">
        <f>IF(E2506=0,0,E2506/L2506)</f>
        <v>55.769230769230766</v>
      </c>
      <c r="Q2506" t="str">
        <f>LEFT(N2506,FIND("/",N2506)-1)</f>
        <v>music</v>
      </c>
      <c r="R2506" t="str">
        <f>RIGHT(N2506,LEN(N2506)-FIND("/",N2506))</f>
        <v>classical music</v>
      </c>
      <c r="S2506" s="10">
        <f>(((J2506/60)/60)/24)+DATE(1970,1,1)</f>
        <v>41509.426585648151</v>
      </c>
      <c r="T2506" s="10">
        <f>(((I2506/60)/60)/24)+DATE(1970,1,1)</f>
        <v>41548.165972222225</v>
      </c>
      <c r="U2506" s="5">
        <f>P2506/3304</f>
        <v>1.6879307133544422E-2</v>
      </c>
      <c r="V2506" s="5">
        <f>L2506/26457</f>
        <v>4.9136334429451562E-4</v>
      </c>
    </row>
    <row r="2507" spans="1:22" ht="48" x14ac:dyDescent="0.2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5">
        <f>E2507/D2507</f>
        <v>0.21092608822670172</v>
      </c>
      <c r="P2507" s="6">
        <f>IF(E2507=0,0,E2507/L2507)</f>
        <v>180.5</v>
      </c>
      <c r="Q2507" t="str">
        <f>LEFT(N2507,FIND("/",N2507)-1)</f>
        <v>film &amp; video</v>
      </c>
      <c r="R2507" t="str">
        <f>RIGHT(N2507,LEN(N2507)-FIND("/",N2507))</f>
        <v>drama</v>
      </c>
      <c r="S2507" s="10">
        <f>(((J2507/60)/60)/24)+DATE(1970,1,1)</f>
        <v>42147.741840277777</v>
      </c>
      <c r="T2507" s="10">
        <f>(((I2507/60)/60)/24)+DATE(1970,1,1)</f>
        <v>42177.741840277777</v>
      </c>
      <c r="U2507" s="5">
        <f>P2507/3304</f>
        <v>5.4630750605326878E-2</v>
      </c>
      <c r="V2507" s="5">
        <f>L2507/26457</f>
        <v>1.5118872132138944E-4</v>
      </c>
    </row>
    <row r="2508" spans="1:22" ht="48" x14ac:dyDescent="0.2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5">
        <f>E2508/D2508</f>
        <v>1.03</v>
      </c>
      <c r="P2508" s="6">
        <f>IF(E2508=0,0,E2508/L2508)</f>
        <v>120.16666666666667</v>
      </c>
      <c r="Q2508" t="str">
        <f>LEFT(N2508,FIND("/",N2508)-1)</f>
        <v>theater</v>
      </c>
      <c r="R2508" t="str">
        <f>RIGHT(N2508,LEN(N2508)-FIND("/",N2508))</f>
        <v>spaces</v>
      </c>
      <c r="S2508" s="10">
        <f>(((J2508/60)/60)/24)+DATE(1970,1,1)</f>
        <v>42121.675763888896</v>
      </c>
      <c r="T2508" s="10">
        <f>(((I2508/60)/60)/24)+DATE(1970,1,1)</f>
        <v>42166.675763888896</v>
      </c>
      <c r="U2508" s="5">
        <f>P2508/3304</f>
        <v>3.6370056497175146E-2</v>
      </c>
      <c r="V2508" s="5">
        <f>L2508/26457</f>
        <v>2.2678308198208414E-4</v>
      </c>
    </row>
    <row r="2509" spans="1:22" ht="48" x14ac:dyDescent="0.2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5">
        <f>E2509/D2509</f>
        <v>1.0285857142857142</v>
      </c>
      <c r="P2509" s="6">
        <f>IF(E2509=0,0,E2509/L2509)</f>
        <v>26.667037037037037</v>
      </c>
      <c r="Q2509" t="str">
        <f>LEFT(N2509,FIND("/",N2509)-1)</f>
        <v>theater</v>
      </c>
      <c r="R2509" t="str">
        <f>RIGHT(N2509,LEN(N2509)-FIND("/",N2509))</f>
        <v>plays</v>
      </c>
      <c r="S2509" s="10">
        <f>(((J2509/60)/60)/24)+DATE(1970,1,1)</f>
        <v>42609.442465277782</v>
      </c>
      <c r="T2509" s="10">
        <f>(((I2509/60)/60)/24)+DATE(1970,1,1)</f>
        <v>42639.442465277782</v>
      </c>
      <c r="U2509" s="5">
        <f>P2509/3304</f>
        <v>8.0711371177472867E-3</v>
      </c>
      <c r="V2509" s="5">
        <f>L2509/26457</f>
        <v>1.0205238689193787E-3</v>
      </c>
    </row>
    <row r="2510" spans="1:22" ht="48" x14ac:dyDescent="0.2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5">
        <f>E2510/D2510</f>
        <v>1.1966666666666668</v>
      </c>
      <c r="P2510" s="6">
        <f>IF(E2510=0,0,E2510/L2510)</f>
        <v>55.230769230769234</v>
      </c>
      <c r="Q2510" t="str">
        <f>LEFT(N2510,FIND("/",N2510)-1)</f>
        <v>theater</v>
      </c>
      <c r="R2510" t="str">
        <f>RIGHT(N2510,LEN(N2510)-FIND("/",N2510))</f>
        <v>plays</v>
      </c>
      <c r="S2510" s="10">
        <f>(((J2510/60)/60)/24)+DATE(1970,1,1)</f>
        <v>42600.756041666667</v>
      </c>
      <c r="T2510" s="10">
        <f>(((I2510/60)/60)/24)+DATE(1970,1,1)</f>
        <v>42621.756041666667</v>
      </c>
      <c r="U2510" s="5">
        <f>P2510/3304</f>
        <v>1.6716334512944683E-2</v>
      </c>
      <c r="V2510" s="5">
        <f>L2510/26457</f>
        <v>4.9136334429451562E-4</v>
      </c>
    </row>
    <row r="2511" spans="1:22" ht="32" x14ac:dyDescent="0.2">
      <c r="A2511">
        <v>3826</v>
      </c>
      <c r="B2511" s="3" t="s">
        <v>3823</v>
      </c>
      <c r="C2511" s="3" t="s">
        <v>7935</v>
      </c>
      <c r="D2511">
        <v>600</v>
      </c>
      <c r="E2511">
        <v>715</v>
      </c>
      <c r="F2511" t="s">
        <v>8219</v>
      </c>
      <c r="G2511" t="s">
        <v>8225</v>
      </c>
      <c r="H2511" t="s">
        <v>8247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8271</v>
      </c>
      <c r="O2511" s="5">
        <f>E2511/D2511</f>
        <v>1.1916666666666667</v>
      </c>
      <c r="P2511" s="6">
        <f>IF(E2511=0,0,E2511/L2511)</f>
        <v>27.5</v>
      </c>
      <c r="Q2511" t="str">
        <f>LEFT(N2511,FIND("/",N2511)-1)</f>
        <v>theater</v>
      </c>
      <c r="R2511" t="str">
        <f>RIGHT(N2511,LEN(N2511)-FIND("/",N2511))</f>
        <v>plays</v>
      </c>
      <c r="S2511" s="10">
        <f>(((J2511/60)/60)/24)+DATE(1970,1,1)</f>
        <v>42101.423541666663</v>
      </c>
      <c r="T2511" s="10">
        <f>(((I2511/60)/60)/24)+DATE(1970,1,1)</f>
        <v>42131.423541666663</v>
      </c>
      <c r="U2511" s="5">
        <f>P2511/3304</f>
        <v>8.3232445520581115E-3</v>
      </c>
      <c r="V2511" s="5">
        <f>L2511/26457</f>
        <v>9.8272668858903124E-4</v>
      </c>
    </row>
    <row r="2512" spans="1:22" ht="48" x14ac:dyDescent="0.2">
      <c r="A2512">
        <v>716</v>
      </c>
      <c r="B2512" s="3" t="s">
        <v>717</v>
      </c>
      <c r="C2512" s="3" t="s">
        <v>4826</v>
      </c>
      <c r="D2512">
        <v>7000</v>
      </c>
      <c r="E2512">
        <v>715</v>
      </c>
      <c r="F2512" t="s">
        <v>8221</v>
      </c>
      <c r="G2512" t="s">
        <v>8224</v>
      </c>
      <c r="H2512" t="s">
        <v>8246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8273</v>
      </c>
      <c r="O2512" s="5">
        <f>E2512/D2512</f>
        <v>0.10214285714285715</v>
      </c>
      <c r="P2512" s="6">
        <f>IF(E2512=0,0,E2512/L2512)</f>
        <v>44.6875</v>
      </c>
      <c r="Q2512" t="str">
        <f>LEFT(N2512,FIND("/",N2512)-1)</f>
        <v>technology</v>
      </c>
      <c r="R2512" t="str">
        <f>RIGHT(N2512,LEN(N2512)-FIND("/",N2512))</f>
        <v>wearables</v>
      </c>
      <c r="S2512" s="10">
        <f>(((J2512/60)/60)/24)+DATE(1970,1,1)</f>
        <v>41940.658645833333</v>
      </c>
      <c r="T2512" s="10">
        <f>(((I2512/60)/60)/24)+DATE(1970,1,1)</f>
        <v>41974</v>
      </c>
      <c r="U2512" s="5">
        <f>P2512/3304</f>
        <v>1.3525272397094432E-2</v>
      </c>
      <c r="V2512" s="5">
        <f>L2512/26457</f>
        <v>6.0475488528555774E-4</v>
      </c>
    </row>
    <row r="2513" spans="1:22" ht="48" x14ac:dyDescent="0.2">
      <c r="A2513">
        <v>3998</v>
      </c>
      <c r="B2513" s="3" t="s">
        <v>3994</v>
      </c>
      <c r="C2513" s="3" t="s">
        <v>8104</v>
      </c>
      <c r="D2513">
        <v>1250</v>
      </c>
      <c r="E2513">
        <v>715</v>
      </c>
      <c r="F2513" t="s">
        <v>8221</v>
      </c>
      <c r="G2513" t="s">
        <v>8224</v>
      </c>
      <c r="H2513" t="s">
        <v>8246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8271</v>
      </c>
      <c r="O2513" s="5">
        <f>E2513/D2513</f>
        <v>0.57199999999999995</v>
      </c>
      <c r="P2513" s="6">
        <f>IF(E2513=0,0,E2513/L2513)</f>
        <v>59.583333333333336</v>
      </c>
      <c r="Q2513" t="str">
        <f>LEFT(N2513,FIND("/",N2513)-1)</f>
        <v>theater</v>
      </c>
      <c r="R2513" t="str">
        <f>RIGHT(N2513,LEN(N2513)-FIND("/",N2513))</f>
        <v>plays</v>
      </c>
      <c r="S2513" s="10">
        <f>(((J2513/60)/60)/24)+DATE(1970,1,1)</f>
        <v>42061.963263888887</v>
      </c>
      <c r="T2513" s="10">
        <f>(((I2513/60)/60)/24)+DATE(1970,1,1)</f>
        <v>42091.921597222223</v>
      </c>
      <c r="U2513" s="5">
        <f>P2513/3304</f>
        <v>1.8033696529459242E-2</v>
      </c>
      <c r="V2513" s="5">
        <f>L2513/26457</f>
        <v>4.5356616396416828E-4</v>
      </c>
    </row>
    <row r="2514" spans="1:22" ht="32" x14ac:dyDescent="0.2">
      <c r="A2514">
        <v>2955</v>
      </c>
      <c r="B2514" s="3" t="s">
        <v>2955</v>
      </c>
      <c r="C2514" s="3" t="s">
        <v>7065</v>
      </c>
      <c r="D2514">
        <v>1200</v>
      </c>
      <c r="E2514">
        <v>715</v>
      </c>
      <c r="F2514" t="s">
        <v>8220</v>
      </c>
      <c r="G2514" t="s">
        <v>8224</v>
      </c>
      <c r="H2514" t="s">
        <v>8246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8303</v>
      </c>
      <c r="O2514" s="5">
        <f>E2514/D2514</f>
        <v>0.59583333333333333</v>
      </c>
      <c r="P2514" s="6">
        <f>IF(E2514=0,0,E2514/L2514)</f>
        <v>65</v>
      </c>
      <c r="Q2514" t="str">
        <f>LEFT(N2514,FIND("/",N2514)-1)</f>
        <v>theater</v>
      </c>
      <c r="R2514" t="str">
        <f>RIGHT(N2514,LEN(N2514)-FIND("/",N2514))</f>
        <v>spaces</v>
      </c>
      <c r="S2514" s="10">
        <f>(((J2514/60)/60)/24)+DATE(1970,1,1)</f>
        <v>42141.741307870368</v>
      </c>
      <c r="T2514" s="10">
        <f>(((I2514/60)/60)/24)+DATE(1970,1,1)</f>
        <v>42171.741307870368</v>
      </c>
      <c r="U2514" s="5">
        <f>P2514/3304</f>
        <v>1.9673123486682809E-2</v>
      </c>
      <c r="V2514" s="5">
        <f>L2514/26457</f>
        <v>4.1576898363382094E-4</v>
      </c>
    </row>
    <row r="2515" spans="1:22" ht="48" x14ac:dyDescent="0.2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5">
        <f>E2515/D2515</f>
        <v>1.1516129032258065</v>
      </c>
      <c r="P2515" s="6">
        <f>IF(E2515=0,0,E2515/L2515)</f>
        <v>51</v>
      </c>
      <c r="Q2515" t="str">
        <f>LEFT(N2515,FIND("/",N2515)-1)</f>
        <v>theater</v>
      </c>
      <c r="R2515" t="str">
        <f>RIGHT(N2515,LEN(N2515)-FIND("/",N2515))</f>
        <v>plays</v>
      </c>
      <c r="S2515" s="10">
        <f>(((J2515/60)/60)/24)+DATE(1970,1,1)</f>
        <v>42294.808124999996</v>
      </c>
      <c r="T2515" s="10">
        <f>(((I2515/60)/60)/24)+DATE(1970,1,1)</f>
        <v>42305.829166666663</v>
      </c>
      <c r="U2515" s="5">
        <f>P2515/3304</f>
        <v>1.5435835351089588E-2</v>
      </c>
      <c r="V2515" s="5">
        <f>L2515/26457</f>
        <v>5.2916052462486296E-4</v>
      </c>
    </row>
    <row r="2516" spans="1:22" ht="48" x14ac:dyDescent="0.2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5">
        <f>E2516/D2516</f>
        <v>1.2963636363636364</v>
      </c>
      <c r="P2516" s="6">
        <f>IF(E2516=0,0,E2516/L2516)</f>
        <v>25.464285714285715</v>
      </c>
      <c r="Q2516" t="str">
        <f>LEFT(N2516,FIND("/",N2516)-1)</f>
        <v>theater</v>
      </c>
      <c r="R2516" t="str">
        <f>RIGHT(N2516,LEN(N2516)-FIND("/",N2516))</f>
        <v>musical</v>
      </c>
      <c r="S2516" s="10">
        <f>(((J2516/60)/60)/24)+DATE(1970,1,1)</f>
        <v>42445.866979166662</v>
      </c>
      <c r="T2516" s="10">
        <f>(((I2516/60)/60)/24)+DATE(1970,1,1)</f>
        <v>42475.866979166662</v>
      </c>
      <c r="U2516" s="5">
        <f>P2516/3304</f>
        <v>7.7071082670356278E-3</v>
      </c>
      <c r="V2516" s="5">
        <f>L2516/26457</f>
        <v>1.0583210492497259E-3</v>
      </c>
    </row>
    <row r="2517" spans="1:22" ht="48" x14ac:dyDescent="0.2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5">
        <f>E2517/D2517</f>
        <v>0.2848</v>
      </c>
      <c r="P2517" s="6">
        <f>IF(E2517=0,0,E2517/L2517)</f>
        <v>19.243243243243242</v>
      </c>
      <c r="Q2517" t="str">
        <f>LEFT(N2517,FIND("/",N2517)-1)</f>
        <v>technology</v>
      </c>
      <c r="R2517" t="str">
        <f>RIGHT(N2517,LEN(N2517)-FIND("/",N2517))</f>
        <v>wearables</v>
      </c>
      <c r="S2517" s="10">
        <f>(((J2517/60)/60)/24)+DATE(1970,1,1)</f>
        <v>42373.712418981479</v>
      </c>
      <c r="T2517" s="10">
        <f>(((I2517/60)/60)/24)+DATE(1970,1,1)</f>
        <v>42411.712418981479</v>
      </c>
      <c r="U2517" s="5">
        <f>P2517/3304</f>
        <v>5.8242261632092136E-3</v>
      </c>
      <c r="V2517" s="5">
        <f>L2517/26457</f>
        <v>1.3984956722228521E-3</v>
      </c>
    </row>
    <row r="2518" spans="1:22" ht="48" x14ac:dyDescent="0.2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5">
        <f>E2518/D2518</f>
        <v>1.1833333333333333</v>
      </c>
      <c r="P2518" s="6">
        <f>IF(E2518=0,0,E2518/L2518)</f>
        <v>29.583333333333332</v>
      </c>
      <c r="Q2518" t="str">
        <f>LEFT(N2518,FIND("/",N2518)-1)</f>
        <v>theater</v>
      </c>
      <c r="R2518" t="str">
        <f>RIGHT(N2518,LEN(N2518)-FIND("/",N2518))</f>
        <v>plays</v>
      </c>
      <c r="S2518" s="10">
        <f>(((J2518/60)/60)/24)+DATE(1970,1,1)</f>
        <v>42141.541134259256</v>
      </c>
      <c r="T2518" s="10">
        <f>(((I2518/60)/60)/24)+DATE(1970,1,1)</f>
        <v>42171.541134259256</v>
      </c>
      <c r="U2518" s="5">
        <f>P2518/3304</f>
        <v>8.9537933817594832E-3</v>
      </c>
      <c r="V2518" s="5">
        <f>L2518/26457</f>
        <v>9.0713232792833656E-4</v>
      </c>
    </row>
    <row r="2519" spans="1:22" ht="48" x14ac:dyDescent="0.2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5">
        <f>E2519/D2519</f>
        <v>1.0071428571428571</v>
      </c>
      <c r="P2519" s="6">
        <f>IF(E2519=0,0,E2519/L2519)</f>
        <v>33.571428571428569</v>
      </c>
      <c r="Q2519" t="str">
        <f>LEFT(N2519,FIND("/",N2519)-1)</f>
        <v>theater</v>
      </c>
      <c r="R2519" t="str">
        <f>RIGHT(N2519,LEN(N2519)-FIND("/",N2519))</f>
        <v>plays</v>
      </c>
      <c r="S2519" s="10">
        <f>(((J2519/60)/60)/24)+DATE(1970,1,1)</f>
        <v>41821.698599537034</v>
      </c>
      <c r="T2519" s="10">
        <f>(((I2519/60)/60)/24)+DATE(1970,1,1)</f>
        <v>41851.698599537034</v>
      </c>
      <c r="U2519" s="5">
        <f>P2519/3304</f>
        <v>1.0160843998616395E-2</v>
      </c>
      <c r="V2519" s="5">
        <f>L2519/26457</f>
        <v>7.9374078693729444E-4</v>
      </c>
    </row>
    <row r="2520" spans="1:22" ht="48" x14ac:dyDescent="0.2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5">
        <f>E2520/D2520</f>
        <v>0.25035714285714283</v>
      </c>
      <c r="P2520" s="6">
        <f>IF(E2520=0,0,E2520/L2520)</f>
        <v>46.733333333333334</v>
      </c>
      <c r="Q2520" t="str">
        <f>LEFT(N2520,FIND("/",N2520)-1)</f>
        <v>publishing</v>
      </c>
      <c r="R2520" t="str">
        <f>RIGHT(N2520,LEN(N2520)-FIND("/",N2520))</f>
        <v>fiction</v>
      </c>
      <c r="S2520" s="10">
        <f>(((J2520/60)/60)/24)+DATE(1970,1,1)</f>
        <v>41365.904594907406</v>
      </c>
      <c r="T2520" s="10">
        <f>(((I2520/60)/60)/24)+DATE(1970,1,1)</f>
        <v>41395.904594907406</v>
      </c>
      <c r="U2520" s="5">
        <f>P2520/3304</f>
        <v>1.4144471347861178E-2</v>
      </c>
      <c r="V2520" s="5">
        <f>L2520/26457</f>
        <v>5.669577049552103E-4</v>
      </c>
    </row>
    <row r="2521" spans="1:22" ht="48" x14ac:dyDescent="0.2">
      <c r="A2521">
        <v>782</v>
      </c>
      <c r="B2521" s="3" t="s">
        <v>783</v>
      </c>
      <c r="C2521" s="3" t="s">
        <v>4892</v>
      </c>
      <c r="D2521">
        <v>700</v>
      </c>
      <c r="E2521">
        <v>700</v>
      </c>
      <c r="F2521" t="s">
        <v>8219</v>
      </c>
      <c r="G2521" t="s">
        <v>8224</v>
      </c>
      <c r="H2521" t="s">
        <v>8246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8276</v>
      </c>
      <c r="O2521" s="5">
        <f>E2521/D2521</f>
        <v>1</v>
      </c>
      <c r="P2521" s="6">
        <f>IF(E2521=0,0,E2521/L2521)</f>
        <v>50</v>
      </c>
      <c r="Q2521" t="str">
        <f>LEFT(N2521,FIND("/",N2521)-1)</f>
        <v>music</v>
      </c>
      <c r="R2521" t="str">
        <f>RIGHT(N2521,LEN(N2521)-FIND("/",N2521))</f>
        <v>rock</v>
      </c>
      <c r="S2521" s="10">
        <f>(((J2521/60)/60)/24)+DATE(1970,1,1)</f>
        <v>41116.758125</v>
      </c>
      <c r="T2521" s="10">
        <f>(((I2521/60)/60)/24)+DATE(1970,1,1)</f>
        <v>41146.758125</v>
      </c>
      <c r="U2521" s="5">
        <f>P2521/3304</f>
        <v>1.513317191283293E-2</v>
      </c>
      <c r="V2521" s="5">
        <f>L2521/26457</f>
        <v>5.2916052462486296E-4</v>
      </c>
    </row>
    <row r="2522" spans="1:22" ht="48" x14ac:dyDescent="0.2">
      <c r="A2522">
        <v>663</v>
      </c>
      <c r="B2522" s="3" t="s">
        <v>664</v>
      </c>
      <c r="C2522" s="3" t="s">
        <v>4773</v>
      </c>
      <c r="D2522">
        <v>200000</v>
      </c>
      <c r="E2522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5">
        <f>E2522/D2522</f>
        <v>3.5000000000000001E-3</v>
      </c>
      <c r="P2522" s="6">
        <f>IF(E2522=0,0,E2522/L2522)</f>
        <v>100</v>
      </c>
      <c r="Q2522" t="str">
        <f>LEFT(N2522,FIND("/",N2522)-1)</f>
        <v>technology</v>
      </c>
      <c r="R2522" t="str">
        <f>RIGHT(N2522,LEN(N2522)-FIND("/",N2522))</f>
        <v>wearables</v>
      </c>
      <c r="S2522" s="10">
        <f>(((J2522/60)/60)/24)+DATE(1970,1,1)</f>
        <v>42173.843240740738</v>
      </c>
      <c r="T2522" s="10">
        <f>(((I2522/60)/60)/24)+DATE(1970,1,1)</f>
        <v>42203.843240740738</v>
      </c>
      <c r="U2522" s="5">
        <f>P2522/3304</f>
        <v>3.026634382566586E-2</v>
      </c>
      <c r="V2522" s="5">
        <f>L2522/26457</f>
        <v>2.6458026231243148E-4</v>
      </c>
    </row>
    <row r="2523" spans="1:22" ht="48" x14ac:dyDescent="0.2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5">
        <f>E2523/D2523</f>
        <v>1.39</v>
      </c>
      <c r="P2523" s="6">
        <f>IF(E2523=0,0,E2523/L2523)</f>
        <v>57.916666666666664</v>
      </c>
      <c r="Q2523" t="str">
        <f>LEFT(N2523,FIND("/",N2523)-1)</f>
        <v>theater</v>
      </c>
      <c r="R2523" t="str">
        <f>RIGHT(N2523,LEN(N2523)-FIND("/",N2523))</f>
        <v>plays</v>
      </c>
      <c r="S2523" s="10">
        <f>(((J2523/60)/60)/24)+DATE(1970,1,1)</f>
        <v>42643.632858796293</v>
      </c>
      <c r="T2523" s="10">
        <f>(((I2523/60)/60)/24)+DATE(1970,1,1)</f>
        <v>42672.125</v>
      </c>
      <c r="U2523" s="5">
        <f>P2523/3304</f>
        <v>1.7529257465698143E-2</v>
      </c>
      <c r="V2523" s="5">
        <f>L2523/26457</f>
        <v>4.5356616396416828E-4</v>
      </c>
    </row>
    <row r="2524" spans="1:22" ht="32" x14ac:dyDescent="0.2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5">
        <f>E2524/D2524</f>
        <v>1.38E-2</v>
      </c>
      <c r="P2524" s="6">
        <f>IF(E2524=0,0,E2524/L2524)</f>
        <v>76.666666666666671</v>
      </c>
      <c r="Q2524" t="str">
        <f>LEFT(N2524,FIND("/",N2524)-1)</f>
        <v>technology</v>
      </c>
      <c r="R2524" t="str">
        <f>RIGHT(N2524,LEN(N2524)-FIND("/",N2524))</f>
        <v>web</v>
      </c>
      <c r="S2524" s="10">
        <f>(((J2524/60)/60)/24)+DATE(1970,1,1)</f>
        <v>42489.772326388891</v>
      </c>
      <c r="T2524" s="10">
        <f>(((I2524/60)/60)/24)+DATE(1970,1,1)</f>
        <v>42518.772326388891</v>
      </c>
      <c r="U2524" s="5">
        <f>P2524/3304</f>
        <v>2.3204196933010495E-2</v>
      </c>
      <c r="V2524" s="5">
        <f>L2524/26457</f>
        <v>3.4017462297312621E-4</v>
      </c>
    </row>
    <row r="2525" spans="1:22" ht="48" x14ac:dyDescent="0.2">
      <c r="A2525">
        <v>668</v>
      </c>
      <c r="B2525" s="3" t="s">
        <v>669</v>
      </c>
      <c r="C2525" s="3" t="s">
        <v>4778</v>
      </c>
      <c r="D2525">
        <v>15000</v>
      </c>
      <c r="E2525">
        <v>684</v>
      </c>
      <c r="F2525" t="s">
        <v>8221</v>
      </c>
      <c r="G2525" t="s">
        <v>8224</v>
      </c>
      <c r="H2525" t="s">
        <v>8246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8273</v>
      </c>
      <c r="O2525" s="5">
        <f>E2525/D2525</f>
        <v>4.5600000000000002E-2</v>
      </c>
      <c r="P2525" s="6">
        <f>IF(E2525=0,0,E2525/L2525)</f>
        <v>27.36</v>
      </c>
      <c r="Q2525" t="str">
        <f>LEFT(N2525,FIND("/",N2525)-1)</f>
        <v>technology</v>
      </c>
      <c r="R2525" t="str">
        <f>RIGHT(N2525,LEN(N2525)-FIND("/",N2525))</f>
        <v>wearables</v>
      </c>
      <c r="S2525" s="10">
        <f>(((J2525/60)/60)/24)+DATE(1970,1,1)</f>
        <v>42090.831273148149</v>
      </c>
      <c r="T2525" s="10">
        <f>(((I2525/60)/60)/24)+DATE(1970,1,1)</f>
        <v>42135.831273148149</v>
      </c>
      <c r="U2525" s="5">
        <f>P2525/3304</f>
        <v>8.2808716707021782E-3</v>
      </c>
      <c r="V2525" s="5">
        <f>L2525/26457</f>
        <v>9.449295082586839E-4</v>
      </c>
    </row>
    <row r="2526" spans="1:22" ht="48" x14ac:dyDescent="0.2">
      <c r="A2526">
        <v>409</v>
      </c>
      <c r="B2526" s="3" t="s">
        <v>410</v>
      </c>
      <c r="C2526" s="3" t="s">
        <v>4519</v>
      </c>
      <c r="D2526">
        <v>500</v>
      </c>
      <c r="E2526">
        <v>684</v>
      </c>
      <c r="F2526" t="s">
        <v>8219</v>
      </c>
      <c r="G2526" t="s">
        <v>8225</v>
      </c>
      <c r="H2526" t="s">
        <v>8247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8269</v>
      </c>
      <c r="O2526" s="5">
        <f>E2526/D2526</f>
        <v>1.3680000000000001</v>
      </c>
      <c r="P2526" s="6">
        <f>IF(E2526=0,0,E2526/L2526)</f>
        <v>45.6</v>
      </c>
      <c r="Q2526" t="str">
        <f>LEFT(N2526,FIND("/",N2526)-1)</f>
        <v>film &amp; video</v>
      </c>
      <c r="R2526" t="str">
        <f>RIGHT(N2526,LEN(N2526)-FIND("/",N2526))</f>
        <v>documentary</v>
      </c>
      <c r="S2526" s="10">
        <f>(((J2526/60)/60)/24)+DATE(1970,1,1)</f>
        <v>42543.862777777773</v>
      </c>
      <c r="T2526" s="10">
        <f>(((I2526/60)/60)/24)+DATE(1970,1,1)</f>
        <v>42573.862777777773</v>
      </c>
      <c r="U2526" s="5">
        <f>P2526/3304</f>
        <v>1.3801452784503633E-2</v>
      </c>
      <c r="V2526" s="5">
        <f>L2526/26457</f>
        <v>5.669577049552103E-4</v>
      </c>
    </row>
    <row r="2527" spans="1:22" ht="32" x14ac:dyDescent="0.2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5">
        <f>E2527/D2527</f>
        <v>1.3660000000000001</v>
      </c>
      <c r="P2527" s="6">
        <f>IF(E2527=0,0,E2527/L2527)</f>
        <v>26.26923076923077</v>
      </c>
      <c r="Q2527" t="str">
        <f>LEFT(N2527,FIND("/",N2527)-1)</f>
        <v>music</v>
      </c>
      <c r="R2527" t="str">
        <f>RIGHT(N2527,LEN(N2527)-FIND("/",N2527))</f>
        <v>indie rock</v>
      </c>
      <c r="S2527" s="10">
        <f>(((J2527/60)/60)/24)+DATE(1970,1,1)</f>
        <v>40671.637511574074</v>
      </c>
      <c r="T2527" s="10">
        <f>(((I2527/60)/60)/24)+DATE(1970,1,1)</f>
        <v>40701.637511574074</v>
      </c>
      <c r="U2527" s="5">
        <f>P2527/3304</f>
        <v>7.9507357049729936E-3</v>
      </c>
      <c r="V2527" s="5">
        <f>L2527/26457</f>
        <v>9.8272668858903124E-4</v>
      </c>
    </row>
    <row r="2528" spans="1:22" ht="48" x14ac:dyDescent="0.2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5">
        <f>E2528/D2528</f>
        <v>1.1333333333333333</v>
      </c>
      <c r="P2528" s="6">
        <f>IF(E2528=0,0,E2528/L2528)</f>
        <v>23.448275862068964</v>
      </c>
      <c r="Q2528" t="str">
        <f>LEFT(N2528,FIND("/",N2528)-1)</f>
        <v>music</v>
      </c>
      <c r="R2528" t="str">
        <f>RIGHT(N2528,LEN(N2528)-FIND("/",N2528))</f>
        <v>indie rock</v>
      </c>
      <c r="S2528" s="10">
        <f>(((J2528/60)/60)/24)+DATE(1970,1,1)</f>
        <v>41053.772858796299</v>
      </c>
      <c r="T2528" s="10">
        <f>(((I2528/60)/60)/24)+DATE(1970,1,1)</f>
        <v>41083.772858796299</v>
      </c>
      <c r="U2528" s="5">
        <f>P2528/3304</f>
        <v>7.0969357936044083E-3</v>
      </c>
      <c r="V2528" s="5">
        <f>L2528/26457</f>
        <v>1.0961182295800734E-3</v>
      </c>
    </row>
    <row r="2529" spans="1:22" ht="48" x14ac:dyDescent="0.2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5">
        <f>E2529/D2529</f>
        <v>1.6986000000000001</v>
      </c>
      <c r="P2529" s="6">
        <f>IF(E2529=0,0,E2529/L2529)</f>
        <v>39.967058823529413</v>
      </c>
      <c r="Q2529" t="str">
        <f>LEFT(N2529,FIND("/",N2529)-1)</f>
        <v>music</v>
      </c>
      <c r="R2529" t="str">
        <f>RIGHT(N2529,LEN(N2529)-FIND("/",N2529))</f>
        <v>rock</v>
      </c>
      <c r="S2529" s="10">
        <f>(((J2529/60)/60)/24)+DATE(1970,1,1)</f>
        <v>40379.23096064815</v>
      </c>
      <c r="T2529" s="10">
        <f>(((I2529/60)/60)/24)+DATE(1970,1,1)</f>
        <v>40393.082638888889</v>
      </c>
      <c r="U2529" s="5">
        <f>P2529/3304</f>
        <v>1.2096567440535536E-2</v>
      </c>
      <c r="V2529" s="5">
        <f>L2529/26457</f>
        <v>6.4255206561590508E-4</v>
      </c>
    </row>
    <row r="2530" spans="1:22" ht="48" x14ac:dyDescent="0.2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5">
        <f>E2530/D2530</f>
        <v>2.6076923076923077E-2</v>
      </c>
      <c r="P2530" s="6">
        <f>IF(E2530=0,0,E2530/L2530)</f>
        <v>37.666666666666664</v>
      </c>
      <c r="Q2530" t="str">
        <f>LEFT(N2530,FIND("/",N2530)-1)</f>
        <v>games</v>
      </c>
      <c r="R2530" t="str">
        <f>RIGHT(N2530,LEN(N2530)-FIND("/",N2530))</f>
        <v>video games</v>
      </c>
      <c r="S2530" s="10">
        <f>(((J2530/60)/60)/24)+DATE(1970,1,1)</f>
        <v>42479.566388888896</v>
      </c>
      <c r="T2530" s="10">
        <f>(((I2530/60)/60)/24)+DATE(1970,1,1)</f>
        <v>42504.566388888896</v>
      </c>
      <c r="U2530" s="5">
        <f>P2530/3304</f>
        <v>1.1400322841000806E-2</v>
      </c>
      <c r="V2530" s="5">
        <f>L2530/26457</f>
        <v>6.8034924594625242E-4</v>
      </c>
    </row>
    <row r="2531" spans="1:22" ht="48" x14ac:dyDescent="0.2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5">
        <f>E2531/D2531</f>
        <v>0.45133333333333331</v>
      </c>
      <c r="P2531" s="6">
        <f>IF(E2531=0,0,E2531/L2531)</f>
        <v>56.416666666666664</v>
      </c>
      <c r="Q2531" t="str">
        <f>LEFT(N2531,FIND("/",N2531)-1)</f>
        <v>photography</v>
      </c>
      <c r="R2531" t="str">
        <f>RIGHT(N2531,LEN(N2531)-FIND("/",N2531))</f>
        <v>nature</v>
      </c>
      <c r="S2531" s="10">
        <f>(((J2531/60)/60)/24)+DATE(1970,1,1)</f>
        <v>42525.153055555551</v>
      </c>
      <c r="T2531" s="10">
        <f>(((I2531/60)/60)/24)+DATE(1970,1,1)</f>
        <v>42555.153055555551</v>
      </c>
      <c r="U2531" s="5">
        <f>P2531/3304</f>
        <v>1.7075262308313154E-2</v>
      </c>
      <c r="V2531" s="5">
        <f>L2531/26457</f>
        <v>4.5356616396416828E-4</v>
      </c>
    </row>
    <row r="2532" spans="1:22" ht="32" x14ac:dyDescent="0.2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5">
        <f>E2532/D2532</f>
        <v>5.6333333333333332E-2</v>
      </c>
      <c r="P2532" s="6">
        <f>IF(E2532=0,0,E2532/L2532)</f>
        <v>52</v>
      </c>
      <c r="Q2532" t="str">
        <f>LEFT(N2532,FIND("/",N2532)-1)</f>
        <v>film &amp; video</v>
      </c>
      <c r="R2532" t="str">
        <f>RIGHT(N2532,LEN(N2532)-FIND("/",N2532))</f>
        <v>animation</v>
      </c>
      <c r="S2532" s="10">
        <f>(((J2532/60)/60)/24)+DATE(1970,1,1)</f>
        <v>41778.766724537039</v>
      </c>
      <c r="T2532" s="10">
        <f>(((I2532/60)/60)/24)+DATE(1970,1,1)</f>
        <v>41806.916666666664</v>
      </c>
      <c r="U2532" s="5">
        <f>P2532/3304</f>
        <v>1.5738498789346248E-2</v>
      </c>
      <c r="V2532" s="5">
        <f>L2532/26457</f>
        <v>4.9136334429451562E-4</v>
      </c>
    </row>
    <row r="2533" spans="1:22" ht="32" x14ac:dyDescent="0.2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5">
        <f>E2533/D2533</f>
        <v>1.35</v>
      </c>
      <c r="P2533" s="6">
        <f>IF(E2533=0,0,E2533/L2533)</f>
        <v>51.92307692307692</v>
      </c>
      <c r="Q2533" t="str">
        <f>LEFT(N2533,FIND("/",N2533)-1)</f>
        <v>photography</v>
      </c>
      <c r="R2533" t="str">
        <f>RIGHT(N2533,LEN(N2533)-FIND("/",N2533))</f>
        <v>photobooks</v>
      </c>
      <c r="S2533" s="10">
        <f>(((J2533/60)/60)/24)+DATE(1970,1,1)</f>
        <v>41852.665798611109</v>
      </c>
      <c r="T2533" s="10">
        <f>(((I2533/60)/60)/24)+DATE(1970,1,1)</f>
        <v>41882.665798611109</v>
      </c>
      <c r="U2533" s="5">
        <f>P2533/3304</f>
        <v>1.5715216986403425E-2</v>
      </c>
      <c r="V2533" s="5">
        <f>L2533/26457</f>
        <v>4.9136334429451562E-4</v>
      </c>
    </row>
    <row r="2534" spans="1:22" ht="48" x14ac:dyDescent="0.2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5">
        <f>E2534/D2534</f>
        <v>0.26840000000000003</v>
      </c>
      <c r="P2534" s="6">
        <f>IF(E2534=0,0,E2534/L2534)</f>
        <v>51.615384615384613</v>
      </c>
      <c r="Q2534" t="str">
        <f>LEFT(N2534,FIND("/",N2534)-1)</f>
        <v>theater</v>
      </c>
      <c r="R2534" t="str">
        <f>RIGHT(N2534,LEN(N2534)-FIND("/",N2534))</f>
        <v>plays</v>
      </c>
      <c r="S2534" s="10">
        <f>(((J2534/60)/60)/24)+DATE(1970,1,1)</f>
        <v>42058.792476851857</v>
      </c>
      <c r="T2534" s="10">
        <f>(((I2534/60)/60)/24)+DATE(1970,1,1)</f>
        <v>42088.750810185185</v>
      </c>
      <c r="U2534" s="5">
        <f>P2534/3304</f>
        <v>1.5622089774632147E-2</v>
      </c>
      <c r="V2534" s="5">
        <f>L2534/26457</f>
        <v>4.9136334429451562E-4</v>
      </c>
    </row>
    <row r="2535" spans="1:22" ht="48" x14ac:dyDescent="0.2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5">
        <f>E2535/D2535</f>
        <v>1.34E-2</v>
      </c>
      <c r="P2535" s="6">
        <f>IF(E2535=0,0,E2535/L2535)</f>
        <v>47.857142857142854</v>
      </c>
      <c r="Q2535" t="str">
        <f>LEFT(N2535,FIND("/",N2535)-1)</f>
        <v>technology</v>
      </c>
      <c r="R2535" t="str">
        <f>RIGHT(N2535,LEN(N2535)-FIND("/",N2535))</f>
        <v>web</v>
      </c>
      <c r="S2535" s="10">
        <f>(((J2535/60)/60)/24)+DATE(1970,1,1)</f>
        <v>42425.970092592594</v>
      </c>
      <c r="T2535" s="10">
        <f>(((I2535/60)/60)/24)+DATE(1970,1,1)</f>
        <v>42485.928425925929</v>
      </c>
      <c r="U2535" s="5">
        <f>P2535/3304</f>
        <v>1.4484607402282947E-2</v>
      </c>
      <c r="V2535" s="5">
        <f>L2535/26457</f>
        <v>5.2916052462486296E-4</v>
      </c>
    </row>
    <row r="2536" spans="1:22" ht="48" x14ac:dyDescent="0.2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5">
        <f>E2536/D2536</f>
        <v>8.9066666666666669E-2</v>
      </c>
      <c r="P2536" s="6">
        <f>IF(E2536=0,0,E2536/L2536)</f>
        <v>41.75</v>
      </c>
      <c r="Q2536" t="str">
        <f>LEFT(N2536,FIND("/",N2536)-1)</f>
        <v>technology</v>
      </c>
      <c r="R2536" t="str">
        <f>RIGHT(N2536,LEN(N2536)-FIND("/",N2536))</f>
        <v>wearables</v>
      </c>
      <c r="S2536" s="10">
        <f>(((J2536/60)/60)/24)+DATE(1970,1,1)</f>
        <v>42382.843287037031</v>
      </c>
      <c r="T2536" s="10">
        <f>(((I2536/60)/60)/24)+DATE(1970,1,1)</f>
        <v>42418.843287037031</v>
      </c>
      <c r="U2536" s="5">
        <f>P2536/3304</f>
        <v>1.2636198547215496E-2</v>
      </c>
      <c r="V2536" s="5">
        <f>L2536/26457</f>
        <v>6.0475488528555774E-4</v>
      </c>
    </row>
    <row r="2537" spans="1:22" ht="48" x14ac:dyDescent="0.2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5">
        <f>E2537/D2537</f>
        <v>1.3320000000000001</v>
      </c>
      <c r="P2537" s="6">
        <f>IF(E2537=0,0,E2537/L2537)</f>
        <v>51.230769230769234</v>
      </c>
      <c r="Q2537" t="str">
        <f>LEFT(N2537,FIND("/",N2537)-1)</f>
        <v>theater</v>
      </c>
      <c r="R2537" t="str">
        <f>RIGHT(N2537,LEN(N2537)-FIND("/",N2537))</f>
        <v>plays</v>
      </c>
      <c r="S2537" s="10">
        <f>(((J2537/60)/60)/24)+DATE(1970,1,1)</f>
        <v>41900.243159722224</v>
      </c>
      <c r="T2537" s="10">
        <f>(((I2537/60)/60)/24)+DATE(1970,1,1)</f>
        <v>41922.458333333336</v>
      </c>
      <c r="U2537" s="5">
        <f>P2537/3304</f>
        <v>1.5505680759918049E-2</v>
      </c>
      <c r="V2537" s="5">
        <f>L2537/26457</f>
        <v>4.9136334429451562E-4</v>
      </c>
    </row>
    <row r="2538" spans="1:22" ht="48" x14ac:dyDescent="0.2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5">
        <f>E2538/D2538</f>
        <v>1.3304200000000002</v>
      </c>
      <c r="P2538" s="6">
        <f>IF(E2538=0,0,E2538/L2538)</f>
        <v>26.608400000000003</v>
      </c>
      <c r="Q2538" t="str">
        <f>LEFT(N2538,FIND("/",N2538)-1)</f>
        <v>theater</v>
      </c>
      <c r="R2538" t="str">
        <f>RIGHT(N2538,LEN(N2538)-FIND("/",N2538))</f>
        <v>plays</v>
      </c>
      <c r="S2538" s="10">
        <f>(((J2538/60)/60)/24)+DATE(1970,1,1)</f>
        <v>42758.368078703701</v>
      </c>
      <c r="T2538" s="10">
        <f>(((I2538/60)/60)/24)+DATE(1970,1,1)</f>
        <v>42786.368078703701</v>
      </c>
      <c r="U2538" s="5">
        <f>P2538/3304</f>
        <v>8.0533898305084756E-3</v>
      </c>
      <c r="V2538" s="5">
        <f>L2538/26457</f>
        <v>9.449295082586839E-4</v>
      </c>
    </row>
    <row r="2539" spans="1:22" ht="48" x14ac:dyDescent="0.2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5">
        <f>E2539/D2539</f>
        <v>1.32</v>
      </c>
      <c r="P2539" s="6">
        <f>IF(E2539=0,0,E2539/L2539)</f>
        <v>36.666666666666664</v>
      </c>
      <c r="Q2539" t="str">
        <f>LEFT(N2539,FIND("/",N2539)-1)</f>
        <v>theater</v>
      </c>
      <c r="R2539" t="str">
        <f>RIGHT(N2539,LEN(N2539)-FIND("/",N2539))</f>
        <v>plays</v>
      </c>
      <c r="S2539" s="10">
        <f>(((J2539/60)/60)/24)+DATE(1970,1,1)</f>
        <v>42177.761782407411</v>
      </c>
      <c r="T2539" s="10">
        <f>(((I2539/60)/60)/24)+DATE(1970,1,1)</f>
        <v>42198.041666666672</v>
      </c>
      <c r="U2539" s="5">
        <f>P2539/3304</f>
        <v>1.1097659402744148E-2</v>
      </c>
      <c r="V2539" s="5">
        <f>L2539/26457</f>
        <v>6.8034924594625242E-4</v>
      </c>
    </row>
    <row r="2540" spans="1:22" ht="48" x14ac:dyDescent="0.2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5">
        <f>E2540/D2540</f>
        <v>1.0123076923076924</v>
      </c>
      <c r="P2540" s="6">
        <f>IF(E2540=0,0,E2540/L2540)</f>
        <v>41.125</v>
      </c>
      <c r="Q2540" t="str">
        <f>LEFT(N2540,FIND("/",N2540)-1)</f>
        <v>theater</v>
      </c>
      <c r="R2540" t="str">
        <f>RIGHT(N2540,LEN(N2540)-FIND("/",N2540))</f>
        <v>plays</v>
      </c>
      <c r="S2540" s="10">
        <f>(((J2540/60)/60)/24)+DATE(1970,1,1)</f>
        <v>42088.723692129628</v>
      </c>
      <c r="T2540" s="10">
        <f>(((I2540/60)/60)/24)+DATE(1970,1,1)</f>
        <v>42115.723692129628</v>
      </c>
      <c r="U2540" s="5">
        <f>P2540/3304</f>
        <v>1.2447033898305085E-2</v>
      </c>
      <c r="V2540" s="5">
        <f>L2540/26457</f>
        <v>6.0475488528555774E-4</v>
      </c>
    </row>
    <row r="2541" spans="1:22" ht="48" x14ac:dyDescent="0.2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5">
        <f>E2541/D2541</f>
        <v>0.36499999999999999</v>
      </c>
      <c r="P2541" s="6">
        <f>IF(E2541=0,0,E2541/L2541)</f>
        <v>46.928571428571431</v>
      </c>
      <c r="Q2541" t="str">
        <f>LEFT(N2541,FIND("/",N2541)-1)</f>
        <v>theater</v>
      </c>
      <c r="R2541" t="str">
        <f>RIGHT(N2541,LEN(N2541)-FIND("/",N2541))</f>
        <v>plays</v>
      </c>
      <c r="S2541" s="10">
        <f>(((J2541/60)/60)/24)+DATE(1970,1,1)</f>
        <v>42142.768819444449</v>
      </c>
      <c r="T2541" s="10">
        <f>(((I2541/60)/60)/24)+DATE(1970,1,1)</f>
        <v>42182.768819444449</v>
      </c>
      <c r="U2541" s="5">
        <f>P2541/3304</f>
        <v>1.4203562781044623E-2</v>
      </c>
      <c r="V2541" s="5">
        <f>L2541/26457</f>
        <v>5.2916052462486296E-4</v>
      </c>
    </row>
    <row r="2542" spans="1:22" ht="48" x14ac:dyDescent="0.2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5">
        <f>E2542/D2542</f>
        <v>0.26200000000000001</v>
      </c>
      <c r="P2542" s="6">
        <f>IF(E2542=0,0,E2542/L2542)</f>
        <v>218.33333333333334</v>
      </c>
      <c r="Q2542" t="str">
        <f>LEFT(N2542,FIND("/",N2542)-1)</f>
        <v>photography</v>
      </c>
      <c r="R2542" t="str">
        <f>RIGHT(N2542,LEN(N2542)-FIND("/",N2542))</f>
        <v>people</v>
      </c>
      <c r="S2542" s="10">
        <f>(((J2542/60)/60)/24)+DATE(1970,1,1)</f>
        <v>41807.118495370371</v>
      </c>
      <c r="T2542" s="10">
        <f>(((I2542/60)/60)/24)+DATE(1970,1,1)</f>
        <v>41852.118495370371</v>
      </c>
      <c r="U2542" s="5">
        <f>P2542/3304</f>
        <v>6.6081517352703803E-2</v>
      </c>
      <c r="V2542" s="5">
        <f>L2542/26457</f>
        <v>1.1339154099104207E-4</v>
      </c>
    </row>
    <row r="2543" spans="1:22" ht="48" x14ac:dyDescent="0.2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5">
        <f>E2543/D2543</f>
        <v>0.135625</v>
      </c>
      <c r="P2543" s="6">
        <f>IF(E2543=0,0,E2543/L2543)</f>
        <v>65.099999999999994</v>
      </c>
      <c r="Q2543" t="str">
        <f>LEFT(N2543,FIND("/",N2543)-1)</f>
        <v>photography</v>
      </c>
      <c r="R2543" t="str">
        <f>RIGHT(N2543,LEN(N2543)-FIND("/",N2543))</f>
        <v>photobooks</v>
      </c>
      <c r="S2543" s="10">
        <f>(((J2543/60)/60)/24)+DATE(1970,1,1)</f>
        <v>42025.357094907406</v>
      </c>
      <c r="T2543" s="10">
        <f>(((I2543/60)/60)/24)+DATE(1970,1,1)</f>
        <v>42055.357094907406</v>
      </c>
      <c r="U2543" s="5">
        <f>P2543/3304</f>
        <v>1.9703389830508473E-2</v>
      </c>
      <c r="V2543" s="5">
        <f>L2543/26457</f>
        <v>3.7797180330347355E-4</v>
      </c>
    </row>
    <row r="2544" spans="1:22" ht="48" x14ac:dyDescent="0.2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5">
        <f>E2544/D2544</f>
        <v>0.13020000000000001</v>
      </c>
      <c r="P2544" s="6">
        <f>IF(E2544=0,0,E2544/L2544)</f>
        <v>93</v>
      </c>
      <c r="Q2544" t="str">
        <f>LEFT(N2544,FIND("/",N2544)-1)</f>
        <v>theater</v>
      </c>
      <c r="R2544" t="str">
        <f>RIGHT(N2544,LEN(N2544)-FIND("/",N2544))</f>
        <v>plays</v>
      </c>
      <c r="S2544" s="10">
        <f>(((J2544/60)/60)/24)+DATE(1970,1,1)</f>
        <v>42265.683182870373</v>
      </c>
      <c r="T2544" s="10">
        <f>(((I2544/60)/60)/24)+DATE(1970,1,1)</f>
        <v>42293.207638888889</v>
      </c>
      <c r="U2544" s="5">
        <f>P2544/3304</f>
        <v>2.8147699757869248E-2</v>
      </c>
      <c r="V2544" s="5">
        <f>L2544/26457</f>
        <v>2.6458026231243148E-4</v>
      </c>
    </row>
    <row r="2545" spans="1:22" ht="48" x14ac:dyDescent="0.2">
      <c r="A2545">
        <v>3413</v>
      </c>
      <c r="B2545" s="3" t="s">
        <v>3412</v>
      </c>
      <c r="C2545" s="3" t="s">
        <v>7523</v>
      </c>
      <c r="D2545">
        <v>500</v>
      </c>
      <c r="E2545">
        <v>650</v>
      </c>
      <c r="F2545" t="s">
        <v>8219</v>
      </c>
      <c r="G2545" t="s">
        <v>8224</v>
      </c>
      <c r="H2545" t="s">
        <v>8246</v>
      </c>
      <c r="I2545">
        <v>1425099540</v>
      </c>
      <c r="J2545">
        <v>1424280938</v>
      </c>
      <c r="K2545" t="b">
        <v>0</v>
      </c>
      <c r="L2545">
        <v>14</v>
      </c>
      <c r="M2545" t="b">
        <v>1</v>
      </c>
      <c r="N2545" t="s">
        <v>8271</v>
      </c>
      <c r="O2545" s="5">
        <f>E2545/D2545</f>
        <v>1.3</v>
      </c>
      <c r="P2545" s="6">
        <f>IF(E2545=0,0,E2545/L2545)</f>
        <v>46.428571428571431</v>
      </c>
      <c r="Q2545" t="str">
        <f>LEFT(N2545,FIND("/",N2545)-1)</f>
        <v>theater</v>
      </c>
      <c r="R2545" t="str">
        <f>RIGHT(N2545,LEN(N2545)-FIND("/",N2545))</f>
        <v>plays</v>
      </c>
      <c r="S2545" s="10">
        <f>(((J2545/60)/60)/24)+DATE(1970,1,1)</f>
        <v>42053.733078703706</v>
      </c>
      <c r="T2545" s="10">
        <f>(((I2545/60)/60)/24)+DATE(1970,1,1)</f>
        <v>42063.207638888889</v>
      </c>
      <c r="U2545" s="5">
        <f>P2545/3304</f>
        <v>1.4052231061916293E-2</v>
      </c>
      <c r="V2545" s="5">
        <f>L2545/26457</f>
        <v>5.2916052462486296E-4</v>
      </c>
    </row>
    <row r="2546" spans="1:22" ht="48" x14ac:dyDescent="0.2">
      <c r="A2546">
        <v>3865</v>
      </c>
      <c r="B2546" s="3" t="s">
        <v>3862</v>
      </c>
      <c r="C2546" s="3" t="s">
        <v>7974</v>
      </c>
      <c r="D2546">
        <v>2413</v>
      </c>
      <c r="E2546">
        <v>650</v>
      </c>
      <c r="F2546" t="s">
        <v>8221</v>
      </c>
      <c r="G2546" t="s">
        <v>8229</v>
      </c>
      <c r="H2546" t="s">
        <v>8251</v>
      </c>
      <c r="I2546">
        <v>1409376600</v>
      </c>
      <c r="J2546">
        <v>1405957098</v>
      </c>
      <c r="K2546" t="b">
        <v>0</v>
      </c>
      <c r="L2546">
        <v>14</v>
      </c>
      <c r="M2546" t="b">
        <v>0</v>
      </c>
      <c r="N2546" t="s">
        <v>8271</v>
      </c>
      <c r="O2546" s="5">
        <f>E2546/D2546</f>
        <v>0.26937422295897223</v>
      </c>
      <c r="P2546" s="6">
        <f>IF(E2546=0,0,E2546/L2546)</f>
        <v>46.428571428571431</v>
      </c>
      <c r="Q2546" t="str">
        <f>LEFT(N2546,FIND("/",N2546)-1)</f>
        <v>theater</v>
      </c>
      <c r="R2546" t="str">
        <f>RIGHT(N2546,LEN(N2546)-FIND("/",N2546))</f>
        <v>plays</v>
      </c>
      <c r="S2546" s="10">
        <f>(((J2546/60)/60)/24)+DATE(1970,1,1)</f>
        <v>41841.651597222226</v>
      </c>
      <c r="T2546" s="10">
        <f>(((I2546/60)/60)/24)+DATE(1970,1,1)</f>
        <v>41881.229166666664</v>
      </c>
      <c r="U2546" s="5">
        <f>P2546/3304</f>
        <v>1.4052231061916293E-2</v>
      </c>
      <c r="V2546" s="5">
        <f>L2546/26457</f>
        <v>5.2916052462486296E-4</v>
      </c>
    </row>
    <row r="2547" spans="1:22" ht="48" x14ac:dyDescent="0.2">
      <c r="A2547">
        <v>3345</v>
      </c>
      <c r="B2547" s="3" t="s">
        <v>3345</v>
      </c>
      <c r="C2547" s="3" t="s">
        <v>7455</v>
      </c>
      <c r="D2547">
        <v>500</v>
      </c>
      <c r="E2547">
        <v>650</v>
      </c>
      <c r="F2547" t="s">
        <v>8219</v>
      </c>
      <c r="G2547" t="s">
        <v>8224</v>
      </c>
      <c r="H2547" t="s">
        <v>8246</v>
      </c>
      <c r="I2547">
        <v>1429317420</v>
      </c>
      <c r="J2547">
        <v>1424226768</v>
      </c>
      <c r="K2547" t="b">
        <v>0</v>
      </c>
      <c r="L2547">
        <v>13</v>
      </c>
      <c r="M2547" t="b">
        <v>1</v>
      </c>
      <c r="N2547" t="s">
        <v>8271</v>
      </c>
      <c r="O2547" s="5">
        <f>E2547/D2547</f>
        <v>1.3</v>
      </c>
      <c r="P2547" s="6">
        <f>IF(E2547=0,0,E2547/L2547)</f>
        <v>50</v>
      </c>
      <c r="Q2547" t="str">
        <f>LEFT(N2547,FIND("/",N2547)-1)</f>
        <v>theater</v>
      </c>
      <c r="R2547" t="str">
        <f>RIGHT(N2547,LEN(N2547)-FIND("/",N2547))</f>
        <v>plays</v>
      </c>
      <c r="S2547" s="10">
        <f>(((J2547/60)/60)/24)+DATE(1970,1,1)</f>
        <v>42053.106111111112</v>
      </c>
      <c r="T2547" s="10">
        <f>(((I2547/60)/60)/24)+DATE(1970,1,1)</f>
        <v>42112.025694444441</v>
      </c>
      <c r="U2547" s="5">
        <f>P2547/3304</f>
        <v>1.513317191283293E-2</v>
      </c>
      <c r="V2547" s="5">
        <f>L2547/26457</f>
        <v>4.9136334429451562E-4</v>
      </c>
    </row>
    <row r="2548" spans="1:22" ht="32" x14ac:dyDescent="0.2">
      <c r="A2548">
        <v>1576</v>
      </c>
      <c r="B2548" s="3" t="s">
        <v>1577</v>
      </c>
      <c r="C2548" s="3" t="s">
        <v>5686</v>
      </c>
      <c r="D2548">
        <v>5000</v>
      </c>
      <c r="E2548">
        <v>650</v>
      </c>
      <c r="F2548" t="s">
        <v>8220</v>
      </c>
      <c r="G2548" t="s">
        <v>8224</v>
      </c>
      <c r="H2548" t="s">
        <v>8246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8290</v>
      </c>
      <c r="O2548" s="5">
        <f>E2548/D2548</f>
        <v>0.13</v>
      </c>
      <c r="P2548" s="6">
        <f>IF(E2548=0,0,E2548/L2548)</f>
        <v>65</v>
      </c>
      <c r="Q2548" t="str">
        <f>LEFT(N2548,FIND("/",N2548)-1)</f>
        <v>publishing</v>
      </c>
      <c r="R2548" t="str">
        <f>RIGHT(N2548,LEN(N2548)-FIND("/",N2548))</f>
        <v>art books</v>
      </c>
      <c r="S2548" s="10">
        <f>(((J2548/60)/60)/24)+DATE(1970,1,1)</f>
        <v>42140.879259259258</v>
      </c>
      <c r="T2548" s="10">
        <f>(((I2548/60)/60)/24)+DATE(1970,1,1)</f>
        <v>42185.879259259258</v>
      </c>
      <c r="U2548" s="5">
        <f>P2548/3304</f>
        <v>1.9673123486682809E-2</v>
      </c>
      <c r="V2548" s="5">
        <f>L2548/26457</f>
        <v>3.7797180330347355E-4</v>
      </c>
    </row>
    <row r="2549" spans="1:22" ht="48" x14ac:dyDescent="0.2">
      <c r="A2549">
        <v>2877</v>
      </c>
      <c r="B2549" s="3" t="s">
        <v>2877</v>
      </c>
      <c r="C2549" s="3" t="s">
        <v>6987</v>
      </c>
      <c r="D2549">
        <v>6000</v>
      </c>
      <c r="E2549">
        <v>650</v>
      </c>
      <c r="F2549" t="s">
        <v>8221</v>
      </c>
      <c r="G2549" t="s">
        <v>8224</v>
      </c>
      <c r="H2549" t="s">
        <v>8246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8271</v>
      </c>
      <c r="O2549" s="5">
        <f>E2549/D2549</f>
        <v>0.10833333333333334</v>
      </c>
      <c r="P2549" s="6">
        <f>IF(E2549=0,0,E2549/L2549)</f>
        <v>108.33333333333333</v>
      </c>
      <c r="Q2549" t="str">
        <f>LEFT(N2549,FIND("/",N2549)-1)</f>
        <v>theater</v>
      </c>
      <c r="R2549" t="str">
        <f>RIGHT(N2549,LEN(N2549)-FIND("/",N2549))</f>
        <v>plays</v>
      </c>
      <c r="S2549" s="10">
        <f>(((J2549/60)/60)/24)+DATE(1970,1,1)</f>
        <v>42672.955138888887</v>
      </c>
      <c r="T2549" s="10">
        <f>(((I2549/60)/60)/24)+DATE(1970,1,1)</f>
        <v>42704.708333333328</v>
      </c>
      <c r="U2549" s="5">
        <f>P2549/3304</f>
        <v>3.2788539144471343E-2</v>
      </c>
      <c r="V2549" s="5">
        <f>L2549/26457</f>
        <v>2.2678308198208414E-4</v>
      </c>
    </row>
    <row r="2550" spans="1:22" ht="48" x14ac:dyDescent="0.2">
      <c r="A2550">
        <v>1723</v>
      </c>
      <c r="B2550" s="3" t="s">
        <v>1724</v>
      </c>
      <c r="C2550" s="3" t="s">
        <v>5833</v>
      </c>
      <c r="D2550">
        <v>10000</v>
      </c>
      <c r="E2550">
        <v>650</v>
      </c>
      <c r="F2550" t="s">
        <v>8221</v>
      </c>
      <c r="G2550" t="s">
        <v>8224</v>
      </c>
      <c r="H2550" t="s">
        <v>8246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8293</v>
      </c>
      <c r="O2550" s="5">
        <f>E2550/D2550</f>
        <v>6.5000000000000002E-2</v>
      </c>
      <c r="P2550" s="6">
        <f>IF(E2550=0,0,E2550/L2550)</f>
        <v>216.66666666666666</v>
      </c>
      <c r="Q2550" t="str">
        <f>LEFT(N2550,FIND("/",N2550)-1)</f>
        <v>music</v>
      </c>
      <c r="R2550" t="str">
        <f>RIGHT(N2550,LEN(N2550)-FIND("/",N2550))</f>
        <v>faith</v>
      </c>
      <c r="S2550" s="10">
        <f>(((J2550/60)/60)/24)+DATE(1970,1,1)</f>
        <v>42129.82540509259</v>
      </c>
      <c r="T2550" s="10">
        <f>(((I2550/60)/60)/24)+DATE(1970,1,1)</f>
        <v>42186.25</v>
      </c>
      <c r="U2550" s="5">
        <f>P2550/3304</f>
        <v>6.5577078288942686E-2</v>
      </c>
      <c r="V2550" s="5">
        <f>L2550/26457</f>
        <v>1.1339154099104207E-4</v>
      </c>
    </row>
    <row r="2551" spans="1:22" ht="32" x14ac:dyDescent="0.2">
      <c r="A2551">
        <v>3131</v>
      </c>
      <c r="B2551" s="3" t="s">
        <v>3131</v>
      </c>
      <c r="C2551" s="3" t="s">
        <v>7241</v>
      </c>
      <c r="D2551">
        <v>4100</v>
      </c>
      <c r="E2551">
        <v>645</v>
      </c>
      <c r="F2551" t="s">
        <v>8222</v>
      </c>
      <c r="G2551" t="s">
        <v>8224</v>
      </c>
      <c r="H2551" t="s">
        <v>8246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8271</v>
      </c>
      <c r="O2551" s="5">
        <f>E2551/D2551</f>
        <v>0.15731707317073171</v>
      </c>
      <c r="P2551" s="6">
        <f>IF(E2551=0,0,E2551/L2551)</f>
        <v>53.75</v>
      </c>
      <c r="Q2551" t="str">
        <f>LEFT(N2551,FIND("/",N2551)-1)</f>
        <v>theater</v>
      </c>
      <c r="R2551" t="str">
        <f>RIGHT(N2551,LEN(N2551)-FIND("/",N2551))</f>
        <v>plays</v>
      </c>
      <c r="S2551" s="10">
        <f>(((J2551/60)/60)/24)+DATE(1970,1,1)</f>
        <v>42803.579224537039</v>
      </c>
      <c r="T2551" s="10">
        <f>(((I2551/60)/60)/24)+DATE(1970,1,1)</f>
        <v>42833.537557870368</v>
      </c>
      <c r="U2551" s="5">
        <f>P2551/3304</f>
        <v>1.6268159806295399E-2</v>
      </c>
      <c r="V2551" s="5">
        <f>L2551/26457</f>
        <v>4.5356616396416828E-4</v>
      </c>
    </row>
    <row r="2552" spans="1:22" ht="48" x14ac:dyDescent="0.2">
      <c r="A2552">
        <v>3073</v>
      </c>
      <c r="B2552" s="3" t="s">
        <v>3073</v>
      </c>
      <c r="C2552" s="3" t="s">
        <v>7183</v>
      </c>
      <c r="D2552">
        <v>2800000</v>
      </c>
      <c r="E2552">
        <v>645</v>
      </c>
      <c r="F2552" t="s">
        <v>8221</v>
      </c>
      <c r="G2552" t="s">
        <v>8224</v>
      </c>
      <c r="H2552" t="s">
        <v>8246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8303</v>
      </c>
      <c r="O2552" s="5">
        <f>E2552/D2552</f>
        <v>2.3035714285714285E-4</v>
      </c>
      <c r="P2552" s="6">
        <f>IF(E2552=0,0,E2552/L2552)</f>
        <v>92.142857142857139</v>
      </c>
      <c r="Q2552" t="str">
        <f>LEFT(N2552,FIND("/",N2552)-1)</f>
        <v>theater</v>
      </c>
      <c r="R2552" t="str">
        <f>RIGHT(N2552,LEN(N2552)-FIND("/",N2552))</f>
        <v>spaces</v>
      </c>
      <c r="S2552" s="10">
        <f>(((J2552/60)/60)/24)+DATE(1970,1,1)</f>
        <v>42111.684027777781</v>
      </c>
      <c r="T2552" s="10">
        <f>(((I2552/60)/60)/24)+DATE(1970,1,1)</f>
        <v>42169.804861111115</v>
      </c>
      <c r="U2552" s="5">
        <f>P2552/3304</f>
        <v>2.7888273953649255E-2</v>
      </c>
      <c r="V2552" s="5">
        <f>L2552/26457</f>
        <v>2.6458026231243148E-4</v>
      </c>
    </row>
    <row r="2553" spans="1:22" ht="48" x14ac:dyDescent="0.2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5">
        <f>E2553/D2553</f>
        <v>0.30666666666666664</v>
      </c>
      <c r="P2553" s="6">
        <f>IF(E2553=0,0,E2553/L2553)</f>
        <v>21.466666666666665</v>
      </c>
      <c r="Q2553" t="str">
        <f>LEFT(N2553,FIND("/",N2553)-1)</f>
        <v>music</v>
      </c>
      <c r="R2553" t="str">
        <f>RIGHT(N2553,LEN(N2553)-FIND("/",N2553))</f>
        <v>jazz</v>
      </c>
      <c r="S2553" s="10">
        <f>(((J2553/60)/60)/24)+DATE(1970,1,1)</f>
        <v>41037.829918981479</v>
      </c>
      <c r="T2553" s="10">
        <f>(((I2553/60)/60)/24)+DATE(1970,1,1)</f>
        <v>41058.829918981479</v>
      </c>
      <c r="U2553" s="5">
        <f>P2553/3304</f>
        <v>6.4971751412429375E-3</v>
      </c>
      <c r="V2553" s="5">
        <f>L2553/26457</f>
        <v>1.1339154099104206E-3</v>
      </c>
    </row>
    <row r="2554" spans="1:22" ht="48" x14ac:dyDescent="0.2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5">
        <f>E2554/D2554</f>
        <v>1.282</v>
      </c>
      <c r="P2554" s="6">
        <f>IF(E2554=0,0,E2554/L2554)</f>
        <v>21.366666666666667</v>
      </c>
      <c r="Q2554" t="str">
        <f>LEFT(N2554,FIND("/",N2554)-1)</f>
        <v>music</v>
      </c>
      <c r="R2554" t="str">
        <f>RIGHT(N2554,LEN(N2554)-FIND("/",N2554))</f>
        <v>electronic music</v>
      </c>
      <c r="S2554" s="10">
        <f>(((J2554/60)/60)/24)+DATE(1970,1,1)</f>
        <v>42692.109328703707</v>
      </c>
      <c r="T2554" s="10">
        <f>(((I2554/60)/60)/24)+DATE(1970,1,1)</f>
        <v>42717.332638888889</v>
      </c>
      <c r="U2554" s="5">
        <f>P2554/3304</f>
        <v>6.4669087974172723E-3</v>
      </c>
      <c r="V2554" s="5">
        <f>L2554/26457</f>
        <v>1.1339154099104206E-3</v>
      </c>
    </row>
    <row r="2555" spans="1:22" ht="48" x14ac:dyDescent="0.2">
      <c r="A2555">
        <v>3985</v>
      </c>
      <c r="B2555" s="3" t="s">
        <v>3981</v>
      </c>
      <c r="C2555" s="3" t="s">
        <v>8091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8271</v>
      </c>
      <c r="O2555" s="5">
        <f>E2555/D2555</f>
        <v>0.32050000000000001</v>
      </c>
      <c r="P2555" s="6">
        <f>IF(E2555=0,0,E2555/L2555)</f>
        <v>33.736842105263158</v>
      </c>
      <c r="Q2555" t="str">
        <f>LEFT(N2555,FIND("/",N2555)-1)</f>
        <v>theater</v>
      </c>
      <c r="R2555" t="str">
        <f>RIGHT(N2555,LEN(N2555)-FIND("/",N2555))</f>
        <v>plays</v>
      </c>
      <c r="S2555" s="10">
        <f>(((J2555/60)/60)/24)+DATE(1970,1,1)</f>
        <v>42399.707407407404</v>
      </c>
      <c r="T2555" s="10">
        <f>(((I2555/60)/60)/24)+DATE(1970,1,1)</f>
        <v>42420.878472222219</v>
      </c>
      <c r="U2555" s="5">
        <f>P2555/3304</f>
        <v>1.0210908627500955E-2</v>
      </c>
      <c r="V2555" s="5">
        <f>L2555/26457</f>
        <v>7.1814642627659976E-4</v>
      </c>
    </row>
    <row r="2556" spans="1:22" ht="48" x14ac:dyDescent="0.2">
      <c r="A2556">
        <v>3958</v>
      </c>
      <c r="B2556" s="3" t="s">
        <v>3955</v>
      </c>
      <c r="C2556" s="3" t="s">
        <v>8065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8271</v>
      </c>
      <c r="O2556" s="5">
        <f>E2556/D2556</f>
        <v>0.32050000000000001</v>
      </c>
      <c r="P2556" s="6">
        <f>IF(E2556=0,0,E2556/L2556)</f>
        <v>40.0625</v>
      </c>
      <c r="Q2556" t="str">
        <f>LEFT(N2556,FIND("/",N2556)-1)</f>
        <v>theater</v>
      </c>
      <c r="R2556" t="str">
        <f>RIGHT(N2556,LEN(N2556)-FIND("/",N2556))</f>
        <v>plays</v>
      </c>
      <c r="S2556" s="10">
        <f>(((J2556/60)/60)/24)+DATE(1970,1,1)</f>
        <v>41816.950370370374</v>
      </c>
      <c r="T2556" s="10">
        <f>(((I2556/60)/60)/24)+DATE(1970,1,1)</f>
        <v>41853.583333333336</v>
      </c>
      <c r="U2556" s="5">
        <f>P2556/3304</f>
        <v>1.2125453995157385E-2</v>
      </c>
      <c r="V2556" s="5">
        <f>L2556/26457</f>
        <v>6.0475488528555774E-4</v>
      </c>
    </row>
    <row r="2557" spans="1:22" ht="48" x14ac:dyDescent="0.2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5">
        <f>E2557/D2557</f>
        <v>0.21366666666666667</v>
      </c>
      <c r="P2557" s="6">
        <f>IF(E2557=0,0,E2557/L2557)</f>
        <v>45.785714285714285</v>
      </c>
      <c r="Q2557" t="str">
        <f>LEFT(N2557,FIND("/",N2557)-1)</f>
        <v>theater</v>
      </c>
      <c r="R2557" t="str">
        <f>RIGHT(N2557,LEN(N2557)-FIND("/",N2557))</f>
        <v>plays</v>
      </c>
      <c r="S2557" s="10">
        <f>(((J2557/60)/60)/24)+DATE(1970,1,1)</f>
        <v>42640.278171296297</v>
      </c>
      <c r="T2557" s="10">
        <f>(((I2557/60)/60)/24)+DATE(1970,1,1)</f>
        <v>42670.278171296297</v>
      </c>
      <c r="U2557" s="5">
        <f>P2557/3304</f>
        <v>1.3857661708751298E-2</v>
      </c>
      <c r="V2557" s="5">
        <f>L2557/26457</f>
        <v>5.2916052462486296E-4</v>
      </c>
    </row>
    <row r="2558" spans="1:22" ht="48" x14ac:dyDescent="0.2">
      <c r="A2558">
        <v>2471</v>
      </c>
      <c r="B2558" s="3" t="s">
        <v>2472</v>
      </c>
      <c r="C2558" s="3" t="s">
        <v>6581</v>
      </c>
      <c r="D2558">
        <v>500</v>
      </c>
      <c r="E2558">
        <v>640</v>
      </c>
      <c r="F2558" t="s">
        <v>8219</v>
      </c>
      <c r="G2558" t="s">
        <v>8224</v>
      </c>
      <c r="H2558" t="s">
        <v>8246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8279</v>
      </c>
      <c r="O2558" s="5">
        <f>E2558/D2558</f>
        <v>1.28</v>
      </c>
      <c r="P2558" s="6">
        <f>IF(E2558=0,0,E2558/L2558)</f>
        <v>37.647058823529413</v>
      </c>
      <c r="Q2558" t="str">
        <f>LEFT(N2558,FIND("/",N2558)-1)</f>
        <v>music</v>
      </c>
      <c r="R2558" t="str">
        <f>RIGHT(N2558,LEN(N2558)-FIND("/",N2558))</f>
        <v>indie rock</v>
      </c>
      <c r="S2558" s="10">
        <f>(((J2558/60)/60)/24)+DATE(1970,1,1)</f>
        <v>40893.992962962962</v>
      </c>
      <c r="T2558" s="10">
        <f>(((I2558/60)/60)/24)+DATE(1970,1,1)</f>
        <v>40933.992962962962</v>
      </c>
      <c r="U2558" s="5">
        <f>P2558/3304</f>
        <v>1.1394388263780088E-2</v>
      </c>
      <c r="V2558" s="5">
        <f>L2558/26457</f>
        <v>6.4255206561590508E-4</v>
      </c>
    </row>
    <row r="2559" spans="1:22" ht="48" x14ac:dyDescent="0.2">
      <c r="A2559">
        <v>866</v>
      </c>
      <c r="B2559" s="3" t="s">
        <v>867</v>
      </c>
      <c r="C2559" s="3" t="s">
        <v>4976</v>
      </c>
      <c r="D2559">
        <v>3500</v>
      </c>
      <c r="E2559">
        <v>640</v>
      </c>
      <c r="F2559" t="s">
        <v>8221</v>
      </c>
      <c r="G2559" t="s">
        <v>8224</v>
      </c>
      <c r="H2559" t="s">
        <v>8246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8278</v>
      </c>
      <c r="O2559" s="5">
        <f>E2559/D2559</f>
        <v>0.18285714285714286</v>
      </c>
      <c r="P2559" s="6">
        <f>IF(E2559=0,0,E2559/L2559)</f>
        <v>58.18181818181818</v>
      </c>
      <c r="Q2559" t="str">
        <f>LEFT(N2559,FIND("/",N2559)-1)</f>
        <v>music</v>
      </c>
      <c r="R2559" t="str">
        <f>RIGHT(N2559,LEN(N2559)-FIND("/",N2559))</f>
        <v>jazz</v>
      </c>
      <c r="S2559" s="10">
        <f>(((J2559/60)/60)/24)+DATE(1970,1,1)</f>
        <v>42025.637939814813</v>
      </c>
      <c r="T2559" s="10">
        <f>(((I2559/60)/60)/24)+DATE(1970,1,1)</f>
        <v>42063.631944444445</v>
      </c>
      <c r="U2559" s="5">
        <f>P2559/3304</f>
        <v>1.7609509134932862E-2</v>
      </c>
      <c r="V2559" s="5">
        <f>L2559/26457</f>
        <v>4.1576898363382094E-4</v>
      </c>
    </row>
    <row r="2560" spans="1:22" ht="48" x14ac:dyDescent="0.2">
      <c r="A2560">
        <v>507</v>
      </c>
      <c r="B2560" s="3" t="s">
        <v>508</v>
      </c>
      <c r="C2560" s="3" t="s">
        <v>4617</v>
      </c>
      <c r="D2560">
        <v>20000</v>
      </c>
      <c r="E2560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5">
        <f>E2560/D2560</f>
        <v>3.2000000000000001E-2</v>
      </c>
      <c r="P2560" s="6">
        <f>IF(E2560=0,0,E2560/L2560)</f>
        <v>64</v>
      </c>
      <c r="Q2560" t="str">
        <f>LEFT(N2560,FIND("/",N2560)-1)</f>
        <v>film &amp; video</v>
      </c>
      <c r="R2560" t="str">
        <f>RIGHT(N2560,LEN(N2560)-FIND("/",N2560))</f>
        <v>animation</v>
      </c>
      <c r="S2560" s="10">
        <f>(((J2560/60)/60)/24)+DATE(1970,1,1)</f>
        <v>41156.958993055552</v>
      </c>
      <c r="T2560" s="10">
        <f>(((I2560/60)/60)/24)+DATE(1970,1,1)</f>
        <v>41201.958993055552</v>
      </c>
      <c r="U2560" s="5">
        <f>P2560/3304</f>
        <v>1.9370460048426151E-2</v>
      </c>
      <c r="V2560" s="5">
        <f>L2560/26457</f>
        <v>3.7797180330347355E-4</v>
      </c>
    </row>
    <row r="2561" spans="1:22" ht="48" x14ac:dyDescent="0.2">
      <c r="A2561">
        <v>164</v>
      </c>
      <c r="B2561" s="3" t="s">
        <v>166</v>
      </c>
      <c r="C2561" s="3" t="s">
        <v>4274</v>
      </c>
      <c r="D2561">
        <v>120000</v>
      </c>
      <c r="E2561">
        <v>640</v>
      </c>
      <c r="F2561" t="s">
        <v>8221</v>
      </c>
      <c r="G2561" t="s">
        <v>8224</v>
      </c>
      <c r="H2561" t="s">
        <v>8246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8268</v>
      </c>
      <c r="O2561" s="5">
        <f>E2561/D2561</f>
        <v>5.3333333333333332E-3</v>
      </c>
      <c r="P2561" s="6">
        <f>IF(E2561=0,0,E2561/L2561)</f>
        <v>91.428571428571431</v>
      </c>
      <c r="Q2561" t="str">
        <f>LEFT(N2561,FIND("/",N2561)-1)</f>
        <v>film &amp; video</v>
      </c>
      <c r="R2561" t="str">
        <f>RIGHT(N2561,LEN(N2561)-FIND("/",N2561))</f>
        <v>drama</v>
      </c>
      <c r="S2561" s="10">
        <f>(((J2561/60)/60)/24)+DATE(1970,1,1)</f>
        <v>41841.762743055559</v>
      </c>
      <c r="T2561" s="10">
        <f>(((I2561/60)/60)/24)+DATE(1970,1,1)</f>
        <v>41901.762743055559</v>
      </c>
      <c r="U2561" s="5">
        <f>P2561/3304</f>
        <v>2.767208578346593E-2</v>
      </c>
      <c r="V2561" s="5">
        <f>L2561/26457</f>
        <v>2.6458026231243148E-4</v>
      </c>
    </row>
    <row r="2562" spans="1:22" ht="48" x14ac:dyDescent="0.2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5">
        <f>E2562/D2562</f>
        <v>1.278</v>
      </c>
      <c r="P2562" s="6">
        <f>IF(E2562=0,0,E2562/L2562)</f>
        <v>29.045454545454547</v>
      </c>
      <c r="Q2562" t="str">
        <f>LEFT(N2562,FIND("/",N2562)-1)</f>
        <v>theater</v>
      </c>
      <c r="R2562" t="str">
        <f>RIGHT(N2562,LEN(N2562)-FIND("/",N2562))</f>
        <v>plays</v>
      </c>
      <c r="S2562" s="10">
        <f>(((J2562/60)/60)/24)+DATE(1970,1,1)</f>
        <v>42789.462430555555</v>
      </c>
      <c r="T2562" s="10">
        <f>(((I2562/60)/60)/24)+DATE(1970,1,1)</f>
        <v>42825.957638888889</v>
      </c>
      <c r="U2562" s="5">
        <f>P2562/3304</f>
        <v>8.7909971384547668E-3</v>
      </c>
      <c r="V2562" s="5">
        <f>L2562/26457</f>
        <v>8.3153796726764188E-4</v>
      </c>
    </row>
    <row r="2563" spans="1:22" ht="32" x14ac:dyDescent="0.2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5">
        <f>E2563/D2563</f>
        <v>1.3270833333333334E-2</v>
      </c>
      <c r="P2563" s="6">
        <f>IF(E2563=0,0,E2563/L2563)</f>
        <v>24.5</v>
      </c>
      <c r="Q2563" t="str">
        <f>LEFT(N2563,FIND("/",N2563)-1)</f>
        <v>technology</v>
      </c>
      <c r="R2563" t="str">
        <f>RIGHT(N2563,LEN(N2563)-FIND("/",N2563))</f>
        <v>gadgets</v>
      </c>
      <c r="S2563" s="10">
        <f>(((J2563/60)/60)/24)+DATE(1970,1,1)</f>
        <v>41890.511319444442</v>
      </c>
      <c r="T2563" s="10">
        <f>(((I2563/60)/60)/24)+DATE(1970,1,1)</f>
        <v>41920.511319444442</v>
      </c>
      <c r="U2563" s="5">
        <f>P2563/3304</f>
        <v>7.4152542372881358E-3</v>
      </c>
      <c r="V2563" s="5">
        <f>L2563/26457</f>
        <v>9.8272668858903124E-4</v>
      </c>
    </row>
    <row r="2564" spans="1:22" ht="48" x14ac:dyDescent="0.2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5">
        <f>E2564/D2564</f>
        <v>1.272</v>
      </c>
      <c r="P2564" s="6">
        <f>IF(E2564=0,0,E2564/L2564)</f>
        <v>37.411764705882355</v>
      </c>
      <c r="Q2564" t="str">
        <f>LEFT(N2564,FIND("/",N2564)-1)</f>
        <v>film &amp; video</v>
      </c>
      <c r="R2564" t="str">
        <f>RIGHT(N2564,LEN(N2564)-FIND("/",N2564))</f>
        <v>shorts</v>
      </c>
      <c r="S2564" s="10">
        <f>(((J2564/60)/60)/24)+DATE(1970,1,1)</f>
        <v>40730.896354166667</v>
      </c>
      <c r="T2564" s="10">
        <f>(((I2564/60)/60)/24)+DATE(1970,1,1)</f>
        <v>40790.896354166667</v>
      </c>
      <c r="U2564" s="5">
        <f>P2564/3304</f>
        <v>1.1323173337131464E-2</v>
      </c>
      <c r="V2564" s="5">
        <f>L2564/26457</f>
        <v>6.4255206561590508E-4</v>
      </c>
    </row>
    <row r="2565" spans="1:22" ht="32" x14ac:dyDescent="0.2">
      <c r="A2565">
        <v>3050</v>
      </c>
      <c r="B2565" s="3" t="s">
        <v>3050</v>
      </c>
      <c r="C2565" s="3" t="s">
        <v>7160</v>
      </c>
      <c r="D2565">
        <v>600</v>
      </c>
      <c r="E2565">
        <v>636</v>
      </c>
      <c r="F2565" t="s">
        <v>8219</v>
      </c>
      <c r="G2565" t="s">
        <v>8224</v>
      </c>
      <c r="H2565" t="s">
        <v>8246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8303</v>
      </c>
      <c r="O2565" s="5">
        <f>E2565/D2565</f>
        <v>1.06</v>
      </c>
      <c r="P2565" s="6">
        <f>IF(E2565=0,0,E2565/L2565)</f>
        <v>70.666666666666671</v>
      </c>
      <c r="Q2565" t="str">
        <f>LEFT(N2565,FIND("/",N2565)-1)</f>
        <v>theater</v>
      </c>
      <c r="R2565" t="str">
        <f>RIGHT(N2565,LEN(N2565)-FIND("/",N2565))</f>
        <v>spaces</v>
      </c>
      <c r="S2565" s="10">
        <f>(((J2565/60)/60)/24)+DATE(1970,1,1)</f>
        <v>42465.16851851852</v>
      </c>
      <c r="T2565" s="10">
        <f>(((I2565/60)/60)/24)+DATE(1970,1,1)</f>
        <v>42495.16851851852</v>
      </c>
      <c r="U2565" s="5">
        <f>P2565/3304</f>
        <v>2.1388216303470542E-2</v>
      </c>
      <c r="V2565" s="5">
        <f>L2565/26457</f>
        <v>3.4017462297312621E-4</v>
      </c>
    </row>
    <row r="2566" spans="1:22" ht="48" x14ac:dyDescent="0.2">
      <c r="A2566">
        <v>695</v>
      </c>
      <c r="B2566" s="3" t="s">
        <v>696</v>
      </c>
      <c r="C2566" s="3" t="s">
        <v>4805</v>
      </c>
      <c r="D2566">
        <v>60000</v>
      </c>
      <c r="E2566">
        <v>636</v>
      </c>
      <c r="F2566" t="s">
        <v>8221</v>
      </c>
      <c r="G2566" t="s">
        <v>8224</v>
      </c>
      <c r="H2566" t="s">
        <v>8246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8273</v>
      </c>
      <c r="O2566" s="5">
        <f>E2566/D2566</f>
        <v>1.06E-2</v>
      </c>
      <c r="P2566" s="6">
        <f>IF(E2566=0,0,E2566/L2566)</f>
        <v>90.857142857142861</v>
      </c>
      <c r="Q2566" t="str">
        <f>LEFT(N2566,FIND("/",N2566)-1)</f>
        <v>technology</v>
      </c>
      <c r="R2566" t="str">
        <f>RIGHT(N2566,LEN(N2566)-FIND("/",N2566))</f>
        <v>wearables</v>
      </c>
      <c r="S2566" s="10">
        <f>(((J2566/60)/60)/24)+DATE(1970,1,1)</f>
        <v>41913.521064814813</v>
      </c>
      <c r="T2566" s="10">
        <f>(((I2566/60)/60)/24)+DATE(1970,1,1)</f>
        <v>41943.521064814813</v>
      </c>
      <c r="U2566" s="5">
        <f>P2566/3304</f>
        <v>2.7499135247319267E-2</v>
      </c>
      <c r="V2566" s="5">
        <f>L2566/26457</f>
        <v>2.6458026231243148E-4</v>
      </c>
    </row>
    <row r="2567" spans="1:22" ht="48" x14ac:dyDescent="0.2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5">
        <f>E2567/D2567</f>
        <v>0.254</v>
      </c>
      <c r="P2567" s="6">
        <f>IF(E2567=0,0,E2567/L2567)</f>
        <v>57.727272727272727</v>
      </c>
      <c r="Q2567" t="str">
        <f>LEFT(N2567,FIND("/",N2567)-1)</f>
        <v>music</v>
      </c>
      <c r="R2567" t="str">
        <f>RIGHT(N2567,LEN(N2567)-FIND("/",N2567))</f>
        <v>faith</v>
      </c>
      <c r="S2567" s="10">
        <f>(((J2567/60)/60)/24)+DATE(1970,1,1)</f>
        <v>42801.43104166667</v>
      </c>
      <c r="T2567" s="10">
        <f>(((I2567/60)/60)/24)+DATE(1970,1,1)</f>
        <v>42831.389374999999</v>
      </c>
      <c r="U2567" s="5">
        <f>P2567/3304</f>
        <v>1.7471934844816201E-2</v>
      </c>
      <c r="V2567" s="5">
        <f>L2567/26457</f>
        <v>4.1576898363382094E-4</v>
      </c>
    </row>
    <row r="2568" spans="1:22" ht="48" x14ac:dyDescent="0.2">
      <c r="A2568">
        <v>3587</v>
      </c>
      <c r="B2568" s="3" t="s">
        <v>3586</v>
      </c>
      <c r="C2568" s="3" t="s">
        <v>7697</v>
      </c>
      <c r="D2568">
        <v>500</v>
      </c>
      <c r="E2568">
        <v>633</v>
      </c>
      <c r="F2568" t="s">
        <v>8219</v>
      </c>
      <c r="G2568" t="s">
        <v>8225</v>
      </c>
      <c r="H2568" t="s">
        <v>8247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8271</v>
      </c>
      <c r="O2568" s="5">
        <f>E2568/D2568</f>
        <v>1.266</v>
      </c>
      <c r="P2568" s="6">
        <f>IF(E2568=0,0,E2568/L2568)</f>
        <v>22.607142857142858</v>
      </c>
      <c r="Q2568" t="str">
        <f>LEFT(N2568,FIND("/",N2568)-1)</f>
        <v>theater</v>
      </c>
      <c r="R2568" t="str">
        <f>RIGHT(N2568,LEN(N2568)-FIND("/",N2568))</f>
        <v>plays</v>
      </c>
      <c r="S2568" s="10">
        <f>(((J2568/60)/60)/24)+DATE(1970,1,1)</f>
        <v>42503.539976851855</v>
      </c>
      <c r="T2568" s="10">
        <f>(((I2568/60)/60)/24)+DATE(1970,1,1)</f>
        <v>42548.791666666672</v>
      </c>
      <c r="U2568" s="5">
        <f>P2568/3304</f>
        <v>6.8423555863023179E-3</v>
      </c>
      <c r="V2568" s="5">
        <f>L2568/26457</f>
        <v>1.0583210492497259E-3</v>
      </c>
    </row>
    <row r="2569" spans="1:22" ht="48" x14ac:dyDescent="0.2">
      <c r="A2569">
        <v>2170</v>
      </c>
      <c r="B2569" s="3" t="s">
        <v>2171</v>
      </c>
      <c r="C2569" s="3" t="s">
        <v>6280</v>
      </c>
      <c r="D2569">
        <v>350</v>
      </c>
      <c r="E2569">
        <v>633</v>
      </c>
      <c r="F2569" t="s">
        <v>8219</v>
      </c>
      <c r="G2569" t="s">
        <v>8224</v>
      </c>
      <c r="H2569" t="s">
        <v>8246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8276</v>
      </c>
      <c r="O2569" s="5">
        <f>E2569/D2569</f>
        <v>1.8085714285714285</v>
      </c>
      <c r="P2569" s="6">
        <f>IF(E2569=0,0,E2569/L2569)</f>
        <v>33.315789473684212</v>
      </c>
      <c r="Q2569" t="str">
        <f>LEFT(N2569,FIND("/",N2569)-1)</f>
        <v>music</v>
      </c>
      <c r="R2569" t="str">
        <f>RIGHT(N2569,LEN(N2569)-FIND("/",N2569))</f>
        <v>rock</v>
      </c>
      <c r="S2569" s="10">
        <f>(((J2569/60)/60)/24)+DATE(1970,1,1)</f>
        <v>42198.750254629631</v>
      </c>
      <c r="T2569" s="10">
        <f>(((I2569/60)/60)/24)+DATE(1970,1,1)</f>
        <v>42238.750254629631</v>
      </c>
      <c r="U2569" s="5">
        <f>P2569/3304</f>
        <v>1.0083471390340258E-2</v>
      </c>
      <c r="V2569" s="5">
        <f>L2569/26457</f>
        <v>7.1814642627659976E-4</v>
      </c>
    </row>
    <row r="2570" spans="1:22" ht="16" x14ac:dyDescent="0.2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5">
        <f>E2570/D2570</f>
        <v>1.4044444444444444</v>
      </c>
      <c r="P2570" s="6">
        <f>IF(E2570=0,0,E2570/L2570)</f>
        <v>28.727272727272727</v>
      </c>
      <c r="Q2570" t="str">
        <f>LEFT(N2570,FIND("/",N2570)-1)</f>
        <v>film &amp; video</v>
      </c>
      <c r="R2570" t="str">
        <f>RIGHT(N2570,LEN(N2570)-FIND("/",N2570))</f>
        <v>shorts</v>
      </c>
      <c r="S2570" s="10">
        <f>(((J2570/60)/60)/24)+DATE(1970,1,1)</f>
        <v>40918.738935185182</v>
      </c>
      <c r="T2570" s="10">
        <f>(((I2570/60)/60)/24)+DATE(1970,1,1)</f>
        <v>40943.738935185182</v>
      </c>
      <c r="U2570" s="5">
        <f>P2570/3304</f>
        <v>8.6946951353731004E-3</v>
      </c>
      <c r="V2570" s="5">
        <f>L2570/26457</f>
        <v>8.3153796726764188E-4</v>
      </c>
    </row>
    <row r="2571" spans="1:22" ht="48" x14ac:dyDescent="0.2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5">
        <f>E2571/D2571</f>
        <v>1.262</v>
      </c>
      <c r="P2571" s="6">
        <f>IF(E2571=0,0,E2571/L2571)</f>
        <v>17.527777777777779</v>
      </c>
      <c r="Q2571" t="str">
        <f>LEFT(N2571,FIND("/",N2571)-1)</f>
        <v>theater</v>
      </c>
      <c r="R2571" t="str">
        <f>RIGHT(N2571,LEN(N2571)-FIND("/",N2571))</f>
        <v>plays</v>
      </c>
      <c r="S2571" s="10">
        <f>(((J2571/60)/60)/24)+DATE(1970,1,1)</f>
        <v>42480.479861111111</v>
      </c>
      <c r="T2571" s="10">
        <f>(((I2571/60)/60)/24)+DATE(1970,1,1)</f>
        <v>42510.479861111111</v>
      </c>
      <c r="U2571" s="5">
        <f>P2571/3304</f>
        <v>5.3050174872208769E-3</v>
      </c>
      <c r="V2571" s="5">
        <f>L2571/26457</f>
        <v>1.3606984918925048E-3</v>
      </c>
    </row>
    <row r="2572" spans="1:22" ht="48" x14ac:dyDescent="0.2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5">
        <f>E2572/D2572</f>
        <v>1.262</v>
      </c>
      <c r="P2572" s="6">
        <f>IF(E2572=0,0,E2572/L2572)</f>
        <v>78.875</v>
      </c>
      <c r="Q2572" t="str">
        <f>LEFT(N2572,FIND("/",N2572)-1)</f>
        <v>theater</v>
      </c>
      <c r="R2572" t="str">
        <f>RIGHT(N2572,LEN(N2572)-FIND("/",N2572))</f>
        <v>plays</v>
      </c>
      <c r="S2572" s="10">
        <f>(((J2572/60)/60)/24)+DATE(1970,1,1)</f>
        <v>42289.761192129634</v>
      </c>
      <c r="T2572" s="10">
        <f>(((I2572/60)/60)/24)+DATE(1970,1,1)</f>
        <v>42319.802858796291</v>
      </c>
      <c r="U2572" s="5">
        <f>P2572/3304</f>
        <v>2.3872578692493946E-2</v>
      </c>
      <c r="V2572" s="5">
        <f>L2572/26457</f>
        <v>3.0237744264277887E-4</v>
      </c>
    </row>
    <row r="2573" spans="1:22" ht="48" x14ac:dyDescent="0.2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5">
        <f>E2573/D2573</f>
        <v>1.2599800000000001</v>
      </c>
      <c r="P2573" s="6">
        <f>IF(E2573=0,0,E2573/L2573)</f>
        <v>31.499500000000001</v>
      </c>
      <c r="Q2573" t="str">
        <f>LEFT(N2573,FIND("/",N2573)-1)</f>
        <v>film &amp; video</v>
      </c>
      <c r="R2573" t="str">
        <f>RIGHT(N2573,LEN(N2573)-FIND("/",N2573))</f>
        <v>television</v>
      </c>
      <c r="S2573" s="10">
        <f>(((J2573/60)/60)/24)+DATE(1970,1,1)</f>
        <v>42447.103518518517</v>
      </c>
      <c r="T2573" s="10">
        <f>(((I2573/60)/60)/24)+DATE(1970,1,1)</f>
        <v>42477.103518518517</v>
      </c>
      <c r="U2573" s="5">
        <f>P2573/3304</f>
        <v>9.5337469733656182E-3</v>
      </c>
      <c r="V2573" s="5">
        <f>L2573/26457</f>
        <v>7.559436066069471E-4</v>
      </c>
    </row>
    <row r="2574" spans="1:22" ht="48" x14ac:dyDescent="0.2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5">
        <f>E2574/D2574</f>
        <v>1.2686868686868686</v>
      </c>
      <c r="P2574" s="6">
        <f>IF(E2574=0,0,E2574/L2574)</f>
        <v>62.8</v>
      </c>
      <c r="Q2574" t="str">
        <f>LEFT(N2574,FIND("/",N2574)-1)</f>
        <v>technology</v>
      </c>
      <c r="R2574" t="str">
        <f>RIGHT(N2574,LEN(N2574)-FIND("/",N2574))</f>
        <v>hardware</v>
      </c>
      <c r="S2574" s="10">
        <f>(((J2574/60)/60)/24)+DATE(1970,1,1)</f>
        <v>42115.853888888887</v>
      </c>
      <c r="T2574" s="10">
        <f>(((I2574/60)/60)/24)+DATE(1970,1,1)</f>
        <v>42148.853888888887</v>
      </c>
      <c r="U2574" s="5">
        <f>P2574/3304</f>
        <v>1.9007263922518159E-2</v>
      </c>
      <c r="V2574" s="5">
        <f>L2574/26457</f>
        <v>3.7797180330347355E-4</v>
      </c>
    </row>
    <row r="2575" spans="1:22" ht="48" x14ac:dyDescent="0.2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5">
        <f>E2575/D2575</f>
        <v>0.125</v>
      </c>
      <c r="P2575" s="6">
        <f>IF(E2575=0,0,E2575/L2575)</f>
        <v>25</v>
      </c>
      <c r="Q2575" t="str">
        <f>LEFT(N2575,FIND("/",N2575)-1)</f>
        <v>photography</v>
      </c>
      <c r="R2575" t="str">
        <f>RIGHT(N2575,LEN(N2575)-FIND("/",N2575))</f>
        <v>people</v>
      </c>
      <c r="S2575" s="10">
        <f>(((J2575/60)/60)/24)+DATE(1970,1,1)</f>
        <v>42345.951539351852</v>
      </c>
      <c r="T2575" s="10">
        <f>(((I2575/60)/60)/24)+DATE(1970,1,1)</f>
        <v>42375.951539351852</v>
      </c>
      <c r="U2575" s="5">
        <f>P2575/3304</f>
        <v>7.5665859564164649E-3</v>
      </c>
      <c r="V2575" s="5">
        <f>L2575/26457</f>
        <v>9.449295082586839E-4</v>
      </c>
    </row>
    <row r="2576" spans="1:22" ht="48" x14ac:dyDescent="0.2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5">
        <f>E2576/D2576</f>
        <v>0.20833333333333334</v>
      </c>
      <c r="P2576" s="6">
        <f>IF(E2576=0,0,E2576/L2576)</f>
        <v>52.083333333333336</v>
      </c>
      <c r="Q2576" t="str">
        <f>LEFT(N2576,FIND("/",N2576)-1)</f>
        <v>theater</v>
      </c>
      <c r="R2576" t="str">
        <f>RIGHT(N2576,LEN(N2576)-FIND("/",N2576))</f>
        <v>plays</v>
      </c>
      <c r="S2576" s="10">
        <f>(((J2576/60)/60)/24)+DATE(1970,1,1)</f>
        <v>42701.908807870372</v>
      </c>
      <c r="T2576" s="10">
        <f>(((I2576/60)/60)/24)+DATE(1970,1,1)</f>
        <v>42716.25</v>
      </c>
      <c r="U2576" s="5">
        <f>P2576/3304</f>
        <v>1.5763720742534303E-2</v>
      </c>
      <c r="V2576" s="5">
        <f>L2576/26457</f>
        <v>4.5356616396416828E-4</v>
      </c>
    </row>
    <row r="2577" spans="1:22" ht="48" x14ac:dyDescent="0.2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5">
        <f>E2577/D2577</f>
        <v>0.17771428571428571</v>
      </c>
      <c r="P2577" s="6">
        <f>IF(E2577=0,0,E2577/L2577)</f>
        <v>36.588235294117645</v>
      </c>
      <c r="Q2577" t="str">
        <f>LEFT(N2577,FIND("/",N2577)-1)</f>
        <v>theater</v>
      </c>
      <c r="R2577" t="str">
        <f>RIGHT(N2577,LEN(N2577)-FIND("/",N2577))</f>
        <v>plays</v>
      </c>
      <c r="S2577" s="10">
        <f>(((J2577/60)/60)/24)+DATE(1970,1,1)</f>
        <v>42606.056863425925</v>
      </c>
      <c r="T2577" s="10">
        <f>(((I2577/60)/60)/24)+DATE(1970,1,1)</f>
        <v>42620.056863425925</v>
      </c>
      <c r="U2577" s="5">
        <f>P2577/3304</f>
        <v>1.1073921093861273E-2</v>
      </c>
      <c r="V2577" s="5">
        <f>L2577/26457</f>
        <v>6.4255206561590508E-4</v>
      </c>
    </row>
    <row r="2578" spans="1:22" ht="48" x14ac:dyDescent="0.2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5">
        <f>E2578/D2578</f>
        <v>3.1050000000000001E-2</v>
      </c>
      <c r="P2578" s="6">
        <f>IF(E2578=0,0,E2578/L2578)</f>
        <v>88.714285714285708</v>
      </c>
      <c r="Q2578" t="str">
        <f>LEFT(N2578,FIND("/",N2578)-1)</f>
        <v>technology</v>
      </c>
      <c r="R2578" t="str">
        <f>RIGHT(N2578,LEN(N2578)-FIND("/",N2578))</f>
        <v>wearables</v>
      </c>
      <c r="S2578" s="10">
        <f>(((J2578/60)/60)/24)+DATE(1970,1,1)</f>
        <v>42535.492280092592</v>
      </c>
      <c r="T2578" s="10">
        <f>(((I2578/60)/60)/24)+DATE(1970,1,1)</f>
        <v>42565.492280092592</v>
      </c>
      <c r="U2578" s="5">
        <f>P2578/3304</f>
        <v>2.6850570736769282E-2</v>
      </c>
      <c r="V2578" s="5">
        <f>L2578/26457</f>
        <v>2.6458026231243148E-4</v>
      </c>
    </row>
    <row r="2579" spans="1:22" ht="16" x14ac:dyDescent="0.2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5">
        <f>E2579/D2579</f>
        <v>1.24</v>
      </c>
      <c r="P2579" s="6">
        <f>IF(E2579=0,0,E2579/L2579)</f>
        <v>38.75</v>
      </c>
      <c r="Q2579" t="str">
        <f>LEFT(N2579,FIND("/",N2579)-1)</f>
        <v>music</v>
      </c>
      <c r="R2579" t="str">
        <f>RIGHT(N2579,LEN(N2579)-FIND("/",N2579))</f>
        <v>rock</v>
      </c>
      <c r="S2579" s="10">
        <f>(((J2579/60)/60)/24)+DATE(1970,1,1)</f>
        <v>41072.739953703705</v>
      </c>
      <c r="T2579" s="10">
        <f>(((I2579/60)/60)/24)+DATE(1970,1,1)</f>
        <v>41102.739953703705</v>
      </c>
      <c r="U2579" s="5">
        <f>P2579/3304</f>
        <v>1.172820823244552E-2</v>
      </c>
      <c r="V2579" s="5">
        <f>L2579/26457</f>
        <v>6.0475488528555774E-4</v>
      </c>
    </row>
    <row r="2580" spans="1:22" ht="48" x14ac:dyDescent="0.2">
      <c r="A2580">
        <v>3731</v>
      </c>
      <c r="B2580" s="3" t="s">
        <v>3728</v>
      </c>
      <c r="C2580" s="3" t="s">
        <v>7841</v>
      </c>
      <c r="D2580">
        <v>5500</v>
      </c>
      <c r="E2580">
        <v>620</v>
      </c>
      <c r="F2580" t="s">
        <v>8221</v>
      </c>
      <c r="G2580" t="s">
        <v>8224</v>
      </c>
      <c r="H2580" t="s">
        <v>8246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8271</v>
      </c>
      <c r="O2580" s="5">
        <f>E2580/D2580</f>
        <v>0.11272727272727273</v>
      </c>
      <c r="P2580" s="6">
        <f>IF(E2580=0,0,E2580/L2580)</f>
        <v>51.666666666666664</v>
      </c>
      <c r="Q2580" t="str">
        <f>LEFT(N2580,FIND("/",N2580)-1)</f>
        <v>theater</v>
      </c>
      <c r="R2580" t="str">
        <f>RIGHT(N2580,LEN(N2580)-FIND("/",N2580))</f>
        <v>plays</v>
      </c>
      <c r="S2580" s="10">
        <f>(((J2580/60)/60)/24)+DATE(1970,1,1)</f>
        <v>41983.752847222218</v>
      </c>
      <c r="T2580" s="10">
        <f>(((I2580/60)/60)/24)+DATE(1970,1,1)</f>
        <v>42014.140972222223</v>
      </c>
      <c r="U2580" s="5">
        <f>P2580/3304</f>
        <v>1.5637610976594028E-2</v>
      </c>
      <c r="V2580" s="5">
        <f>L2580/26457</f>
        <v>4.5356616396416828E-4</v>
      </c>
    </row>
    <row r="2581" spans="1:22" ht="16" x14ac:dyDescent="0.2">
      <c r="A2581">
        <v>1927</v>
      </c>
      <c r="B2581" s="3" t="s">
        <v>1928</v>
      </c>
      <c r="C2581" s="3" t="s">
        <v>6037</v>
      </c>
      <c r="D2581">
        <v>600</v>
      </c>
      <c r="E2581">
        <v>620</v>
      </c>
      <c r="F2581" t="s">
        <v>8219</v>
      </c>
      <c r="G2581" t="s">
        <v>8224</v>
      </c>
      <c r="H2581" t="s">
        <v>8246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8279</v>
      </c>
      <c r="O2581" s="5">
        <f>E2581/D2581</f>
        <v>1.0333333333333334</v>
      </c>
      <c r="P2581" s="6">
        <f>IF(E2581=0,0,E2581/L2581)</f>
        <v>56.363636363636367</v>
      </c>
      <c r="Q2581" t="str">
        <f>LEFT(N2581,FIND("/",N2581)-1)</f>
        <v>music</v>
      </c>
      <c r="R2581" t="str">
        <f>RIGHT(N2581,LEN(N2581)-FIND("/",N2581))</f>
        <v>indie rock</v>
      </c>
      <c r="S2581" s="10">
        <f>(((J2581/60)/60)/24)+DATE(1970,1,1)</f>
        <v>40960.861562500002</v>
      </c>
      <c r="T2581" s="10">
        <f>(((I2581/60)/60)/24)+DATE(1970,1,1)</f>
        <v>40976.207638888889</v>
      </c>
      <c r="U2581" s="5">
        <f>P2581/3304</f>
        <v>1.7059211974466214E-2</v>
      </c>
      <c r="V2581" s="5">
        <f>L2581/26457</f>
        <v>4.1576898363382094E-4</v>
      </c>
    </row>
    <row r="2582" spans="1:22" ht="48" x14ac:dyDescent="0.2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5">
        <f>E2582/D2582</f>
        <v>0.47692307692307695</v>
      </c>
      <c r="P2582" s="6">
        <f>IF(E2582=0,0,E2582/L2582)</f>
        <v>62</v>
      </c>
      <c r="Q2582" t="str">
        <f>LEFT(N2582,FIND("/",N2582)-1)</f>
        <v>theater</v>
      </c>
      <c r="R2582" t="str">
        <f>RIGHT(N2582,LEN(N2582)-FIND("/",N2582))</f>
        <v>plays</v>
      </c>
      <c r="S2582" s="10">
        <f>(((J2582/60)/60)/24)+DATE(1970,1,1)</f>
        <v>41830.858344907407</v>
      </c>
      <c r="T2582" s="10">
        <f>(((I2582/60)/60)/24)+DATE(1970,1,1)</f>
        <v>41852.291666666664</v>
      </c>
      <c r="U2582" s="5">
        <f>P2582/3304</f>
        <v>1.8765133171912834E-2</v>
      </c>
      <c r="V2582" s="5">
        <f>L2582/26457</f>
        <v>3.7797180330347355E-4</v>
      </c>
    </row>
    <row r="2583" spans="1:22" ht="48" x14ac:dyDescent="0.2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5">
        <f>E2583/D2583</f>
        <v>1.236</v>
      </c>
      <c r="P2583" s="6">
        <f>IF(E2583=0,0,E2583/L2583)</f>
        <v>29.428571428571427</v>
      </c>
      <c r="Q2583" t="str">
        <f>LEFT(N2583,FIND("/",N2583)-1)</f>
        <v>theater</v>
      </c>
      <c r="R2583" t="str">
        <f>RIGHT(N2583,LEN(N2583)-FIND("/",N2583))</f>
        <v>plays</v>
      </c>
      <c r="S2583" s="10">
        <f>(((J2583/60)/60)/24)+DATE(1970,1,1)</f>
        <v>42544.814328703709</v>
      </c>
      <c r="T2583" s="10">
        <f>(((I2583/60)/60)/24)+DATE(1970,1,1)</f>
        <v>42582.873611111107</v>
      </c>
      <c r="U2583" s="5">
        <f>P2583/3304</f>
        <v>8.9069526115530956E-3</v>
      </c>
      <c r="V2583" s="5">
        <f>L2583/26457</f>
        <v>7.9374078693729444E-4</v>
      </c>
    </row>
    <row r="2584" spans="1:22" ht="32" x14ac:dyDescent="0.2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5">
        <f>E2584/D2584</f>
        <v>1.0249999999999999</v>
      </c>
      <c r="P2584" s="6">
        <f>IF(E2584=0,0,E2584/L2584)</f>
        <v>205</v>
      </c>
      <c r="Q2584" t="str">
        <f>LEFT(N2584,FIND("/",N2584)-1)</f>
        <v>technology</v>
      </c>
      <c r="R2584" t="str">
        <f>RIGHT(N2584,LEN(N2584)-FIND("/",N2584))</f>
        <v>hardware</v>
      </c>
      <c r="S2584" s="10">
        <f>(((J2584/60)/60)/24)+DATE(1970,1,1)</f>
        <v>42466.826180555552</v>
      </c>
      <c r="T2584" s="10">
        <f>(((I2584/60)/60)/24)+DATE(1970,1,1)</f>
        <v>42496.826180555552</v>
      </c>
      <c r="U2584" s="5">
        <f>P2584/3304</f>
        <v>6.2046004842615014E-2</v>
      </c>
      <c r="V2584" s="5">
        <f>L2584/26457</f>
        <v>1.1339154099104207E-4</v>
      </c>
    </row>
    <row r="2585" spans="1:22" ht="48" x14ac:dyDescent="0.2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5">
        <f>E2585/D2585</f>
        <v>0.61099999999999999</v>
      </c>
      <c r="P2585" s="6">
        <f>IF(E2585=0,0,E2585/L2585)</f>
        <v>203.66666666666666</v>
      </c>
      <c r="Q2585" t="str">
        <f>LEFT(N2585,FIND("/",N2585)-1)</f>
        <v>theater</v>
      </c>
      <c r="R2585" t="str">
        <f>RIGHT(N2585,LEN(N2585)-FIND("/",N2585))</f>
        <v>plays</v>
      </c>
      <c r="S2585" s="10">
        <f>(((J2585/60)/60)/24)+DATE(1970,1,1)</f>
        <v>42415.398032407407</v>
      </c>
      <c r="T2585" s="10">
        <f>(((I2585/60)/60)/24)+DATE(1970,1,1)</f>
        <v>42445.356365740736</v>
      </c>
      <c r="U2585" s="5">
        <f>P2585/3304</f>
        <v>6.1642453591606132E-2</v>
      </c>
      <c r="V2585" s="5">
        <f>L2585/26457</f>
        <v>1.1339154099104207E-4</v>
      </c>
    </row>
    <row r="2586" spans="1:22" ht="48" x14ac:dyDescent="0.2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5">
        <f>E2586/D2586</f>
        <v>1.22</v>
      </c>
      <c r="P2586" s="6">
        <f>IF(E2586=0,0,E2586/L2586)</f>
        <v>27.727272727272727</v>
      </c>
      <c r="Q2586" t="str">
        <f>LEFT(N2586,FIND("/",N2586)-1)</f>
        <v>theater</v>
      </c>
      <c r="R2586" t="str">
        <f>RIGHT(N2586,LEN(N2586)-FIND("/",N2586))</f>
        <v>plays</v>
      </c>
      <c r="S2586" s="10">
        <f>(((J2586/60)/60)/24)+DATE(1970,1,1)</f>
        <v>42278.453668981485</v>
      </c>
      <c r="T2586" s="10">
        <f>(((I2586/60)/60)/24)+DATE(1970,1,1)</f>
        <v>42296.458333333328</v>
      </c>
      <c r="U2586" s="5">
        <f>P2586/3304</f>
        <v>8.3920316971164421E-3</v>
      </c>
      <c r="V2586" s="5">
        <f>L2586/26457</f>
        <v>8.3153796726764188E-4</v>
      </c>
    </row>
    <row r="2587" spans="1:22" ht="48" x14ac:dyDescent="0.2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8279</v>
      </c>
      <c r="O2587" s="5">
        <f>E2587/D2587</f>
        <v>1.0166666666666666</v>
      </c>
      <c r="P2587" s="6">
        <f>IF(E2587=0,0,E2587/L2587)</f>
        <v>43.571428571428569</v>
      </c>
      <c r="Q2587" t="str">
        <f>LEFT(N2587,FIND("/",N2587)-1)</f>
        <v>music</v>
      </c>
      <c r="R2587" t="str">
        <f>RIGHT(N2587,LEN(N2587)-FIND("/",N2587))</f>
        <v>indie rock</v>
      </c>
      <c r="S2587" s="10">
        <f>(((J2587/60)/60)/24)+DATE(1970,1,1)</f>
        <v>41192.758506944447</v>
      </c>
      <c r="T2587" s="10">
        <f>(((I2587/60)/60)/24)+DATE(1970,1,1)</f>
        <v>41208.165972222225</v>
      </c>
      <c r="U2587" s="5">
        <f>P2587/3304</f>
        <v>1.3187478381182982E-2</v>
      </c>
      <c r="V2587" s="5">
        <f>L2587/26457</f>
        <v>5.2916052462486296E-4</v>
      </c>
    </row>
    <row r="2588" spans="1:22" ht="48" x14ac:dyDescent="0.2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8303</v>
      </c>
      <c r="O2588" s="5">
        <f>E2588/D2588</f>
        <v>2.4400000000000002E-2</v>
      </c>
      <c r="P2588" s="6">
        <f>IF(E2588=0,0,E2588/L2588)</f>
        <v>67.777777777777771</v>
      </c>
      <c r="Q2588" t="str">
        <f>LEFT(N2588,FIND("/",N2588)-1)</f>
        <v>theater</v>
      </c>
      <c r="R2588" t="str">
        <f>RIGHT(N2588,LEN(N2588)-FIND("/",N2588))</f>
        <v>spaces</v>
      </c>
      <c r="S2588" s="10">
        <f>(((J2588/60)/60)/24)+DATE(1970,1,1)</f>
        <v>42246.883784722217</v>
      </c>
      <c r="T2588" s="10">
        <f>(((I2588/60)/60)/24)+DATE(1970,1,1)</f>
        <v>42276.883784722217</v>
      </c>
      <c r="U2588" s="5">
        <f>P2588/3304</f>
        <v>2.051385525961797E-2</v>
      </c>
      <c r="V2588" s="5">
        <f>L2588/26457</f>
        <v>3.4017462297312621E-4</v>
      </c>
    </row>
    <row r="2589" spans="1:22" ht="48" x14ac:dyDescent="0.2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8271</v>
      </c>
      <c r="O2589" s="5">
        <f>E2589/D2589</f>
        <v>1.22</v>
      </c>
      <c r="P2589" s="6">
        <f>IF(E2589=0,0,E2589/L2589)</f>
        <v>203.33333333333334</v>
      </c>
      <c r="Q2589" t="str">
        <f>LEFT(N2589,FIND("/",N2589)-1)</f>
        <v>theater</v>
      </c>
      <c r="R2589" t="str">
        <f>RIGHT(N2589,LEN(N2589)-FIND("/",N2589))</f>
        <v>plays</v>
      </c>
      <c r="S2589" s="10">
        <f>(((J2589/60)/60)/24)+DATE(1970,1,1)</f>
        <v>42152.503495370373</v>
      </c>
      <c r="T2589" s="10">
        <f>(((I2589/60)/60)/24)+DATE(1970,1,1)</f>
        <v>42172.503495370373</v>
      </c>
      <c r="U2589" s="5">
        <f>P2589/3304</f>
        <v>6.1541565778853918E-2</v>
      </c>
      <c r="V2589" s="5">
        <f>L2589/26457</f>
        <v>1.1339154099104207E-4</v>
      </c>
    </row>
    <row r="2590" spans="1:22" ht="32" x14ac:dyDescent="0.2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5">
        <f>E2590/D2590</f>
        <v>1.7098591549295775E-2</v>
      </c>
      <c r="P2590" s="6">
        <f>IF(E2590=0,0,E2590/L2590)</f>
        <v>25.291666666666668</v>
      </c>
      <c r="Q2590" t="str">
        <f>LEFT(N2590,FIND("/",N2590)-1)</f>
        <v>games</v>
      </c>
      <c r="R2590" t="str">
        <f>RIGHT(N2590,LEN(N2590)-FIND("/",N2590))</f>
        <v>video games</v>
      </c>
      <c r="S2590" s="10">
        <f>(((J2590/60)/60)/24)+DATE(1970,1,1)</f>
        <v>41499.546759259261</v>
      </c>
      <c r="T2590" s="10">
        <f>(((I2590/60)/60)/24)+DATE(1970,1,1)</f>
        <v>41531.546759259261</v>
      </c>
      <c r="U2590" s="5">
        <f>P2590/3304</f>
        <v>7.6548627925746571E-3</v>
      </c>
      <c r="V2590" s="5">
        <f>L2590/26457</f>
        <v>9.0713232792833656E-4</v>
      </c>
    </row>
    <row r="2591" spans="1:22" ht="48" x14ac:dyDescent="0.2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5">
        <f>E2591/D2591</f>
        <v>1.214</v>
      </c>
      <c r="P2591" s="6">
        <f>IF(E2591=0,0,E2591/L2591)</f>
        <v>37.9375</v>
      </c>
      <c r="Q2591" t="str">
        <f>LEFT(N2591,FIND("/",N2591)-1)</f>
        <v>music</v>
      </c>
      <c r="R2591" t="str">
        <f>RIGHT(N2591,LEN(N2591)-FIND("/",N2591))</f>
        <v>indie rock</v>
      </c>
      <c r="S2591" s="10">
        <f>(((J2591/60)/60)/24)+DATE(1970,1,1)</f>
        <v>41023.227731481478</v>
      </c>
      <c r="T2591" s="10">
        <f>(((I2591/60)/60)/24)+DATE(1970,1,1)</f>
        <v>41083.227731481478</v>
      </c>
      <c r="U2591" s="5">
        <f>P2591/3304</f>
        <v>1.1482294188861986E-2</v>
      </c>
      <c r="V2591" s="5">
        <f>L2591/26457</f>
        <v>6.0475488528555774E-4</v>
      </c>
    </row>
    <row r="2592" spans="1:22" ht="32" x14ac:dyDescent="0.2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5">
        <f>E2592/D2592</f>
        <v>1.212</v>
      </c>
      <c r="P2592" s="6">
        <f>IF(E2592=0,0,E2592/L2592)</f>
        <v>33.666666666666664</v>
      </c>
      <c r="Q2592" t="str">
        <f>LEFT(N2592,FIND("/",N2592)-1)</f>
        <v>theater</v>
      </c>
      <c r="R2592" t="str">
        <f>RIGHT(N2592,LEN(N2592)-FIND("/",N2592))</f>
        <v>plays</v>
      </c>
      <c r="S2592" s="10">
        <f>(((J2592/60)/60)/24)+DATE(1970,1,1)</f>
        <v>41882.585648148146</v>
      </c>
      <c r="T2592" s="10">
        <f>(((I2592/60)/60)/24)+DATE(1970,1,1)</f>
        <v>41912.666666666664</v>
      </c>
      <c r="U2592" s="5">
        <f>P2592/3304</f>
        <v>1.0189669087974172E-2</v>
      </c>
      <c r="V2592" s="5">
        <f>L2592/26457</f>
        <v>6.8034924594625242E-4</v>
      </c>
    </row>
    <row r="2593" spans="1:22" ht="64" x14ac:dyDescent="0.2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5">
        <f>E2593/D2593</f>
        <v>2.42</v>
      </c>
      <c r="P2593" s="6">
        <f>IF(E2593=0,0,E2593/L2593)</f>
        <v>24.2</v>
      </c>
      <c r="Q2593" t="str">
        <f>LEFT(N2593,FIND("/",N2593)-1)</f>
        <v>theater</v>
      </c>
      <c r="R2593" t="str">
        <f>RIGHT(N2593,LEN(N2593)-FIND("/",N2593))</f>
        <v>plays</v>
      </c>
      <c r="S2593" s="10">
        <f>(((J2593/60)/60)/24)+DATE(1970,1,1)</f>
        <v>42107.621018518519</v>
      </c>
      <c r="T2593" s="10">
        <f>(((I2593/60)/60)/24)+DATE(1970,1,1)</f>
        <v>42167.621018518519</v>
      </c>
      <c r="U2593" s="5">
        <f>P2593/3304</f>
        <v>7.3244552058111378E-3</v>
      </c>
      <c r="V2593" s="5">
        <f>L2593/26457</f>
        <v>9.449295082586839E-4</v>
      </c>
    </row>
    <row r="2594" spans="1:22" ht="48" x14ac:dyDescent="0.2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5">
        <f>E2594/D2594</f>
        <v>2.42</v>
      </c>
      <c r="P2594" s="6">
        <f>IF(E2594=0,0,E2594/L2594)</f>
        <v>43.214285714285715</v>
      </c>
      <c r="Q2594" t="str">
        <f>LEFT(N2594,FIND("/",N2594)-1)</f>
        <v>theater</v>
      </c>
      <c r="R2594" t="str">
        <f>RIGHT(N2594,LEN(N2594)-FIND("/",N2594))</f>
        <v>plays</v>
      </c>
      <c r="S2594" s="10">
        <f>(((J2594/60)/60)/24)+DATE(1970,1,1)</f>
        <v>42559.776724537034</v>
      </c>
      <c r="T2594" s="10">
        <f>(((I2594/60)/60)/24)+DATE(1970,1,1)</f>
        <v>42589.776724537034</v>
      </c>
      <c r="U2594" s="5">
        <f>P2594/3304</f>
        <v>1.3079384296091318E-2</v>
      </c>
      <c r="V2594" s="5">
        <f>L2594/26457</f>
        <v>5.2916052462486296E-4</v>
      </c>
    </row>
    <row r="2595" spans="1:22" ht="48" x14ac:dyDescent="0.2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5">
        <f>E2595/D2595</f>
        <v>1.5125E-3</v>
      </c>
      <c r="P2595" s="6">
        <f>IF(E2595=0,0,E2595/L2595)</f>
        <v>201.66666666666666</v>
      </c>
      <c r="Q2595" t="str">
        <f>LEFT(N2595,FIND("/",N2595)-1)</f>
        <v>theater</v>
      </c>
      <c r="R2595" t="str">
        <f>RIGHT(N2595,LEN(N2595)-FIND("/",N2595))</f>
        <v>spaces</v>
      </c>
      <c r="S2595" s="10">
        <f>(((J2595/60)/60)/24)+DATE(1970,1,1)</f>
        <v>42255.791909722218</v>
      </c>
      <c r="T2595" s="10">
        <f>(((I2595/60)/60)/24)+DATE(1970,1,1)</f>
        <v>42285.791909722218</v>
      </c>
      <c r="U2595" s="5">
        <f>P2595/3304</f>
        <v>6.1037126715092815E-2</v>
      </c>
      <c r="V2595" s="5">
        <f>L2595/26457</f>
        <v>1.1339154099104207E-4</v>
      </c>
    </row>
    <row r="2596" spans="1:22" ht="48" x14ac:dyDescent="0.2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5">
        <f>E2596/D2596</f>
        <v>1.0016666666666667</v>
      </c>
      <c r="P2596" s="6">
        <f>IF(E2596=0,0,E2596/L2596)</f>
        <v>46.230769230769234</v>
      </c>
      <c r="Q2596" t="str">
        <f>LEFT(N2596,FIND("/",N2596)-1)</f>
        <v>film &amp; video</v>
      </c>
      <c r="R2596" t="str">
        <f>RIGHT(N2596,LEN(N2596)-FIND("/",N2596))</f>
        <v>documentary</v>
      </c>
      <c r="S2596" s="10">
        <f>(((J2596/60)/60)/24)+DATE(1970,1,1)</f>
        <v>42211.951284722221</v>
      </c>
      <c r="T2596" s="10">
        <f>(((I2596/60)/60)/24)+DATE(1970,1,1)</f>
        <v>42226.951284722221</v>
      </c>
      <c r="U2596" s="5">
        <f>P2596/3304</f>
        <v>1.3992363568634756E-2</v>
      </c>
      <c r="V2596" s="5">
        <f>L2596/26457</f>
        <v>4.9136334429451562E-4</v>
      </c>
    </row>
    <row r="2597" spans="1:22" ht="48" x14ac:dyDescent="0.2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5">
        <f>E2597/D2597</f>
        <v>5.7238095238095241E-2</v>
      </c>
      <c r="P2597" s="6">
        <f>IF(E2597=0,0,E2597/L2597)</f>
        <v>50.083333333333336</v>
      </c>
      <c r="Q2597" t="str">
        <f>LEFT(N2597,FIND("/",N2597)-1)</f>
        <v>games</v>
      </c>
      <c r="R2597" t="str">
        <f>RIGHT(N2597,LEN(N2597)-FIND("/",N2597))</f>
        <v>video games</v>
      </c>
      <c r="S2597" s="10">
        <f>(((J2597/60)/60)/24)+DATE(1970,1,1)</f>
        <v>42340.701504629629</v>
      </c>
      <c r="T2597" s="10">
        <f>(((I2597/60)/60)/24)+DATE(1970,1,1)</f>
        <v>42368.701504629629</v>
      </c>
      <c r="U2597" s="5">
        <f>P2597/3304</f>
        <v>1.5158393866020985E-2</v>
      </c>
      <c r="V2597" s="5">
        <f>L2597/26457</f>
        <v>4.5356616396416828E-4</v>
      </c>
    </row>
    <row r="2598" spans="1:22" ht="48" x14ac:dyDescent="0.2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5">
        <f>E2598/D2598</f>
        <v>1</v>
      </c>
      <c r="P2598" s="6">
        <f>IF(E2598=0,0,E2598/L2598)</f>
        <v>27.272727272727273</v>
      </c>
      <c r="Q2598" t="str">
        <f>LEFT(N2598,FIND("/",N2598)-1)</f>
        <v>film &amp; video</v>
      </c>
      <c r="R2598" t="str">
        <f>RIGHT(N2598,LEN(N2598)-FIND("/",N2598))</f>
        <v>television</v>
      </c>
      <c r="S2598" s="10">
        <f>(((J2598/60)/60)/24)+DATE(1970,1,1)</f>
        <v>41995.752986111111</v>
      </c>
      <c r="T2598" s="10">
        <f>(((I2598/60)/60)/24)+DATE(1970,1,1)</f>
        <v>42034.708333333328</v>
      </c>
      <c r="U2598" s="5">
        <f>P2598/3304</f>
        <v>8.2544574069997809E-3</v>
      </c>
      <c r="V2598" s="5">
        <f>L2598/26457</f>
        <v>8.3153796726764188E-4</v>
      </c>
    </row>
    <row r="2599" spans="1:22" ht="48" x14ac:dyDescent="0.2">
      <c r="A2599">
        <v>375</v>
      </c>
      <c r="B2599" s="3" t="s">
        <v>376</v>
      </c>
      <c r="C2599" s="3" t="s">
        <v>4485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8269</v>
      </c>
      <c r="O2599" s="5">
        <f>E2599/D2599</f>
        <v>1.2</v>
      </c>
      <c r="P2599" s="6">
        <f>IF(E2599=0,0,E2599/L2599)</f>
        <v>42.857142857142854</v>
      </c>
      <c r="Q2599" t="str">
        <f>LEFT(N2599,FIND("/",N2599)-1)</f>
        <v>film &amp; video</v>
      </c>
      <c r="R2599" t="str">
        <f>RIGHT(N2599,LEN(N2599)-FIND("/",N2599))</f>
        <v>documentary</v>
      </c>
      <c r="S2599" s="10">
        <f>(((J2599/60)/60)/24)+DATE(1970,1,1)</f>
        <v>41657.985081018516</v>
      </c>
      <c r="T2599" s="10">
        <f>(((I2599/60)/60)/24)+DATE(1970,1,1)</f>
        <v>41699.720833333333</v>
      </c>
      <c r="U2599" s="5">
        <f>P2599/3304</f>
        <v>1.2971290210999653E-2</v>
      </c>
      <c r="V2599" s="5">
        <f>L2599/26457</f>
        <v>5.2916052462486296E-4</v>
      </c>
    </row>
    <row r="2600" spans="1:22" ht="32" x14ac:dyDescent="0.2">
      <c r="A2600">
        <v>104</v>
      </c>
      <c r="B2600" s="3" t="s">
        <v>106</v>
      </c>
      <c r="C2600" s="3" t="s">
        <v>4215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8266</v>
      </c>
      <c r="O2600" s="5">
        <f>E2600/D2600</f>
        <v>1.2</v>
      </c>
      <c r="P2600" s="6">
        <f>IF(E2600=0,0,E2600/L2600)</f>
        <v>60</v>
      </c>
      <c r="Q2600" t="str">
        <f>LEFT(N2600,FIND("/",N2600)-1)</f>
        <v>film &amp; video</v>
      </c>
      <c r="R2600" t="str">
        <f>RIGHT(N2600,LEN(N2600)-FIND("/",N2600))</f>
        <v>shorts</v>
      </c>
      <c r="S2600" s="10">
        <f>(((J2600/60)/60)/24)+DATE(1970,1,1)</f>
        <v>40612.695208333331</v>
      </c>
      <c r="T2600" s="10">
        <f>(((I2600/60)/60)/24)+DATE(1970,1,1)</f>
        <v>40636.041666666664</v>
      </c>
      <c r="U2600" s="5">
        <f>P2600/3304</f>
        <v>1.8159806295399514E-2</v>
      </c>
      <c r="V2600" s="5">
        <f>L2600/26457</f>
        <v>3.7797180330347355E-4</v>
      </c>
    </row>
    <row r="2601" spans="1:22" ht="48" x14ac:dyDescent="0.2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5">
        <f>E2601/D2601</f>
        <v>0.03</v>
      </c>
      <c r="P2601" s="6">
        <f>IF(E2601=0,0,E2601/L2601)</f>
        <v>75</v>
      </c>
      <c r="Q2601" t="str">
        <f>LEFT(N2601,FIND("/",N2601)-1)</f>
        <v>publishing</v>
      </c>
      <c r="R2601" t="str">
        <f>RIGHT(N2601,LEN(N2601)-FIND("/",N2601))</f>
        <v>translations</v>
      </c>
      <c r="S2601" s="10">
        <f>(((J2601/60)/60)/24)+DATE(1970,1,1)</f>
        <v>42457.871516203704</v>
      </c>
      <c r="T2601" s="10">
        <f>(((I2601/60)/60)/24)+DATE(1970,1,1)</f>
        <v>42487.579861111109</v>
      </c>
      <c r="U2601" s="5">
        <f>P2601/3304</f>
        <v>2.2699757869249396E-2</v>
      </c>
      <c r="V2601" s="5">
        <f>L2601/26457</f>
        <v>3.0237744264277887E-4</v>
      </c>
    </row>
    <row r="2602" spans="1:22" ht="48" x14ac:dyDescent="0.2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5">
        <f>E2602/D2602</f>
        <v>2.9849999999999999</v>
      </c>
      <c r="P2602" s="6">
        <f>IF(E2602=0,0,E2602/L2602)</f>
        <v>35.117647058823529</v>
      </c>
      <c r="Q2602" t="str">
        <f>LEFT(N2602,FIND("/",N2602)-1)</f>
        <v>games</v>
      </c>
      <c r="R2602" t="str">
        <f>RIGHT(N2602,LEN(N2602)-FIND("/",N2602))</f>
        <v>tabletop games</v>
      </c>
      <c r="S2602" s="10">
        <f>(((J2602/60)/60)/24)+DATE(1970,1,1)</f>
        <v>42689.853090277778</v>
      </c>
      <c r="T2602" s="10">
        <f>(((I2602/60)/60)/24)+DATE(1970,1,1)</f>
        <v>42696.853090277778</v>
      </c>
      <c r="U2602" s="5">
        <f>P2602/3304</f>
        <v>1.0628827802307363E-2</v>
      </c>
      <c r="V2602" s="5">
        <f>L2602/26457</f>
        <v>6.4255206561590508E-4</v>
      </c>
    </row>
    <row r="2603" spans="1:22" ht="48" x14ac:dyDescent="0.2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5">
        <f>E2603/D2603</f>
        <v>2.38</v>
      </c>
      <c r="P2603" s="6">
        <f>IF(E2603=0,0,E2603/L2603)</f>
        <v>33.055555555555557</v>
      </c>
      <c r="Q2603" t="str">
        <f>LEFT(N2603,FIND("/",N2603)-1)</f>
        <v>publishing</v>
      </c>
      <c r="R2603" t="str">
        <f>RIGHT(N2603,LEN(N2603)-FIND("/",N2603))</f>
        <v>nonfiction</v>
      </c>
      <c r="S2603" s="10">
        <f>(((J2603/60)/60)/24)+DATE(1970,1,1)</f>
        <v>41235.054560185185</v>
      </c>
      <c r="T2603" s="10">
        <f>(((I2603/60)/60)/24)+DATE(1970,1,1)</f>
        <v>41249.054560185185</v>
      </c>
      <c r="U2603" s="5">
        <f>P2603/3304</f>
        <v>1.0004708097928437E-2</v>
      </c>
      <c r="V2603" s="5">
        <f>L2603/26457</f>
        <v>6.8034924594625242E-4</v>
      </c>
    </row>
    <row r="2604" spans="1:22" ht="48" x14ac:dyDescent="0.2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5">
        <f>E2604/D2604</f>
        <v>1.6942857142857144</v>
      </c>
      <c r="P2604" s="6">
        <f>IF(E2604=0,0,E2604/L2604)</f>
        <v>45.615384615384613</v>
      </c>
      <c r="Q2604" t="str">
        <f>LEFT(N2604,FIND("/",N2604)-1)</f>
        <v>theater</v>
      </c>
      <c r="R2604" t="str">
        <f>RIGHT(N2604,LEN(N2604)-FIND("/",N2604))</f>
        <v>plays</v>
      </c>
      <c r="S2604" s="10">
        <f>(((J2604/60)/60)/24)+DATE(1970,1,1)</f>
        <v>41881.361342592594</v>
      </c>
      <c r="T2604" s="10">
        <f>(((I2604/60)/60)/24)+DATE(1970,1,1)</f>
        <v>41911.361342592594</v>
      </c>
      <c r="U2604" s="5">
        <f>P2604/3304</f>
        <v>1.3806109145092196E-2</v>
      </c>
      <c r="V2604" s="5">
        <f>L2604/26457</f>
        <v>4.9136334429451562E-4</v>
      </c>
    </row>
    <row r="2605" spans="1:22" ht="48" x14ac:dyDescent="0.2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5">
        <f>E2605/D2605</f>
        <v>1.0763636363636364</v>
      </c>
      <c r="P2605" s="6">
        <f>IF(E2605=0,0,E2605/L2605)</f>
        <v>28.19047619047619</v>
      </c>
      <c r="Q2605" t="str">
        <f>LEFT(N2605,FIND("/",N2605)-1)</f>
        <v>theater</v>
      </c>
      <c r="R2605" t="str">
        <f>RIGHT(N2605,LEN(N2605)-FIND("/",N2605))</f>
        <v>plays</v>
      </c>
      <c r="S2605" s="10">
        <f>(((J2605/60)/60)/24)+DATE(1970,1,1)</f>
        <v>41858.355393518519</v>
      </c>
      <c r="T2605" s="10">
        <f>(((I2605/60)/60)/24)+DATE(1970,1,1)</f>
        <v>41882.547222222223</v>
      </c>
      <c r="U2605" s="5">
        <f>P2605/3304</f>
        <v>8.5322264499019945E-3</v>
      </c>
      <c r="V2605" s="5">
        <f>L2605/26457</f>
        <v>7.9374078693729444E-4</v>
      </c>
    </row>
    <row r="2606" spans="1:22" ht="48" x14ac:dyDescent="0.2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5">
        <f>E2606/D2606</f>
        <v>2.955E-2</v>
      </c>
      <c r="P2606" s="6">
        <f>IF(E2606=0,0,E2606/L2606)</f>
        <v>73.875</v>
      </c>
      <c r="Q2606" t="str">
        <f>LEFT(N2606,FIND("/",N2606)-1)</f>
        <v>photography</v>
      </c>
      <c r="R2606" t="str">
        <f>RIGHT(N2606,LEN(N2606)-FIND("/",N2606))</f>
        <v>photobooks</v>
      </c>
      <c r="S2606" s="10">
        <f>(((J2606/60)/60)/24)+DATE(1970,1,1)</f>
        <v>41877.638298611113</v>
      </c>
      <c r="T2606" s="10">
        <f>(((I2606/60)/60)/24)+DATE(1970,1,1)</f>
        <v>41912.638298611113</v>
      </c>
      <c r="U2606" s="5">
        <f>P2606/3304</f>
        <v>2.2359261501210655E-2</v>
      </c>
      <c r="V2606" s="5">
        <f>L2606/26457</f>
        <v>3.0237744264277887E-4</v>
      </c>
    </row>
    <row r="2607" spans="1:22" ht="48" x14ac:dyDescent="0.2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5">
        <f>E2607/D2607</f>
        <v>3.9334666666666664E-2</v>
      </c>
      <c r="P2607" s="6">
        <f>IF(E2607=0,0,E2607/L2607)</f>
        <v>45.386153846153846</v>
      </c>
      <c r="Q2607" t="str">
        <f>LEFT(N2607,FIND("/",N2607)-1)</f>
        <v>technology</v>
      </c>
      <c r="R2607" t="str">
        <f>RIGHT(N2607,LEN(N2607)-FIND("/",N2607))</f>
        <v>web</v>
      </c>
      <c r="S2607" s="10">
        <f>(((J2607/60)/60)/24)+DATE(1970,1,1)</f>
        <v>41835.639155092591</v>
      </c>
      <c r="T2607" s="10">
        <f>(((I2607/60)/60)/24)+DATE(1970,1,1)</f>
        <v>41865.639155092591</v>
      </c>
      <c r="U2607" s="5">
        <f>P2607/3304</f>
        <v>1.3736729372322593E-2</v>
      </c>
      <c r="V2607" s="5">
        <f>L2607/26457</f>
        <v>4.9136334429451562E-4</v>
      </c>
    </row>
    <row r="2608" spans="1:22" ht="48" x14ac:dyDescent="0.2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5">
        <f>E2608/D2608</f>
        <v>3.933333333333333E-3</v>
      </c>
      <c r="P2608" s="6">
        <f>IF(E2608=0,0,E2608/L2608)</f>
        <v>84.285714285714292</v>
      </c>
      <c r="Q2608" t="str">
        <f>LEFT(N2608,FIND("/",N2608)-1)</f>
        <v>technology</v>
      </c>
      <c r="R2608" t="str">
        <f>RIGHT(N2608,LEN(N2608)-FIND("/",N2608))</f>
        <v>wearables</v>
      </c>
      <c r="S2608" s="10">
        <f>(((J2608/60)/60)/24)+DATE(1970,1,1)</f>
        <v>42737.663877314815</v>
      </c>
      <c r="T2608" s="10">
        <f>(((I2608/60)/60)/24)+DATE(1970,1,1)</f>
        <v>42767.663877314815</v>
      </c>
      <c r="U2608" s="5">
        <f>P2608/3304</f>
        <v>2.5510204081632654E-2</v>
      </c>
      <c r="V2608" s="5">
        <f>L2608/26457</f>
        <v>2.6458026231243148E-4</v>
      </c>
    </row>
    <row r="2609" spans="1:22" ht="48" x14ac:dyDescent="0.2">
      <c r="A2609">
        <v>3193</v>
      </c>
      <c r="B2609" s="3" t="s">
        <v>3193</v>
      </c>
      <c r="C2609" s="3" t="s">
        <v>7303</v>
      </c>
      <c r="D2609">
        <v>5000</v>
      </c>
      <c r="E2609">
        <v>587</v>
      </c>
      <c r="F2609" t="s">
        <v>8221</v>
      </c>
      <c r="G2609" t="s">
        <v>8225</v>
      </c>
      <c r="H2609" t="s">
        <v>8247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8305</v>
      </c>
      <c r="O2609" s="5">
        <f>E2609/D2609</f>
        <v>0.1174</v>
      </c>
      <c r="P2609" s="6">
        <f>IF(E2609=0,0,E2609/L2609)</f>
        <v>24.458333333333332</v>
      </c>
      <c r="Q2609" t="str">
        <f>LEFT(N2609,FIND("/",N2609)-1)</f>
        <v>theater</v>
      </c>
      <c r="R2609" t="str">
        <f>RIGHT(N2609,LEN(N2609)-FIND("/",N2609))</f>
        <v>musical</v>
      </c>
      <c r="S2609" s="10">
        <f>(((J2609/60)/60)/24)+DATE(1970,1,1)</f>
        <v>42010.968240740738</v>
      </c>
      <c r="T2609" s="10">
        <f>(((I2609/60)/60)/24)+DATE(1970,1,1)</f>
        <v>42055.968240740738</v>
      </c>
      <c r="U2609" s="5">
        <f>P2609/3304</f>
        <v>7.4026432606941082E-3</v>
      </c>
      <c r="V2609" s="5">
        <f>L2609/26457</f>
        <v>9.0713232792833656E-4</v>
      </c>
    </row>
    <row r="2610" spans="1:22" ht="32" x14ac:dyDescent="0.2">
      <c r="A2610">
        <v>3063</v>
      </c>
      <c r="B2610" s="3" t="s">
        <v>3063</v>
      </c>
      <c r="C2610" s="3" t="s">
        <v>7173</v>
      </c>
      <c r="D2610">
        <v>3000</v>
      </c>
      <c r="E2610">
        <v>587</v>
      </c>
      <c r="F2610" t="s">
        <v>8221</v>
      </c>
      <c r="G2610" t="s">
        <v>8224</v>
      </c>
      <c r="H2610" t="s">
        <v>8246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8303</v>
      </c>
      <c r="O2610" s="5">
        <f>E2610/D2610</f>
        <v>0.19566666666666666</v>
      </c>
      <c r="P2610" s="6">
        <f>IF(E2610=0,0,E2610/L2610)</f>
        <v>25.521739130434781</v>
      </c>
      <c r="Q2610" t="str">
        <f>LEFT(N2610,FIND("/",N2610)-1)</f>
        <v>theater</v>
      </c>
      <c r="R2610" t="str">
        <f>RIGHT(N2610,LEN(N2610)-FIND("/",N2610))</f>
        <v>spaces</v>
      </c>
      <c r="S2610" s="10">
        <f>(((J2610/60)/60)/24)+DATE(1970,1,1)</f>
        <v>42630.922893518517</v>
      </c>
      <c r="T2610" s="10">
        <f>(((I2610/60)/60)/24)+DATE(1970,1,1)</f>
        <v>42665.922893518517</v>
      </c>
      <c r="U2610" s="5">
        <f>P2610/3304</f>
        <v>7.7244973155068952E-3</v>
      </c>
      <c r="V2610" s="5">
        <f>L2610/26457</f>
        <v>8.6933514759798922E-4</v>
      </c>
    </row>
    <row r="2611" spans="1:22" ht="48" x14ac:dyDescent="0.2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5">
        <f>E2611/D2611</f>
        <v>1.6742857142857144</v>
      </c>
      <c r="P2611" s="6">
        <f>IF(E2611=0,0,E2611/L2611)</f>
        <v>17.235294117647058</v>
      </c>
      <c r="Q2611" t="str">
        <f>LEFT(N2611,FIND("/",N2611)-1)</f>
        <v>music</v>
      </c>
      <c r="R2611" t="str">
        <f>RIGHT(N2611,LEN(N2611)-FIND("/",N2611))</f>
        <v>rock</v>
      </c>
      <c r="S2611" s="10">
        <f>(((J2611/60)/60)/24)+DATE(1970,1,1)</f>
        <v>42498.341122685189</v>
      </c>
      <c r="T2611" s="10">
        <f>(((I2611/60)/60)/24)+DATE(1970,1,1)</f>
        <v>42533.229166666672</v>
      </c>
      <c r="U2611" s="5">
        <f>P2611/3304</f>
        <v>5.2164933770118211E-3</v>
      </c>
      <c r="V2611" s="5">
        <f>L2611/26457</f>
        <v>1.2851041312318102E-3</v>
      </c>
    </row>
    <row r="2612" spans="1:22" ht="64" x14ac:dyDescent="0.2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5">
        <f>E2612/D2612</f>
        <v>1.6714285714285713E-2</v>
      </c>
      <c r="P2612" s="6">
        <f>IF(E2612=0,0,E2612/L2612)</f>
        <v>25.434782608695652</v>
      </c>
      <c r="Q2612" t="str">
        <f>LEFT(N2612,FIND("/",N2612)-1)</f>
        <v>games</v>
      </c>
      <c r="R2612" t="str">
        <f>RIGHT(N2612,LEN(N2612)-FIND("/",N2612))</f>
        <v>mobile games</v>
      </c>
      <c r="S2612" s="10">
        <f>(((J2612/60)/60)/24)+DATE(1970,1,1)</f>
        <v>41926.854166666664</v>
      </c>
      <c r="T2612" s="10">
        <f>(((I2612/60)/60)/24)+DATE(1970,1,1)</f>
        <v>41957.895833333328</v>
      </c>
      <c r="U2612" s="5">
        <f>P2612/3304</f>
        <v>7.6981787556584906E-3</v>
      </c>
      <c r="V2612" s="5">
        <f>L2612/26457</f>
        <v>8.6933514759798922E-4</v>
      </c>
    </row>
    <row r="2613" spans="1:22" ht="48" x14ac:dyDescent="0.2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5">
        <f>E2613/D2613</f>
        <v>2.9250000000000002E-2</v>
      </c>
      <c r="P2613" s="6">
        <f>IF(E2613=0,0,E2613/L2613)</f>
        <v>65</v>
      </c>
      <c r="Q2613" t="str">
        <f>LEFT(N2613,FIND("/",N2613)-1)</f>
        <v>food</v>
      </c>
      <c r="R2613" t="str">
        <f>RIGHT(N2613,LEN(N2613)-FIND("/",N2613))</f>
        <v>food trucks</v>
      </c>
      <c r="S2613" s="10">
        <f>(((J2613/60)/60)/24)+DATE(1970,1,1)</f>
        <v>42170.728460648148</v>
      </c>
      <c r="T2613" s="10">
        <f>(((I2613/60)/60)/24)+DATE(1970,1,1)</f>
        <v>42200.728460648148</v>
      </c>
      <c r="U2613" s="5">
        <f>P2613/3304</f>
        <v>1.9673123486682809E-2</v>
      </c>
      <c r="V2613" s="5">
        <f>L2613/26457</f>
        <v>3.4017462297312621E-4</v>
      </c>
    </row>
    <row r="2614" spans="1:22" ht="32" x14ac:dyDescent="0.2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5">
        <f>E2614/D2614</f>
        <v>1.0545454545454545</v>
      </c>
      <c r="P2614" s="6">
        <f>IF(E2614=0,0,E2614/L2614)</f>
        <v>29</v>
      </c>
      <c r="Q2614" t="str">
        <f>LEFT(N2614,FIND("/",N2614)-1)</f>
        <v>theater</v>
      </c>
      <c r="R2614" t="str">
        <f>RIGHT(N2614,LEN(N2614)-FIND("/",N2614))</f>
        <v>plays</v>
      </c>
      <c r="S2614" s="10">
        <f>(((J2614/60)/60)/24)+DATE(1970,1,1)</f>
        <v>42338.963912037041</v>
      </c>
      <c r="T2614" s="10">
        <f>(((I2614/60)/60)/24)+DATE(1970,1,1)</f>
        <v>42353</v>
      </c>
      <c r="U2614" s="5">
        <f>P2614/3304</f>
        <v>8.7772397094430989E-3</v>
      </c>
      <c r="V2614" s="5">
        <f>L2614/26457</f>
        <v>7.559436066069471E-4</v>
      </c>
    </row>
    <row r="2615" spans="1:22" ht="48" x14ac:dyDescent="0.2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5">
        <f>E2615/D2615</f>
        <v>0.28799999999999998</v>
      </c>
      <c r="P2615" s="6">
        <f>IF(E2615=0,0,E2615/L2615)</f>
        <v>44.307692307692307</v>
      </c>
      <c r="Q2615" t="str">
        <f>LEFT(N2615,FIND("/",N2615)-1)</f>
        <v>theater</v>
      </c>
      <c r="R2615" t="str">
        <f>RIGHT(N2615,LEN(N2615)-FIND("/",N2615))</f>
        <v>plays</v>
      </c>
      <c r="S2615" s="10">
        <f>(((J2615/60)/60)/24)+DATE(1970,1,1)</f>
        <v>41779.045937499999</v>
      </c>
      <c r="T2615" s="10">
        <f>(((I2615/60)/60)/24)+DATE(1970,1,1)</f>
        <v>41820.727777777778</v>
      </c>
      <c r="U2615" s="5">
        <f>P2615/3304</f>
        <v>1.3410318495064258E-2</v>
      </c>
      <c r="V2615" s="5">
        <f>L2615/26457</f>
        <v>4.9136334429451562E-4</v>
      </c>
    </row>
    <row r="2616" spans="1:22" ht="32" x14ac:dyDescent="0.2">
      <c r="A2616">
        <v>3711</v>
      </c>
      <c r="B2616" s="3" t="s">
        <v>3708</v>
      </c>
      <c r="C2616" s="3" t="s">
        <v>7821</v>
      </c>
      <c r="D2616">
        <v>500</v>
      </c>
      <c r="E2616">
        <v>570</v>
      </c>
      <c r="F2616" t="s">
        <v>8219</v>
      </c>
      <c r="G2616" t="s">
        <v>8224</v>
      </c>
      <c r="H2616" t="s">
        <v>8246</v>
      </c>
      <c r="I2616">
        <v>1402848000</v>
      </c>
      <c r="J2616">
        <v>1400606573</v>
      </c>
      <c r="K2616" t="b">
        <v>0</v>
      </c>
      <c r="L2616">
        <v>21</v>
      </c>
      <c r="M2616" t="b">
        <v>1</v>
      </c>
      <c r="N2616" t="s">
        <v>8271</v>
      </c>
      <c r="O2616" s="5">
        <f>E2616/D2616</f>
        <v>1.1399999999999999</v>
      </c>
      <c r="P2616" s="6">
        <f>IF(E2616=0,0,E2616/L2616)</f>
        <v>27.142857142857142</v>
      </c>
      <c r="Q2616" t="str">
        <f>LEFT(N2616,FIND("/",N2616)-1)</f>
        <v>theater</v>
      </c>
      <c r="R2616" t="str">
        <f>RIGHT(N2616,LEN(N2616)-FIND("/",N2616))</f>
        <v>plays</v>
      </c>
      <c r="S2616" s="10">
        <f>(((J2616/60)/60)/24)+DATE(1970,1,1)</f>
        <v>41779.724224537036</v>
      </c>
      <c r="T2616" s="10">
        <f>(((I2616/60)/60)/24)+DATE(1970,1,1)</f>
        <v>41805.666666666664</v>
      </c>
      <c r="U2616" s="5">
        <f>P2616/3304</f>
        <v>8.2151504669664473E-3</v>
      </c>
      <c r="V2616" s="5">
        <f>L2616/26457</f>
        <v>7.9374078693729444E-4</v>
      </c>
    </row>
    <row r="2617" spans="1:22" ht="48" x14ac:dyDescent="0.2">
      <c r="A2617">
        <v>3291</v>
      </c>
      <c r="B2617" s="3" t="s">
        <v>3291</v>
      </c>
      <c r="C2617" s="3" t="s">
        <v>7401</v>
      </c>
      <c r="D2617">
        <v>500</v>
      </c>
      <c r="E2617">
        <v>570</v>
      </c>
      <c r="F2617" t="s">
        <v>8219</v>
      </c>
      <c r="G2617" t="s">
        <v>8224</v>
      </c>
      <c r="H2617" t="s">
        <v>8246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8271</v>
      </c>
      <c r="O2617" s="5">
        <f>E2617/D2617</f>
        <v>1.1399999999999999</v>
      </c>
      <c r="P2617" s="6">
        <f>IF(E2617=0,0,E2617/L2617)</f>
        <v>40.714285714285715</v>
      </c>
      <c r="Q2617" t="str">
        <f>LEFT(N2617,FIND("/",N2617)-1)</f>
        <v>theater</v>
      </c>
      <c r="R2617" t="str">
        <f>RIGHT(N2617,LEN(N2617)-FIND("/",N2617))</f>
        <v>plays</v>
      </c>
      <c r="S2617" s="10">
        <f>(((J2617/60)/60)/24)+DATE(1970,1,1)</f>
        <v>42232.702546296292</v>
      </c>
      <c r="T2617" s="10">
        <f>(((I2617/60)/60)/24)+DATE(1970,1,1)</f>
        <v>42264.165972222225</v>
      </c>
      <c r="U2617" s="5">
        <f>P2617/3304</f>
        <v>1.2322725700449672E-2</v>
      </c>
      <c r="V2617" s="5">
        <f>L2617/26457</f>
        <v>5.2916052462486296E-4</v>
      </c>
    </row>
    <row r="2618" spans="1:22" ht="48" x14ac:dyDescent="0.2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5">
        <f>E2618/D2618</f>
        <v>0.14249999999999999</v>
      </c>
      <c r="P2618" s="6">
        <f>IF(E2618=0,0,E2618/L2618)</f>
        <v>43.846153846153847</v>
      </c>
      <c r="Q2618" t="str">
        <f>LEFT(N2618,FIND("/",N2618)-1)</f>
        <v>publishing</v>
      </c>
      <c r="R2618" t="str">
        <f>RIGHT(N2618,LEN(N2618)-FIND("/",N2618))</f>
        <v>children's books</v>
      </c>
      <c r="S2618" s="10">
        <f>(((J2618/60)/60)/24)+DATE(1970,1,1)</f>
        <v>41311.126481481479</v>
      </c>
      <c r="T2618" s="10">
        <f>(((I2618/60)/60)/24)+DATE(1970,1,1)</f>
        <v>41341.126481481479</v>
      </c>
      <c r="U2618" s="5">
        <f>P2618/3304</f>
        <v>1.3270627677407339E-2</v>
      </c>
      <c r="V2618" s="5">
        <f>L2618/26457</f>
        <v>4.9136334429451562E-4</v>
      </c>
    </row>
    <row r="2619" spans="1:22" ht="48" x14ac:dyDescent="0.2">
      <c r="A2619">
        <v>3818</v>
      </c>
      <c r="B2619" s="3" t="s">
        <v>3815</v>
      </c>
      <c r="C2619" s="3" t="s">
        <v>7928</v>
      </c>
      <c r="D2619">
        <v>250</v>
      </c>
      <c r="E2619">
        <v>570</v>
      </c>
      <c r="F2619" t="s">
        <v>8219</v>
      </c>
      <c r="G2619" t="s">
        <v>8224</v>
      </c>
      <c r="H2619" t="s">
        <v>8246</v>
      </c>
      <c r="I2619">
        <v>1426187582</v>
      </c>
      <c r="J2619">
        <v>1423599182</v>
      </c>
      <c r="K2619" t="b">
        <v>0</v>
      </c>
      <c r="L2619">
        <v>10</v>
      </c>
      <c r="M2619" t="b">
        <v>1</v>
      </c>
      <c r="N2619" t="s">
        <v>8271</v>
      </c>
      <c r="O2619" s="5">
        <f>E2619/D2619</f>
        <v>2.2799999999999998</v>
      </c>
      <c r="P2619" s="6">
        <f>IF(E2619=0,0,E2619/L2619)</f>
        <v>57</v>
      </c>
      <c r="Q2619" t="str">
        <f>LEFT(N2619,FIND("/",N2619)-1)</f>
        <v>theater</v>
      </c>
      <c r="R2619" t="str">
        <f>RIGHT(N2619,LEN(N2619)-FIND("/",N2619))</f>
        <v>plays</v>
      </c>
      <c r="S2619" s="10">
        <f>(((J2619/60)/60)/24)+DATE(1970,1,1)</f>
        <v>42045.84238425926</v>
      </c>
      <c r="T2619" s="10">
        <f>(((I2619/60)/60)/24)+DATE(1970,1,1)</f>
        <v>42075.800717592589</v>
      </c>
      <c r="U2619" s="5">
        <f>P2619/3304</f>
        <v>1.725181598062954E-2</v>
      </c>
      <c r="V2619" s="5">
        <f>L2619/26457</f>
        <v>3.7797180330347355E-4</v>
      </c>
    </row>
    <row r="2620" spans="1:22" ht="48" x14ac:dyDescent="0.2">
      <c r="A2620">
        <v>432</v>
      </c>
      <c r="B2620" s="3" t="s">
        <v>433</v>
      </c>
      <c r="C2620" s="3" t="s">
        <v>4542</v>
      </c>
      <c r="D2620">
        <v>6000</v>
      </c>
      <c r="E2620">
        <v>570</v>
      </c>
      <c r="F2620" t="s">
        <v>8221</v>
      </c>
      <c r="G2620" t="s">
        <v>8224</v>
      </c>
      <c r="H2620" t="s">
        <v>8246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8270</v>
      </c>
      <c r="O2620" s="5">
        <f>E2620/D2620</f>
        <v>9.5000000000000001E-2</v>
      </c>
      <c r="P2620" s="6">
        <f>IF(E2620=0,0,E2620/L2620)</f>
        <v>71.25</v>
      </c>
      <c r="Q2620" t="str">
        <f>LEFT(N2620,FIND("/",N2620)-1)</f>
        <v>film &amp; video</v>
      </c>
      <c r="R2620" t="str">
        <f>RIGHT(N2620,LEN(N2620)-FIND("/",N2620))</f>
        <v>animation</v>
      </c>
      <c r="S2620" s="10">
        <f>(((J2620/60)/60)/24)+DATE(1970,1,1)</f>
        <v>42238.726631944446</v>
      </c>
      <c r="T2620" s="10">
        <f>(((I2620/60)/60)/24)+DATE(1970,1,1)</f>
        <v>42298.726631944446</v>
      </c>
      <c r="U2620" s="5">
        <f>P2620/3304</f>
        <v>2.1564769975786924E-2</v>
      </c>
      <c r="V2620" s="5">
        <f>L2620/26457</f>
        <v>3.0237744264277887E-4</v>
      </c>
    </row>
    <row r="2621" spans="1:22" ht="64" x14ac:dyDescent="0.2">
      <c r="A2621">
        <v>3752</v>
      </c>
      <c r="B2621" s="3" t="s">
        <v>3749</v>
      </c>
      <c r="C2621" s="3" t="s">
        <v>7862</v>
      </c>
      <c r="D2621">
        <v>500</v>
      </c>
      <c r="E2621">
        <v>565</v>
      </c>
      <c r="F2621" t="s">
        <v>8219</v>
      </c>
      <c r="G2621" t="s">
        <v>8225</v>
      </c>
      <c r="H2621" t="s">
        <v>8247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8305</v>
      </c>
      <c r="O2621" s="5">
        <f>E2621/D2621</f>
        <v>1.1299999999999999</v>
      </c>
      <c r="P2621" s="6">
        <f>IF(E2621=0,0,E2621/L2621)</f>
        <v>37.666666666666664</v>
      </c>
      <c r="Q2621" t="str">
        <f>LEFT(N2621,FIND("/",N2621)-1)</f>
        <v>theater</v>
      </c>
      <c r="R2621" t="str">
        <f>RIGHT(N2621,LEN(N2621)-FIND("/",N2621))</f>
        <v>musical</v>
      </c>
      <c r="S2621" s="10">
        <f>(((J2621/60)/60)/24)+DATE(1970,1,1)</f>
        <v>42619.802488425921</v>
      </c>
      <c r="T2621" s="10">
        <f>(((I2621/60)/60)/24)+DATE(1970,1,1)</f>
        <v>42659.875</v>
      </c>
      <c r="U2621" s="5">
        <f>P2621/3304</f>
        <v>1.1400322841000806E-2</v>
      </c>
      <c r="V2621" s="5">
        <f>L2621/26457</f>
        <v>5.669577049552103E-4</v>
      </c>
    </row>
    <row r="2622" spans="1:22" ht="48" x14ac:dyDescent="0.2">
      <c r="A2622">
        <v>2906</v>
      </c>
      <c r="B2622" s="3" t="s">
        <v>2906</v>
      </c>
      <c r="C2622" s="3" t="s">
        <v>7016</v>
      </c>
      <c r="D2622">
        <v>6000</v>
      </c>
      <c r="E2622">
        <v>565</v>
      </c>
      <c r="F2622" t="s">
        <v>8221</v>
      </c>
      <c r="G2622" t="s">
        <v>8224</v>
      </c>
      <c r="H2622" t="s">
        <v>8246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8271</v>
      </c>
      <c r="O2622" s="5">
        <f>E2622/D2622</f>
        <v>9.4166666666666662E-2</v>
      </c>
      <c r="P2622" s="6">
        <f>IF(E2622=0,0,E2622/L2622)</f>
        <v>80.714285714285708</v>
      </c>
      <c r="Q2622" t="str">
        <f>LEFT(N2622,FIND("/",N2622)-1)</f>
        <v>theater</v>
      </c>
      <c r="R2622" t="str">
        <f>RIGHT(N2622,LEN(N2622)-FIND("/",N2622))</f>
        <v>plays</v>
      </c>
      <c r="S2622" s="10">
        <f>(((J2622/60)/60)/24)+DATE(1970,1,1)</f>
        <v>42199.648912037039</v>
      </c>
      <c r="T2622" s="10">
        <f>(((I2622/60)/60)/24)+DATE(1970,1,1)</f>
        <v>42217.041666666672</v>
      </c>
      <c r="U2622" s="5">
        <f>P2622/3304</f>
        <v>2.4429263230716012E-2</v>
      </c>
      <c r="V2622" s="5">
        <f>L2622/26457</f>
        <v>2.6458026231243148E-4</v>
      </c>
    </row>
    <row r="2623" spans="1:22" ht="48" x14ac:dyDescent="0.2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5">
        <f>E2623/D2623</f>
        <v>1.1293199999999999</v>
      </c>
      <c r="P2623" s="6">
        <f>IF(E2623=0,0,E2623/L2623)</f>
        <v>19.471034482758618</v>
      </c>
      <c r="Q2623" t="str">
        <f>LEFT(N2623,FIND("/",N2623)-1)</f>
        <v>film &amp; video</v>
      </c>
      <c r="R2623" t="str">
        <f>RIGHT(N2623,LEN(N2623)-FIND("/",N2623))</f>
        <v>shorts</v>
      </c>
      <c r="S2623" s="10">
        <f>(((J2623/60)/60)/24)+DATE(1970,1,1)</f>
        <v>42360.487210648149</v>
      </c>
      <c r="T2623" s="10">
        <f>(((I2623/60)/60)/24)+DATE(1970,1,1)</f>
        <v>42390.487210648149</v>
      </c>
      <c r="U2623" s="5">
        <f>P2623/3304</f>
        <v>5.8931702429656837E-3</v>
      </c>
      <c r="V2623" s="5">
        <f>L2623/26457</f>
        <v>1.0961182295800734E-3</v>
      </c>
    </row>
    <row r="2624" spans="1:22" ht="48" x14ac:dyDescent="0.2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5">
        <f>E2624/D2624</f>
        <v>1.1279999999999999</v>
      </c>
      <c r="P2624" s="6">
        <f>IF(E2624=0,0,E2624/L2624)</f>
        <v>12.533333333333333</v>
      </c>
      <c r="Q2624" t="str">
        <f>LEFT(N2624,FIND("/",N2624)-1)</f>
        <v>music</v>
      </c>
      <c r="R2624" t="str">
        <f>RIGHT(N2624,LEN(N2624)-FIND("/",N2624))</f>
        <v>pop</v>
      </c>
      <c r="S2624" s="10">
        <f>(((J2624/60)/60)/24)+DATE(1970,1,1)</f>
        <v>41596.913437499999</v>
      </c>
      <c r="T2624" s="10">
        <f>(((I2624/60)/60)/24)+DATE(1970,1,1)</f>
        <v>41625.5</v>
      </c>
      <c r="U2624" s="5">
        <f>P2624/3304</f>
        <v>3.7933817594834542E-3</v>
      </c>
      <c r="V2624" s="5">
        <f>L2624/26457</f>
        <v>1.700873114865631E-3</v>
      </c>
    </row>
    <row r="2625" spans="1:22" ht="48" x14ac:dyDescent="0.2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5">
        <f>E2625/D2625</f>
        <v>0.28050000000000003</v>
      </c>
      <c r="P2625" s="6">
        <f>IF(E2625=0,0,E2625/L2625)</f>
        <v>51</v>
      </c>
      <c r="Q2625" t="str">
        <f>LEFT(N2625,FIND("/",N2625)-1)</f>
        <v>theater</v>
      </c>
      <c r="R2625" t="str">
        <f>RIGHT(N2625,LEN(N2625)-FIND("/",N2625))</f>
        <v>plays</v>
      </c>
      <c r="S2625" s="10">
        <f>(((J2625/60)/60)/24)+DATE(1970,1,1)</f>
        <v>41765.938657407409</v>
      </c>
      <c r="T2625" s="10">
        <f>(((I2625/60)/60)/24)+DATE(1970,1,1)</f>
        <v>41795.938657407409</v>
      </c>
      <c r="U2625" s="5">
        <f>P2625/3304</f>
        <v>1.5435835351089588E-2</v>
      </c>
      <c r="V2625" s="5">
        <f>L2625/26457</f>
        <v>4.1576898363382094E-4</v>
      </c>
    </row>
    <row r="2626" spans="1:22" ht="48" x14ac:dyDescent="0.2">
      <c r="A2626">
        <v>2140</v>
      </c>
      <c r="B2626" s="3" t="s">
        <v>2141</v>
      </c>
      <c r="C2626" s="3" t="s">
        <v>6250</v>
      </c>
      <c r="D2626">
        <v>500000</v>
      </c>
      <c r="E2626">
        <v>560</v>
      </c>
      <c r="F2626" t="s">
        <v>8221</v>
      </c>
      <c r="G2626" t="s">
        <v>8224</v>
      </c>
      <c r="H2626" t="s">
        <v>8246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8282</v>
      </c>
      <c r="O2626" s="5">
        <f>E2626/D2626</f>
        <v>1.1199999999999999E-3</v>
      </c>
      <c r="P2626" s="6">
        <f>IF(E2626=0,0,E2626/L2626)</f>
        <v>50.909090909090907</v>
      </c>
      <c r="Q2626" t="str">
        <f>LEFT(N2626,FIND("/",N2626)-1)</f>
        <v>games</v>
      </c>
      <c r="R2626" t="str">
        <f>RIGHT(N2626,LEN(N2626)-FIND("/",N2626))</f>
        <v>video games</v>
      </c>
      <c r="S2626" s="10">
        <f>(((J2626/60)/60)/24)+DATE(1970,1,1)</f>
        <v>41255.833611111113</v>
      </c>
      <c r="T2626" s="10">
        <f>(((I2626/60)/60)/24)+DATE(1970,1,1)</f>
        <v>41285.833611111113</v>
      </c>
      <c r="U2626" s="5">
        <f>P2626/3304</f>
        <v>1.5408320493066254E-2</v>
      </c>
      <c r="V2626" s="5">
        <f>L2626/26457</f>
        <v>4.1576898363382094E-4</v>
      </c>
    </row>
    <row r="2627" spans="1:22" ht="48" x14ac:dyDescent="0.2">
      <c r="A2627">
        <v>169</v>
      </c>
      <c r="B2627" s="3" t="s">
        <v>171</v>
      </c>
      <c r="C2627" s="3" t="s">
        <v>4279</v>
      </c>
      <c r="D2627">
        <v>2500</v>
      </c>
      <c r="E2627">
        <v>560</v>
      </c>
      <c r="F2627" t="s">
        <v>8221</v>
      </c>
      <c r="G2627" t="s">
        <v>8225</v>
      </c>
      <c r="H2627" t="s">
        <v>8247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8268</v>
      </c>
      <c r="O2627" s="5">
        <f>E2627/D2627</f>
        <v>0.224</v>
      </c>
      <c r="P2627" s="6">
        <f>IF(E2627=0,0,E2627/L2627)</f>
        <v>56</v>
      </c>
      <c r="Q2627" t="str">
        <f>LEFT(N2627,FIND("/",N2627)-1)</f>
        <v>film &amp; video</v>
      </c>
      <c r="R2627" t="str">
        <f>RIGHT(N2627,LEN(N2627)-FIND("/",N2627))</f>
        <v>drama</v>
      </c>
      <c r="S2627" s="10">
        <f>(((J2627/60)/60)/24)+DATE(1970,1,1)</f>
        <v>41900.505312499998</v>
      </c>
      <c r="T2627" s="10">
        <f>(((I2627/60)/60)/24)+DATE(1970,1,1)</f>
        <v>41930.505312499998</v>
      </c>
      <c r="U2627" s="5">
        <f>P2627/3304</f>
        <v>1.6949152542372881E-2</v>
      </c>
      <c r="V2627" s="5">
        <f>L2627/26457</f>
        <v>3.7797180330347355E-4</v>
      </c>
    </row>
    <row r="2628" spans="1:22" ht="48" x14ac:dyDescent="0.2">
      <c r="A2628">
        <v>1725</v>
      </c>
      <c r="B2628" s="3" t="s">
        <v>1726</v>
      </c>
      <c r="C2628" s="3" t="s">
        <v>5835</v>
      </c>
      <c r="D2628">
        <v>5500</v>
      </c>
      <c r="E2628">
        <v>560</v>
      </c>
      <c r="F2628" t="s">
        <v>8221</v>
      </c>
      <c r="G2628" t="s">
        <v>8224</v>
      </c>
      <c r="H2628" t="s">
        <v>8246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8293</v>
      </c>
      <c r="O2628" s="5">
        <f>E2628/D2628</f>
        <v>0.10181818181818182</v>
      </c>
      <c r="P2628" s="6">
        <f>IF(E2628=0,0,E2628/L2628)</f>
        <v>62.222222222222221</v>
      </c>
      <c r="Q2628" t="str">
        <f>LEFT(N2628,FIND("/",N2628)-1)</f>
        <v>music</v>
      </c>
      <c r="R2628" t="str">
        <f>RIGHT(N2628,LEN(N2628)-FIND("/",N2628))</f>
        <v>faith</v>
      </c>
      <c r="S2628" s="10">
        <f>(((J2628/60)/60)/24)+DATE(1970,1,1)</f>
        <v>41845.968159722222</v>
      </c>
      <c r="T2628" s="10">
        <f>(((I2628/60)/60)/24)+DATE(1970,1,1)</f>
        <v>41875.968159722222</v>
      </c>
      <c r="U2628" s="5">
        <f>P2628/3304</f>
        <v>1.8832391713747645E-2</v>
      </c>
      <c r="V2628" s="5">
        <f>L2628/26457</f>
        <v>3.4017462297312621E-4</v>
      </c>
    </row>
    <row r="2629" spans="1:22" ht="48" x14ac:dyDescent="0.2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5">
        <f>E2629/D2629</f>
        <v>1.2394678492239468</v>
      </c>
      <c r="P2629" s="6">
        <f>IF(E2629=0,0,E2629/L2629)</f>
        <v>43</v>
      </c>
      <c r="Q2629" t="str">
        <f>LEFT(N2629,FIND("/",N2629)-1)</f>
        <v>music</v>
      </c>
      <c r="R2629" t="str">
        <f>RIGHT(N2629,LEN(N2629)-FIND("/",N2629))</f>
        <v>indie rock</v>
      </c>
      <c r="S2629" s="10">
        <f>(((J2629/60)/60)/24)+DATE(1970,1,1)</f>
        <v>40981.710243055553</v>
      </c>
      <c r="T2629" s="10">
        <f>(((I2629/60)/60)/24)+DATE(1970,1,1)</f>
        <v>41011.710243055553</v>
      </c>
      <c r="U2629" s="5">
        <f>P2629/3304</f>
        <v>1.301452784503632E-2</v>
      </c>
      <c r="V2629" s="5">
        <f>L2629/26457</f>
        <v>4.9136334429451562E-4</v>
      </c>
    </row>
    <row r="2630" spans="1:22" ht="32" x14ac:dyDescent="0.2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5">
        <f>E2630/D2630</f>
        <v>1.5942857142857143</v>
      </c>
      <c r="P2630" s="6">
        <f>IF(E2630=0,0,E2630/L2630)</f>
        <v>18</v>
      </c>
      <c r="Q2630" t="str">
        <f>LEFT(N2630,FIND("/",N2630)-1)</f>
        <v>theater</v>
      </c>
      <c r="R2630" t="str">
        <f>RIGHT(N2630,LEN(N2630)-FIND("/",N2630))</f>
        <v>plays</v>
      </c>
      <c r="S2630" s="10">
        <f>(((J2630/60)/60)/24)+DATE(1970,1,1)</f>
        <v>42628.650208333333</v>
      </c>
      <c r="T2630" s="10">
        <f>(((I2630/60)/60)/24)+DATE(1970,1,1)</f>
        <v>42659.650208333333</v>
      </c>
      <c r="U2630" s="5">
        <f>P2630/3304</f>
        <v>5.4479418886198543E-3</v>
      </c>
      <c r="V2630" s="5">
        <f>L2630/26457</f>
        <v>1.171712590240768E-3</v>
      </c>
    </row>
    <row r="2631" spans="1:22" ht="48" x14ac:dyDescent="0.2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5">
        <f>E2631/D2631</f>
        <v>1.85</v>
      </c>
      <c r="P2631" s="6">
        <f>IF(E2631=0,0,E2631/L2631)</f>
        <v>50.454545454545453</v>
      </c>
      <c r="Q2631" t="str">
        <f>LEFT(N2631,FIND("/",N2631)-1)</f>
        <v>music</v>
      </c>
      <c r="R2631" t="str">
        <f>RIGHT(N2631,LEN(N2631)-FIND("/",N2631))</f>
        <v>rock</v>
      </c>
      <c r="S2631" s="10">
        <f>(((J2631/60)/60)/24)+DATE(1970,1,1)</f>
        <v>40687.285844907405</v>
      </c>
      <c r="T2631" s="10">
        <f>(((I2631/60)/60)/24)+DATE(1970,1,1)</f>
        <v>40749.284722222219</v>
      </c>
      <c r="U2631" s="5">
        <f>P2631/3304</f>
        <v>1.5270746202949593E-2</v>
      </c>
      <c r="V2631" s="5">
        <f>L2631/26457</f>
        <v>4.1576898363382094E-4</v>
      </c>
    </row>
    <row r="2632" spans="1:22" ht="48" x14ac:dyDescent="0.2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5">
        <f>E2632/D2632</f>
        <v>0.27650000000000002</v>
      </c>
      <c r="P2632" s="6">
        <f>IF(E2632=0,0,E2632/L2632)</f>
        <v>55.3</v>
      </c>
      <c r="Q2632" t="str">
        <f>LEFT(N2632,FIND("/",N2632)-1)</f>
        <v>technology</v>
      </c>
      <c r="R2632" t="str">
        <f>RIGHT(N2632,LEN(N2632)-FIND("/",N2632))</f>
        <v>wearables</v>
      </c>
      <c r="S2632" s="10">
        <f>(((J2632/60)/60)/24)+DATE(1970,1,1)</f>
        <v>41971.866574074069</v>
      </c>
      <c r="T2632" s="10">
        <f>(((I2632/60)/60)/24)+DATE(1970,1,1)</f>
        <v>42016.866574074069</v>
      </c>
      <c r="U2632" s="5">
        <f>P2632/3304</f>
        <v>1.673728813559322E-2</v>
      </c>
      <c r="V2632" s="5">
        <f>L2632/26457</f>
        <v>3.7797180330347355E-4</v>
      </c>
    </row>
    <row r="2633" spans="1:22" ht="32" x14ac:dyDescent="0.2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5">
        <f>E2633/D2633</f>
        <v>0.1106</v>
      </c>
      <c r="P2633" s="6">
        <f>IF(E2633=0,0,E2633/L2633)</f>
        <v>69.125</v>
      </c>
      <c r="Q2633" t="str">
        <f>LEFT(N2633,FIND("/",N2633)-1)</f>
        <v>photography</v>
      </c>
      <c r="R2633" t="str">
        <f>RIGHT(N2633,LEN(N2633)-FIND("/",N2633))</f>
        <v>photobooks</v>
      </c>
      <c r="S2633" s="10">
        <f>(((J2633/60)/60)/24)+DATE(1970,1,1)</f>
        <v>41880.068437499998</v>
      </c>
      <c r="T2633" s="10">
        <f>(((I2633/60)/60)/24)+DATE(1970,1,1)</f>
        <v>41910.068437499998</v>
      </c>
      <c r="U2633" s="5">
        <f>P2633/3304</f>
        <v>2.0921610169491525E-2</v>
      </c>
      <c r="V2633" s="5">
        <f>L2633/26457</f>
        <v>3.0237744264277887E-4</v>
      </c>
    </row>
    <row r="2634" spans="1:22" ht="48" x14ac:dyDescent="0.2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5">
        <f>E2634/D2634</f>
        <v>1.1020000000000001</v>
      </c>
      <c r="P2634" s="6">
        <f>IF(E2634=0,0,E2634/L2634)</f>
        <v>42.384615384615387</v>
      </c>
      <c r="Q2634" t="str">
        <f>LEFT(N2634,FIND("/",N2634)-1)</f>
        <v>music</v>
      </c>
      <c r="R2634" t="str">
        <f>RIGHT(N2634,LEN(N2634)-FIND("/",N2634))</f>
        <v>rock</v>
      </c>
      <c r="S2634" s="10">
        <f>(((J2634/60)/60)/24)+DATE(1970,1,1)</f>
        <v>42193.650671296295</v>
      </c>
      <c r="T2634" s="10">
        <f>(((I2634/60)/60)/24)+DATE(1970,1,1)</f>
        <v>42238.207638888889</v>
      </c>
      <c r="U2634" s="5">
        <f>P2634/3304</f>
        <v>1.2828273421493761E-2</v>
      </c>
      <c r="V2634" s="5">
        <f>L2634/26457</f>
        <v>4.9136334429451562E-4</v>
      </c>
    </row>
    <row r="2635" spans="1:22" ht="48" x14ac:dyDescent="0.2">
      <c r="A2635">
        <v>2752</v>
      </c>
      <c r="B2635" s="3" t="s">
        <v>2752</v>
      </c>
      <c r="C2635" s="3" t="s">
        <v>6862</v>
      </c>
      <c r="D2635">
        <v>4800</v>
      </c>
      <c r="E2635">
        <v>550</v>
      </c>
      <c r="F2635" t="s">
        <v>8221</v>
      </c>
      <c r="G2635" t="s">
        <v>8224</v>
      </c>
      <c r="H2635" t="s">
        <v>8246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8304</v>
      </c>
      <c r="O2635" s="5">
        <f>E2635/D2635</f>
        <v>0.11458333333333333</v>
      </c>
      <c r="P2635" s="6">
        <f>IF(E2635=0,0,E2635/L2635)</f>
        <v>39.285714285714285</v>
      </c>
      <c r="Q2635" t="str">
        <f>LEFT(N2635,FIND("/",N2635)-1)</f>
        <v>publishing</v>
      </c>
      <c r="R2635" t="str">
        <f>RIGHT(N2635,LEN(N2635)-FIND("/",N2635))</f>
        <v>children's books</v>
      </c>
      <c r="S2635" s="10">
        <f>(((J2635/60)/60)/24)+DATE(1970,1,1)</f>
        <v>40855.765092592592</v>
      </c>
      <c r="T2635" s="10">
        <f>(((I2635/60)/60)/24)+DATE(1970,1,1)</f>
        <v>40895.765092592592</v>
      </c>
      <c r="U2635" s="5">
        <f>P2635/3304</f>
        <v>1.1890349360083015E-2</v>
      </c>
      <c r="V2635" s="5">
        <f>L2635/26457</f>
        <v>5.2916052462486296E-4</v>
      </c>
    </row>
    <row r="2636" spans="1:22" ht="48" x14ac:dyDescent="0.2">
      <c r="A2636">
        <v>3934</v>
      </c>
      <c r="B2636" s="3" t="s">
        <v>3931</v>
      </c>
      <c r="C2636" s="3" t="s">
        <v>8042</v>
      </c>
      <c r="D2636">
        <v>5000</v>
      </c>
      <c r="E2636">
        <v>550</v>
      </c>
      <c r="F2636" t="s">
        <v>8221</v>
      </c>
      <c r="G2636" t="s">
        <v>8224</v>
      </c>
      <c r="H2636" t="s">
        <v>8246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8271</v>
      </c>
      <c r="O2636" s="5">
        <f>E2636/D2636</f>
        <v>0.11</v>
      </c>
      <c r="P2636" s="6">
        <f>IF(E2636=0,0,E2636/L2636)</f>
        <v>45.833333333333336</v>
      </c>
      <c r="Q2636" t="str">
        <f>LEFT(N2636,FIND("/",N2636)-1)</f>
        <v>theater</v>
      </c>
      <c r="R2636" t="str">
        <f>RIGHT(N2636,LEN(N2636)-FIND("/",N2636))</f>
        <v>plays</v>
      </c>
      <c r="S2636" s="10">
        <f>(((J2636/60)/60)/24)+DATE(1970,1,1)</f>
        <v>42233.671747685185</v>
      </c>
      <c r="T2636" s="10">
        <f>(((I2636/60)/60)/24)+DATE(1970,1,1)</f>
        <v>42278.541666666672</v>
      </c>
      <c r="U2636" s="5">
        <f>P2636/3304</f>
        <v>1.3872074253430186E-2</v>
      </c>
      <c r="V2636" s="5">
        <f>L2636/26457</f>
        <v>4.5356616396416828E-4</v>
      </c>
    </row>
    <row r="2637" spans="1:22" ht="32" x14ac:dyDescent="0.2">
      <c r="A2637">
        <v>1612</v>
      </c>
      <c r="B2637" s="3" t="s">
        <v>1613</v>
      </c>
      <c r="C2637" s="3" t="s">
        <v>5722</v>
      </c>
      <c r="D2637">
        <v>500</v>
      </c>
      <c r="E2637">
        <v>550</v>
      </c>
      <c r="F2637" t="s">
        <v>8219</v>
      </c>
      <c r="G2637" t="s">
        <v>8224</v>
      </c>
      <c r="H2637" t="s">
        <v>8246</v>
      </c>
      <c r="I2637">
        <v>1357160384</v>
      </c>
      <c r="J2637">
        <v>1354568384</v>
      </c>
      <c r="K2637" t="b">
        <v>0</v>
      </c>
      <c r="L2637">
        <v>11</v>
      </c>
      <c r="M2637" t="b">
        <v>1</v>
      </c>
      <c r="N2637" t="s">
        <v>8276</v>
      </c>
      <c r="O2637" s="5">
        <f>E2637/D2637</f>
        <v>1.1000000000000001</v>
      </c>
      <c r="P2637" s="6">
        <f>IF(E2637=0,0,E2637/L2637)</f>
        <v>50</v>
      </c>
      <c r="Q2637" t="str">
        <f>LEFT(N2637,FIND("/",N2637)-1)</f>
        <v>music</v>
      </c>
      <c r="R2637" t="str">
        <f>RIGHT(N2637,LEN(N2637)-FIND("/",N2637))</f>
        <v>rock</v>
      </c>
      <c r="S2637" s="10">
        <f>(((J2637/60)/60)/24)+DATE(1970,1,1)</f>
        <v>41246.874814814815</v>
      </c>
      <c r="T2637" s="10">
        <f>(((I2637/60)/60)/24)+DATE(1970,1,1)</f>
        <v>41276.874814814815</v>
      </c>
      <c r="U2637" s="5">
        <f>P2637/3304</f>
        <v>1.513317191283293E-2</v>
      </c>
      <c r="V2637" s="5">
        <f>L2637/26457</f>
        <v>4.1576898363382094E-4</v>
      </c>
    </row>
    <row r="2638" spans="1:22" ht="48" x14ac:dyDescent="0.2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8271</v>
      </c>
      <c r="O2638" s="5">
        <f>E2638/D2638</f>
        <v>1.1000000000000001</v>
      </c>
      <c r="P2638" s="6">
        <f>IF(E2638=0,0,E2638/L2638)</f>
        <v>55</v>
      </c>
      <c r="Q2638" t="str">
        <f>LEFT(N2638,FIND("/",N2638)-1)</f>
        <v>theater</v>
      </c>
      <c r="R2638" t="str">
        <f>RIGHT(N2638,LEN(N2638)-FIND("/",N2638))</f>
        <v>plays</v>
      </c>
      <c r="S2638" s="10">
        <f>(((J2638/60)/60)/24)+DATE(1970,1,1)</f>
        <v>42020.846666666665</v>
      </c>
      <c r="T2638" s="10">
        <f>(((I2638/60)/60)/24)+DATE(1970,1,1)</f>
        <v>42037.207638888889</v>
      </c>
      <c r="U2638" s="5">
        <f>P2638/3304</f>
        <v>1.6646489104116223E-2</v>
      </c>
      <c r="V2638" s="5">
        <f>L2638/26457</f>
        <v>3.7797180330347355E-4</v>
      </c>
    </row>
    <row r="2639" spans="1:22" ht="48" x14ac:dyDescent="0.2">
      <c r="A2639">
        <v>2897</v>
      </c>
      <c r="B2639" s="3" t="s">
        <v>2897</v>
      </c>
      <c r="C2639" s="3" t="s">
        <v>7007</v>
      </c>
      <c r="D2639">
        <v>12000</v>
      </c>
      <c r="E2639">
        <v>550</v>
      </c>
      <c r="F2639" t="s">
        <v>8221</v>
      </c>
      <c r="G2639" t="s">
        <v>8224</v>
      </c>
      <c r="H2639" t="s">
        <v>8246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8271</v>
      </c>
      <c r="O2639" s="5">
        <f>E2639/D2639</f>
        <v>4.583333333333333E-2</v>
      </c>
      <c r="P2639" s="6">
        <f>IF(E2639=0,0,E2639/L2639)</f>
        <v>183.33333333333334</v>
      </c>
      <c r="Q2639" t="str">
        <f>LEFT(N2639,FIND("/",N2639)-1)</f>
        <v>theater</v>
      </c>
      <c r="R2639" t="str">
        <f>RIGHT(N2639,LEN(N2639)-FIND("/",N2639))</f>
        <v>plays</v>
      </c>
      <c r="S2639" s="10">
        <f>(((J2639/60)/60)/24)+DATE(1970,1,1)</f>
        <v>42258.646504629629</v>
      </c>
      <c r="T2639" s="10">
        <f>(((I2639/60)/60)/24)+DATE(1970,1,1)</f>
        <v>42288.645196759258</v>
      </c>
      <c r="U2639" s="5">
        <f>P2639/3304</f>
        <v>5.5488297013720746E-2</v>
      </c>
      <c r="V2639" s="5">
        <f>L2639/26457</f>
        <v>1.1339154099104207E-4</v>
      </c>
    </row>
    <row r="2640" spans="1:22" ht="48" x14ac:dyDescent="0.2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5">
        <f>E2640/D2640</f>
        <v>1.82</v>
      </c>
      <c r="P2640" s="6">
        <f>IF(E2640=0,0,E2640/L2640)</f>
        <v>34.125</v>
      </c>
      <c r="Q2640" t="str">
        <f>LEFT(N2640,FIND("/",N2640)-1)</f>
        <v>food</v>
      </c>
      <c r="R2640" t="str">
        <f>RIGHT(N2640,LEN(N2640)-FIND("/",N2640))</f>
        <v>small batch</v>
      </c>
      <c r="S2640" s="10">
        <f>(((J2640/60)/60)/24)+DATE(1970,1,1)</f>
        <v>42452.781828703708</v>
      </c>
      <c r="T2640" s="10">
        <f>(((I2640/60)/60)/24)+DATE(1970,1,1)</f>
        <v>42480.781828703708</v>
      </c>
      <c r="U2640" s="5">
        <f>P2640/3304</f>
        <v>1.0328389830508475E-2</v>
      </c>
      <c r="V2640" s="5">
        <f>L2640/26457</f>
        <v>6.0475488528555774E-4</v>
      </c>
    </row>
    <row r="2641" spans="1:22" ht="48" x14ac:dyDescent="0.2">
      <c r="A2641">
        <v>856</v>
      </c>
      <c r="B2641" s="3" t="s">
        <v>857</v>
      </c>
      <c r="C2641" s="3" t="s">
        <v>4966</v>
      </c>
      <c r="D2641">
        <v>250</v>
      </c>
      <c r="E2641">
        <v>545</v>
      </c>
      <c r="F2641" t="s">
        <v>8219</v>
      </c>
      <c r="G2641" t="s">
        <v>8236</v>
      </c>
      <c r="H2641" t="s">
        <v>8249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8277</v>
      </c>
      <c r="O2641" s="5">
        <f>E2641/D2641</f>
        <v>2.1800000000000002</v>
      </c>
      <c r="P2641" s="6">
        <f>IF(E2641=0,0,E2641/L2641)</f>
        <v>19.464285714285715</v>
      </c>
      <c r="Q2641" t="str">
        <f>LEFT(N2641,FIND("/",N2641)-1)</f>
        <v>music</v>
      </c>
      <c r="R2641" t="str">
        <f>RIGHT(N2641,LEN(N2641)-FIND("/",N2641))</f>
        <v>metal</v>
      </c>
      <c r="S2641" s="10">
        <f>(((J2641/60)/60)/24)+DATE(1970,1,1)</f>
        <v>42609.311990740738</v>
      </c>
      <c r="T2641" s="10">
        <f>(((I2641/60)/60)/24)+DATE(1970,1,1)</f>
        <v>42668.791666666672</v>
      </c>
      <c r="U2641" s="5">
        <f>P2641/3304</f>
        <v>5.8911276374956764E-3</v>
      </c>
      <c r="V2641" s="5">
        <f>L2641/26457</f>
        <v>1.0583210492497259E-3</v>
      </c>
    </row>
    <row r="2642" spans="1:22" ht="48" x14ac:dyDescent="0.2">
      <c r="A2642">
        <v>818</v>
      </c>
      <c r="B2642" s="3" t="s">
        <v>819</v>
      </c>
      <c r="C2642" s="3" t="s">
        <v>4928</v>
      </c>
      <c r="D2642">
        <v>350</v>
      </c>
      <c r="E2642">
        <v>545</v>
      </c>
      <c r="F2642" t="s">
        <v>8219</v>
      </c>
      <c r="G2642" t="s">
        <v>8224</v>
      </c>
      <c r="H2642" t="s">
        <v>8246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8276</v>
      </c>
      <c r="O2642" s="5">
        <f>E2642/D2642</f>
        <v>1.5571428571428572</v>
      </c>
      <c r="P2642" s="6">
        <f>IF(E2642=0,0,E2642/L2642)</f>
        <v>28.684210526315791</v>
      </c>
      <c r="Q2642" t="str">
        <f>LEFT(N2642,FIND("/",N2642)-1)</f>
        <v>music</v>
      </c>
      <c r="R2642" t="str">
        <f>RIGHT(N2642,LEN(N2642)-FIND("/",N2642))</f>
        <v>rock</v>
      </c>
      <c r="S2642" s="10">
        <f>(((J2642/60)/60)/24)+DATE(1970,1,1)</f>
        <v>41120.882881944446</v>
      </c>
      <c r="T2642" s="10">
        <f>(((I2642/60)/60)/24)+DATE(1970,1,1)</f>
        <v>41128.709027777775</v>
      </c>
      <c r="U2642" s="5">
        <f>P2642/3304</f>
        <v>8.681661781572576E-3</v>
      </c>
      <c r="V2642" s="5">
        <f>L2642/26457</f>
        <v>7.1814642627659976E-4</v>
      </c>
    </row>
    <row r="2643" spans="1:22" ht="48" x14ac:dyDescent="0.2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5">
        <f>E2643/D2643</f>
        <v>1.0900000000000001</v>
      </c>
      <c r="P2643" s="6">
        <f>IF(E2643=0,0,E2643/L2643)</f>
        <v>36.333333333333336</v>
      </c>
      <c r="Q2643" t="str">
        <f>LEFT(N2643,FIND("/",N2643)-1)</f>
        <v>theater</v>
      </c>
      <c r="R2643" t="str">
        <f>RIGHT(N2643,LEN(N2643)-FIND("/",N2643))</f>
        <v>plays</v>
      </c>
      <c r="S2643" s="10">
        <f>(((J2643/60)/60)/24)+DATE(1970,1,1)</f>
        <v>41779.310034722221</v>
      </c>
      <c r="T2643" s="10">
        <f>(((I2643/60)/60)/24)+DATE(1970,1,1)</f>
        <v>41805.666666666664</v>
      </c>
      <c r="U2643" s="5">
        <f>P2643/3304</f>
        <v>1.0996771589991929E-2</v>
      </c>
      <c r="V2643" s="5">
        <f>L2643/26457</f>
        <v>5.669577049552103E-4</v>
      </c>
    </row>
    <row r="2644" spans="1:22" ht="48" x14ac:dyDescent="0.2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5">
        <f>E2644/D2644</f>
        <v>0.27100000000000002</v>
      </c>
      <c r="P2644" s="6">
        <f>IF(E2644=0,0,E2644/L2644)</f>
        <v>38.714285714285715</v>
      </c>
      <c r="Q2644" t="str">
        <f>LEFT(N2644,FIND("/",N2644)-1)</f>
        <v>theater</v>
      </c>
      <c r="R2644" t="str">
        <f>RIGHT(N2644,LEN(N2644)-FIND("/",N2644))</f>
        <v>plays</v>
      </c>
      <c r="S2644" s="10">
        <f>(((J2644/60)/60)/24)+DATE(1970,1,1)</f>
        <v>42762.545810185184</v>
      </c>
      <c r="T2644" s="10">
        <f>(((I2644/60)/60)/24)+DATE(1970,1,1)</f>
        <v>42792.545810185184</v>
      </c>
      <c r="U2644" s="5">
        <f>P2644/3304</f>
        <v>1.1717398823936355E-2</v>
      </c>
      <c r="V2644" s="5">
        <f>L2644/26457</f>
        <v>5.2916052462486296E-4</v>
      </c>
    </row>
    <row r="2645" spans="1:22" ht="48" x14ac:dyDescent="0.2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5">
        <f>E2645/D2645</f>
        <v>5.4100000000000002E-2</v>
      </c>
      <c r="P2645" s="6">
        <f>IF(E2645=0,0,E2645/L2645)</f>
        <v>60.111111111111114</v>
      </c>
      <c r="Q2645" t="str">
        <f>LEFT(N2645,FIND("/",N2645)-1)</f>
        <v>theater</v>
      </c>
      <c r="R2645" t="str">
        <f>RIGHT(N2645,LEN(N2645)-FIND("/",N2645))</f>
        <v>plays</v>
      </c>
      <c r="S2645" s="10">
        <f>(((J2645/60)/60)/24)+DATE(1970,1,1)</f>
        <v>42289.94049768518</v>
      </c>
      <c r="T2645" s="10">
        <f>(((I2645/60)/60)/24)+DATE(1970,1,1)</f>
        <v>42349.982164351852</v>
      </c>
      <c r="U2645" s="5">
        <f>P2645/3304</f>
        <v>1.8193435566316925E-2</v>
      </c>
      <c r="V2645" s="5">
        <f>L2645/26457</f>
        <v>3.4017462297312621E-4</v>
      </c>
    </row>
    <row r="2646" spans="1:22" ht="48" x14ac:dyDescent="0.2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5">
        <f>E2646/D2646</f>
        <v>1.08</v>
      </c>
      <c r="P2646" s="6">
        <f>IF(E2646=0,0,E2646/L2646)</f>
        <v>33.75</v>
      </c>
      <c r="Q2646" t="str">
        <f>LEFT(N2646,FIND("/",N2646)-1)</f>
        <v>theater</v>
      </c>
      <c r="R2646" t="str">
        <f>RIGHT(N2646,LEN(N2646)-FIND("/",N2646))</f>
        <v>plays</v>
      </c>
      <c r="S2646" s="10">
        <f>(((J2646/60)/60)/24)+DATE(1970,1,1)</f>
        <v>42788.565208333333</v>
      </c>
      <c r="T2646" s="10">
        <f>(((I2646/60)/60)/24)+DATE(1970,1,1)</f>
        <v>42818.523541666669</v>
      </c>
      <c r="U2646" s="5">
        <f>P2646/3304</f>
        <v>1.0214891041162228E-2</v>
      </c>
      <c r="V2646" s="5">
        <f>L2646/26457</f>
        <v>6.0475488528555774E-4</v>
      </c>
    </row>
    <row r="2647" spans="1:22" ht="48" x14ac:dyDescent="0.2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5">
        <f>E2647/D2647</f>
        <v>1.08</v>
      </c>
      <c r="P2647" s="6">
        <f>IF(E2647=0,0,E2647/L2647)</f>
        <v>33.75</v>
      </c>
      <c r="Q2647" t="str">
        <f>LEFT(N2647,FIND("/",N2647)-1)</f>
        <v>theater</v>
      </c>
      <c r="R2647" t="str">
        <f>RIGHT(N2647,LEN(N2647)-FIND("/",N2647))</f>
        <v>plays</v>
      </c>
      <c r="S2647" s="10">
        <f>(((J2647/60)/60)/24)+DATE(1970,1,1)</f>
        <v>41990.585486111115</v>
      </c>
      <c r="T2647" s="10">
        <f>(((I2647/60)/60)/24)+DATE(1970,1,1)</f>
        <v>42035.585486111115</v>
      </c>
      <c r="U2647" s="5">
        <f>P2647/3304</f>
        <v>1.0214891041162228E-2</v>
      </c>
      <c r="V2647" s="5">
        <f>L2647/26457</f>
        <v>6.0475488528555774E-4</v>
      </c>
    </row>
    <row r="2648" spans="1:22" ht="48" x14ac:dyDescent="0.2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5">
        <f>E2648/D2648</f>
        <v>1.0740000000000001</v>
      </c>
      <c r="P2648" s="6">
        <f>IF(E2648=0,0,E2648/L2648)</f>
        <v>35.799999999999997</v>
      </c>
      <c r="Q2648" t="str">
        <f>LEFT(N2648,FIND("/",N2648)-1)</f>
        <v>theater</v>
      </c>
      <c r="R2648" t="str">
        <f>RIGHT(N2648,LEN(N2648)-FIND("/",N2648))</f>
        <v>plays</v>
      </c>
      <c r="S2648" s="10">
        <f>(((J2648/60)/60)/24)+DATE(1970,1,1)</f>
        <v>41914.100289351853</v>
      </c>
      <c r="T2648" s="10">
        <f>(((I2648/60)/60)/24)+DATE(1970,1,1)</f>
        <v>41928.165972222225</v>
      </c>
      <c r="U2648" s="5">
        <f>P2648/3304</f>
        <v>1.0835351089588377E-2</v>
      </c>
      <c r="V2648" s="5">
        <f>L2648/26457</f>
        <v>5.669577049552103E-4</v>
      </c>
    </row>
    <row r="2649" spans="1:22" ht="48" x14ac:dyDescent="0.2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5">
        <f>E2649/D2649</f>
        <v>1.0602199999999999</v>
      </c>
      <c r="P2649" s="6">
        <f>IF(E2649=0,0,E2649/L2649)</f>
        <v>58.901111111111113</v>
      </c>
      <c r="Q2649" t="str">
        <f>LEFT(N2649,FIND("/",N2649)-1)</f>
        <v>theater</v>
      </c>
      <c r="R2649" t="str">
        <f>RIGHT(N2649,LEN(N2649)-FIND("/",N2649))</f>
        <v>plays</v>
      </c>
      <c r="S2649" s="10">
        <f>(((J2649/60)/60)/24)+DATE(1970,1,1)</f>
        <v>41927.848900462966</v>
      </c>
      <c r="T2649" s="10">
        <f>(((I2649/60)/60)/24)+DATE(1970,1,1)</f>
        <v>41948.890567129631</v>
      </c>
      <c r="U2649" s="5">
        <f>P2649/3304</f>
        <v>1.7827212806026366E-2</v>
      </c>
      <c r="V2649" s="5">
        <f>L2649/26457</f>
        <v>3.4017462297312621E-4</v>
      </c>
    </row>
    <row r="2650" spans="1:22" ht="32" x14ac:dyDescent="0.2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8284</v>
      </c>
      <c r="O2650" s="5">
        <f>E2650/D2650</f>
        <v>8.8333333333333333E-2</v>
      </c>
      <c r="P2650" s="6">
        <f>IF(E2650=0,0,E2650/L2650)</f>
        <v>44.166666666666664</v>
      </c>
      <c r="Q2650" t="str">
        <f>LEFT(N2650,FIND("/",N2650)-1)</f>
        <v>food</v>
      </c>
      <c r="R2650" t="str">
        <f>RIGHT(N2650,LEN(N2650)-FIND("/",N2650))</f>
        <v>food trucks</v>
      </c>
      <c r="S2650" s="10">
        <f>(((J2650/60)/60)/24)+DATE(1970,1,1)</f>
        <v>41723.9533912037</v>
      </c>
      <c r="T2650" s="10">
        <f>(((I2650/60)/60)/24)+DATE(1970,1,1)</f>
        <v>41761.9533912037</v>
      </c>
      <c r="U2650" s="5">
        <f>P2650/3304</f>
        <v>1.3367635189669087E-2</v>
      </c>
      <c r="V2650" s="5">
        <f>L2650/26457</f>
        <v>4.5356616396416828E-4</v>
      </c>
    </row>
    <row r="2651" spans="1:22" ht="48" x14ac:dyDescent="0.2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5">
        <f>E2651/D2651</f>
        <v>0.106</v>
      </c>
      <c r="P2651" s="6">
        <f>IF(E2651=0,0,E2651/L2651)</f>
        <v>48.18181818181818</v>
      </c>
      <c r="Q2651" t="str">
        <f>LEFT(N2651,FIND("/",N2651)-1)</f>
        <v>food</v>
      </c>
      <c r="R2651" t="str">
        <f>RIGHT(N2651,LEN(N2651)-FIND("/",N2651))</f>
        <v>food trucks</v>
      </c>
      <c r="S2651" s="10">
        <f>(((J2651/60)/60)/24)+DATE(1970,1,1)</f>
        <v>42294.628449074073</v>
      </c>
      <c r="T2651" s="10">
        <f>(((I2651/60)/60)/24)+DATE(1970,1,1)</f>
        <v>42324.670115740737</v>
      </c>
      <c r="U2651" s="5">
        <f>P2651/3304</f>
        <v>1.4582874752366278E-2</v>
      </c>
      <c r="V2651" s="5">
        <f>L2651/26457</f>
        <v>4.1576898363382094E-4</v>
      </c>
    </row>
    <row r="2652" spans="1:22" ht="48" x14ac:dyDescent="0.2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8271</v>
      </c>
      <c r="O2652" s="5">
        <f>E2652/D2652</f>
        <v>1.06</v>
      </c>
      <c r="P2652" s="6">
        <f>IF(E2652=0,0,E2652/L2652)</f>
        <v>75.714285714285708</v>
      </c>
      <c r="Q2652" t="str">
        <f>LEFT(N2652,FIND("/",N2652)-1)</f>
        <v>theater</v>
      </c>
      <c r="R2652" t="str">
        <f>RIGHT(N2652,LEN(N2652)-FIND("/",N2652))</f>
        <v>plays</v>
      </c>
      <c r="S2652" s="10">
        <f>(((J2652/60)/60)/24)+DATE(1970,1,1)</f>
        <v>42214.6956712963</v>
      </c>
      <c r="T2652" s="10">
        <f>(((I2652/60)/60)/24)+DATE(1970,1,1)</f>
        <v>42225.666666666672</v>
      </c>
      <c r="U2652" s="5">
        <f>P2652/3304</f>
        <v>2.2915946039432721E-2</v>
      </c>
      <c r="V2652" s="5">
        <f>L2652/26457</f>
        <v>2.6458026231243148E-4</v>
      </c>
    </row>
    <row r="2653" spans="1:22" ht="48" x14ac:dyDescent="0.2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5">
        <f>E2653/D2653</f>
        <v>1.0549000000000002</v>
      </c>
      <c r="P2653" s="6">
        <f>IF(E2653=0,0,E2653/L2653)</f>
        <v>21.098000000000003</v>
      </c>
      <c r="Q2653" t="str">
        <f>LEFT(N2653,FIND("/",N2653)-1)</f>
        <v>theater</v>
      </c>
      <c r="R2653" t="str">
        <f>RIGHT(N2653,LEN(N2653)-FIND("/",N2653))</f>
        <v>plays</v>
      </c>
      <c r="S2653" s="10">
        <f>(((J2653/60)/60)/24)+DATE(1970,1,1)</f>
        <v>42555.671944444446</v>
      </c>
      <c r="T2653" s="10">
        <f>(((I2653/60)/60)/24)+DATE(1970,1,1)</f>
        <v>42583.791666666672</v>
      </c>
      <c r="U2653" s="5">
        <f>P2653/3304</f>
        <v>6.3855932203389842E-3</v>
      </c>
      <c r="V2653" s="5">
        <f>L2653/26457</f>
        <v>9.449295082586839E-4</v>
      </c>
    </row>
    <row r="2654" spans="1:22" ht="48" x14ac:dyDescent="0.2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5">
        <f>E2654/D2654</f>
        <v>0.10539999999999999</v>
      </c>
      <c r="P2654" s="6">
        <f>IF(E2654=0,0,E2654/L2654)</f>
        <v>47.909090909090907</v>
      </c>
      <c r="Q2654" t="str">
        <f>LEFT(N2654,FIND("/",N2654)-1)</f>
        <v>theater</v>
      </c>
      <c r="R2654" t="str">
        <f>RIGHT(N2654,LEN(N2654)-FIND("/",N2654))</f>
        <v>plays</v>
      </c>
      <c r="S2654" s="10">
        <f>(((J2654/60)/60)/24)+DATE(1970,1,1)</f>
        <v>42452.815659722226</v>
      </c>
      <c r="T2654" s="10">
        <f>(((I2654/60)/60)/24)+DATE(1970,1,1)</f>
        <v>42512.815659722226</v>
      </c>
      <c r="U2654" s="5">
        <f>P2654/3304</f>
        <v>1.4500330178296279E-2</v>
      </c>
      <c r="V2654" s="5">
        <f>L2654/26457</f>
        <v>4.1576898363382094E-4</v>
      </c>
    </row>
    <row r="2655" spans="1:22" ht="48" x14ac:dyDescent="0.2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5">
        <f>E2655/D2655</f>
        <v>1.05</v>
      </c>
      <c r="P2655" s="6">
        <f>IF(E2655=0,0,E2655/L2655)</f>
        <v>15</v>
      </c>
      <c r="Q2655" t="str">
        <f>LEFT(N2655,FIND("/",N2655)-1)</f>
        <v>film &amp; video</v>
      </c>
      <c r="R2655" t="str">
        <f>RIGHT(N2655,LEN(N2655)-FIND("/",N2655))</f>
        <v>television</v>
      </c>
      <c r="S2655" s="10">
        <f>(((J2655/60)/60)/24)+DATE(1970,1,1)</f>
        <v>42405.702349537038</v>
      </c>
      <c r="T2655" s="10">
        <f>(((I2655/60)/60)/24)+DATE(1970,1,1)</f>
        <v>42415.702349537038</v>
      </c>
      <c r="U2655" s="5">
        <f>P2655/3304</f>
        <v>4.5399515738498786E-3</v>
      </c>
      <c r="V2655" s="5">
        <f>L2655/26457</f>
        <v>1.3229013115621574E-3</v>
      </c>
    </row>
    <row r="2656" spans="1:22" ht="48" x14ac:dyDescent="0.2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5">
        <f>E2656/D2656</f>
        <v>1.75</v>
      </c>
      <c r="P2656" s="6">
        <f>IF(E2656=0,0,E2656/L2656)</f>
        <v>29.166666666666668</v>
      </c>
      <c r="Q2656" t="str">
        <f>LEFT(N2656,FIND("/",N2656)-1)</f>
        <v>theater</v>
      </c>
      <c r="R2656" t="str">
        <f>RIGHT(N2656,LEN(N2656)-FIND("/",N2656))</f>
        <v>plays</v>
      </c>
      <c r="S2656" s="10">
        <f>(((J2656/60)/60)/24)+DATE(1970,1,1)</f>
        <v>41889.768229166664</v>
      </c>
      <c r="T2656" s="10">
        <f>(((I2656/60)/60)/24)+DATE(1970,1,1)</f>
        <v>41919.768229166664</v>
      </c>
      <c r="U2656" s="5">
        <f>P2656/3304</f>
        <v>8.8276836158192092E-3</v>
      </c>
      <c r="V2656" s="5">
        <f>L2656/26457</f>
        <v>6.8034924594625242E-4</v>
      </c>
    </row>
    <row r="2657" spans="1:22" ht="48" x14ac:dyDescent="0.2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5">
        <f>E2657/D2657</f>
        <v>1.05</v>
      </c>
      <c r="P2657" s="6">
        <f>IF(E2657=0,0,E2657/L2657)</f>
        <v>75</v>
      </c>
      <c r="Q2657" t="str">
        <f>LEFT(N2657,FIND("/",N2657)-1)</f>
        <v>theater</v>
      </c>
      <c r="R2657" t="str">
        <f>RIGHT(N2657,LEN(N2657)-FIND("/",N2657))</f>
        <v>musical</v>
      </c>
      <c r="S2657" s="10">
        <f>(((J2657/60)/60)/24)+DATE(1970,1,1)</f>
        <v>42458.127175925925</v>
      </c>
      <c r="T2657" s="10">
        <f>(((I2657/60)/60)/24)+DATE(1970,1,1)</f>
        <v>42489.165972222225</v>
      </c>
      <c r="U2657" s="5">
        <f>P2657/3304</f>
        <v>2.2699757869249396E-2</v>
      </c>
      <c r="V2657" s="5">
        <f>L2657/26457</f>
        <v>2.6458026231243148E-4</v>
      </c>
    </row>
    <row r="2658" spans="1:22" ht="48" x14ac:dyDescent="0.2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5">
        <f>E2658/D2658</f>
        <v>4.7363636363636365E-2</v>
      </c>
      <c r="P2658" s="6">
        <f>IF(E2658=0,0,E2658/L2658)</f>
        <v>57.888888888888886</v>
      </c>
      <c r="Q2658" t="str">
        <f>LEFT(N2658,FIND("/",N2658)-1)</f>
        <v>theater</v>
      </c>
      <c r="R2658" t="str">
        <f>RIGHT(N2658,LEN(N2658)-FIND("/",N2658))</f>
        <v>spaces</v>
      </c>
      <c r="S2658" s="10">
        <f>(((J2658/60)/60)/24)+DATE(1970,1,1)</f>
        <v>42615.121921296297</v>
      </c>
      <c r="T2658" s="10">
        <f>(((I2658/60)/60)/24)+DATE(1970,1,1)</f>
        <v>42675.121921296297</v>
      </c>
      <c r="U2658" s="5">
        <f>P2658/3304</f>
        <v>1.7520850147968791E-2</v>
      </c>
      <c r="V2658" s="5">
        <f>L2658/26457</f>
        <v>3.4017462297312621E-4</v>
      </c>
    </row>
    <row r="2659" spans="1:22" ht="48" x14ac:dyDescent="0.2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5">
        <f>E2659/D2659</f>
        <v>1.04</v>
      </c>
      <c r="P2659" s="6">
        <f>IF(E2659=0,0,E2659/L2659)</f>
        <v>32.5</v>
      </c>
      <c r="Q2659" t="str">
        <f>LEFT(N2659,FIND("/",N2659)-1)</f>
        <v>music</v>
      </c>
      <c r="R2659" t="str">
        <f>RIGHT(N2659,LEN(N2659)-FIND("/",N2659))</f>
        <v>rock</v>
      </c>
      <c r="S2659" s="10">
        <f>(((J2659/60)/60)/24)+DATE(1970,1,1)</f>
        <v>42504.801388888889</v>
      </c>
      <c r="T2659" s="10">
        <f>(((I2659/60)/60)/24)+DATE(1970,1,1)</f>
        <v>42564.801388888889</v>
      </c>
      <c r="U2659" s="5">
        <f>P2659/3304</f>
        <v>9.8365617433414047E-3</v>
      </c>
      <c r="V2659" s="5">
        <f>L2659/26457</f>
        <v>6.0475488528555774E-4</v>
      </c>
    </row>
    <row r="2660" spans="1:22" ht="64" x14ac:dyDescent="0.2">
      <c r="A2660">
        <v>1835</v>
      </c>
      <c r="B2660" s="3" t="s">
        <v>1836</v>
      </c>
      <c r="C2660" s="3" t="s">
        <v>5945</v>
      </c>
      <c r="D2660">
        <v>500</v>
      </c>
      <c r="E2660">
        <v>520</v>
      </c>
      <c r="F2660" t="s">
        <v>8219</v>
      </c>
      <c r="G2660" t="s">
        <v>8225</v>
      </c>
      <c r="H2660" t="s">
        <v>8247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8276</v>
      </c>
      <c r="O2660" s="5">
        <f>E2660/D2660</f>
        <v>1.04</v>
      </c>
      <c r="P2660" s="6">
        <f>IF(E2660=0,0,E2660/L2660)</f>
        <v>47.272727272727273</v>
      </c>
      <c r="Q2660" t="str">
        <f>LEFT(N2660,FIND("/",N2660)-1)</f>
        <v>music</v>
      </c>
      <c r="R2660" t="str">
        <f>RIGHT(N2660,LEN(N2660)-FIND("/",N2660))</f>
        <v>rock</v>
      </c>
      <c r="S2660" s="10">
        <f>(((J2660/60)/60)/24)+DATE(1970,1,1)</f>
        <v>42430.702210648145</v>
      </c>
      <c r="T2660" s="10">
        <f>(((I2660/60)/60)/24)+DATE(1970,1,1)</f>
        <v>42460.660543981481</v>
      </c>
      <c r="U2660" s="5">
        <f>P2660/3304</f>
        <v>1.4307726172132952E-2</v>
      </c>
      <c r="V2660" s="5">
        <f>L2660/26457</f>
        <v>4.1576898363382094E-4</v>
      </c>
    </row>
    <row r="2661" spans="1:22" ht="48" x14ac:dyDescent="0.2">
      <c r="A2661">
        <v>3894</v>
      </c>
      <c r="B2661" s="3" t="s">
        <v>3891</v>
      </c>
      <c r="C2661" s="3" t="s">
        <v>8002</v>
      </c>
      <c r="D2661">
        <v>15000</v>
      </c>
      <c r="E2661">
        <v>520</v>
      </c>
      <c r="F2661" t="s">
        <v>8221</v>
      </c>
      <c r="G2661" t="s">
        <v>8224</v>
      </c>
      <c r="H2661" t="s">
        <v>8246</v>
      </c>
      <c r="I2661">
        <v>1481000340</v>
      </c>
      <c r="J2661">
        <v>1478386812</v>
      </c>
      <c r="K2661" t="b">
        <v>0</v>
      </c>
      <c r="L2661">
        <v>11</v>
      </c>
      <c r="M2661" t="b">
        <v>0</v>
      </c>
      <c r="N2661" t="s">
        <v>8271</v>
      </c>
      <c r="O2661" s="5">
        <f>E2661/D2661</f>
        <v>3.4666666666666665E-2</v>
      </c>
      <c r="P2661" s="6">
        <f>IF(E2661=0,0,E2661/L2661)</f>
        <v>47.272727272727273</v>
      </c>
      <c r="Q2661" t="str">
        <f>LEFT(N2661,FIND("/",N2661)-1)</f>
        <v>theater</v>
      </c>
      <c r="R2661" t="str">
        <f>RIGHT(N2661,LEN(N2661)-FIND("/",N2661))</f>
        <v>plays</v>
      </c>
      <c r="S2661" s="10">
        <f>(((J2661/60)/60)/24)+DATE(1970,1,1)</f>
        <v>42679.958472222221</v>
      </c>
      <c r="T2661" s="10">
        <f>(((I2661/60)/60)/24)+DATE(1970,1,1)</f>
        <v>42710.207638888889</v>
      </c>
      <c r="U2661" s="5">
        <f>P2661/3304</f>
        <v>1.4307726172132952E-2</v>
      </c>
      <c r="V2661" s="5">
        <f>L2661/26457</f>
        <v>4.1576898363382094E-4</v>
      </c>
    </row>
    <row r="2662" spans="1:22" ht="32" x14ac:dyDescent="0.2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5">
        <f>E2662/D2662</f>
        <v>1.04</v>
      </c>
      <c r="P2662" s="6">
        <f>IF(E2662=0,0,E2662/L2662)</f>
        <v>57.777777777777779</v>
      </c>
      <c r="Q2662" t="str">
        <f>LEFT(N2662,FIND("/",N2662)-1)</f>
        <v>theater</v>
      </c>
      <c r="R2662" t="str">
        <f>RIGHT(N2662,LEN(N2662)-FIND("/",N2662))</f>
        <v>plays</v>
      </c>
      <c r="S2662" s="10">
        <f>(((J2662/60)/60)/24)+DATE(1970,1,1)</f>
        <v>41828.646319444444</v>
      </c>
      <c r="T2662" s="10">
        <f>(((I2662/60)/60)/24)+DATE(1970,1,1)</f>
        <v>41861.665972222225</v>
      </c>
      <c r="U2662" s="5">
        <f>P2662/3304</f>
        <v>1.7487220877051384E-2</v>
      </c>
      <c r="V2662" s="5">
        <f>L2662/26457</f>
        <v>3.4017462297312621E-4</v>
      </c>
    </row>
    <row r="2663" spans="1:22" ht="48" x14ac:dyDescent="0.2">
      <c r="A2663">
        <v>909</v>
      </c>
      <c r="B2663" s="3" t="s">
        <v>910</v>
      </c>
      <c r="C2663" s="3" t="s">
        <v>5019</v>
      </c>
      <c r="D2663">
        <v>16000</v>
      </c>
      <c r="E2663">
        <v>520</v>
      </c>
      <c r="F2663" t="s">
        <v>8221</v>
      </c>
      <c r="G2663" t="s">
        <v>8224</v>
      </c>
      <c r="H2663" t="s">
        <v>8246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8278</v>
      </c>
      <c r="O2663" s="5">
        <f>E2663/D2663</f>
        <v>3.2500000000000001E-2</v>
      </c>
      <c r="P2663" s="6">
        <f>IF(E2663=0,0,E2663/L2663)</f>
        <v>65</v>
      </c>
      <c r="Q2663" t="str">
        <f>LEFT(N2663,FIND("/",N2663)-1)</f>
        <v>music</v>
      </c>
      <c r="R2663" t="str">
        <f>RIGHT(N2663,LEN(N2663)-FIND("/",N2663))</f>
        <v>jazz</v>
      </c>
      <c r="S2663" s="10">
        <f>(((J2663/60)/60)/24)+DATE(1970,1,1)</f>
        <v>41081.69027777778</v>
      </c>
      <c r="T2663" s="10">
        <f>(((I2663/60)/60)/24)+DATE(1970,1,1)</f>
        <v>41113.166666666664</v>
      </c>
      <c r="U2663" s="5">
        <f>P2663/3304</f>
        <v>1.9673123486682809E-2</v>
      </c>
      <c r="V2663" s="5">
        <f>L2663/26457</f>
        <v>3.0237744264277887E-4</v>
      </c>
    </row>
    <row r="2664" spans="1:22" ht="48" x14ac:dyDescent="0.2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5">
        <f>E2664/D2664</f>
        <v>1.038</v>
      </c>
      <c r="P2664" s="6">
        <f>IF(E2664=0,0,E2664/L2664)</f>
        <v>34.6</v>
      </c>
      <c r="Q2664" t="str">
        <f>LEFT(N2664,FIND("/",N2664)-1)</f>
        <v>music</v>
      </c>
      <c r="R2664" t="str">
        <f>RIGHT(N2664,LEN(N2664)-FIND("/",N2664))</f>
        <v>rock</v>
      </c>
      <c r="S2664" s="10">
        <f>(((J2664/60)/60)/24)+DATE(1970,1,1)</f>
        <v>40122.751620370371</v>
      </c>
      <c r="T2664" s="10">
        <f>(((I2664/60)/60)/24)+DATE(1970,1,1)</f>
        <v>40178.98541666667</v>
      </c>
      <c r="U2664" s="5">
        <f>P2664/3304</f>
        <v>1.0472154963680388E-2</v>
      </c>
      <c r="V2664" s="5">
        <f>L2664/26457</f>
        <v>5.669577049552103E-4</v>
      </c>
    </row>
    <row r="2665" spans="1:22" ht="48" x14ac:dyDescent="0.2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5">
        <f>E2665/D2665</f>
        <v>1.032</v>
      </c>
      <c r="P2665" s="6">
        <f>IF(E2665=0,0,E2665/L2665)</f>
        <v>51.6</v>
      </c>
      <c r="Q2665" t="str">
        <f>LEFT(N2665,FIND("/",N2665)-1)</f>
        <v>music</v>
      </c>
      <c r="R2665" t="str">
        <f>RIGHT(N2665,LEN(N2665)-FIND("/",N2665))</f>
        <v>indie rock</v>
      </c>
      <c r="S2665" s="10">
        <f>(((J2665/60)/60)/24)+DATE(1970,1,1)</f>
        <v>40542.839282407411</v>
      </c>
      <c r="T2665" s="10">
        <f>(((I2665/60)/60)/24)+DATE(1970,1,1)</f>
        <v>40559.07708333333</v>
      </c>
      <c r="U2665" s="5">
        <f>P2665/3304</f>
        <v>1.5617433414043584E-2</v>
      </c>
      <c r="V2665" s="5">
        <f>L2665/26457</f>
        <v>3.7797180330347355E-4</v>
      </c>
    </row>
    <row r="2666" spans="1:22" ht="48" x14ac:dyDescent="0.2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5">
        <f>E2666/D2666</f>
        <v>2.036E-2</v>
      </c>
      <c r="P2666" s="6">
        <f>IF(E2666=0,0,E2666/L2666)</f>
        <v>84.833333333333329</v>
      </c>
      <c r="Q2666" t="str">
        <f>LEFT(N2666,FIND("/",N2666)-1)</f>
        <v>photography</v>
      </c>
      <c r="R2666" t="str">
        <f>RIGHT(N2666,LEN(N2666)-FIND("/",N2666))</f>
        <v>photobooks</v>
      </c>
      <c r="S2666" s="10">
        <f>(((J2666/60)/60)/24)+DATE(1970,1,1)</f>
        <v>42548.876192129625</v>
      </c>
      <c r="T2666" s="10">
        <f>(((I2666/60)/60)/24)+DATE(1970,1,1)</f>
        <v>42576.791666666672</v>
      </c>
      <c r="U2666" s="5">
        <f>P2666/3304</f>
        <v>2.5675948345439868E-2</v>
      </c>
      <c r="V2666" s="5">
        <f>L2666/26457</f>
        <v>2.2678308198208414E-4</v>
      </c>
    </row>
    <row r="2667" spans="1:22" ht="48" x14ac:dyDescent="0.2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5">
        <f>E2667/D2667</f>
        <v>0.16966666666666666</v>
      </c>
      <c r="P2667" s="6">
        <f>IF(E2667=0,0,E2667/L2667)</f>
        <v>101.8</v>
      </c>
      <c r="Q2667" t="str">
        <f>LEFT(N2667,FIND("/",N2667)-1)</f>
        <v>photography</v>
      </c>
      <c r="R2667" t="str">
        <f>RIGHT(N2667,LEN(N2667)-FIND("/",N2667))</f>
        <v>people</v>
      </c>
      <c r="S2667" s="10">
        <f>(((J2667/60)/60)/24)+DATE(1970,1,1)</f>
        <v>42398.195972222224</v>
      </c>
      <c r="T2667" s="10">
        <f>(((I2667/60)/60)/24)+DATE(1970,1,1)</f>
        <v>42413.195972222224</v>
      </c>
      <c r="U2667" s="5">
        <f>P2667/3304</f>
        <v>3.0811138014527843E-2</v>
      </c>
      <c r="V2667" s="5">
        <f>L2667/26457</f>
        <v>1.8898590165173677E-4</v>
      </c>
    </row>
    <row r="2668" spans="1:22" ht="48" x14ac:dyDescent="0.2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5">
        <f>E2668/D2668</f>
        <v>5.0599999999999999E-2</v>
      </c>
      <c r="P2668" s="6">
        <f>IF(E2668=0,0,E2668/L2668)</f>
        <v>84.333333333333329</v>
      </c>
      <c r="Q2668" t="str">
        <f>LEFT(N2668,FIND("/",N2668)-1)</f>
        <v>publishing</v>
      </c>
      <c r="R2668" t="str">
        <f>RIGHT(N2668,LEN(N2668)-FIND("/",N2668))</f>
        <v>art books</v>
      </c>
      <c r="S2668" s="10">
        <f>(((J2668/60)/60)/24)+DATE(1970,1,1)</f>
        <v>42017.927418981482</v>
      </c>
      <c r="T2668" s="10">
        <f>(((I2668/60)/60)/24)+DATE(1970,1,1)</f>
        <v>42052.927418981482</v>
      </c>
      <c r="U2668" s="5">
        <f>P2668/3304</f>
        <v>2.5524616626311541E-2</v>
      </c>
      <c r="V2668" s="5">
        <f>L2668/26457</f>
        <v>2.2678308198208414E-4</v>
      </c>
    </row>
    <row r="2669" spans="1:22" ht="48" x14ac:dyDescent="0.2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5">
        <f>E2669/D2669</f>
        <v>2.02</v>
      </c>
      <c r="P2669" s="6">
        <f>IF(E2669=0,0,E2669/L2669)</f>
        <v>29.705882352941178</v>
      </c>
      <c r="Q2669" t="str">
        <f>LEFT(N2669,FIND("/",N2669)-1)</f>
        <v>theater</v>
      </c>
      <c r="R2669" t="str">
        <f>RIGHT(N2669,LEN(N2669)-FIND("/",N2669))</f>
        <v>plays</v>
      </c>
      <c r="S2669" s="10">
        <f>(((J2669/60)/60)/24)+DATE(1970,1,1)</f>
        <v>42179.898472222223</v>
      </c>
      <c r="T2669" s="10">
        <f>(((I2669/60)/60)/24)+DATE(1970,1,1)</f>
        <v>42195.75</v>
      </c>
      <c r="U2669" s="5">
        <f>P2669/3304</f>
        <v>8.9908844893889766E-3</v>
      </c>
      <c r="V2669" s="5">
        <f>L2669/26457</f>
        <v>6.4255206561590508E-4</v>
      </c>
    </row>
    <row r="2670" spans="1:22" ht="48" x14ac:dyDescent="0.2">
      <c r="A2670">
        <v>3558</v>
      </c>
      <c r="B2670" s="3" t="s">
        <v>3557</v>
      </c>
      <c r="C2670" s="3" t="s">
        <v>7668</v>
      </c>
      <c r="D2670">
        <v>350</v>
      </c>
      <c r="E2670">
        <v>504</v>
      </c>
      <c r="F2670" t="s">
        <v>8219</v>
      </c>
      <c r="G2670" t="s">
        <v>8225</v>
      </c>
      <c r="H2670" t="s">
        <v>8247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8271</v>
      </c>
      <c r="O2670" s="5">
        <f>E2670/D2670</f>
        <v>1.44</v>
      </c>
      <c r="P2670" s="6">
        <f>IF(E2670=0,0,E2670/L2670)</f>
        <v>22.90909090909091</v>
      </c>
      <c r="Q2670" t="str">
        <f>LEFT(N2670,FIND("/",N2670)-1)</f>
        <v>theater</v>
      </c>
      <c r="R2670" t="str">
        <f>RIGHT(N2670,LEN(N2670)-FIND("/",N2670))</f>
        <v>plays</v>
      </c>
      <c r="S2670" s="10">
        <f>(((J2670/60)/60)/24)+DATE(1970,1,1)</f>
        <v>42139.816840277781</v>
      </c>
      <c r="T2670" s="10">
        <f>(((I2670/60)/60)/24)+DATE(1970,1,1)</f>
        <v>42181.875</v>
      </c>
      <c r="U2670" s="5">
        <f>P2670/3304</f>
        <v>6.9337442218798152E-3</v>
      </c>
      <c r="V2670" s="5">
        <f>L2670/26457</f>
        <v>8.3153796726764188E-4</v>
      </c>
    </row>
    <row r="2671" spans="1:22" ht="48" x14ac:dyDescent="0.2">
      <c r="A2671">
        <v>2867</v>
      </c>
      <c r="B2671" s="3" t="s">
        <v>2867</v>
      </c>
      <c r="C2671" s="3" t="s">
        <v>6977</v>
      </c>
      <c r="D2671">
        <v>2500</v>
      </c>
      <c r="E2671">
        <v>504</v>
      </c>
      <c r="F2671" t="s">
        <v>8221</v>
      </c>
      <c r="G2671" t="s">
        <v>8224</v>
      </c>
      <c r="H2671" t="s">
        <v>8246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8271</v>
      </c>
      <c r="O2671" s="5">
        <f>E2671/D2671</f>
        <v>0.2016</v>
      </c>
      <c r="P2671" s="6">
        <f>IF(E2671=0,0,E2671/L2671)</f>
        <v>50.4</v>
      </c>
      <c r="Q2671" t="str">
        <f>LEFT(N2671,FIND("/",N2671)-1)</f>
        <v>theater</v>
      </c>
      <c r="R2671" t="str">
        <f>RIGHT(N2671,LEN(N2671)-FIND("/",N2671))</f>
        <v>plays</v>
      </c>
      <c r="S2671" s="10">
        <f>(((J2671/60)/60)/24)+DATE(1970,1,1)</f>
        <v>42531.195277777777</v>
      </c>
      <c r="T2671" s="10">
        <f>(((I2671/60)/60)/24)+DATE(1970,1,1)</f>
        <v>42555.166666666672</v>
      </c>
      <c r="U2671" s="5">
        <f>P2671/3304</f>
        <v>1.5254237288135592E-2</v>
      </c>
      <c r="V2671" s="5">
        <f>L2671/26457</f>
        <v>3.7797180330347355E-4</v>
      </c>
    </row>
    <row r="2672" spans="1:22" ht="48" x14ac:dyDescent="0.2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5">
        <f>E2672/D2672</f>
        <v>1.00644</v>
      </c>
      <c r="P2672" s="6">
        <f>IF(E2672=0,0,E2672/L2672)</f>
        <v>25.161000000000001</v>
      </c>
      <c r="Q2672" t="str">
        <f>LEFT(N2672,FIND("/",N2672)-1)</f>
        <v>theater</v>
      </c>
      <c r="R2672" t="str">
        <f>RIGHT(N2672,LEN(N2672)-FIND("/",N2672))</f>
        <v>plays</v>
      </c>
      <c r="S2672" s="10">
        <f>(((J2672/60)/60)/24)+DATE(1970,1,1)</f>
        <v>42535.049849537041</v>
      </c>
      <c r="T2672" s="10">
        <f>(((I2672/60)/60)/24)+DATE(1970,1,1)</f>
        <v>42556.049849537041</v>
      </c>
      <c r="U2672" s="5">
        <f>P2672/3304</f>
        <v>7.6153147699757878E-3</v>
      </c>
      <c r="V2672" s="5">
        <f>L2672/26457</f>
        <v>7.559436066069471E-4</v>
      </c>
    </row>
    <row r="2673" spans="1:22" ht="48" x14ac:dyDescent="0.2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5">
        <f>E2673/D2673</f>
        <v>5.0299999999999997E-3</v>
      </c>
      <c r="P2673" s="6">
        <f>IF(E2673=0,0,E2673/L2673)</f>
        <v>167.66666666666666</v>
      </c>
      <c r="Q2673" t="str">
        <f>LEFT(N2673,FIND("/",N2673)-1)</f>
        <v>technology</v>
      </c>
      <c r="R2673" t="str">
        <f>RIGHT(N2673,LEN(N2673)-FIND("/",N2673))</f>
        <v>wearables</v>
      </c>
      <c r="S2673" s="10">
        <f>(((J2673/60)/60)/24)+DATE(1970,1,1)</f>
        <v>42705.690347222218</v>
      </c>
      <c r="T2673" s="10">
        <f>(((I2673/60)/60)/24)+DATE(1970,1,1)</f>
        <v>42734.958333333328</v>
      </c>
      <c r="U2673" s="5">
        <f>P2673/3304</f>
        <v>5.074656981436642E-2</v>
      </c>
      <c r="V2673" s="5">
        <f>L2673/26457</f>
        <v>1.1339154099104207E-4</v>
      </c>
    </row>
    <row r="2674" spans="1:22" ht="32" x14ac:dyDescent="0.2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5">
        <f>E2674/D2674</f>
        <v>1.004</v>
      </c>
      <c r="P2674" s="6">
        <f>IF(E2674=0,0,E2674/L2674)</f>
        <v>31.375</v>
      </c>
      <c r="Q2674" t="str">
        <f>LEFT(N2674,FIND("/",N2674)-1)</f>
        <v>film &amp; video</v>
      </c>
      <c r="R2674" t="str">
        <f>RIGHT(N2674,LEN(N2674)-FIND("/",N2674))</f>
        <v>shorts</v>
      </c>
      <c r="S2674" s="10">
        <f>(((J2674/60)/60)/24)+DATE(1970,1,1)</f>
        <v>40706.297442129631</v>
      </c>
      <c r="T2674" s="10">
        <f>(((I2674/60)/60)/24)+DATE(1970,1,1)</f>
        <v>40736.297442129631</v>
      </c>
      <c r="U2674" s="5">
        <f>P2674/3304</f>
        <v>9.4960653753026637E-3</v>
      </c>
      <c r="V2674" s="5">
        <f>L2674/26457</f>
        <v>6.0475488528555774E-4</v>
      </c>
    </row>
    <row r="2675" spans="1:22" ht="48" x14ac:dyDescent="0.2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5">
        <f>E2675/D2675</f>
        <v>1.002</v>
      </c>
      <c r="P2675" s="6">
        <f>IF(E2675=0,0,E2675/L2675)</f>
        <v>62.625</v>
      </c>
      <c r="Q2675" t="str">
        <f>LEFT(N2675,FIND("/",N2675)-1)</f>
        <v>theater</v>
      </c>
      <c r="R2675" t="str">
        <f>RIGHT(N2675,LEN(N2675)-FIND("/",N2675))</f>
        <v>plays</v>
      </c>
      <c r="S2675" s="10">
        <f>(((J2675/60)/60)/24)+DATE(1970,1,1)</f>
        <v>42593.865405092598</v>
      </c>
      <c r="T2675" s="10">
        <f>(((I2675/60)/60)/24)+DATE(1970,1,1)</f>
        <v>42613.865405092598</v>
      </c>
      <c r="U2675" s="5">
        <f>P2675/3304</f>
        <v>1.8954297820823245E-2</v>
      </c>
      <c r="V2675" s="5">
        <f>L2675/26457</f>
        <v>3.0237744264277887E-4</v>
      </c>
    </row>
    <row r="2676" spans="1:22" ht="48" x14ac:dyDescent="0.2">
      <c r="A2676">
        <v>1832</v>
      </c>
      <c r="B2676" s="3" t="s">
        <v>1833</v>
      </c>
      <c r="C2676" s="3" t="s">
        <v>5942</v>
      </c>
      <c r="D2676">
        <v>350</v>
      </c>
      <c r="E2676">
        <v>500</v>
      </c>
      <c r="F2676" t="s">
        <v>8219</v>
      </c>
      <c r="G2676" t="s">
        <v>8224</v>
      </c>
      <c r="H2676" t="s">
        <v>8246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8276</v>
      </c>
      <c r="O2676" s="5">
        <f>E2676/D2676</f>
        <v>1.4285714285714286</v>
      </c>
      <c r="P2676" s="6">
        <f>IF(E2676=0,0,E2676/L2676)</f>
        <v>25</v>
      </c>
      <c r="Q2676" t="str">
        <f>LEFT(N2676,FIND("/",N2676)-1)</f>
        <v>music</v>
      </c>
      <c r="R2676" t="str">
        <f>RIGHT(N2676,LEN(N2676)-FIND("/",N2676))</f>
        <v>rock</v>
      </c>
      <c r="S2676" s="10">
        <f>(((J2676/60)/60)/24)+DATE(1970,1,1)</f>
        <v>40576.539664351854</v>
      </c>
      <c r="T2676" s="10">
        <f>(((I2676/60)/60)/24)+DATE(1970,1,1)</f>
        <v>40606.539664351854</v>
      </c>
      <c r="U2676" s="5">
        <f>P2676/3304</f>
        <v>7.5665859564164649E-3</v>
      </c>
      <c r="V2676" s="5">
        <f>L2676/26457</f>
        <v>7.559436066069471E-4</v>
      </c>
    </row>
    <row r="2677" spans="1:22" ht="48" x14ac:dyDescent="0.2">
      <c r="A2677">
        <v>2892</v>
      </c>
      <c r="B2677" s="3" t="s">
        <v>2892</v>
      </c>
      <c r="C2677" s="3" t="s">
        <v>7002</v>
      </c>
      <c r="D2677">
        <v>5500</v>
      </c>
      <c r="E2677">
        <v>500</v>
      </c>
      <c r="F2677" t="s">
        <v>8221</v>
      </c>
      <c r="G2677" t="s">
        <v>8224</v>
      </c>
      <c r="H2677" t="s">
        <v>8246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8271</v>
      </c>
      <c r="O2677" s="5">
        <f>E2677/D2677</f>
        <v>9.0909090909090912E-2</v>
      </c>
      <c r="P2677" s="6">
        <f>IF(E2677=0,0,E2677/L2677)</f>
        <v>29.411764705882351</v>
      </c>
      <c r="Q2677" t="str">
        <f>LEFT(N2677,FIND("/",N2677)-1)</f>
        <v>theater</v>
      </c>
      <c r="R2677" t="str">
        <f>RIGHT(N2677,LEN(N2677)-FIND("/",N2677))</f>
        <v>plays</v>
      </c>
      <c r="S2677" s="10">
        <f>(((J2677/60)/60)/24)+DATE(1970,1,1)</f>
        <v>41869.714166666665</v>
      </c>
      <c r="T2677" s="10">
        <f>(((I2677/60)/60)/24)+DATE(1970,1,1)</f>
        <v>41876.875</v>
      </c>
      <c r="U2677" s="5">
        <f>P2677/3304</f>
        <v>8.9018658310781942E-3</v>
      </c>
      <c r="V2677" s="5">
        <f>L2677/26457</f>
        <v>6.4255206561590508E-4</v>
      </c>
    </row>
    <row r="2678" spans="1:22" ht="48" x14ac:dyDescent="0.2">
      <c r="A2678">
        <v>3650</v>
      </c>
      <c r="B2678" s="3" t="s">
        <v>3648</v>
      </c>
      <c r="C2678" s="3" t="s">
        <v>7760</v>
      </c>
      <c r="D2678">
        <v>500</v>
      </c>
      <c r="E2678">
        <v>500</v>
      </c>
      <c r="F2678" t="s">
        <v>8219</v>
      </c>
      <c r="G2678" t="s">
        <v>8225</v>
      </c>
      <c r="H2678" t="s">
        <v>8247</v>
      </c>
      <c r="I2678">
        <v>1454412584</v>
      </c>
      <c r="J2678">
        <v>1452598184</v>
      </c>
      <c r="K2678" t="b">
        <v>0</v>
      </c>
      <c r="L2678">
        <v>17</v>
      </c>
      <c r="M2678" t="b">
        <v>1</v>
      </c>
      <c r="N2678" t="s">
        <v>8271</v>
      </c>
      <c r="O2678" s="5">
        <f>E2678/D2678</f>
        <v>1</v>
      </c>
      <c r="P2678" s="6">
        <f>IF(E2678=0,0,E2678/L2678)</f>
        <v>29.411764705882351</v>
      </c>
      <c r="Q2678" t="str">
        <f>LEFT(N2678,FIND("/",N2678)-1)</f>
        <v>theater</v>
      </c>
      <c r="R2678" t="str">
        <f>RIGHT(N2678,LEN(N2678)-FIND("/",N2678))</f>
        <v>plays</v>
      </c>
      <c r="S2678" s="10">
        <f>(((J2678/60)/60)/24)+DATE(1970,1,1)</f>
        <v>42381.478981481487</v>
      </c>
      <c r="T2678" s="10">
        <f>(((I2678/60)/60)/24)+DATE(1970,1,1)</f>
        <v>42402.478981481487</v>
      </c>
      <c r="U2678" s="5">
        <f>P2678/3304</f>
        <v>8.9018658310781942E-3</v>
      </c>
      <c r="V2678" s="5">
        <f>L2678/26457</f>
        <v>6.4255206561590508E-4</v>
      </c>
    </row>
    <row r="2679" spans="1:22" ht="48" x14ac:dyDescent="0.2">
      <c r="A2679">
        <v>3579</v>
      </c>
      <c r="B2679" s="3" t="s">
        <v>3578</v>
      </c>
      <c r="C2679" s="3" t="s">
        <v>7689</v>
      </c>
      <c r="D2679">
        <v>500</v>
      </c>
      <c r="E2679">
        <v>500</v>
      </c>
      <c r="F2679" t="s">
        <v>8219</v>
      </c>
      <c r="G2679" t="s">
        <v>8225</v>
      </c>
      <c r="H2679" t="s">
        <v>8247</v>
      </c>
      <c r="I2679">
        <v>1459444656</v>
      </c>
      <c r="J2679">
        <v>1456856256</v>
      </c>
      <c r="K2679" t="b">
        <v>0</v>
      </c>
      <c r="L2679">
        <v>14</v>
      </c>
      <c r="M2679" t="b">
        <v>1</v>
      </c>
      <c r="N2679" t="s">
        <v>8271</v>
      </c>
      <c r="O2679" s="5">
        <f>E2679/D2679</f>
        <v>1</v>
      </c>
      <c r="P2679" s="6">
        <f>IF(E2679=0,0,E2679/L2679)</f>
        <v>35.714285714285715</v>
      </c>
      <c r="Q2679" t="str">
        <f>LEFT(N2679,FIND("/",N2679)-1)</f>
        <v>theater</v>
      </c>
      <c r="R2679" t="str">
        <f>RIGHT(N2679,LEN(N2679)-FIND("/",N2679))</f>
        <v>plays</v>
      </c>
      <c r="S2679" s="10">
        <f>(((J2679/60)/60)/24)+DATE(1970,1,1)</f>
        <v>42430.762222222227</v>
      </c>
      <c r="T2679" s="10">
        <f>(((I2679/60)/60)/24)+DATE(1970,1,1)</f>
        <v>42460.720555555556</v>
      </c>
      <c r="U2679" s="5">
        <f>P2679/3304</f>
        <v>1.0809408509166379E-2</v>
      </c>
      <c r="V2679" s="5">
        <f>L2679/26457</f>
        <v>5.2916052462486296E-4</v>
      </c>
    </row>
    <row r="2680" spans="1:22" ht="48" x14ac:dyDescent="0.2">
      <c r="A2680">
        <v>3392</v>
      </c>
      <c r="B2680" s="3" t="s">
        <v>3391</v>
      </c>
      <c r="C2680" s="3" t="s">
        <v>7502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8271</v>
      </c>
      <c r="O2680" s="5">
        <f>E2680/D2680</f>
        <v>1</v>
      </c>
      <c r="P2680" s="6">
        <f>IF(E2680=0,0,E2680/L2680)</f>
        <v>41.666666666666664</v>
      </c>
      <c r="Q2680" t="str">
        <f>LEFT(N2680,FIND("/",N2680)-1)</f>
        <v>theater</v>
      </c>
      <c r="R2680" t="str">
        <f>RIGHT(N2680,LEN(N2680)-FIND("/",N2680))</f>
        <v>plays</v>
      </c>
      <c r="S2680" s="10">
        <f>(((J2680/60)/60)/24)+DATE(1970,1,1)</f>
        <v>42446.845543981486</v>
      </c>
      <c r="T2680" s="10">
        <f>(((I2680/60)/60)/24)+DATE(1970,1,1)</f>
        <v>42496.845543981486</v>
      </c>
      <c r="U2680" s="5">
        <f>P2680/3304</f>
        <v>1.2610976594027441E-2</v>
      </c>
      <c r="V2680" s="5">
        <f>L2680/26457</f>
        <v>4.5356616396416828E-4</v>
      </c>
    </row>
    <row r="2681" spans="1:22" ht="32" x14ac:dyDescent="0.2">
      <c r="A2681">
        <v>3572</v>
      </c>
      <c r="B2681" s="3" t="s">
        <v>3571</v>
      </c>
      <c r="C2681" s="3" t="s">
        <v>7682</v>
      </c>
      <c r="D2681">
        <v>500</v>
      </c>
      <c r="E2681">
        <v>500</v>
      </c>
      <c r="F2681" t="s">
        <v>8219</v>
      </c>
      <c r="G2681" t="s">
        <v>8225</v>
      </c>
      <c r="H2681" t="s">
        <v>8247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8271</v>
      </c>
      <c r="O2681" s="5">
        <f>E2681/D2681</f>
        <v>1</v>
      </c>
      <c r="P2681" s="6">
        <f>IF(E2681=0,0,E2681/L2681)</f>
        <v>55.555555555555557</v>
      </c>
      <c r="Q2681" t="str">
        <f>LEFT(N2681,FIND("/",N2681)-1)</f>
        <v>theater</v>
      </c>
      <c r="R2681" t="str">
        <f>RIGHT(N2681,LEN(N2681)-FIND("/",N2681))</f>
        <v>plays</v>
      </c>
      <c r="S2681" s="10">
        <f>(((J2681/60)/60)/24)+DATE(1970,1,1)</f>
        <v>42146.570393518516</v>
      </c>
      <c r="T2681" s="10">
        <f>(((I2681/60)/60)/24)+DATE(1970,1,1)</f>
        <v>42176.570393518516</v>
      </c>
      <c r="U2681" s="5">
        <f>P2681/3304</f>
        <v>1.6814635458703257E-2</v>
      </c>
      <c r="V2681" s="5">
        <f>L2681/26457</f>
        <v>3.4017462297312621E-4</v>
      </c>
    </row>
    <row r="2682" spans="1:22" ht="48" x14ac:dyDescent="0.2">
      <c r="A2682">
        <v>3000</v>
      </c>
      <c r="B2682" s="3" t="s">
        <v>3000</v>
      </c>
      <c r="C2682" s="3" t="s">
        <v>7110</v>
      </c>
      <c r="D2682">
        <v>500</v>
      </c>
      <c r="E2682">
        <v>500</v>
      </c>
      <c r="F2682" t="s">
        <v>8219</v>
      </c>
      <c r="G2682" t="s">
        <v>8224</v>
      </c>
      <c r="H2682" t="s">
        <v>8246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8303</v>
      </c>
      <c r="O2682" s="5">
        <f>E2682/D2682</f>
        <v>1</v>
      </c>
      <c r="P2682" s="6">
        <f>IF(E2682=0,0,E2682/L2682)</f>
        <v>62.5</v>
      </c>
      <c r="Q2682" t="str">
        <f>LEFT(N2682,FIND("/",N2682)-1)</f>
        <v>theater</v>
      </c>
      <c r="R2682" t="str">
        <f>RIGHT(N2682,LEN(N2682)-FIND("/",N2682))</f>
        <v>spaces</v>
      </c>
      <c r="S2682" s="10">
        <f>(((J2682/60)/60)/24)+DATE(1970,1,1)</f>
        <v>42752.827199074076</v>
      </c>
      <c r="T2682" s="10">
        <f>(((I2682/60)/60)/24)+DATE(1970,1,1)</f>
        <v>42766.75</v>
      </c>
      <c r="U2682" s="5">
        <f>P2682/3304</f>
        <v>1.8916464891041162E-2</v>
      </c>
      <c r="V2682" s="5">
        <f>L2682/26457</f>
        <v>3.0237744264277887E-4</v>
      </c>
    </row>
    <row r="2683" spans="1:22" ht="48" x14ac:dyDescent="0.2">
      <c r="A2683">
        <v>84</v>
      </c>
      <c r="B2683" s="3" t="s">
        <v>86</v>
      </c>
      <c r="C2683" s="3" t="s">
        <v>4195</v>
      </c>
      <c r="D2683">
        <v>500</v>
      </c>
      <c r="E2683">
        <v>500</v>
      </c>
      <c r="F2683" t="s">
        <v>8219</v>
      </c>
      <c r="G2683" t="s">
        <v>8224</v>
      </c>
      <c r="H2683" t="s">
        <v>8246</v>
      </c>
      <c r="I2683">
        <v>1305483086</v>
      </c>
      <c r="J2683">
        <v>1302891086</v>
      </c>
      <c r="K2683" t="b">
        <v>0</v>
      </c>
      <c r="L2683">
        <v>7</v>
      </c>
      <c r="M2683" t="b">
        <v>1</v>
      </c>
      <c r="N2683" t="s">
        <v>8266</v>
      </c>
      <c r="O2683" s="5">
        <f>E2683/D2683</f>
        <v>1</v>
      </c>
      <c r="P2683" s="6">
        <f>IF(E2683=0,0,E2683/L2683)</f>
        <v>71.428571428571431</v>
      </c>
      <c r="Q2683" t="str">
        <f>LEFT(N2683,FIND("/",N2683)-1)</f>
        <v>film &amp; video</v>
      </c>
      <c r="R2683" t="str">
        <f>RIGHT(N2683,LEN(N2683)-FIND("/",N2683))</f>
        <v>shorts</v>
      </c>
      <c r="S2683" s="10">
        <f>(((J2683/60)/60)/24)+DATE(1970,1,1)</f>
        <v>40648.757939814815</v>
      </c>
      <c r="T2683" s="10">
        <f>(((I2683/60)/60)/24)+DATE(1970,1,1)</f>
        <v>40678.757939814815</v>
      </c>
      <c r="U2683" s="5">
        <f>P2683/3304</f>
        <v>2.1618817018332757E-2</v>
      </c>
      <c r="V2683" s="5">
        <f>L2683/26457</f>
        <v>2.6458026231243148E-4</v>
      </c>
    </row>
    <row r="2684" spans="1:22" ht="48" x14ac:dyDescent="0.2">
      <c r="A2684">
        <v>2922</v>
      </c>
      <c r="B2684" s="3" t="s">
        <v>2922</v>
      </c>
      <c r="C2684" s="3" t="s">
        <v>7032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1431982727</v>
      </c>
      <c r="J2684">
        <v>1428094727</v>
      </c>
      <c r="K2684" t="b">
        <v>0</v>
      </c>
      <c r="L2684">
        <v>6</v>
      </c>
      <c r="M2684" t="b">
        <v>1</v>
      </c>
      <c r="N2684" t="s">
        <v>8305</v>
      </c>
      <c r="O2684" s="5">
        <f>E2684/D2684</f>
        <v>1</v>
      </c>
      <c r="P2684" s="6">
        <f>IF(E2684=0,0,E2684/L2684)</f>
        <v>83.333333333333329</v>
      </c>
      <c r="Q2684" t="str">
        <f>LEFT(N2684,FIND("/",N2684)-1)</f>
        <v>theater</v>
      </c>
      <c r="R2684" t="str">
        <f>RIGHT(N2684,LEN(N2684)-FIND("/",N2684))</f>
        <v>musical</v>
      </c>
      <c r="S2684" s="10">
        <f>(((J2684/60)/60)/24)+DATE(1970,1,1)</f>
        <v>42097.874155092592</v>
      </c>
      <c r="T2684" s="10">
        <f>(((I2684/60)/60)/24)+DATE(1970,1,1)</f>
        <v>42142.874155092592</v>
      </c>
      <c r="U2684" s="5">
        <f>P2684/3304</f>
        <v>2.5221953188054883E-2</v>
      </c>
      <c r="V2684" s="5">
        <f>L2684/26457</f>
        <v>2.2678308198208414E-4</v>
      </c>
    </row>
    <row r="2685" spans="1:22" ht="48" x14ac:dyDescent="0.2">
      <c r="A2685">
        <v>3761</v>
      </c>
      <c r="B2685" s="3" t="s">
        <v>3758</v>
      </c>
      <c r="C2685" s="3" t="s">
        <v>7871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8305</v>
      </c>
      <c r="O2685" s="5">
        <f>E2685/D2685</f>
        <v>1</v>
      </c>
      <c r="P2685" s="6">
        <f>IF(E2685=0,0,E2685/L2685)</f>
        <v>166.66666666666666</v>
      </c>
      <c r="Q2685" t="str">
        <f>LEFT(N2685,FIND("/",N2685)-1)</f>
        <v>theater</v>
      </c>
      <c r="R2685" t="str">
        <f>RIGHT(N2685,LEN(N2685)-FIND("/",N2685))</f>
        <v>musical</v>
      </c>
      <c r="S2685" s="10">
        <f>(((J2685/60)/60)/24)+DATE(1970,1,1)</f>
        <v>42173.466863425929</v>
      </c>
      <c r="T2685" s="10">
        <f>(((I2685/60)/60)/24)+DATE(1970,1,1)</f>
        <v>42226.958333333328</v>
      </c>
      <c r="U2685" s="5">
        <f>P2685/3304</f>
        <v>5.0443906376109765E-2</v>
      </c>
      <c r="V2685" s="5">
        <f>L2685/26457</f>
        <v>1.1339154099104207E-4</v>
      </c>
    </row>
    <row r="2686" spans="1:22" ht="32" x14ac:dyDescent="0.2">
      <c r="A2686">
        <v>139</v>
      </c>
      <c r="B2686" s="3" t="s">
        <v>141</v>
      </c>
      <c r="C2686" s="3" t="s">
        <v>4249</v>
      </c>
      <c r="D2686">
        <v>500</v>
      </c>
      <c r="E2686">
        <v>500</v>
      </c>
      <c r="F2686" t="s">
        <v>8220</v>
      </c>
      <c r="G2686" t="s">
        <v>8224</v>
      </c>
      <c r="H2686" t="s">
        <v>8246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8267</v>
      </c>
      <c r="O2686" s="5">
        <f>E2686/D2686</f>
        <v>1</v>
      </c>
      <c r="P2686" s="6">
        <f>IF(E2686=0,0,E2686/L2686)</f>
        <v>500</v>
      </c>
      <c r="Q2686" t="str">
        <f>LEFT(N2686,FIND("/",N2686)-1)</f>
        <v>film &amp; video</v>
      </c>
      <c r="R2686" t="str">
        <f>RIGHT(N2686,LEN(N2686)-FIND("/",N2686))</f>
        <v>science fiction</v>
      </c>
      <c r="S2686" s="10">
        <f>(((J2686/60)/60)/24)+DATE(1970,1,1)</f>
        <v>42187.920972222222</v>
      </c>
      <c r="T2686" s="10">
        <f>(((I2686/60)/60)/24)+DATE(1970,1,1)</f>
        <v>42197.920972222222</v>
      </c>
      <c r="U2686" s="5">
        <f>P2686/3304</f>
        <v>0.1513317191283293</v>
      </c>
      <c r="V2686" s="5">
        <f>L2686/26457</f>
        <v>3.7797180330347359E-5</v>
      </c>
    </row>
    <row r="2687" spans="1:22" ht="80" x14ac:dyDescent="0.2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5">
        <f>E2687/D2687</f>
        <v>6.6666666666666671E-3</v>
      </c>
      <c r="P2687" s="6">
        <f>IF(E2687=0,0,E2687/L2687)</f>
        <v>500</v>
      </c>
      <c r="Q2687" t="str">
        <f>LEFT(N2687,FIND("/",N2687)-1)</f>
        <v>theater</v>
      </c>
      <c r="R2687" t="str">
        <f>RIGHT(N2687,LEN(N2687)-FIND("/",N2687))</f>
        <v>musical</v>
      </c>
      <c r="S2687" s="10">
        <f>(((J2687/60)/60)/24)+DATE(1970,1,1)</f>
        <v>42333.695821759262</v>
      </c>
      <c r="T2687" s="10">
        <f>(((I2687/60)/60)/24)+DATE(1970,1,1)</f>
        <v>42361.679166666669</v>
      </c>
      <c r="U2687" s="5">
        <f>P2687/3304</f>
        <v>0.1513317191283293</v>
      </c>
      <c r="V2687" s="5">
        <f>L2687/26457</f>
        <v>3.7797180330347359E-5</v>
      </c>
    </row>
    <row r="2688" spans="1:22" ht="48" x14ac:dyDescent="0.2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5">
        <f>E2688/D2688</f>
        <v>0.16566666666666666</v>
      </c>
      <c r="P2688" s="6">
        <f>IF(E2688=0,0,E2688/L2688)</f>
        <v>29.235294117647058</v>
      </c>
      <c r="Q2688" t="str">
        <f>LEFT(N2688,FIND("/",N2688)-1)</f>
        <v>theater</v>
      </c>
      <c r="R2688" t="str">
        <f>RIGHT(N2688,LEN(N2688)-FIND("/",N2688))</f>
        <v>plays</v>
      </c>
      <c r="S2688" s="10">
        <f>(((J2688/60)/60)/24)+DATE(1970,1,1)</f>
        <v>41950.26694444444</v>
      </c>
      <c r="T2688" s="10">
        <f>(((I2688/60)/60)/24)+DATE(1970,1,1)</f>
        <v>41963.669444444444</v>
      </c>
      <c r="U2688" s="5">
        <f>P2688/3304</f>
        <v>8.8484546360917248E-3</v>
      </c>
      <c r="V2688" s="5">
        <f>L2688/26457</f>
        <v>6.4255206561590508E-4</v>
      </c>
    </row>
    <row r="2689" spans="1:22" ht="48" x14ac:dyDescent="0.2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5">
        <f>E2689/D2689</f>
        <v>1.64</v>
      </c>
      <c r="P2689" s="6">
        <f>IF(E2689=0,0,E2689/L2689)</f>
        <v>10.040816326530612</v>
      </c>
      <c r="Q2689" t="str">
        <f>LEFT(N2689,FIND("/",N2689)-1)</f>
        <v>technology</v>
      </c>
      <c r="R2689" t="str">
        <f>RIGHT(N2689,LEN(N2689)-FIND("/",N2689))</f>
        <v>space exploration</v>
      </c>
      <c r="S2689" s="10">
        <f>(((J2689/60)/60)/24)+DATE(1970,1,1)</f>
        <v>42024.86513888889</v>
      </c>
      <c r="T2689" s="10">
        <f>(((I2689/60)/60)/24)+DATE(1970,1,1)</f>
        <v>42054.86513888889</v>
      </c>
      <c r="U2689" s="5">
        <f>P2689/3304</f>
        <v>3.0389879922913476E-3</v>
      </c>
      <c r="V2689" s="5">
        <f>L2689/26457</f>
        <v>1.8520618361870203E-3</v>
      </c>
    </row>
    <row r="2690" spans="1:22" ht="48" x14ac:dyDescent="0.2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5">
        <f>E2690/D2690</f>
        <v>2.4500000000000001E-2</v>
      </c>
      <c r="P2690" s="6">
        <f>IF(E2690=0,0,E2690/L2690)</f>
        <v>163.33333333333334</v>
      </c>
      <c r="Q2690" t="str">
        <f>LEFT(N2690,FIND("/",N2690)-1)</f>
        <v>theater</v>
      </c>
      <c r="R2690" t="str">
        <f>RIGHT(N2690,LEN(N2690)-FIND("/",N2690))</f>
        <v>plays</v>
      </c>
      <c r="S2690" s="10">
        <f>(((J2690/60)/60)/24)+DATE(1970,1,1)</f>
        <v>42523.739212962959</v>
      </c>
      <c r="T2690" s="10">
        <f>(((I2690/60)/60)/24)+DATE(1970,1,1)</f>
        <v>42553.739212962959</v>
      </c>
      <c r="U2690" s="5">
        <f>P2690/3304</f>
        <v>4.9435028248587573E-2</v>
      </c>
      <c r="V2690" s="5">
        <f>L2690/26457</f>
        <v>1.1339154099104207E-4</v>
      </c>
    </row>
    <row r="2691" spans="1:22" ht="48" x14ac:dyDescent="0.2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5">
        <f>E2691/D2691</f>
        <v>9.7600000000000006E-2</v>
      </c>
      <c r="P2691" s="6">
        <f>IF(E2691=0,0,E2691/L2691)</f>
        <v>37.53846153846154</v>
      </c>
      <c r="Q2691" t="str">
        <f>LEFT(N2691,FIND("/",N2691)-1)</f>
        <v>theater</v>
      </c>
      <c r="R2691" t="str">
        <f>RIGHT(N2691,LEN(N2691)-FIND("/",N2691))</f>
        <v>plays</v>
      </c>
      <c r="S2691" s="10">
        <f>(((J2691/60)/60)/24)+DATE(1970,1,1)</f>
        <v>42467.548541666663</v>
      </c>
      <c r="T2691" s="10">
        <f>(((I2691/60)/60)/24)+DATE(1970,1,1)</f>
        <v>42496.544444444444</v>
      </c>
      <c r="U2691" s="5">
        <f>P2691/3304</f>
        <v>1.1361519836096108E-2</v>
      </c>
      <c r="V2691" s="5">
        <f>L2691/26457</f>
        <v>4.9136334429451562E-4</v>
      </c>
    </row>
    <row r="2692" spans="1:22" ht="48" x14ac:dyDescent="0.2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5">
        <f>E2692/D2692</f>
        <v>9.74E-2</v>
      </c>
      <c r="P2692" s="6">
        <f>IF(E2692=0,0,E2692/L2692)</f>
        <v>54.111111111111114</v>
      </c>
      <c r="Q2692" t="str">
        <f>LEFT(N2692,FIND("/",N2692)-1)</f>
        <v>music</v>
      </c>
      <c r="R2692" t="str">
        <f>RIGHT(N2692,LEN(N2692)-FIND("/",N2692))</f>
        <v>faith</v>
      </c>
      <c r="S2692" s="10">
        <f>(((J2692/60)/60)/24)+DATE(1970,1,1)</f>
        <v>42427.721006944441</v>
      </c>
      <c r="T2692" s="10">
        <f>(((I2692/60)/60)/24)+DATE(1970,1,1)</f>
        <v>42457.679340277777</v>
      </c>
      <c r="U2692" s="5">
        <f>P2692/3304</f>
        <v>1.6377454936776972E-2</v>
      </c>
      <c r="V2692" s="5">
        <f>L2692/26457</f>
        <v>3.4017462297312621E-4</v>
      </c>
    </row>
    <row r="2693" spans="1:22" ht="48" x14ac:dyDescent="0.2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5">
        <f>E2693/D2693</f>
        <v>2.4299999999999999E-2</v>
      </c>
      <c r="P2693" s="6">
        <f>IF(E2693=0,0,E2693/L2693)</f>
        <v>60.75</v>
      </c>
      <c r="Q2693" t="str">
        <f>LEFT(N2693,FIND("/",N2693)-1)</f>
        <v>technology</v>
      </c>
      <c r="R2693" t="str">
        <f>RIGHT(N2693,LEN(N2693)-FIND("/",N2693))</f>
        <v>wearables</v>
      </c>
      <c r="S2693" s="10">
        <f>(((J2693/60)/60)/24)+DATE(1970,1,1)</f>
        <v>42704.086053240739</v>
      </c>
      <c r="T2693" s="10">
        <f>(((I2693/60)/60)/24)+DATE(1970,1,1)</f>
        <v>42734.086053240739</v>
      </c>
      <c r="U2693" s="5">
        <f>P2693/3304</f>
        <v>1.8386803874092011E-2</v>
      </c>
      <c r="V2693" s="5">
        <f>L2693/26457</f>
        <v>3.0237744264277887E-4</v>
      </c>
    </row>
    <row r="2694" spans="1:22" ht="48" x14ac:dyDescent="0.2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5">
        <f>E2694/D2694</f>
        <v>1.0777777777777777</v>
      </c>
      <c r="P2694" s="6">
        <f>IF(E2694=0,0,E2694/L2694)</f>
        <v>44.090909090909093</v>
      </c>
      <c r="Q2694" t="str">
        <f>LEFT(N2694,FIND("/",N2694)-1)</f>
        <v>theater</v>
      </c>
      <c r="R2694" t="str">
        <f>RIGHT(N2694,LEN(N2694)-FIND("/",N2694))</f>
        <v>plays</v>
      </c>
      <c r="S2694" s="10">
        <f>(((J2694/60)/60)/24)+DATE(1970,1,1)</f>
        <v>42746.261782407411</v>
      </c>
      <c r="T2694" s="10">
        <f>(((I2694/60)/60)/24)+DATE(1970,1,1)</f>
        <v>42784.207638888889</v>
      </c>
      <c r="U2694" s="5">
        <f>P2694/3304</f>
        <v>1.3344706141316312E-2</v>
      </c>
      <c r="V2694" s="5">
        <f>L2694/26457</f>
        <v>4.1576898363382094E-4</v>
      </c>
    </row>
    <row r="2695" spans="1:22" ht="48" x14ac:dyDescent="0.2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5">
        <f>E2695/D2695</f>
        <v>1.3757142857142857</v>
      </c>
      <c r="P2695" s="6">
        <f>IF(E2695=0,0,E2695/L2695)</f>
        <v>28.323529411764707</v>
      </c>
      <c r="Q2695" t="str">
        <f>LEFT(N2695,FIND("/",N2695)-1)</f>
        <v>theater</v>
      </c>
      <c r="R2695" t="str">
        <f>RIGHT(N2695,LEN(N2695)-FIND("/",N2695))</f>
        <v>plays</v>
      </c>
      <c r="S2695" s="10">
        <f>(((J2695/60)/60)/24)+DATE(1970,1,1)</f>
        <v>42410.017199074078</v>
      </c>
      <c r="T2695" s="10">
        <f>(((I2695/60)/60)/24)+DATE(1970,1,1)</f>
        <v>42430.999305555553</v>
      </c>
      <c r="U2695" s="5">
        <f>P2695/3304</f>
        <v>8.5724967953283004E-3</v>
      </c>
      <c r="V2695" s="5">
        <f>L2695/26457</f>
        <v>6.4255206561590508E-4</v>
      </c>
    </row>
    <row r="2696" spans="1:22" ht="48" x14ac:dyDescent="0.2">
      <c r="A2696">
        <v>3646</v>
      </c>
      <c r="B2696" s="3" t="s">
        <v>3644</v>
      </c>
      <c r="C2696" s="3" t="s">
        <v>7756</v>
      </c>
      <c r="D2696">
        <v>10000</v>
      </c>
      <c r="E2696">
        <v>481</v>
      </c>
      <c r="F2696" t="s">
        <v>8221</v>
      </c>
      <c r="G2696" t="s">
        <v>8224</v>
      </c>
      <c r="H2696" t="s">
        <v>8246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8305</v>
      </c>
      <c r="O2696" s="5">
        <f>E2696/D2696</f>
        <v>4.8099999999999997E-2</v>
      </c>
      <c r="P2696" s="6">
        <f>IF(E2696=0,0,E2696/L2696)</f>
        <v>60.125</v>
      </c>
      <c r="Q2696" t="str">
        <f>LEFT(N2696,FIND("/",N2696)-1)</f>
        <v>theater</v>
      </c>
      <c r="R2696" t="str">
        <f>RIGHT(N2696,LEN(N2696)-FIND("/",N2696))</f>
        <v>musical</v>
      </c>
      <c r="S2696" s="10">
        <f>(((J2696/60)/60)/24)+DATE(1970,1,1)</f>
        <v>42140.421319444446</v>
      </c>
      <c r="T2696" s="10">
        <f>(((I2696/60)/60)/24)+DATE(1970,1,1)</f>
        <v>42171.979166666672</v>
      </c>
      <c r="U2696" s="5">
        <f>P2696/3304</f>
        <v>1.8197639225181597E-2</v>
      </c>
      <c r="V2696" s="5">
        <f>L2696/26457</f>
        <v>3.0237744264277887E-4</v>
      </c>
    </row>
    <row r="2697" spans="1:22" ht="48" x14ac:dyDescent="0.2">
      <c r="A2697">
        <v>704</v>
      </c>
      <c r="B2697" s="3" t="s">
        <v>705</v>
      </c>
      <c r="C2697" s="3" t="s">
        <v>4814</v>
      </c>
      <c r="D2697">
        <v>55000</v>
      </c>
      <c r="E2697">
        <v>481</v>
      </c>
      <c r="F2697" t="s">
        <v>8221</v>
      </c>
      <c r="G2697" t="s">
        <v>8229</v>
      </c>
      <c r="H2697" t="s">
        <v>8251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8273</v>
      </c>
      <c r="O2697" s="5">
        <f>E2697/D2697</f>
        <v>8.7454545454545458E-3</v>
      </c>
      <c r="P2697" s="6">
        <f>IF(E2697=0,0,E2697/L2697)</f>
        <v>120.25</v>
      </c>
      <c r="Q2697" t="str">
        <f>LEFT(N2697,FIND("/",N2697)-1)</f>
        <v>technology</v>
      </c>
      <c r="R2697" t="str">
        <f>RIGHT(N2697,LEN(N2697)-FIND("/",N2697))</f>
        <v>wearables</v>
      </c>
      <c r="S2697" s="10">
        <f>(((J2697/60)/60)/24)+DATE(1970,1,1)</f>
        <v>42726.192916666667</v>
      </c>
      <c r="T2697" s="10">
        <f>(((I2697/60)/60)/24)+DATE(1970,1,1)</f>
        <v>42786.192916666667</v>
      </c>
      <c r="U2697" s="5">
        <f>P2697/3304</f>
        <v>3.6395278450363194E-2</v>
      </c>
      <c r="V2697" s="5">
        <f>L2697/26457</f>
        <v>1.5118872132138944E-4</v>
      </c>
    </row>
    <row r="2698" spans="1:22" ht="32" x14ac:dyDescent="0.2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5">
        <f>E2698/D2698</f>
        <v>0.64</v>
      </c>
      <c r="P2698" s="6">
        <f>IF(E2698=0,0,E2698/L2698)</f>
        <v>40</v>
      </c>
      <c r="Q2698" t="str">
        <f>LEFT(N2698,FIND("/",N2698)-1)</f>
        <v>film &amp; video</v>
      </c>
      <c r="R2698" t="str">
        <f>RIGHT(N2698,LEN(N2698)-FIND("/",N2698))</f>
        <v>animation</v>
      </c>
      <c r="S2698" s="10">
        <f>(((J2698/60)/60)/24)+DATE(1970,1,1)</f>
        <v>42107.703877314809</v>
      </c>
      <c r="T2698" s="10">
        <f>(((I2698/60)/60)/24)+DATE(1970,1,1)</f>
        <v>42137.703877314809</v>
      </c>
      <c r="U2698" s="5">
        <f>P2698/3304</f>
        <v>1.2106537530266344E-2</v>
      </c>
      <c r="V2698" s="5">
        <f>L2698/26457</f>
        <v>4.5356616396416828E-4</v>
      </c>
    </row>
    <row r="2699" spans="1:22" ht="48" x14ac:dyDescent="0.2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5">
        <f>E2699/D2699</f>
        <v>0.12</v>
      </c>
      <c r="P2699" s="6">
        <f>IF(E2699=0,0,E2699/L2699)</f>
        <v>60</v>
      </c>
      <c r="Q2699" t="str">
        <f>LEFT(N2699,FIND("/",N2699)-1)</f>
        <v>technology</v>
      </c>
      <c r="R2699" t="str">
        <f>RIGHT(N2699,LEN(N2699)-FIND("/",N2699))</f>
        <v>wearables</v>
      </c>
      <c r="S2699" s="10">
        <f>(((J2699/60)/60)/24)+DATE(1970,1,1)</f>
        <v>42411.828287037039</v>
      </c>
      <c r="T2699" s="10">
        <f>(((I2699/60)/60)/24)+DATE(1970,1,1)</f>
        <v>42441.828287037039</v>
      </c>
      <c r="U2699" s="5">
        <f>P2699/3304</f>
        <v>1.8159806295399514E-2</v>
      </c>
      <c r="V2699" s="5">
        <f>L2699/26457</f>
        <v>3.0237744264277887E-4</v>
      </c>
    </row>
    <row r="2700" spans="1:22" ht="48" x14ac:dyDescent="0.2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5">
        <f>E2700/D2700</f>
        <v>9.5600000000000004E-2</v>
      </c>
      <c r="P2700" s="6">
        <f>IF(E2700=0,0,E2700/L2700)</f>
        <v>21.727272727272727</v>
      </c>
      <c r="Q2700" t="str">
        <f>LEFT(N2700,FIND("/",N2700)-1)</f>
        <v>games</v>
      </c>
      <c r="R2700" t="str">
        <f>RIGHT(N2700,LEN(N2700)-FIND("/",N2700))</f>
        <v>video games</v>
      </c>
      <c r="S2700" s="10">
        <f>(((J2700/60)/60)/24)+DATE(1970,1,1)</f>
        <v>41156.963344907403</v>
      </c>
      <c r="T2700" s="10">
        <f>(((I2700/60)/60)/24)+DATE(1970,1,1)</f>
        <v>41186.963344907403</v>
      </c>
      <c r="U2700" s="5">
        <f>P2700/3304</f>
        <v>6.5760510675764907E-3</v>
      </c>
      <c r="V2700" s="5">
        <f>L2700/26457</f>
        <v>8.3153796726764188E-4</v>
      </c>
    </row>
    <row r="2701" spans="1:22" ht="48" x14ac:dyDescent="0.2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5">
        <f>E2701/D2701</f>
        <v>0.11579206701157921</v>
      </c>
      <c r="P2701" s="6">
        <f>IF(E2701=0,0,E2701/L2701)</f>
        <v>78.333333333333329</v>
      </c>
      <c r="Q2701" t="str">
        <f>LEFT(N2701,FIND("/",N2701)-1)</f>
        <v>theater</v>
      </c>
      <c r="R2701" t="str">
        <f>RIGHT(N2701,LEN(N2701)-FIND("/",N2701))</f>
        <v>spaces</v>
      </c>
      <c r="S2701" s="10">
        <f>(((J2701/60)/60)/24)+DATE(1970,1,1)</f>
        <v>42100.723738425921</v>
      </c>
      <c r="T2701" s="10">
        <f>(((I2701/60)/60)/24)+DATE(1970,1,1)</f>
        <v>42129.783333333333</v>
      </c>
      <c r="U2701" s="5">
        <f>P2701/3304</f>
        <v>2.3708635996771588E-2</v>
      </c>
      <c r="V2701" s="5">
        <f>L2701/26457</f>
        <v>2.2678308198208414E-4</v>
      </c>
    </row>
    <row r="2702" spans="1:22" ht="48" x14ac:dyDescent="0.2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5">
        <f>E2702/D2702</f>
        <v>1.4888888888888889</v>
      </c>
      <c r="P2702" s="6">
        <f>IF(E2702=0,0,E2702/L2702)</f>
        <v>15.129032258064516</v>
      </c>
      <c r="Q2702" t="str">
        <f>LEFT(N2702,FIND("/",N2702)-1)</f>
        <v>theater</v>
      </c>
      <c r="R2702" t="str">
        <f>RIGHT(N2702,LEN(N2702)-FIND("/",N2702))</f>
        <v>plays</v>
      </c>
      <c r="S2702" s="10">
        <f>(((J2702/60)/60)/24)+DATE(1970,1,1)</f>
        <v>42433.761886574073</v>
      </c>
      <c r="T2702" s="10">
        <f>(((I2702/60)/60)/24)+DATE(1970,1,1)</f>
        <v>42442.916666666672</v>
      </c>
      <c r="U2702" s="5">
        <f>P2702/3304</f>
        <v>4.5790049207217057E-3</v>
      </c>
      <c r="V2702" s="5">
        <f>L2702/26457</f>
        <v>1.171712590240768E-3</v>
      </c>
    </row>
    <row r="2703" spans="1:22" ht="48" x14ac:dyDescent="0.2">
      <c r="A2703">
        <v>2871</v>
      </c>
      <c r="B2703" s="3" t="s">
        <v>2871</v>
      </c>
      <c r="C2703" s="3" t="s">
        <v>6981</v>
      </c>
      <c r="D2703">
        <v>10000</v>
      </c>
      <c r="E2703">
        <v>467</v>
      </c>
      <c r="F2703" t="s">
        <v>8221</v>
      </c>
      <c r="G2703" t="s">
        <v>8224</v>
      </c>
      <c r="H2703" t="s">
        <v>8246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8271</v>
      </c>
      <c r="O2703" s="5">
        <f>E2703/D2703</f>
        <v>4.6699999999999998E-2</v>
      </c>
      <c r="P2703" s="6">
        <f>IF(E2703=0,0,E2703/L2703)</f>
        <v>35.92307692307692</v>
      </c>
      <c r="Q2703" t="str">
        <f>LEFT(N2703,FIND("/",N2703)-1)</f>
        <v>theater</v>
      </c>
      <c r="R2703" t="str">
        <f>RIGHT(N2703,LEN(N2703)-FIND("/",N2703))</f>
        <v>plays</v>
      </c>
      <c r="S2703" s="10">
        <f>(((J2703/60)/60)/24)+DATE(1970,1,1)</f>
        <v>41974.738576388889</v>
      </c>
      <c r="T2703" s="10">
        <f>(((I2703/60)/60)/24)+DATE(1970,1,1)</f>
        <v>41994.738576388889</v>
      </c>
      <c r="U2703" s="5">
        <f>P2703/3304</f>
        <v>1.0872601974296889E-2</v>
      </c>
      <c r="V2703" s="5">
        <f>L2703/26457</f>
        <v>4.9136334429451562E-4</v>
      </c>
    </row>
    <row r="2704" spans="1:22" ht="48" x14ac:dyDescent="0.2">
      <c r="A2704">
        <v>992</v>
      </c>
      <c r="B2704" s="3" t="s">
        <v>993</v>
      </c>
      <c r="C2704" s="3" t="s">
        <v>5102</v>
      </c>
      <c r="D2704">
        <v>100000</v>
      </c>
      <c r="E2704">
        <v>467</v>
      </c>
      <c r="F2704" t="s">
        <v>8221</v>
      </c>
      <c r="G2704" t="s">
        <v>8224</v>
      </c>
      <c r="H2704" t="s">
        <v>8246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8273</v>
      </c>
      <c r="O2704" s="5">
        <f>E2704/D2704</f>
        <v>4.6699999999999997E-3</v>
      </c>
      <c r="P2704" s="6">
        <f>IF(E2704=0,0,E2704/L2704)</f>
        <v>116.75</v>
      </c>
      <c r="Q2704" t="str">
        <f>LEFT(N2704,FIND("/",N2704)-1)</f>
        <v>technology</v>
      </c>
      <c r="R2704" t="str">
        <f>RIGHT(N2704,LEN(N2704)-FIND("/",N2704))</f>
        <v>wearables</v>
      </c>
      <c r="S2704" s="10">
        <f>(((J2704/60)/60)/24)+DATE(1970,1,1)</f>
        <v>42437.924988425926</v>
      </c>
      <c r="T2704" s="10">
        <f>(((I2704/60)/60)/24)+DATE(1970,1,1)</f>
        <v>42497.883321759262</v>
      </c>
      <c r="U2704" s="5">
        <f>P2704/3304</f>
        <v>3.5335956416464892E-2</v>
      </c>
      <c r="V2704" s="5">
        <f>L2704/26457</f>
        <v>1.5118872132138944E-4</v>
      </c>
    </row>
    <row r="2705" spans="1:22" ht="32" x14ac:dyDescent="0.2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5">
        <f>E2705/D2705</f>
        <v>1.1575</v>
      </c>
      <c r="P2705" s="6">
        <f>IF(E2705=0,0,E2705/L2705)</f>
        <v>35.615384615384613</v>
      </c>
      <c r="Q2705" t="str">
        <f>LEFT(N2705,FIND("/",N2705)-1)</f>
        <v>music</v>
      </c>
      <c r="R2705" t="str">
        <f>RIGHT(N2705,LEN(N2705)-FIND("/",N2705))</f>
        <v>rock</v>
      </c>
      <c r="S2705" s="10">
        <f>(((J2705/60)/60)/24)+DATE(1970,1,1)</f>
        <v>42240.852534722217</v>
      </c>
      <c r="T2705" s="10">
        <f>(((I2705/60)/60)/24)+DATE(1970,1,1)</f>
        <v>42270.852534722217</v>
      </c>
      <c r="U2705" s="5">
        <f>P2705/3304</f>
        <v>1.0779474762525609E-2</v>
      </c>
      <c r="V2705" s="5">
        <f>L2705/26457</f>
        <v>4.9136334429451562E-4</v>
      </c>
    </row>
    <row r="2706" spans="1:22" ht="48" x14ac:dyDescent="0.2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5">
        <f>E2706/D2706</f>
        <v>1.2513513513513513E-2</v>
      </c>
      <c r="P2706" s="6">
        <f>IF(E2706=0,0,E2706/L2706)</f>
        <v>57.875</v>
      </c>
      <c r="Q2706" t="str">
        <f>LEFT(N2706,FIND("/",N2706)-1)</f>
        <v>technology</v>
      </c>
      <c r="R2706" t="str">
        <f>RIGHT(N2706,LEN(N2706)-FIND("/",N2706))</f>
        <v>web</v>
      </c>
      <c r="S2706" s="10">
        <f>(((J2706/60)/60)/24)+DATE(1970,1,1)</f>
        <v>41989.853692129633</v>
      </c>
      <c r="T2706" s="10">
        <f>(((I2706/60)/60)/24)+DATE(1970,1,1)</f>
        <v>42019.811805555553</v>
      </c>
      <c r="U2706" s="5">
        <f>P2706/3304</f>
        <v>1.7516646489104115E-2</v>
      </c>
      <c r="V2706" s="5">
        <f>L2706/26457</f>
        <v>3.0237744264277887E-4</v>
      </c>
    </row>
    <row r="2707" spans="1:22" ht="48" x14ac:dyDescent="0.2">
      <c r="A2707">
        <v>95</v>
      </c>
      <c r="B2707" s="3" t="s">
        <v>97</v>
      </c>
      <c r="C2707" s="3" t="s">
        <v>4206</v>
      </c>
      <c r="D2707">
        <v>350</v>
      </c>
      <c r="E2707">
        <v>460</v>
      </c>
      <c r="F2707" t="s">
        <v>8219</v>
      </c>
      <c r="G2707" t="s">
        <v>8224</v>
      </c>
      <c r="H2707" t="s">
        <v>8246</v>
      </c>
      <c r="I2707">
        <v>1330214841</v>
      </c>
      <c r="J2707">
        <v>1327622841</v>
      </c>
      <c r="K2707" t="b">
        <v>0</v>
      </c>
      <c r="L2707">
        <v>21</v>
      </c>
      <c r="M2707" t="b">
        <v>1</v>
      </c>
      <c r="N2707" t="s">
        <v>8266</v>
      </c>
      <c r="O2707" s="5">
        <f>E2707/D2707</f>
        <v>1.3142857142857143</v>
      </c>
      <c r="P2707" s="6">
        <f>IF(E2707=0,0,E2707/L2707)</f>
        <v>21.904761904761905</v>
      </c>
      <c r="Q2707" t="str">
        <f>LEFT(N2707,FIND("/",N2707)-1)</f>
        <v>film &amp; video</v>
      </c>
      <c r="R2707" t="str">
        <f>RIGHT(N2707,LEN(N2707)-FIND("/",N2707))</f>
        <v>shorts</v>
      </c>
      <c r="S2707" s="10">
        <f>(((J2707/60)/60)/24)+DATE(1970,1,1)</f>
        <v>40935.005104166667</v>
      </c>
      <c r="T2707" s="10">
        <f>(((I2707/60)/60)/24)+DATE(1970,1,1)</f>
        <v>40965.005104166667</v>
      </c>
      <c r="U2707" s="5">
        <f>P2707/3304</f>
        <v>6.6297705522887123E-3</v>
      </c>
      <c r="V2707" s="5">
        <f>L2707/26457</f>
        <v>7.9374078693729444E-4</v>
      </c>
    </row>
    <row r="2708" spans="1:22" ht="48" x14ac:dyDescent="0.2">
      <c r="A2708">
        <v>76</v>
      </c>
      <c r="B2708" s="3" t="s">
        <v>78</v>
      </c>
      <c r="C2708" s="3" t="s">
        <v>4187</v>
      </c>
      <c r="D2708">
        <v>300</v>
      </c>
      <c r="E2708">
        <v>460</v>
      </c>
      <c r="F2708" t="s">
        <v>8219</v>
      </c>
      <c r="G2708" t="s">
        <v>8224</v>
      </c>
      <c r="H2708" t="s">
        <v>8246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8266</v>
      </c>
      <c r="O2708" s="5">
        <f>E2708/D2708</f>
        <v>1.5333333333333334</v>
      </c>
      <c r="P2708" s="6">
        <f>IF(E2708=0,0,E2708/L2708)</f>
        <v>30.666666666666668</v>
      </c>
      <c r="Q2708" t="str">
        <f>LEFT(N2708,FIND("/",N2708)-1)</f>
        <v>film &amp; video</v>
      </c>
      <c r="R2708" t="str">
        <f>RIGHT(N2708,LEN(N2708)-FIND("/",N2708))</f>
        <v>shorts</v>
      </c>
      <c r="S2708" s="10">
        <f>(((J2708/60)/60)/24)+DATE(1970,1,1)</f>
        <v>40844.691643518519</v>
      </c>
      <c r="T2708" s="10">
        <f>(((I2708/60)/60)/24)+DATE(1970,1,1)</f>
        <v>40904.733310185184</v>
      </c>
      <c r="U2708" s="5">
        <f>P2708/3304</f>
        <v>9.2816787732041967E-3</v>
      </c>
      <c r="V2708" s="5">
        <f>L2708/26457</f>
        <v>5.669577049552103E-4</v>
      </c>
    </row>
    <row r="2709" spans="1:22" ht="48" x14ac:dyDescent="0.2">
      <c r="A2709">
        <v>3605</v>
      </c>
      <c r="B2709" s="3" t="s">
        <v>3604</v>
      </c>
      <c r="C2709" s="3" t="s">
        <v>7715</v>
      </c>
      <c r="D2709">
        <v>250</v>
      </c>
      <c r="E2709">
        <v>460</v>
      </c>
      <c r="F2709" t="s">
        <v>8219</v>
      </c>
      <c r="G2709" t="s">
        <v>8225</v>
      </c>
      <c r="H2709" t="s">
        <v>8247</v>
      </c>
      <c r="I2709">
        <v>1455390126</v>
      </c>
      <c r="J2709">
        <v>1452798126</v>
      </c>
      <c r="K2709" t="b">
        <v>0</v>
      </c>
      <c r="L2709">
        <v>15</v>
      </c>
      <c r="M2709" t="b">
        <v>1</v>
      </c>
      <c r="N2709" t="s">
        <v>8271</v>
      </c>
      <c r="O2709" s="5">
        <f>E2709/D2709</f>
        <v>1.84</v>
      </c>
      <c r="P2709" s="6">
        <f>IF(E2709=0,0,E2709/L2709)</f>
        <v>30.666666666666668</v>
      </c>
      <c r="Q2709" t="str">
        <f>LEFT(N2709,FIND("/",N2709)-1)</f>
        <v>theater</v>
      </c>
      <c r="R2709" t="str">
        <f>RIGHT(N2709,LEN(N2709)-FIND("/",N2709))</f>
        <v>plays</v>
      </c>
      <c r="S2709" s="10">
        <f>(((J2709/60)/60)/24)+DATE(1970,1,1)</f>
        <v>42383.793124999997</v>
      </c>
      <c r="T2709" s="10">
        <f>(((I2709/60)/60)/24)+DATE(1970,1,1)</f>
        <v>42413.793124999997</v>
      </c>
      <c r="U2709" s="5">
        <f>P2709/3304</f>
        <v>9.2816787732041967E-3</v>
      </c>
      <c r="V2709" s="5">
        <f>L2709/26457</f>
        <v>5.669577049552103E-4</v>
      </c>
    </row>
    <row r="2710" spans="1:22" ht="48" x14ac:dyDescent="0.2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8284</v>
      </c>
      <c r="O2710" s="5">
        <f>E2710/D2710</f>
        <v>3.0666666666666665E-2</v>
      </c>
      <c r="P2710" s="6">
        <f>IF(E2710=0,0,E2710/L2710)</f>
        <v>35.384615384615387</v>
      </c>
      <c r="Q2710" t="str">
        <f>LEFT(N2710,FIND("/",N2710)-1)</f>
        <v>food</v>
      </c>
      <c r="R2710" t="str">
        <f>RIGHT(N2710,LEN(N2710)-FIND("/",N2710))</f>
        <v>food trucks</v>
      </c>
      <c r="S2710" s="10">
        <f>(((J2710/60)/60)/24)+DATE(1970,1,1)</f>
        <v>42198.695138888885</v>
      </c>
      <c r="T2710" s="10">
        <f>(((I2710/60)/60)/24)+DATE(1970,1,1)</f>
        <v>42238.165972222225</v>
      </c>
      <c r="U2710" s="5">
        <f>P2710/3304</f>
        <v>1.0709629353697151E-2</v>
      </c>
      <c r="V2710" s="5">
        <f>L2710/26457</f>
        <v>4.9136334429451562E-4</v>
      </c>
    </row>
    <row r="2711" spans="1:22" ht="48" x14ac:dyDescent="0.2">
      <c r="A2711">
        <v>4046</v>
      </c>
      <c r="B2711" s="3" t="s">
        <v>4042</v>
      </c>
      <c r="C2711" s="3" t="s">
        <v>8150</v>
      </c>
      <c r="D2711">
        <v>5600</v>
      </c>
      <c r="E2711">
        <v>460</v>
      </c>
      <c r="F2711" t="s">
        <v>8221</v>
      </c>
      <c r="G2711" t="s">
        <v>8224</v>
      </c>
      <c r="H2711" t="s">
        <v>8246</v>
      </c>
      <c r="I2711">
        <v>1413992210</v>
      </c>
      <c r="J2711">
        <v>1411400210</v>
      </c>
      <c r="K2711" t="b">
        <v>0</v>
      </c>
      <c r="L2711">
        <v>12</v>
      </c>
      <c r="M2711" t="b">
        <v>0</v>
      </c>
      <c r="N2711" t="s">
        <v>8271</v>
      </c>
      <c r="O2711" s="5">
        <f>E2711/D2711</f>
        <v>8.2142857142857142E-2</v>
      </c>
      <c r="P2711" s="6">
        <f>IF(E2711=0,0,E2711/L2711)</f>
        <v>38.333333333333336</v>
      </c>
      <c r="Q2711" t="str">
        <f>LEFT(N2711,FIND("/",N2711)-1)</f>
        <v>theater</v>
      </c>
      <c r="R2711" t="str">
        <f>RIGHT(N2711,LEN(N2711)-FIND("/",N2711))</f>
        <v>plays</v>
      </c>
      <c r="S2711" s="10">
        <f>(((J2711/60)/60)/24)+DATE(1970,1,1)</f>
        <v>41904.650578703702</v>
      </c>
      <c r="T2711" s="10">
        <f>(((I2711/60)/60)/24)+DATE(1970,1,1)</f>
        <v>41934.650578703702</v>
      </c>
      <c r="U2711" s="5">
        <f>P2711/3304</f>
        <v>1.1602098466505248E-2</v>
      </c>
      <c r="V2711" s="5">
        <f>L2711/26457</f>
        <v>4.5356616396416828E-4</v>
      </c>
    </row>
    <row r="2712" spans="1:22" ht="32" x14ac:dyDescent="0.2">
      <c r="A2712">
        <v>2409</v>
      </c>
      <c r="B2712" s="3" t="s">
        <v>2410</v>
      </c>
      <c r="C2712" s="3" t="s">
        <v>6519</v>
      </c>
      <c r="D2712">
        <v>25000</v>
      </c>
      <c r="E2712">
        <v>460</v>
      </c>
      <c r="F2712" t="s">
        <v>8221</v>
      </c>
      <c r="G2712" t="s">
        <v>8224</v>
      </c>
      <c r="H2712" t="s">
        <v>8246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8284</v>
      </c>
      <c r="O2712" s="5">
        <f>E2712/D2712</f>
        <v>1.84E-2</v>
      </c>
      <c r="P2712" s="6">
        <f>IF(E2712=0,0,E2712/L2712)</f>
        <v>76.666666666666671</v>
      </c>
      <c r="Q2712" t="str">
        <f>LEFT(N2712,FIND("/",N2712)-1)</f>
        <v>food</v>
      </c>
      <c r="R2712" t="str">
        <f>RIGHT(N2712,LEN(N2712)-FIND("/",N2712))</f>
        <v>food trucks</v>
      </c>
      <c r="S2712" s="10">
        <f>(((J2712/60)/60)/24)+DATE(1970,1,1)</f>
        <v>42204.875868055555</v>
      </c>
      <c r="T2712" s="10">
        <f>(((I2712/60)/60)/24)+DATE(1970,1,1)</f>
        <v>42234.875868055555</v>
      </c>
      <c r="U2712" s="5">
        <f>P2712/3304</f>
        <v>2.3204196933010495E-2</v>
      </c>
      <c r="V2712" s="5">
        <f>L2712/26457</f>
        <v>2.2678308198208414E-4</v>
      </c>
    </row>
    <row r="2713" spans="1:22" ht="48" x14ac:dyDescent="0.2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5">
        <f>E2713/D2713</f>
        <v>0.30333333333333334</v>
      </c>
      <c r="P2713" s="6">
        <f>IF(E2713=0,0,E2713/L2713)</f>
        <v>50.555555555555557</v>
      </c>
      <c r="Q2713" t="str">
        <f>LEFT(N2713,FIND("/",N2713)-1)</f>
        <v>theater</v>
      </c>
      <c r="R2713" t="str">
        <f>RIGHT(N2713,LEN(N2713)-FIND("/",N2713))</f>
        <v>musical</v>
      </c>
      <c r="S2713" s="10">
        <f>(((J2713/60)/60)/24)+DATE(1970,1,1)</f>
        <v>42090.909016203703</v>
      </c>
      <c r="T2713" s="10">
        <f>(((I2713/60)/60)/24)+DATE(1970,1,1)</f>
        <v>42097.909016203703</v>
      </c>
      <c r="U2713" s="5">
        <f>P2713/3304</f>
        <v>1.5301318267419962E-2</v>
      </c>
      <c r="V2713" s="5">
        <f>L2713/26457</f>
        <v>3.4017462297312621E-4</v>
      </c>
    </row>
    <row r="2714" spans="1:22" ht="48" x14ac:dyDescent="0.2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5">
        <f>E2714/D2714</f>
        <v>2.265E-2</v>
      </c>
      <c r="P2714" s="6">
        <f>IF(E2714=0,0,E2714/L2714)</f>
        <v>32.357142857142854</v>
      </c>
      <c r="Q2714" t="str">
        <f>LEFT(N2714,FIND("/",N2714)-1)</f>
        <v>theater</v>
      </c>
      <c r="R2714" t="str">
        <f>RIGHT(N2714,LEN(N2714)-FIND("/",N2714))</f>
        <v>plays</v>
      </c>
      <c r="S2714" s="10">
        <f>(((J2714/60)/60)/24)+DATE(1970,1,1)</f>
        <v>42601.827141203699</v>
      </c>
      <c r="T2714" s="10">
        <f>(((I2714/60)/60)/24)+DATE(1970,1,1)</f>
        <v>42631.827141203699</v>
      </c>
      <c r="U2714" s="5">
        <f>P2714/3304</f>
        <v>9.793324109304738E-3</v>
      </c>
      <c r="V2714" s="5">
        <f>L2714/26457</f>
        <v>5.2916052462486296E-4</v>
      </c>
    </row>
    <row r="2715" spans="1:22" ht="48" x14ac:dyDescent="0.2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5">
        <f>E2715/D2715</f>
        <v>0.3775</v>
      </c>
      <c r="P2715" s="6">
        <f>IF(E2715=0,0,E2715/L2715)</f>
        <v>32.357142857142854</v>
      </c>
      <c r="Q2715" t="str">
        <f>LEFT(N2715,FIND("/",N2715)-1)</f>
        <v>theater</v>
      </c>
      <c r="R2715" t="str">
        <f>RIGHT(N2715,LEN(N2715)-FIND("/",N2715))</f>
        <v>plays</v>
      </c>
      <c r="S2715" s="10">
        <f>(((J2715/60)/60)/24)+DATE(1970,1,1)</f>
        <v>42775.964212962965</v>
      </c>
      <c r="T2715" s="10">
        <f>(((I2715/60)/60)/24)+DATE(1970,1,1)</f>
        <v>42795.791666666672</v>
      </c>
      <c r="U2715" s="5">
        <f>P2715/3304</f>
        <v>9.793324109304738E-3</v>
      </c>
      <c r="V2715" s="5">
        <f>L2715/26457</f>
        <v>5.2916052462486296E-4</v>
      </c>
    </row>
    <row r="2716" spans="1:22" ht="32" x14ac:dyDescent="0.2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5">
        <f>E2716/D2716</f>
        <v>3.44748684310884E-2</v>
      </c>
      <c r="P2716" s="6">
        <f>IF(E2716=0,0,E2716/L2716)</f>
        <v>30.133333333333333</v>
      </c>
      <c r="Q2716" t="str">
        <f>LEFT(N2716,FIND("/",N2716)-1)</f>
        <v>theater</v>
      </c>
      <c r="R2716" t="str">
        <f>RIGHT(N2716,LEN(N2716)-FIND("/",N2716))</f>
        <v>musical</v>
      </c>
      <c r="S2716" s="10">
        <f>(((J2716/60)/60)/24)+DATE(1970,1,1)</f>
        <v>42047.724444444444</v>
      </c>
      <c r="T2716" s="10">
        <f>(((I2716/60)/60)/24)+DATE(1970,1,1)</f>
        <v>42077.132638888885</v>
      </c>
      <c r="U2716" s="5">
        <f>P2716/3304</f>
        <v>9.1202582728006458E-3</v>
      </c>
      <c r="V2716" s="5">
        <f>L2716/26457</f>
        <v>5.669577049552103E-4</v>
      </c>
    </row>
    <row r="2717" spans="1:22" ht="48" x14ac:dyDescent="0.2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5">
        <f>E2717/D2717</f>
        <v>3.0066666666666665E-2</v>
      </c>
      <c r="P2717" s="6">
        <f>IF(E2717=0,0,E2717/L2717)</f>
        <v>41</v>
      </c>
      <c r="Q2717" t="str">
        <f>LEFT(N2717,FIND("/",N2717)-1)</f>
        <v>theater</v>
      </c>
      <c r="R2717" t="str">
        <f>RIGHT(N2717,LEN(N2717)-FIND("/",N2717))</f>
        <v>spaces</v>
      </c>
      <c r="S2717" s="10">
        <f>(((J2717/60)/60)/24)+DATE(1970,1,1)</f>
        <v>41829.935717592591</v>
      </c>
      <c r="T2717" s="10">
        <f>(((I2717/60)/60)/24)+DATE(1970,1,1)</f>
        <v>41859.935717592591</v>
      </c>
      <c r="U2717" s="5">
        <f>P2717/3304</f>
        <v>1.2409200968523002E-2</v>
      </c>
      <c r="V2717" s="5">
        <f>L2717/26457</f>
        <v>4.1576898363382094E-4</v>
      </c>
    </row>
    <row r="2718" spans="1:22" ht="48" x14ac:dyDescent="0.2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5">
        <f>E2718/D2718</f>
        <v>1.125</v>
      </c>
      <c r="P2718" s="6">
        <f>IF(E2718=0,0,E2718/L2718)</f>
        <v>30</v>
      </c>
      <c r="Q2718" t="str">
        <f>LEFT(N2718,FIND("/",N2718)-1)</f>
        <v>theater</v>
      </c>
      <c r="R2718" t="str">
        <f>RIGHT(N2718,LEN(N2718)-FIND("/",N2718))</f>
        <v>plays</v>
      </c>
      <c r="S2718" s="10">
        <f>(((J2718/60)/60)/24)+DATE(1970,1,1)</f>
        <v>42064.785613425927</v>
      </c>
      <c r="T2718" s="10">
        <f>(((I2718/60)/60)/24)+DATE(1970,1,1)</f>
        <v>42099.743946759263</v>
      </c>
      <c r="U2718" s="5">
        <f>P2718/3304</f>
        <v>9.0799031476997572E-3</v>
      </c>
      <c r="V2718" s="5">
        <f>L2718/26457</f>
        <v>5.669577049552103E-4</v>
      </c>
    </row>
    <row r="2719" spans="1:22" ht="48" x14ac:dyDescent="0.2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5">
        <f>E2719/D2719</f>
        <v>0.18</v>
      </c>
      <c r="P2719" s="6">
        <f>IF(E2719=0,0,E2719/L2719)</f>
        <v>64.285714285714292</v>
      </c>
      <c r="Q2719" t="str">
        <f>LEFT(N2719,FIND("/",N2719)-1)</f>
        <v>theater</v>
      </c>
      <c r="R2719" t="str">
        <f>RIGHT(N2719,LEN(N2719)-FIND("/",N2719))</f>
        <v>plays</v>
      </c>
      <c r="S2719" s="10">
        <f>(((J2719/60)/60)/24)+DATE(1970,1,1)</f>
        <v>41795.598923611113</v>
      </c>
      <c r="T2719" s="10">
        <f>(((I2719/60)/60)/24)+DATE(1970,1,1)</f>
        <v>41825.598923611113</v>
      </c>
      <c r="U2719" s="5">
        <f>P2719/3304</f>
        <v>1.9456935316499484E-2</v>
      </c>
      <c r="V2719" s="5">
        <f>L2719/26457</f>
        <v>2.6458026231243148E-4</v>
      </c>
    </row>
    <row r="2720" spans="1:22" ht="48" x14ac:dyDescent="0.2">
      <c r="A2720">
        <v>1494</v>
      </c>
      <c r="B2720" s="3" t="s">
        <v>1495</v>
      </c>
      <c r="C2720" s="3" t="s">
        <v>5604</v>
      </c>
      <c r="D2720">
        <v>5000</v>
      </c>
      <c r="E2720">
        <v>445</v>
      </c>
      <c r="F2720" t="s">
        <v>8221</v>
      </c>
      <c r="G2720" t="s">
        <v>8224</v>
      </c>
      <c r="H2720" t="s">
        <v>8246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8275</v>
      </c>
      <c r="O2720" s="5">
        <f>E2720/D2720</f>
        <v>8.8999999999999996E-2</v>
      </c>
      <c r="P2720" s="6">
        <f>IF(E2720=0,0,E2720/L2720)</f>
        <v>40.454545454545453</v>
      </c>
      <c r="Q2720" t="str">
        <f>LEFT(N2720,FIND("/",N2720)-1)</f>
        <v>publishing</v>
      </c>
      <c r="R2720" t="str">
        <f>RIGHT(N2720,LEN(N2720)-FIND("/",N2720))</f>
        <v>fiction</v>
      </c>
      <c r="S2720" s="10">
        <f>(((J2720/60)/60)/24)+DATE(1970,1,1)</f>
        <v>42067.722372685181</v>
      </c>
      <c r="T2720" s="10">
        <f>(((I2720/60)/60)/24)+DATE(1970,1,1)</f>
        <v>42097.651388888888</v>
      </c>
      <c r="U2720" s="5">
        <f>P2720/3304</f>
        <v>1.2244111820383007E-2</v>
      </c>
      <c r="V2720" s="5">
        <f>L2720/26457</f>
        <v>4.1576898363382094E-4</v>
      </c>
    </row>
    <row r="2721" spans="1:22" ht="48" x14ac:dyDescent="0.2">
      <c r="A2721">
        <v>1419</v>
      </c>
      <c r="B2721" s="3" t="s">
        <v>1420</v>
      </c>
      <c r="C2721" s="3" t="s">
        <v>5529</v>
      </c>
      <c r="D2721">
        <v>6300</v>
      </c>
      <c r="E2721">
        <v>445</v>
      </c>
      <c r="F2721" t="s">
        <v>8221</v>
      </c>
      <c r="G2721" t="s">
        <v>8224</v>
      </c>
      <c r="H2721" t="s">
        <v>8246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8287</v>
      </c>
      <c r="O2721" s="5">
        <f>E2721/D2721</f>
        <v>7.0634920634920634E-2</v>
      </c>
      <c r="P2721" s="6">
        <f>IF(E2721=0,0,E2721/L2721)</f>
        <v>44.5</v>
      </c>
      <c r="Q2721" t="str">
        <f>LEFT(N2721,FIND("/",N2721)-1)</f>
        <v>publishing</v>
      </c>
      <c r="R2721" t="str">
        <f>RIGHT(N2721,LEN(N2721)-FIND("/",N2721))</f>
        <v>translations</v>
      </c>
      <c r="S2721" s="10">
        <f>(((J2721/60)/60)/24)+DATE(1970,1,1)</f>
        <v>42622.456238425926</v>
      </c>
      <c r="T2721" s="10">
        <f>(((I2721/60)/60)/24)+DATE(1970,1,1)</f>
        <v>42652.456238425926</v>
      </c>
      <c r="U2721" s="5">
        <f>P2721/3304</f>
        <v>1.3468523002421308E-2</v>
      </c>
      <c r="V2721" s="5">
        <f>L2721/26457</f>
        <v>3.7797180330347355E-4</v>
      </c>
    </row>
    <row r="2722" spans="1:22" ht="64" x14ac:dyDescent="0.2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5">
        <f>E2722/D2722</f>
        <v>1.1000000000000001</v>
      </c>
      <c r="P2722" s="6">
        <f>IF(E2722=0,0,E2722/L2722)</f>
        <v>24.444444444444443</v>
      </c>
      <c r="Q2722" t="str">
        <f>LEFT(N2722,FIND("/",N2722)-1)</f>
        <v>theater</v>
      </c>
      <c r="R2722" t="str">
        <f>RIGHT(N2722,LEN(N2722)-FIND("/",N2722))</f>
        <v>plays</v>
      </c>
      <c r="S2722" s="10">
        <f>(((J2722/60)/60)/24)+DATE(1970,1,1)</f>
        <v>42213.505474537036</v>
      </c>
      <c r="T2722" s="10">
        <f>(((I2722/60)/60)/24)+DATE(1970,1,1)</f>
        <v>42238.505474537036</v>
      </c>
      <c r="U2722" s="5">
        <f>P2722/3304</f>
        <v>7.3984396018294315E-3</v>
      </c>
      <c r="V2722" s="5">
        <f>L2722/26457</f>
        <v>6.8034924594625242E-4</v>
      </c>
    </row>
    <row r="2723" spans="1:22" ht="48" x14ac:dyDescent="0.2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5">
        <f>E2723/D2723</f>
        <v>0.17599999999999999</v>
      </c>
      <c r="P2723" s="6">
        <f>IF(E2723=0,0,E2723/L2723)</f>
        <v>44</v>
      </c>
      <c r="Q2723" t="str">
        <f>LEFT(N2723,FIND("/",N2723)-1)</f>
        <v>theater</v>
      </c>
      <c r="R2723" t="str">
        <f>RIGHT(N2723,LEN(N2723)-FIND("/",N2723))</f>
        <v>plays</v>
      </c>
      <c r="S2723" s="10">
        <f>(((J2723/60)/60)/24)+DATE(1970,1,1)</f>
        <v>41982.87364583333</v>
      </c>
      <c r="T2723" s="10">
        <f>(((I2723/60)/60)/24)+DATE(1970,1,1)</f>
        <v>42012.87364583333</v>
      </c>
      <c r="U2723" s="5">
        <f>P2723/3304</f>
        <v>1.3317191283292978E-2</v>
      </c>
      <c r="V2723" s="5">
        <f>L2723/26457</f>
        <v>3.7797180330347355E-4</v>
      </c>
    </row>
    <row r="2724" spans="1:22" ht="48" x14ac:dyDescent="0.2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5">
        <f>E2724/D2724</f>
        <v>0.2185</v>
      </c>
      <c r="P2724" s="6">
        <f>IF(E2724=0,0,E2724/L2724)</f>
        <v>48.555555555555557</v>
      </c>
      <c r="Q2724" t="str">
        <f>LEFT(N2724,FIND("/",N2724)-1)</f>
        <v>theater</v>
      </c>
      <c r="R2724" t="str">
        <f>RIGHT(N2724,LEN(N2724)-FIND("/",N2724))</f>
        <v>plays</v>
      </c>
      <c r="S2724" s="10">
        <f>(((J2724/60)/60)/24)+DATE(1970,1,1)</f>
        <v>42245.234340277777</v>
      </c>
      <c r="T2724" s="10">
        <f>(((I2724/60)/60)/24)+DATE(1970,1,1)</f>
        <v>42263.234340277777</v>
      </c>
      <c r="U2724" s="5">
        <f>P2724/3304</f>
        <v>1.4695991390906646E-2</v>
      </c>
      <c r="V2724" s="5">
        <f>L2724/26457</f>
        <v>3.4017462297312621E-4</v>
      </c>
    </row>
    <row r="2725" spans="1:22" ht="32" x14ac:dyDescent="0.2">
      <c r="A2725">
        <v>819</v>
      </c>
      <c r="B2725" s="3" t="s">
        <v>820</v>
      </c>
      <c r="C2725" s="3" t="s">
        <v>4929</v>
      </c>
      <c r="D2725">
        <v>400</v>
      </c>
      <c r="E2725">
        <v>435</v>
      </c>
      <c r="F2725" t="s">
        <v>8219</v>
      </c>
      <c r="G2725" t="s">
        <v>8224</v>
      </c>
      <c r="H2725" t="s">
        <v>8246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8276</v>
      </c>
      <c r="O2725" s="5">
        <f>E2725/D2725</f>
        <v>1.0874999999999999</v>
      </c>
      <c r="P2725" s="6">
        <f>IF(E2725=0,0,E2725/L2725)</f>
        <v>31.071428571428573</v>
      </c>
      <c r="Q2725" t="str">
        <f>LEFT(N2725,FIND("/",N2725)-1)</f>
        <v>music</v>
      </c>
      <c r="R2725" t="str">
        <f>RIGHT(N2725,LEN(N2725)-FIND("/",N2725))</f>
        <v>rock</v>
      </c>
      <c r="S2725" s="10">
        <f>(((J2725/60)/60)/24)+DATE(1970,1,1)</f>
        <v>41619.998310185183</v>
      </c>
      <c r="T2725" s="10">
        <f>(((I2725/60)/60)/24)+DATE(1970,1,1)</f>
        <v>41629.197222222225</v>
      </c>
      <c r="U2725" s="5">
        <f>P2725/3304</f>
        <v>9.4041854029747497E-3</v>
      </c>
      <c r="V2725" s="5">
        <f>L2725/26457</f>
        <v>5.2916052462486296E-4</v>
      </c>
    </row>
    <row r="2726" spans="1:22" ht="48" x14ac:dyDescent="0.2">
      <c r="A2726">
        <v>162</v>
      </c>
      <c r="B2726" s="3" t="s">
        <v>164</v>
      </c>
      <c r="C2726" s="3" t="s">
        <v>4272</v>
      </c>
      <c r="D2726">
        <v>2800</v>
      </c>
      <c r="E2726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5">
        <f>E2726/D2726</f>
        <v>0.15535714285714286</v>
      </c>
      <c r="P2726" s="6">
        <f>IF(E2726=0,0,E2726/L2726)</f>
        <v>43.5</v>
      </c>
      <c r="Q2726" t="str">
        <f>LEFT(N2726,FIND("/",N2726)-1)</f>
        <v>film &amp; video</v>
      </c>
      <c r="R2726" t="str">
        <f>RIGHT(N2726,LEN(N2726)-FIND("/",N2726))</f>
        <v>drama</v>
      </c>
      <c r="S2726" s="10">
        <f>(((J2726/60)/60)/24)+DATE(1970,1,1)</f>
        <v>41835.126805555556</v>
      </c>
      <c r="T2726" s="10">
        <f>(((I2726/60)/60)/24)+DATE(1970,1,1)</f>
        <v>41867.987500000003</v>
      </c>
      <c r="U2726" s="5">
        <f>P2726/3304</f>
        <v>1.3165859564164649E-2</v>
      </c>
      <c r="V2726" s="5">
        <f>L2726/26457</f>
        <v>3.7797180330347355E-4</v>
      </c>
    </row>
    <row r="2727" spans="1:22" ht="48" x14ac:dyDescent="0.2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5">
        <f>E2727/D2727</f>
        <v>4.3499999999999997E-2</v>
      </c>
      <c r="P2727" s="6">
        <f>IF(E2727=0,0,E2727/L2727)</f>
        <v>145</v>
      </c>
      <c r="Q2727" t="str">
        <f>LEFT(N2727,FIND("/",N2727)-1)</f>
        <v>technology</v>
      </c>
      <c r="R2727" t="str">
        <f>RIGHT(N2727,LEN(N2727)-FIND("/",N2727))</f>
        <v>web</v>
      </c>
      <c r="S2727" s="10">
        <f>(((J2727/60)/60)/24)+DATE(1970,1,1)</f>
        <v>42027.056793981479</v>
      </c>
      <c r="T2727" s="10">
        <f>(((I2727/60)/60)/24)+DATE(1970,1,1)</f>
        <v>42057.056793981479</v>
      </c>
      <c r="U2727" s="5">
        <f>P2727/3304</f>
        <v>4.3886198547215496E-2</v>
      </c>
      <c r="V2727" s="5">
        <f>L2727/26457</f>
        <v>1.1339154099104207E-4</v>
      </c>
    </row>
    <row r="2728" spans="1:22" ht="48" x14ac:dyDescent="0.2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5">
        <f>E2728/D2728</f>
        <v>1.7319999999999999E-2</v>
      </c>
      <c r="P2728" s="6">
        <f>IF(E2728=0,0,E2728/L2728)</f>
        <v>108.25</v>
      </c>
      <c r="Q2728" t="str">
        <f>LEFT(N2728,FIND("/",N2728)-1)</f>
        <v>technology</v>
      </c>
      <c r="R2728" t="str">
        <f>RIGHT(N2728,LEN(N2728)-FIND("/",N2728))</f>
        <v>gadgets</v>
      </c>
      <c r="S2728" s="10">
        <f>(((J2728/60)/60)/24)+DATE(1970,1,1)</f>
        <v>42703.917824074073</v>
      </c>
      <c r="T2728" s="10">
        <f>(((I2728/60)/60)/24)+DATE(1970,1,1)</f>
        <v>42733.917824074073</v>
      </c>
      <c r="U2728" s="5">
        <f>P2728/3304</f>
        <v>3.2763317191283295E-2</v>
      </c>
      <c r="V2728" s="5">
        <f>L2728/26457</f>
        <v>1.5118872132138944E-4</v>
      </c>
    </row>
    <row r="2729" spans="1:22" ht="48" x14ac:dyDescent="0.2">
      <c r="A2729">
        <v>3820</v>
      </c>
      <c r="B2729" s="3" t="s">
        <v>3817</v>
      </c>
      <c r="C2729" s="3" t="s">
        <v>7929</v>
      </c>
      <c r="D2729">
        <v>300</v>
      </c>
      <c r="E2729">
        <v>430</v>
      </c>
      <c r="F2729" t="s">
        <v>8219</v>
      </c>
      <c r="G2729" t="s">
        <v>8225</v>
      </c>
      <c r="H2729" t="s">
        <v>8247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8271</v>
      </c>
      <c r="O2729" s="5">
        <f>E2729/D2729</f>
        <v>1.4333333333333333</v>
      </c>
      <c r="P2729" s="6">
        <f>IF(E2729=0,0,E2729/L2729)</f>
        <v>21.5</v>
      </c>
      <c r="Q2729" t="str">
        <f>LEFT(N2729,FIND("/",N2729)-1)</f>
        <v>theater</v>
      </c>
      <c r="R2729" t="str">
        <f>RIGHT(N2729,LEN(N2729)-FIND("/",N2729))</f>
        <v>plays</v>
      </c>
      <c r="S2729" s="10">
        <f>(((J2729/60)/60)/24)+DATE(1970,1,1)</f>
        <v>42160.651817129634</v>
      </c>
      <c r="T2729" s="10">
        <f>(((I2729/60)/60)/24)+DATE(1970,1,1)</f>
        <v>42190.651817129634</v>
      </c>
      <c r="U2729" s="5">
        <f>P2729/3304</f>
        <v>6.5072639225181601E-3</v>
      </c>
      <c r="V2729" s="5">
        <f>L2729/26457</f>
        <v>7.559436066069471E-4</v>
      </c>
    </row>
    <row r="2730" spans="1:22" ht="48" x14ac:dyDescent="0.2">
      <c r="A2730">
        <v>3693</v>
      </c>
      <c r="B2730" s="3" t="s">
        <v>3690</v>
      </c>
      <c r="C2730" s="3" t="s">
        <v>7803</v>
      </c>
      <c r="D2730">
        <v>333</v>
      </c>
      <c r="E2730">
        <v>430</v>
      </c>
      <c r="F2730" t="s">
        <v>8219</v>
      </c>
      <c r="G2730" t="s">
        <v>8225</v>
      </c>
      <c r="H2730" t="s">
        <v>8247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8271</v>
      </c>
      <c r="O2730" s="5">
        <f>E2730/D2730</f>
        <v>1.2912912912912913</v>
      </c>
      <c r="P2730" s="6">
        <f>IF(E2730=0,0,E2730/L2730)</f>
        <v>30.714285714285715</v>
      </c>
      <c r="Q2730" t="str">
        <f>LEFT(N2730,FIND("/",N2730)-1)</f>
        <v>theater</v>
      </c>
      <c r="R2730" t="str">
        <f>RIGHT(N2730,LEN(N2730)-FIND("/",N2730))</f>
        <v>plays</v>
      </c>
      <c r="S2730" s="10">
        <f>(((J2730/60)/60)/24)+DATE(1970,1,1)</f>
        <v>42309.191307870366</v>
      </c>
      <c r="T2730" s="10">
        <f>(((I2730/60)/60)/24)+DATE(1970,1,1)</f>
        <v>42338.9375</v>
      </c>
      <c r="U2730" s="5">
        <f>P2730/3304</f>
        <v>9.2960913178830856E-3</v>
      </c>
      <c r="V2730" s="5">
        <f>L2730/26457</f>
        <v>5.2916052462486296E-4</v>
      </c>
    </row>
    <row r="2731" spans="1:22" ht="48" x14ac:dyDescent="0.2">
      <c r="A2731">
        <v>4069</v>
      </c>
      <c r="B2731" s="3" t="s">
        <v>4065</v>
      </c>
      <c r="C2731" s="3" t="s">
        <v>8172</v>
      </c>
      <c r="D2731">
        <v>1250</v>
      </c>
      <c r="E2731">
        <v>430</v>
      </c>
      <c r="F2731" t="s">
        <v>8221</v>
      </c>
      <c r="G2731" t="s">
        <v>8225</v>
      </c>
      <c r="H2731" t="s">
        <v>8247</v>
      </c>
      <c r="I2731">
        <v>1425124800</v>
      </c>
      <c r="J2731">
        <v>1421596356</v>
      </c>
      <c r="K2731" t="b">
        <v>0</v>
      </c>
      <c r="L2731">
        <v>13</v>
      </c>
      <c r="M2731" t="b">
        <v>0</v>
      </c>
      <c r="N2731" t="s">
        <v>8271</v>
      </c>
      <c r="O2731" s="5">
        <f>E2731/D2731</f>
        <v>0.34399999999999997</v>
      </c>
      <c r="P2731" s="6">
        <f>IF(E2731=0,0,E2731/L2731)</f>
        <v>33.07692307692308</v>
      </c>
      <c r="Q2731" t="str">
        <f>LEFT(N2731,FIND("/",N2731)-1)</f>
        <v>theater</v>
      </c>
      <c r="R2731" t="str">
        <f>RIGHT(N2731,LEN(N2731)-FIND("/",N2731))</f>
        <v>plays</v>
      </c>
      <c r="S2731" s="10">
        <f>(((J2731/60)/60)/24)+DATE(1970,1,1)</f>
        <v>42022.661527777775</v>
      </c>
      <c r="T2731" s="10">
        <f>(((I2731/60)/60)/24)+DATE(1970,1,1)</f>
        <v>42063.5</v>
      </c>
      <c r="U2731" s="5">
        <f>P2731/3304</f>
        <v>1.0011175265412554E-2</v>
      </c>
      <c r="V2731" s="5">
        <f>L2731/26457</f>
        <v>4.9136334429451562E-4</v>
      </c>
    </row>
    <row r="2732" spans="1:22" ht="48" x14ac:dyDescent="0.2">
      <c r="A2732">
        <v>422</v>
      </c>
      <c r="B2732" s="3" t="s">
        <v>423</v>
      </c>
      <c r="C2732" s="3" t="s">
        <v>4532</v>
      </c>
      <c r="D2732">
        <v>40000</v>
      </c>
      <c r="E2732">
        <v>430</v>
      </c>
      <c r="F2732" t="s">
        <v>8221</v>
      </c>
      <c r="G2732" t="s">
        <v>8224</v>
      </c>
      <c r="H2732" t="s">
        <v>8246</v>
      </c>
      <c r="I2732">
        <v>1410416097</v>
      </c>
      <c r="J2732">
        <v>1407824097</v>
      </c>
      <c r="K2732" t="b">
        <v>0</v>
      </c>
      <c r="L2732">
        <v>12</v>
      </c>
      <c r="M2732" t="b">
        <v>0</v>
      </c>
      <c r="N2732" t="s">
        <v>8270</v>
      </c>
      <c r="O2732" s="5">
        <f>E2732/D2732</f>
        <v>1.0749999999999999E-2</v>
      </c>
      <c r="P2732" s="6">
        <f>IF(E2732=0,0,E2732/L2732)</f>
        <v>35.833333333333336</v>
      </c>
      <c r="Q2732" t="str">
        <f>LEFT(N2732,FIND("/",N2732)-1)</f>
        <v>film &amp; video</v>
      </c>
      <c r="R2732" t="str">
        <f>RIGHT(N2732,LEN(N2732)-FIND("/",N2732))</f>
        <v>animation</v>
      </c>
      <c r="S2732" s="10">
        <f>(((J2732/60)/60)/24)+DATE(1970,1,1)</f>
        <v>41863.260381944441</v>
      </c>
      <c r="T2732" s="10">
        <f>(((I2732/60)/60)/24)+DATE(1970,1,1)</f>
        <v>41893.260381944441</v>
      </c>
      <c r="U2732" s="5">
        <f>P2732/3304</f>
        <v>1.08454398708636E-2</v>
      </c>
      <c r="V2732" s="5">
        <f>L2732/26457</f>
        <v>4.5356616396416828E-4</v>
      </c>
    </row>
    <row r="2733" spans="1:22" ht="48" x14ac:dyDescent="0.2">
      <c r="A2733">
        <v>3116</v>
      </c>
      <c r="B2733" s="3" t="s">
        <v>3116</v>
      </c>
      <c r="C2733" s="3" t="s">
        <v>7226</v>
      </c>
      <c r="D2733">
        <v>750</v>
      </c>
      <c r="E2733">
        <v>430</v>
      </c>
      <c r="F2733" t="s">
        <v>8221</v>
      </c>
      <c r="G2733" t="s">
        <v>8224</v>
      </c>
      <c r="H2733" t="s">
        <v>8246</v>
      </c>
      <c r="I2733">
        <v>1427890925</v>
      </c>
      <c r="J2733">
        <v>1426681325</v>
      </c>
      <c r="K2733" t="b">
        <v>0</v>
      </c>
      <c r="L2733">
        <v>10</v>
      </c>
      <c r="M2733" t="b">
        <v>0</v>
      </c>
      <c r="N2733" t="s">
        <v>8303</v>
      </c>
      <c r="O2733" s="5">
        <f>E2733/D2733</f>
        <v>0.57333333333333336</v>
      </c>
      <c r="P2733" s="6">
        <f>IF(E2733=0,0,E2733/L2733)</f>
        <v>43</v>
      </c>
      <c r="Q2733" t="str">
        <f>LEFT(N2733,FIND("/",N2733)-1)</f>
        <v>theater</v>
      </c>
      <c r="R2733" t="str">
        <f>RIGHT(N2733,LEN(N2733)-FIND("/",N2733))</f>
        <v>spaces</v>
      </c>
      <c r="S2733" s="10">
        <f>(((J2733/60)/60)/24)+DATE(1970,1,1)</f>
        <v>42081.515335648146</v>
      </c>
      <c r="T2733" s="10">
        <f>(((I2733/60)/60)/24)+DATE(1970,1,1)</f>
        <v>42095.515335648146</v>
      </c>
      <c r="U2733" s="5">
        <f>P2733/3304</f>
        <v>1.301452784503632E-2</v>
      </c>
      <c r="V2733" s="5">
        <f>L2733/26457</f>
        <v>3.7797180330347355E-4</v>
      </c>
    </row>
    <row r="2734" spans="1:22" ht="48" x14ac:dyDescent="0.2">
      <c r="A2734">
        <v>2448</v>
      </c>
      <c r="B2734" s="3" t="s">
        <v>2449</v>
      </c>
      <c r="C2734" s="3" t="s">
        <v>6558</v>
      </c>
      <c r="D2734">
        <v>400</v>
      </c>
      <c r="E2734">
        <v>430</v>
      </c>
      <c r="F2734" t="s">
        <v>8219</v>
      </c>
      <c r="G2734" t="s">
        <v>8224</v>
      </c>
      <c r="H2734" t="s">
        <v>8246</v>
      </c>
      <c r="I2734">
        <v>1472621760</v>
      </c>
      <c r="J2734">
        <v>1472110513</v>
      </c>
      <c r="K2734" t="b">
        <v>0</v>
      </c>
      <c r="L2734">
        <v>9</v>
      </c>
      <c r="M2734" t="b">
        <v>1</v>
      </c>
      <c r="N2734" t="s">
        <v>8298</v>
      </c>
      <c r="O2734" s="5">
        <f>E2734/D2734</f>
        <v>1.075</v>
      </c>
      <c r="P2734" s="6">
        <f>IF(E2734=0,0,E2734/L2734)</f>
        <v>47.777777777777779</v>
      </c>
      <c r="Q2734" t="str">
        <f>LEFT(N2734,FIND("/",N2734)-1)</f>
        <v>food</v>
      </c>
      <c r="R2734" t="str">
        <f>RIGHT(N2734,LEN(N2734)-FIND("/",N2734))</f>
        <v>small batch</v>
      </c>
      <c r="S2734" s="10">
        <f>(((J2734/60)/60)/24)+DATE(1970,1,1)</f>
        <v>42607.316122685181</v>
      </c>
      <c r="T2734" s="10">
        <f>(((I2734/60)/60)/24)+DATE(1970,1,1)</f>
        <v>42613.233333333337</v>
      </c>
      <c r="U2734" s="5">
        <f>P2734/3304</f>
        <v>1.44605864944848E-2</v>
      </c>
      <c r="V2734" s="5">
        <f>L2734/26457</f>
        <v>3.4017462297312621E-4</v>
      </c>
    </row>
    <row r="2735" spans="1:22" ht="48" x14ac:dyDescent="0.2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5">
        <f>E2735/D2735</f>
        <v>0.28466666666666668</v>
      </c>
      <c r="P2735" s="6">
        <f>IF(E2735=0,0,E2735/L2735)</f>
        <v>61</v>
      </c>
      <c r="Q2735" t="str">
        <f>LEFT(N2735,FIND("/",N2735)-1)</f>
        <v>theater</v>
      </c>
      <c r="R2735" t="str">
        <f>RIGHT(N2735,LEN(N2735)-FIND("/",N2735))</f>
        <v>plays</v>
      </c>
      <c r="S2735" s="10">
        <f>(((J2735/60)/60)/24)+DATE(1970,1,1)</f>
        <v>42089.901574074072</v>
      </c>
      <c r="T2735" s="10">
        <f>(((I2735/60)/60)/24)+DATE(1970,1,1)</f>
        <v>42149.901574074072</v>
      </c>
      <c r="U2735" s="5">
        <f>P2735/3304</f>
        <v>1.8462469733656173E-2</v>
      </c>
      <c r="V2735" s="5">
        <f>L2735/26457</f>
        <v>2.6458026231243148E-4</v>
      </c>
    </row>
    <row r="2736" spans="1:22" ht="48" x14ac:dyDescent="0.2">
      <c r="A2736">
        <v>3801</v>
      </c>
      <c r="B2736" s="3" t="s">
        <v>3798</v>
      </c>
      <c r="C2736" s="3" t="s">
        <v>7911</v>
      </c>
      <c r="D2736">
        <v>5000</v>
      </c>
      <c r="E2736">
        <v>426</v>
      </c>
      <c r="F2736" t="s">
        <v>8221</v>
      </c>
      <c r="G2736" t="s">
        <v>8224</v>
      </c>
      <c r="H2736" t="s">
        <v>8246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8305</v>
      </c>
      <c r="O2736" s="5">
        <f>E2736/D2736</f>
        <v>8.5199999999999998E-2</v>
      </c>
      <c r="P2736" s="6">
        <f>IF(E2736=0,0,E2736/L2736)</f>
        <v>47.333333333333336</v>
      </c>
      <c r="Q2736" t="str">
        <f>LEFT(N2736,FIND("/",N2736)-1)</f>
        <v>theater</v>
      </c>
      <c r="R2736" t="str">
        <f>RIGHT(N2736,LEN(N2736)-FIND("/",N2736))</f>
        <v>musical</v>
      </c>
      <c r="S2736" s="10">
        <f>(((J2736/60)/60)/24)+DATE(1970,1,1)</f>
        <v>41975.676111111112</v>
      </c>
      <c r="T2736" s="10">
        <f>(((I2736/60)/60)/24)+DATE(1970,1,1)</f>
        <v>42006.676111111112</v>
      </c>
      <c r="U2736" s="5">
        <f>P2736/3304</f>
        <v>1.4326069410815174E-2</v>
      </c>
      <c r="V2736" s="5">
        <f>L2736/26457</f>
        <v>3.4017462297312621E-4</v>
      </c>
    </row>
    <row r="2737" spans="1:22" ht="48" x14ac:dyDescent="0.2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5">
        <f>E2737/D2737</f>
        <v>4.2599999999999999E-3</v>
      </c>
      <c r="P2737" s="6">
        <f>IF(E2737=0,0,E2737/L2737)</f>
        <v>53.25</v>
      </c>
      <c r="Q2737" t="str">
        <f>LEFT(N2737,FIND("/",N2737)-1)</f>
        <v>technology</v>
      </c>
      <c r="R2737" t="str">
        <f>RIGHT(N2737,LEN(N2737)-FIND("/",N2737))</f>
        <v>web</v>
      </c>
      <c r="S2737" s="10">
        <f>(((J2737/60)/60)/24)+DATE(1970,1,1)</f>
        <v>42083.069884259254</v>
      </c>
      <c r="T2737" s="10">
        <f>(((I2737/60)/60)/24)+DATE(1970,1,1)</f>
        <v>42128.069884259254</v>
      </c>
      <c r="U2737" s="5">
        <f>P2737/3304</f>
        <v>1.6116828087167072E-2</v>
      </c>
      <c r="V2737" s="5">
        <f>L2737/26457</f>
        <v>3.0237744264277887E-4</v>
      </c>
    </row>
    <row r="2738" spans="1:22" ht="48" x14ac:dyDescent="0.2">
      <c r="A2738">
        <v>1102</v>
      </c>
      <c r="B2738" s="3" t="s">
        <v>1103</v>
      </c>
      <c r="C2738" s="3" t="s">
        <v>5212</v>
      </c>
      <c r="D2738">
        <v>8000</v>
      </c>
      <c r="E2738">
        <v>425</v>
      </c>
      <c r="F2738" t="s">
        <v>8221</v>
      </c>
      <c r="G2738" t="s">
        <v>8224</v>
      </c>
      <c r="H2738" t="s">
        <v>8246</v>
      </c>
      <c r="I2738">
        <v>1386568740</v>
      </c>
      <c r="J2738">
        <v>1383095125</v>
      </c>
      <c r="K2738" t="b">
        <v>0</v>
      </c>
      <c r="L2738">
        <v>24</v>
      </c>
      <c r="M2738" t="b">
        <v>0</v>
      </c>
      <c r="N2738" t="s">
        <v>8282</v>
      </c>
      <c r="O2738" s="5">
        <f>E2738/D2738</f>
        <v>5.3124999999999999E-2</v>
      </c>
      <c r="P2738" s="6">
        <f>IF(E2738=0,0,E2738/L2738)</f>
        <v>17.708333333333332</v>
      </c>
      <c r="Q2738" t="str">
        <f>LEFT(N2738,FIND("/",N2738)-1)</f>
        <v>games</v>
      </c>
      <c r="R2738" t="str">
        <f>RIGHT(N2738,LEN(N2738)-FIND("/",N2738))</f>
        <v>video games</v>
      </c>
      <c r="S2738" s="10">
        <f>(((J2738/60)/60)/24)+DATE(1970,1,1)</f>
        <v>41577.045428240745</v>
      </c>
      <c r="T2738" s="10">
        <f>(((I2738/60)/60)/24)+DATE(1970,1,1)</f>
        <v>41617.249305555553</v>
      </c>
      <c r="U2738" s="5">
        <f>P2738/3304</f>
        <v>5.3596650524616622E-3</v>
      </c>
      <c r="V2738" s="5">
        <f>L2738/26457</f>
        <v>9.0713232792833656E-4</v>
      </c>
    </row>
    <row r="2739" spans="1:22" ht="48" x14ac:dyDescent="0.2">
      <c r="A2739">
        <v>2217</v>
      </c>
      <c r="B2739" s="3" t="s">
        <v>2218</v>
      </c>
      <c r="C2739" s="3" t="s">
        <v>6327</v>
      </c>
      <c r="D2739">
        <v>420</v>
      </c>
      <c r="E2739">
        <v>425</v>
      </c>
      <c r="F2739" t="s">
        <v>8219</v>
      </c>
      <c r="G2739" t="s">
        <v>8224</v>
      </c>
      <c r="H2739" t="s">
        <v>8246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8280</v>
      </c>
      <c r="O2739" s="5">
        <f>E2739/D2739</f>
        <v>1.0119047619047619</v>
      </c>
      <c r="P2739" s="6">
        <f>IF(E2739=0,0,E2739/L2739)</f>
        <v>47.222222222222221</v>
      </c>
      <c r="Q2739" t="str">
        <f>LEFT(N2739,FIND("/",N2739)-1)</f>
        <v>music</v>
      </c>
      <c r="R2739" t="str">
        <f>RIGHT(N2739,LEN(N2739)-FIND("/",N2739))</f>
        <v>electronic music</v>
      </c>
      <c r="S2739" s="10">
        <f>(((J2739/60)/60)/24)+DATE(1970,1,1)</f>
        <v>42299.776770833334</v>
      </c>
      <c r="T2739" s="10">
        <f>(((I2739/60)/60)/24)+DATE(1970,1,1)</f>
        <v>42310.333333333328</v>
      </c>
      <c r="U2739" s="5">
        <f>P2739/3304</f>
        <v>1.4292440139897767E-2</v>
      </c>
      <c r="V2739" s="5">
        <f>L2739/26457</f>
        <v>3.4017462297312621E-4</v>
      </c>
    </row>
    <row r="2740" spans="1:22" ht="48" x14ac:dyDescent="0.2">
      <c r="A2740">
        <v>97</v>
      </c>
      <c r="B2740" s="3" t="s">
        <v>99</v>
      </c>
      <c r="C2740" s="3" t="s">
        <v>4208</v>
      </c>
      <c r="D2740">
        <v>400</v>
      </c>
      <c r="E2740">
        <v>425</v>
      </c>
      <c r="F2740" t="s">
        <v>8219</v>
      </c>
      <c r="G2740" t="s">
        <v>8224</v>
      </c>
      <c r="H2740" t="s">
        <v>8246</v>
      </c>
      <c r="I2740">
        <v>1310440482</v>
      </c>
      <c r="J2740">
        <v>1307848482</v>
      </c>
      <c r="K2740" t="b">
        <v>0</v>
      </c>
      <c r="L2740">
        <v>8</v>
      </c>
      <c r="M2740" t="b">
        <v>1</v>
      </c>
      <c r="N2740" t="s">
        <v>8266</v>
      </c>
      <c r="O2740" s="5">
        <f>E2740/D2740</f>
        <v>1.0625</v>
      </c>
      <c r="P2740" s="6">
        <f>IF(E2740=0,0,E2740/L2740)</f>
        <v>53.125</v>
      </c>
      <c r="Q2740" t="str">
        <f>LEFT(N2740,FIND("/",N2740)-1)</f>
        <v>film &amp; video</v>
      </c>
      <c r="R2740" t="str">
        <f>RIGHT(N2740,LEN(N2740)-FIND("/",N2740))</f>
        <v>shorts</v>
      </c>
      <c r="S2740" s="10">
        <f>(((J2740/60)/60)/24)+DATE(1970,1,1)</f>
        <v>40706.135208333333</v>
      </c>
      <c r="T2740" s="10">
        <f>(((I2740/60)/60)/24)+DATE(1970,1,1)</f>
        <v>40736.135208333333</v>
      </c>
      <c r="U2740" s="5">
        <f>P2740/3304</f>
        <v>1.6078995157384989E-2</v>
      </c>
      <c r="V2740" s="5">
        <f>L2740/26457</f>
        <v>3.0237744264277887E-4</v>
      </c>
    </row>
    <row r="2741" spans="1:22" ht="48" x14ac:dyDescent="0.2">
      <c r="A2741">
        <v>3955</v>
      </c>
      <c r="B2741" s="3" t="s">
        <v>3952</v>
      </c>
      <c r="C2741" s="3" t="s">
        <v>8062</v>
      </c>
      <c r="D2741">
        <v>1750</v>
      </c>
      <c r="E2741">
        <v>425</v>
      </c>
      <c r="F2741" t="s">
        <v>8221</v>
      </c>
      <c r="G2741" t="s">
        <v>8224</v>
      </c>
      <c r="H2741" t="s">
        <v>8246</v>
      </c>
      <c r="I2741">
        <v>1448745741</v>
      </c>
      <c r="J2741">
        <v>1446150141</v>
      </c>
      <c r="K2741" t="b">
        <v>0</v>
      </c>
      <c r="L2741">
        <v>8</v>
      </c>
      <c r="M2741" t="b">
        <v>0</v>
      </c>
      <c r="N2741" t="s">
        <v>8271</v>
      </c>
      <c r="O2741" s="5">
        <f>E2741/D2741</f>
        <v>0.24285714285714285</v>
      </c>
      <c r="P2741" s="6">
        <f>IF(E2741=0,0,E2741/L2741)</f>
        <v>53.125</v>
      </c>
      <c r="Q2741" t="str">
        <f>LEFT(N2741,FIND("/",N2741)-1)</f>
        <v>theater</v>
      </c>
      <c r="R2741" t="str">
        <f>RIGHT(N2741,LEN(N2741)-FIND("/",N2741))</f>
        <v>plays</v>
      </c>
      <c r="S2741" s="10">
        <f>(((J2741/60)/60)/24)+DATE(1970,1,1)</f>
        <v>42306.848854166667</v>
      </c>
      <c r="T2741" s="10">
        <f>(((I2741/60)/60)/24)+DATE(1970,1,1)</f>
        <v>42336.890520833331</v>
      </c>
      <c r="U2741" s="5">
        <f>P2741/3304</f>
        <v>1.6078995157384989E-2</v>
      </c>
      <c r="V2741" s="5">
        <f>L2741/26457</f>
        <v>3.0237744264277887E-4</v>
      </c>
    </row>
    <row r="2742" spans="1:22" ht="48" x14ac:dyDescent="0.2">
      <c r="A2742">
        <v>1124</v>
      </c>
      <c r="B2742" s="3" t="s">
        <v>1125</v>
      </c>
      <c r="C2742" s="3" t="s">
        <v>5234</v>
      </c>
      <c r="D2742">
        <v>90000</v>
      </c>
      <c r="E2742">
        <v>425</v>
      </c>
      <c r="F2742" t="s">
        <v>8221</v>
      </c>
      <c r="G2742" t="s">
        <v>8224</v>
      </c>
      <c r="H2742" t="s">
        <v>8246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8283</v>
      </c>
      <c r="O2742" s="5">
        <f>E2742/D2742</f>
        <v>4.7222222222222223E-3</v>
      </c>
      <c r="P2742" s="6">
        <f>IF(E2742=0,0,E2742/L2742)</f>
        <v>60.714285714285715</v>
      </c>
      <c r="Q2742" t="str">
        <f>LEFT(N2742,FIND("/",N2742)-1)</f>
        <v>games</v>
      </c>
      <c r="R2742" t="str">
        <f>RIGHT(N2742,LEN(N2742)-FIND("/",N2742))</f>
        <v>mobile games</v>
      </c>
      <c r="S2742" s="10">
        <f>(((J2742/60)/60)/24)+DATE(1970,1,1)</f>
        <v>42094.667256944449</v>
      </c>
      <c r="T2742" s="10">
        <f>(((I2742/60)/60)/24)+DATE(1970,1,1)</f>
        <v>42124.667256944449</v>
      </c>
      <c r="U2742" s="5">
        <f>P2742/3304</f>
        <v>1.8375994465582843E-2</v>
      </c>
      <c r="V2742" s="5">
        <f>L2742/26457</f>
        <v>2.6458026231243148E-4</v>
      </c>
    </row>
    <row r="2743" spans="1:22" ht="48" x14ac:dyDescent="0.2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5">
        <f>E2743/D2743</f>
        <v>3.8271818181818182</v>
      </c>
      <c r="P2743" s="6">
        <f>IF(E2743=0,0,E2743/L2743)</f>
        <v>15.035357142857142</v>
      </c>
      <c r="Q2743" t="str">
        <f>LEFT(N2743,FIND("/",N2743)-1)</f>
        <v>music</v>
      </c>
      <c r="R2743" t="str">
        <f>RIGHT(N2743,LEN(N2743)-FIND("/",N2743))</f>
        <v>electronic music</v>
      </c>
      <c r="S2743" s="10">
        <f>(((J2743/60)/60)/24)+DATE(1970,1,1)</f>
        <v>41276.846817129634</v>
      </c>
      <c r="T2743" s="10">
        <f>(((I2743/60)/60)/24)+DATE(1970,1,1)</f>
        <v>41290.846817129634</v>
      </c>
      <c r="U2743" s="5">
        <f>P2743/3304</f>
        <v>4.5506528882739532E-3</v>
      </c>
      <c r="V2743" s="5">
        <f>L2743/26457</f>
        <v>1.0583210492497259E-3</v>
      </c>
    </row>
    <row r="2744" spans="1:22" ht="32" x14ac:dyDescent="0.2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5">
        <f>E2744/D2744</f>
        <v>2.1</v>
      </c>
      <c r="P2744" s="6">
        <f>IF(E2744=0,0,E2744/L2744)</f>
        <v>105</v>
      </c>
      <c r="Q2744" t="str">
        <f>LEFT(N2744,FIND("/",N2744)-1)</f>
        <v>theater</v>
      </c>
      <c r="R2744" t="str">
        <f>RIGHT(N2744,LEN(N2744)-FIND("/",N2744))</f>
        <v>plays</v>
      </c>
      <c r="S2744" s="10">
        <f>(((J2744/60)/60)/24)+DATE(1970,1,1)</f>
        <v>42147.729930555557</v>
      </c>
      <c r="T2744" s="10">
        <f>(((I2744/60)/60)/24)+DATE(1970,1,1)</f>
        <v>42177.729930555557</v>
      </c>
      <c r="U2744" s="5">
        <f>P2744/3304</f>
        <v>3.1779661016949151E-2</v>
      </c>
      <c r="V2744" s="5">
        <f>L2744/26457</f>
        <v>1.5118872132138944E-4</v>
      </c>
    </row>
    <row r="2745" spans="1:22" ht="48" x14ac:dyDescent="0.2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5">
        <f>E2745/D2745</f>
        <v>8.3799999999999999E-2</v>
      </c>
      <c r="P2745" s="6">
        <f>IF(E2745=0,0,E2745/L2745)</f>
        <v>104.75</v>
      </c>
      <c r="Q2745" t="str">
        <f>LEFT(N2745,FIND("/",N2745)-1)</f>
        <v>publishing</v>
      </c>
      <c r="R2745" t="str">
        <f>RIGHT(N2745,LEN(N2745)-FIND("/",N2745))</f>
        <v>translations</v>
      </c>
      <c r="S2745" s="10">
        <f>(((J2745/60)/60)/24)+DATE(1970,1,1)</f>
        <v>42601.851678240739</v>
      </c>
      <c r="T2745" s="10">
        <f>(((I2745/60)/60)/24)+DATE(1970,1,1)</f>
        <v>42631.851678240739</v>
      </c>
      <c r="U2745" s="5">
        <f>P2745/3304</f>
        <v>3.1703995157384986E-2</v>
      </c>
      <c r="V2745" s="5">
        <f>L2745/26457</f>
        <v>1.5118872132138944E-4</v>
      </c>
    </row>
    <row r="2746" spans="1:22" ht="48" x14ac:dyDescent="0.2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5">
        <f>E2746/D2746</f>
        <v>0.41699999999999998</v>
      </c>
      <c r="P2746" s="6">
        <f>IF(E2746=0,0,E2746/L2746)</f>
        <v>29.785714285714285</v>
      </c>
      <c r="Q2746" t="str">
        <f>LEFT(N2746,FIND("/",N2746)-1)</f>
        <v>theater</v>
      </c>
      <c r="R2746" t="str">
        <f>RIGHT(N2746,LEN(N2746)-FIND("/",N2746))</f>
        <v>plays</v>
      </c>
      <c r="S2746" s="10">
        <f>(((J2746/60)/60)/24)+DATE(1970,1,1)</f>
        <v>42111.71665509259</v>
      </c>
      <c r="T2746" s="10">
        <f>(((I2746/60)/60)/24)+DATE(1970,1,1)</f>
        <v>42131.71665509259</v>
      </c>
      <c r="U2746" s="5">
        <f>P2746/3304</f>
        <v>9.0150466966447598E-3</v>
      </c>
      <c r="V2746" s="5">
        <f>L2746/26457</f>
        <v>5.2916052462486296E-4</v>
      </c>
    </row>
    <row r="2747" spans="1:22" ht="48" x14ac:dyDescent="0.2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5">
        <f>E2747/D2747</f>
        <v>1.04</v>
      </c>
      <c r="P2747" s="6">
        <f>IF(E2747=0,0,E2747/L2747)</f>
        <v>18.90909090909091</v>
      </c>
      <c r="Q2747" t="str">
        <f>LEFT(N2747,FIND("/",N2747)-1)</f>
        <v>music</v>
      </c>
      <c r="R2747" t="str">
        <f>RIGHT(N2747,LEN(N2747)-FIND("/",N2747))</f>
        <v>indie rock</v>
      </c>
      <c r="S2747" s="10">
        <f>(((J2747/60)/60)/24)+DATE(1970,1,1)</f>
        <v>40192.542233796295</v>
      </c>
      <c r="T2747" s="10">
        <f>(((I2747/60)/60)/24)+DATE(1970,1,1)</f>
        <v>40224.208333333336</v>
      </c>
      <c r="U2747" s="5">
        <f>P2747/3304</f>
        <v>5.7230904688531812E-3</v>
      </c>
      <c r="V2747" s="5">
        <f>L2747/26457</f>
        <v>8.3153796726764188E-4</v>
      </c>
    </row>
    <row r="2748" spans="1:22" ht="48" x14ac:dyDescent="0.2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5">
        <f>E2748/D2748</f>
        <v>0.13833333333333334</v>
      </c>
      <c r="P2748" s="6">
        <f>IF(E2748=0,0,E2748/L2748)</f>
        <v>51.875</v>
      </c>
      <c r="Q2748" t="str">
        <f>LEFT(N2748,FIND("/",N2748)-1)</f>
        <v>film &amp; video</v>
      </c>
      <c r="R2748" t="str">
        <f>RIGHT(N2748,LEN(N2748)-FIND("/",N2748))</f>
        <v>animation</v>
      </c>
      <c r="S2748" s="10">
        <f>(((J2748/60)/60)/24)+DATE(1970,1,1)</f>
        <v>42526.871331018512</v>
      </c>
      <c r="T2748" s="10">
        <f>(((I2748/60)/60)/24)+DATE(1970,1,1)</f>
        <v>42556.871331018512</v>
      </c>
      <c r="U2748" s="5">
        <f>P2748/3304</f>
        <v>1.5700665859564165E-2</v>
      </c>
      <c r="V2748" s="5">
        <f>L2748/26457</f>
        <v>3.0237744264277887E-4</v>
      </c>
    </row>
    <row r="2749" spans="1:22" ht="48" x14ac:dyDescent="0.2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5">
        <f>E2749/D2749</f>
        <v>6.8287037037037035E-2</v>
      </c>
      <c r="P2749" s="6">
        <f>IF(E2749=0,0,E2749/L2749)</f>
        <v>59</v>
      </c>
      <c r="Q2749" t="str">
        <f>LEFT(N2749,FIND("/",N2749)-1)</f>
        <v>theater</v>
      </c>
      <c r="R2749" t="str">
        <f>RIGHT(N2749,LEN(N2749)-FIND("/",N2749))</f>
        <v>plays</v>
      </c>
      <c r="S2749" s="10">
        <f>(((J2749/60)/60)/24)+DATE(1970,1,1)</f>
        <v>42293.809212962966</v>
      </c>
      <c r="T2749" s="10">
        <f>(((I2749/60)/60)/24)+DATE(1970,1,1)</f>
        <v>42353.85087962963</v>
      </c>
      <c r="U2749" s="5">
        <f>P2749/3304</f>
        <v>1.7857142857142856E-2</v>
      </c>
      <c r="V2749" s="5">
        <f>L2749/26457</f>
        <v>2.6458026231243148E-4</v>
      </c>
    </row>
    <row r="2750" spans="1:22" ht="48" x14ac:dyDescent="0.2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5">
        <f>E2750/D2750</f>
        <v>2.0549999999999999E-2</v>
      </c>
      <c r="P2750" s="6">
        <f>IF(E2750=0,0,E2750/L2750)</f>
        <v>51.375</v>
      </c>
      <c r="Q2750" t="str">
        <f>LEFT(N2750,FIND("/",N2750)-1)</f>
        <v>technology</v>
      </c>
      <c r="R2750" t="str">
        <f>RIGHT(N2750,LEN(N2750)-FIND("/",N2750))</f>
        <v>wearables</v>
      </c>
      <c r="S2750" s="10">
        <f>(((J2750/60)/60)/24)+DATE(1970,1,1)</f>
        <v>42257.014965277776</v>
      </c>
      <c r="T2750" s="10">
        <f>(((I2750/60)/60)/24)+DATE(1970,1,1)</f>
        <v>42317.056631944448</v>
      </c>
      <c r="U2750" s="5">
        <f>P2750/3304</f>
        <v>1.5549334140435835E-2</v>
      </c>
      <c r="V2750" s="5">
        <f>L2750/26457</f>
        <v>3.0237744264277887E-4</v>
      </c>
    </row>
    <row r="2751" spans="1:22" ht="48" x14ac:dyDescent="0.2">
      <c r="A2751">
        <v>3967</v>
      </c>
      <c r="B2751" s="3" t="s">
        <v>3964</v>
      </c>
      <c r="C2751" s="3" t="s">
        <v>8074</v>
      </c>
      <c r="D2751">
        <v>1700</v>
      </c>
      <c r="E2751">
        <v>410</v>
      </c>
      <c r="F2751" t="s">
        <v>8221</v>
      </c>
      <c r="G2751" t="s">
        <v>8224</v>
      </c>
      <c r="H2751" t="s">
        <v>8246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8271</v>
      </c>
      <c r="O2751" s="5">
        <f>E2751/D2751</f>
        <v>0.2411764705882353</v>
      </c>
      <c r="P2751" s="6">
        <f>IF(E2751=0,0,E2751/L2751)</f>
        <v>41</v>
      </c>
      <c r="Q2751" t="str">
        <f>LEFT(N2751,FIND("/",N2751)-1)</f>
        <v>theater</v>
      </c>
      <c r="R2751" t="str">
        <f>RIGHT(N2751,LEN(N2751)-FIND("/",N2751))</f>
        <v>plays</v>
      </c>
      <c r="S2751" s="10">
        <f>(((J2751/60)/60)/24)+DATE(1970,1,1)</f>
        <v>42770.290590277778</v>
      </c>
      <c r="T2751" s="10">
        <f>(((I2751/60)/60)/24)+DATE(1970,1,1)</f>
        <v>42800.290590277778</v>
      </c>
      <c r="U2751" s="5">
        <f>P2751/3304</f>
        <v>1.2409200968523002E-2</v>
      </c>
      <c r="V2751" s="5">
        <f>L2751/26457</f>
        <v>3.7797180330347355E-4</v>
      </c>
    </row>
    <row r="2752" spans="1:22" ht="32" x14ac:dyDescent="0.2">
      <c r="A2752">
        <v>22</v>
      </c>
      <c r="B2752" s="3" t="s">
        <v>24</v>
      </c>
      <c r="C2752" s="3" t="s">
        <v>4133</v>
      </c>
      <c r="D2752">
        <v>350</v>
      </c>
      <c r="E2752">
        <v>410</v>
      </c>
      <c r="F2752" t="s">
        <v>8219</v>
      </c>
      <c r="G2752" t="s">
        <v>8224</v>
      </c>
      <c r="H2752" t="s">
        <v>8246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8265</v>
      </c>
      <c r="O2752" s="5">
        <f>E2752/D2752</f>
        <v>1.1714285714285715</v>
      </c>
      <c r="P2752" s="6">
        <f>IF(E2752=0,0,E2752/L2752)</f>
        <v>51.25</v>
      </c>
      <c r="Q2752" t="str">
        <f>LEFT(N2752,FIND("/",N2752)-1)</f>
        <v>film &amp; video</v>
      </c>
      <c r="R2752" t="str">
        <f>RIGHT(N2752,LEN(N2752)-FIND("/",N2752))</f>
        <v>television</v>
      </c>
      <c r="S2752" s="10">
        <f>(((J2752/60)/60)/24)+DATE(1970,1,1)</f>
        <v>41989.91134259259</v>
      </c>
      <c r="T2752" s="10">
        <f>(((I2752/60)/60)/24)+DATE(1970,1,1)</f>
        <v>42005.332638888889</v>
      </c>
      <c r="U2752" s="5">
        <f>P2752/3304</f>
        <v>1.5511501210653754E-2</v>
      </c>
      <c r="V2752" s="5">
        <f>L2752/26457</f>
        <v>3.0237744264277887E-4</v>
      </c>
    </row>
    <row r="2753" spans="1:22" ht="48" x14ac:dyDescent="0.2">
      <c r="A2753">
        <v>1083</v>
      </c>
      <c r="B2753" s="3" t="s">
        <v>1084</v>
      </c>
      <c r="C2753" s="3" t="s">
        <v>5193</v>
      </c>
      <c r="D2753">
        <v>50000</v>
      </c>
      <c r="E2753">
        <v>410</v>
      </c>
      <c r="F2753" t="s">
        <v>8221</v>
      </c>
      <c r="G2753" t="s">
        <v>8229</v>
      </c>
      <c r="H2753" t="s">
        <v>8251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8282</v>
      </c>
      <c r="O2753" s="5">
        <f>E2753/D2753</f>
        <v>8.2000000000000007E-3</v>
      </c>
      <c r="P2753" s="6">
        <f>IF(E2753=0,0,E2753/L2753)</f>
        <v>410</v>
      </c>
      <c r="Q2753" t="str">
        <f>LEFT(N2753,FIND("/",N2753)-1)</f>
        <v>games</v>
      </c>
      <c r="R2753" t="str">
        <f>RIGHT(N2753,LEN(N2753)-FIND("/",N2753))</f>
        <v>video games</v>
      </c>
      <c r="S2753" s="10">
        <f>(((J2753/60)/60)/24)+DATE(1970,1,1)</f>
        <v>41793.659525462965</v>
      </c>
      <c r="T2753" s="10">
        <f>(((I2753/60)/60)/24)+DATE(1970,1,1)</f>
        <v>41853.659525462965</v>
      </c>
      <c r="U2753" s="5">
        <f>P2753/3304</f>
        <v>0.12409200968523003</v>
      </c>
      <c r="V2753" s="5">
        <f>L2753/26457</f>
        <v>3.7797180330347359E-5</v>
      </c>
    </row>
    <row r="2754" spans="1:22" ht="48" x14ac:dyDescent="0.2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5">
        <f>E2754/D2754</f>
        <v>1.3633666666666666</v>
      </c>
      <c r="P2754" s="6">
        <f>IF(E2754=0,0,E2754/L2754)</f>
        <v>15.148518518518518</v>
      </c>
      <c r="Q2754" t="str">
        <f>LEFT(N2754,FIND("/",N2754)-1)</f>
        <v>theater</v>
      </c>
      <c r="R2754" t="str">
        <f>RIGHT(N2754,LEN(N2754)-FIND("/",N2754))</f>
        <v>plays</v>
      </c>
      <c r="S2754" s="10">
        <f>(((J2754/60)/60)/24)+DATE(1970,1,1)</f>
        <v>42461.689745370371</v>
      </c>
      <c r="T2754" s="10">
        <f>(((I2754/60)/60)/24)+DATE(1970,1,1)</f>
        <v>42521.689745370371</v>
      </c>
      <c r="U2754" s="5">
        <f>P2754/3304</f>
        <v>4.5849026993094785E-3</v>
      </c>
      <c r="V2754" s="5">
        <f>L2754/26457</f>
        <v>1.0205238689193787E-3</v>
      </c>
    </row>
    <row r="2755" spans="1:22" ht="48" x14ac:dyDescent="0.2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5">
        <f>E2755/D2755</f>
        <v>8.1600000000000006E-3</v>
      </c>
      <c r="P2755" s="6">
        <f>IF(E2755=0,0,E2755/L2755)</f>
        <v>45.333333333333336</v>
      </c>
      <c r="Q2755" t="str">
        <f>LEFT(N2755,FIND("/",N2755)-1)</f>
        <v>technology</v>
      </c>
      <c r="R2755" t="str">
        <f>RIGHT(N2755,LEN(N2755)-FIND("/",N2755))</f>
        <v>wearables</v>
      </c>
      <c r="S2755" s="10">
        <f>(((J2755/60)/60)/24)+DATE(1970,1,1)</f>
        <v>41935.221585648149</v>
      </c>
      <c r="T2755" s="10">
        <f>(((I2755/60)/60)/24)+DATE(1970,1,1)</f>
        <v>41975.263252314813</v>
      </c>
      <c r="U2755" s="5">
        <f>P2755/3304</f>
        <v>1.3720742534301857E-2</v>
      </c>
      <c r="V2755" s="5">
        <f>L2755/26457</f>
        <v>3.4017462297312621E-4</v>
      </c>
    </row>
    <row r="2756" spans="1:22" ht="16" x14ac:dyDescent="0.2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5">
        <f>E2756/D2756</f>
        <v>8.0999999999999996E-3</v>
      </c>
      <c r="P2756" s="6">
        <f>IF(E2756=0,0,E2756/L2756)</f>
        <v>101.25</v>
      </c>
      <c r="Q2756" t="str">
        <f>LEFT(N2756,FIND("/",N2756)-1)</f>
        <v>games</v>
      </c>
      <c r="R2756" t="str">
        <f>RIGHT(N2756,LEN(N2756)-FIND("/",N2756))</f>
        <v>video games</v>
      </c>
      <c r="S2756" s="10">
        <f>(((J2756/60)/60)/24)+DATE(1970,1,1)</f>
        <v>42534.284710648149</v>
      </c>
      <c r="T2756" s="10">
        <f>(((I2756/60)/60)/24)+DATE(1970,1,1)</f>
        <v>42564.284710648149</v>
      </c>
      <c r="U2756" s="5">
        <f>P2756/3304</f>
        <v>3.0644673123486683E-2</v>
      </c>
      <c r="V2756" s="5">
        <f>L2756/26457</f>
        <v>1.5118872132138944E-4</v>
      </c>
    </row>
    <row r="2757" spans="1:22" ht="48" x14ac:dyDescent="0.2">
      <c r="A2757">
        <v>700</v>
      </c>
      <c r="B2757" s="3" t="s">
        <v>701</v>
      </c>
      <c r="C2757" s="3" t="s">
        <v>4810</v>
      </c>
      <c r="D2757">
        <v>15000</v>
      </c>
      <c r="E2757">
        <v>403</v>
      </c>
      <c r="F2757" t="s">
        <v>8221</v>
      </c>
      <c r="G2757" t="s">
        <v>8227</v>
      </c>
      <c r="H2757" t="s">
        <v>8249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8273</v>
      </c>
      <c r="O2757" s="5">
        <f>E2757/D2757</f>
        <v>2.6866666666666667E-2</v>
      </c>
      <c r="P2757" s="6">
        <f>IF(E2757=0,0,E2757/L2757)</f>
        <v>13</v>
      </c>
      <c r="Q2757" t="str">
        <f>LEFT(N2757,FIND("/",N2757)-1)</f>
        <v>technology</v>
      </c>
      <c r="R2757" t="str">
        <f>RIGHT(N2757,LEN(N2757)-FIND("/",N2757))</f>
        <v>wearables</v>
      </c>
      <c r="S2757" s="10">
        <f>(((J2757/60)/60)/24)+DATE(1970,1,1)</f>
        <v>42715.688437500001</v>
      </c>
      <c r="T2757" s="10">
        <f>(((I2757/60)/60)/24)+DATE(1970,1,1)</f>
        <v>42745.688437500001</v>
      </c>
      <c r="U2757" s="5">
        <f>P2757/3304</f>
        <v>3.934624697336562E-3</v>
      </c>
      <c r="V2757" s="5">
        <f>L2757/26457</f>
        <v>1.171712590240768E-3</v>
      </c>
    </row>
    <row r="2758" spans="1:22" ht="48" x14ac:dyDescent="0.2">
      <c r="A2758">
        <v>135</v>
      </c>
      <c r="B2758" s="3" t="s">
        <v>137</v>
      </c>
      <c r="C2758" s="3" t="s">
        <v>4246</v>
      </c>
      <c r="D2758">
        <v>3000</v>
      </c>
      <c r="E2758">
        <v>403</v>
      </c>
      <c r="F2758" t="s">
        <v>8220</v>
      </c>
      <c r="G2758" t="s">
        <v>8224</v>
      </c>
      <c r="H2758" t="s">
        <v>8246</v>
      </c>
      <c r="I2758">
        <v>1404241200</v>
      </c>
      <c r="J2758">
        <v>1401354597</v>
      </c>
      <c r="K2758" t="b">
        <v>0</v>
      </c>
      <c r="L2758">
        <v>5</v>
      </c>
      <c r="M2758" t="b">
        <v>0</v>
      </c>
      <c r="N2758" t="s">
        <v>8267</v>
      </c>
      <c r="O2758" s="5">
        <f>E2758/D2758</f>
        <v>0.13433333333333333</v>
      </c>
      <c r="P2758" s="6">
        <f>IF(E2758=0,0,E2758/L2758)</f>
        <v>80.599999999999994</v>
      </c>
      <c r="Q2758" t="str">
        <f>LEFT(N2758,FIND("/",N2758)-1)</f>
        <v>film &amp; video</v>
      </c>
      <c r="R2758" t="str">
        <f>RIGHT(N2758,LEN(N2758)-FIND("/",N2758))</f>
        <v>science fiction</v>
      </c>
      <c r="S2758" s="10">
        <f>(((J2758/60)/60)/24)+DATE(1970,1,1)</f>
        <v>41788.381909722222</v>
      </c>
      <c r="T2758" s="10">
        <f>(((I2758/60)/60)/24)+DATE(1970,1,1)</f>
        <v>41821.791666666664</v>
      </c>
      <c r="U2758" s="5">
        <f>P2758/3304</f>
        <v>2.4394673123486681E-2</v>
      </c>
      <c r="V2758" s="5">
        <f>L2758/26457</f>
        <v>1.8898590165173677E-4</v>
      </c>
    </row>
    <row r="2759" spans="1:22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E2759/D2759</f>
        <v>8.0600000000000005E-2</v>
      </c>
      <c r="P2759" s="6">
        <f>IF(E2759=0,0,E2759/L2759)</f>
        <v>80.599999999999994</v>
      </c>
      <c r="Q2759" t="str">
        <f>LEFT(N2759,FIND("/",N2759)-1)</f>
        <v>publishing</v>
      </c>
      <c r="R2759" t="str">
        <f>RIGHT(N2759,LEN(N2759)-FIND("/",N2759))</f>
        <v>translations</v>
      </c>
      <c r="S2759" s="10">
        <f>(((J2759/60)/60)/24)+DATE(1970,1,1)</f>
        <v>41961.813518518517</v>
      </c>
      <c r="T2759" s="10">
        <f>(((I2759/60)/60)/24)+DATE(1970,1,1)</f>
        <v>41992.813518518517</v>
      </c>
      <c r="U2759" s="5">
        <f>P2759/3304</f>
        <v>2.4394673123486681E-2</v>
      </c>
      <c r="V2759" s="5">
        <f>L2759/26457</f>
        <v>1.8898590165173677E-4</v>
      </c>
    </row>
    <row r="2760" spans="1:22" ht="32" x14ac:dyDescent="0.2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5">
        <f>E2760/D2760</f>
        <v>4.02E-2</v>
      </c>
      <c r="P2760" s="6">
        <f>IF(E2760=0,0,E2760/L2760)</f>
        <v>100.5</v>
      </c>
      <c r="Q2760" t="str">
        <f>LEFT(N2760,FIND("/",N2760)-1)</f>
        <v>theater</v>
      </c>
      <c r="R2760" t="str">
        <f>RIGHT(N2760,LEN(N2760)-FIND("/",N2760))</f>
        <v>musical</v>
      </c>
      <c r="S2760" s="10">
        <f>(((J2760/60)/60)/24)+DATE(1970,1,1)</f>
        <v>42410.93105324074</v>
      </c>
      <c r="T2760" s="10">
        <f>(((I2760/60)/60)/24)+DATE(1970,1,1)</f>
        <v>42440.93105324074</v>
      </c>
      <c r="U2760" s="5">
        <f>P2760/3304</f>
        <v>3.0417675544794191E-2</v>
      </c>
      <c r="V2760" s="5">
        <f>L2760/26457</f>
        <v>1.5118872132138944E-4</v>
      </c>
    </row>
    <row r="2761" spans="1:22" ht="48" x14ac:dyDescent="0.2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5">
        <f>E2761/D2761</f>
        <v>0.33416666666666667</v>
      </c>
      <c r="P2761" s="6">
        <f>IF(E2761=0,0,E2761/L2761)</f>
        <v>30.846153846153847</v>
      </c>
      <c r="Q2761" t="str">
        <f>LEFT(N2761,FIND("/",N2761)-1)</f>
        <v>film &amp; video</v>
      </c>
      <c r="R2761" t="str">
        <f>RIGHT(N2761,LEN(N2761)-FIND("/",N2761))</f>
        <v>drama</v>
      </c>
      <c r="S2761" s="10">
        <f>(((J2761/60)/60)/24)+DATE(1970,1,1)</f>
        <v>42067.991238425922</v>
      </c>
      <c r="T2761" s="10">
        <f>(((I2761/60)/60)/24)+DATE(1970,1,1)</f>
        <v>42107.791666666672</v>
      </c>
      <c r="U2761" s="5">
        <f>P2761/3304</f>
        <v>9.3360029800707775E-3</v>
      </c>
      <c r="V2761" s="5">
        <f>L2761/26457</f>
        <v>4.9136334429451562E-4</v>
      </c>
    </row>
    <row r="2762" spans="1:22" ht="48" x14ac:dyDescent="0.2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5">
        <f>E2762/D2762</f>
        <v>0.40100000000000002</v>
      </c>
      <c r="P2762" s="6">
        <f>IF(E2762=0,0,E2762/L2762)</f>
        <v>80.2</v>
      </c>
      <c r="Q2762" t="str">
        <f>LEFT(N2762,FIND("/",N2762)-1)</f>
        <v>film &amp; video</v>
      </c>
      <c r="R2762" t="str">
        <f>RIGHT(N2762,LEN(N2762)-FIND("/",N2762))</f>
        <v>drama</v>
      </c>
      <c r="S2762" s="10">
        <f>(((J2762/60)/60)/24)+DATE(1970,1,1)</f>
        <v>42136.035405092596</v>
      </c>
      <c r="T2762" s="10">
        <f>(((I2762/60)/60)/24)+DATE(1970,1,1)</f>
        <v>42176.035405092596</v>
      </c>
      <c r="U2762" s="5">
        <f>P2762/3304</f>
        <v>2.4273607748184021E-2</v>
      </c>
      <c r="V2762" s="5">
        <f>L2762/26457</f>
        <v>1.8898590165173677E-4</v>
      </c>
    </row>
    <row r="2763" spans="1:22" ht="32" x14ac:dyDescent="0.2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5">
        <f>E2763/D2763</f>
        <v>1.3344333333333334</v>
      </c>
      <c r="P2763" s="6">
        <f>IF(E2763=0,0,E2763/L2763)</f>
        <v>25.020624999999999</v>
      </c>
      <c r="Q2763" t="str">
        <f>LEFT(N2763,FIND("/",N2763)-1)</f>
        <v>music</v>
      </c>
      <c r="R2763" t="str">
        <f>RIGHT(N2763,LEN(N2763)-FIND("/",N2763))</f>
        <v>indie rock</v>
      </c>
      <c r="S2763" s="10">
        <f>(((J2763/60)/60)/24)+DATE(1970,1,1)</f>
        <v>41107.726782407408</v>
      </c>
      <c r="T2763" s="10">
        <f>(((I2763/60)/60)/24)+DATE(1970,1,1)</f>
        <v>41118.083333333336</v>
      </c>
      <c r="U2763" s="5">
        <f>P2763/3304</f>
        <v>7.5728283898305083E-3</v>
      </c>
      <c r="V2763" s="5">
        <f>L2763/26457</f>
        <v>6.0475488528555774E-4</v>
      </c>
    </row>
    <row r="2764" spans="1:22" ht="48" x14ac:dyDescent="0.2">
      <c r="A2764">
        <v>3494</v>
      </c>
      <c r="B2764" s="3" t="s">
        <v>3493</v>
      </c>
      <c r="C2764" s="3" t="s">
        <v>7604</v>
      </c>
      <c r="D2764">
        <v>400</v>
      </c>
      <c r="E2764">
        <v>400</v>
      </c>
      <c r="F2764" t="s">
        <v>8219</v>
      </c>
      <c r="G2764" t="s">
        <v>8224</v>
      </c>
      <c r="H2764" t="s">
        <v>8246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8271</v>
      </c>
      <c r="O2764" s="5">
        <f>E2764/D2764</f>
        <v>1</v>
      </c>
      <c r="P2764" s="6">
        <f>IF(E2764=0,0,E2764/L2764)</f>
        <v>30.76923076923077</v>
      </c>
      <c r="Q2764" t="str">
        <f>LEFT(N2764,FIND("/",N2764)-1)</f>
        <v>theater</v>
      </c>
      <c r="R2764" t="str">
        <f>RIGHT(N2764,LEN(N2764)-FIND("/",N2764))</f>
        <v>plays</v>
      </c>
      <c r="S2764" s="10">
        <f>(((J2764/60)/60)/24)+DATE(1970,1,1)</f>
        <v>42689.214988425927</v>
      </c>
      <c r="T2764" s="10">
        <f>(((I2764/60)/60)/24)+DATE(1970,1,1)</f>
        <v>42700.25</v>
      </c>
      <c r="U2764" s="5">
        <f>P2764/3304</f>
        <v>9.3127211771279576E-3</v>
      </c>
      <c r="V2764" s="5">
        <f>L2764/26457</f>
        <v>4.9136334429451562E-4</v>
      </c>
    </row>
    <row r="2765" spans="1:22" ht="48" x14ac:dyDescent="0.2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s="5">
        <f>E2765/D2765</f>
        <v>2.6666666666666668E-2</v>
      </c>
      <c r="P2765" s="6">
        <f>IF(E2765=0,0,E2765/L2765)</f>
        <v>66.666666666666671</v>
      </c>
      <c r="Q2765" t="str">
        <f>LEFT(N2765,FIND("/",N2765)-1)</f>
        <v>publishing</v>
      </c>
      <c r="R2765" t="str">
        <f>RIGHT(N2765,LEN(N2765)-FIND("/",N2765))</f>
        <v>fiction</v>
      </c>
      <c r="S2765" s="10">
        <f>(((J2765/60)/60)/24)+DATE(1970,1,1)</f>
        <v>40436.68408564815</v>
      </c>
      <c r="T2765" s="10">
        <f>(((I2765/60)/60)/24)+DATE(1970,1,1)</f>
        <v>40466.166666666664</v>
      </c>
      <c r="U2765" s="5">
        <f>P2765/3304</f>
        <v>2.0177562550443909E-2</v>
      </c>
      <c r="V2765" s="5">
        <f>L2765/26457</f>
        <v>2.2678308198208414E-4</v>
      </c>
    </row>
    <row r="2766" spans="1:22" ht="48" x14ac:dyDescent="0.2">
      <c r="A2766">
        <v>4030</v>
      </c>
      <c r="B2766" s="3" t="s">
        <v>4026</v>
      </c>
      <c r="C2766" s="3" t="s">
        <v>8135</v>
      </c>
      <c r="D2766">
        <v>2500</v>
      </c>
      <c r="E2766">
        <v>400</v>
      </c>
      <c r="F2766" t="s">
        <v>8221</v>
      </c>
      <c r="G2766" t="s">
        <v>8224</v>
      </c>
      <c r="H2766" t="s">
        <v>8246</v>
      </c>
      <c r="I2766">
        <v>1454525340</v>
      </c>
      <c r="J2766">
        <v>1452008599</v>
      </c>
      <c r="K2766" t="b">
        <v>0</v>
      </c>
      <c r="L2766">
        <v>6</v>
      </c>
      <c r="M2766" t="b">
        <v>0</v>
      </c>
      <c r="N2766" t="s">
        <v>8271</v>
      </c>
      <c r="O2766" s="5">
        <f>E2766/D2766</f>
        <v>0.16</v>
      </c>
      <c r="P2766" s="6">
        <f>IF(E2766=0,0,E2766/L2766)</f>
        <v>66.666666666666671</v>
      </c>
      <c r="Q2766" t="str">
        <f>LEFT(N2766,FIND("/",N2766)-1)</f>
        <v>theater</v>
      </c>
      <c r="R2766" t="str">
        <f>RIGHT(N2766,LEN(N2766)-FIND("/",N2766))</f>
        <v>plays</v>
      </c>
      <c r="S2766" s="10">
        <f>(((J2766/60)/60)/24)+DATE(1970,1,1)</f>
        <v>42374.655081018514</v>
      </c>
      <c r="T2766" s="10">
        <f>(((I2766/60)/60)/24)+DATE(1970,1,1)</f>
        <v>42403.784027777772</v>
      </c>
      <c r="U2766" s="5">
        <f>P2766/3304</f>
        <v>2.0177562550443909E-2</v>
      </c>
      <c r="V2766" s="5">
        <f>L2766/26457</f>
        <v>2.2678308198208414E-4</v>
      </c>
    </row>
    <row r="2767" spans="1:22" ht="48" x14ac:dyDescent="0.2">
      <c r="A2767">
        <v>4096</v>
      </c>
      <c r="B2767" s="3" t="s">
        <v>4092</v>
      </c>
      <c r="C2767" s="3" t="s">
        <v>8199</v>
      </c>
      <c r="D2767">
        <v>3500</v>
      </c>
      <c r="E2767">
        <v>400</v>
      </c>
      <c r="F2767" t="s">
        <v>8221</v>
      </c>
      <c r="G2767" t="s">
        <v>8225</v>
      </c>
      <c r="H2767" t="s">
        <v>8247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8271</v>
      </c>
      <c r="O2767" s="5">
        <f>E2767/D2767</f>
        <v>0.11428571428571428</v>
      </c>
      <c r="P2767" s="6">
        <f>IF(E2767=0,0,E2767/L2767)</f>
        <v>80</v>
      </c>
      <c r="Q2767" t="str">
        <f>LEFT(N2767,FIND("/",N2767)-1)</f>
        <v>theater</v>
      </c>
      <c r="R2767" t="str">
        <f>RIGHT(N2767,LEN(N2767)-FIND("/",N2767))</f>
        <v>plays</v>
      </c>
      <c r="S2767" s="10">
        <f>(((J2767/60)/60)/24)+DATE(1970,1,1)</f>
        <v>42750.530312499999</v>
      </c>
      <c r="T2767" s="10">
        <f>(((I2767/60)/60)/24)+DATE(1970,1,1)</f>
        <v>42794.368749999994</v>
      </c>
      <c r="U2767" s="5">
        <f>P2767/3304</f>
        <v>2.4213075060532687E-2</v>
      </c>
      <c r="V2767" s="5">
        <f>L2767/26457</f>
        <v>1.8898590165173677E-4</v>
      </c>
    </row>
    <row r="2768" spans="1:22" ht="48" x14ac:dyDescent="0.2">
      <c r="A2768">
        <v>508</v>
      </c>
      <c r="B2768" s="3" t="s">
        <v>509</v>
      </c>
      <c r="C2768" s="3" t="s">
        <v>4618</v>
      </c>
      <c r="D2768">
        <v>50000</v>
      </c>
      <c r="E2768">
        <v>400</v>
      </c>
      <c r="F2768" t="s">
        <v>8221</v>
      </c>
      <c r="G2768" t="s">
        <v>8224</v>
      </c>
      <c r="H2768" t="s">
        <v>8246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8270</v>
      </c>
      <c r="O2768" s="5">
        <f>E2768/D2768</f>
        <v>8.0000000000000002E-3</v>
      </c>
      <c r="P2768" s="6">
        <f>IF(E2768=0,0,E2768/L2768)</f>
        <v>133.33333333333334</v>
      </c>
      <c r="Q2768" t="str">
        <f>LEFT(N2768,FIND("/",N2768)-1)</f>
        <v>film &amp; video</v>
      </c>
      <c r="R2768" t="str">
        <f>RIGHT(N2768,LEN(N2768)-FIND("/",N2768))</f>
        <v>animation</v>
      </c>
      <c r="S2768" s="10">
        <f>(((J2768/60)/60)/24)+DATE(1970,1,1)</f>
        <v>40995.024317129632</v>
      </c>
      <c r="T2768" s="10">
        <f>(((I2768/60)/60)/24)+DATE(1970,1,1)</f>
        <v>41054.593055555553</v>
      </c>
      <c r="U2768" s="5">
        <f>P2768/3304</f>
        <v>4.0355125100887818E-2</v>
      </c>
      <c r="V2768" s="5">
        <f>L2768/26457</f>
        <v>1.1339154099104207E-4</v>
      </c>
    </row>
    <row r="2769" spans="1:22" ht="48" x14ac:dyDescent="0.2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5">
        <f>E2769/D2769</f>
        <v>0.12196620583717357</v>
      </c>
      <c r="P2769" s="6">
        <f>IF(E2769=0,0,E2769/L2769)</f>
        <v>79.400000000000006</v>
      </c>
      <c r="Q2769" t="str">
        <f>LEFT(N2769,FIND("/",N2769)-1)</f>
        <v>theater</v>
      </c>
      <c r="R2769" t="str">
        <f>RIGHT(N2769,LEN(N2769)-FIND("/",N2769))</f>
        <v>plays</v>
      </c>
      <c r="S2769" s="10">
        <f>(((J2769/60)/60)/24)+DATE(1970,1,1)</f>
        <v>42151.905717592599</v>
      </c>
      <c r="T2769" s="10">
        <f>(((I2769/60)/60)/24)+DATE(1970,1,1)</f>
        <v>42182.905717592599</v>
      </c>
      <c r="U2769" s="5">
        <f>P2769/3304</f>
        <v>2.4031476997578693E-2</v>
      </c>
      <c r="V2769" s="5">
        <f>L2769/26457</f>
        <v>1.8898590165173677E-4</v>
      </c>
    </row>
    <row r="2770" spans="1:22" ht="48" x14ac:dyDescent="0.2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5">
        <f>E2770/D2770</f>
        <v>7.92E-3</v>
      </c>
      <c r="P2770" s="6">
        <f>IF(E2770=0,0,E2770/L2770)</f>
        <v>56.571428571428569</v>
      </c>
      <c r="Q2770" t="str">
        <f>LEFT(N2770,FIND("/",N2770)-1)</f>
        <v>film &amp; video</v>
      </c>
      <c r="R2770" t="str">
        <f>RIGHT(N2770,LEN(N2770)-FIND("/",N2770))</f>
        <v>animation</v>
      </c>
      <c r="S2770" s="10">
        <f>(((J2770/60)/60)/24)+DATE(1970,1,1)</f>
        <v>41654.946759259255</v>
      </c>
      <c r="T2770" s="10">
        <f>(((I2770/60)/60)/24)+DATE(1970,1,1)</f>
        <v>41684.946759259255</v>
      </c>
      <c r="U2770" s="5">
        <f>P2770/3304</f>
        <v>1.7122103078519541E-2</v>
      </c>
      <c r="V2770" s="5">
        <f>L2770/26457</f>
        <v>2.6458026231243148E-4</v>
      </c>
    </row>
    <row r="2771" spans="1:22" ht="48" x14ac:dyDescent="0.2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5">
        <f>E2771/D2771</f>
        <v>1.5640000000000001</v>
      </c>
      <c r="P2771" s="6">
        <f>IF(E2771=0,0,E2771/L2771)</f>
        <v>30.076923076923077</v>
      </c>
      <c r="Q2771" t="str">
        <f>LEFT(N2771,FIND("/",N2771)-1)</f>
        <v>music</v>
      </c>
      <c r="R2771" t="str">
        <f>RIGHT(N2771,LEN(N2771)-FIND("/",N2771))</f>
        <v>classical music</v>
      </c>
      <c r="S2771" s="10">
        <f>(((J2771/60)/60)/24)+DATE(1970,1,1)</f>
        <v>40514.107615740737</v>
      </c>
      <c r="T2771" s="10">
        <f>(((I2771/60)/60)/24)+DATE(1970,1,1)</f>
        <v>40545.125</v>
      </c>
      <c r="U2771" s="5">
        <f>P2771/3304</f>
        <v>9.1031849506425771E-3</v>
      </c>
      <c r="V2771" s="5">
        <f>L2771/26457</f>
        <v>4.9136334429451562E-4</v>
      </c>
    </row>
    <row r="2772" spans="1:22" ht="48" x14ac:dyDescent="0.2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5">
        <f>E2772/D2772</f>
        <v>1.2833333333333334</v>
      </c>
      <c r="P2772" s="6">
        <f>IF(E2772=0,0,E2772/L2772)</f>
        <v>27.5</v>
      </c>
      <c r="Q2772" t="str">
        <f>LEFT(N2772,FIND("/",N2772)-1)</f>
        <v>theater</v>
      </c>
      <c r="R2772" t="str">
        <f>RIGHT(N2772,LEN(N2772)-FIND("/",N2772))</f>
        <v>plays</v>
      </c>
      <c r="S2772" s="10">
        <f>(((J2772/60)/60)/24)+DATE(1970,1,1)</f>
        <v>42535.97865740741</v>
      </c>
      <c r="T2772" s="10">
        <f>(((I2772/60)/60)/24)+DATE(1970,1,1)</f>
        <v>42595.97865740741</v>
      </c>
      <c r="U2772" s="5">
        <f>P2772/3304</f>
        <v>8.3232445520581115E-3</v>
      </c>
      <c r="V2772" s="5">
        <f>L2772/26457</f>
        <v>5.2916052462486296E-4</v>
      </c>
    </row>
    <row r="2773" spans="1:22" ht="48" x14ac:dyDescent="0.2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5">
        <f>E2773/D2773</f>
        <v>0.1925</v>
      </c>
      <c r="P2773" s="6">
        <f>IF(E2773=0,0,E2773/L2773)</f>
        <v>64.166666666666671</v>
      </c>
      <c r="Q2773" t="str">
        <f>LEFT(N2773,FIND("/",N2773)-1)</f>
        <v>theater</v>
      </c>
      <c r="R2773" t="str">
        <f>RIGHT(N2773,LEN(N2773)-FIND("/",N2773))</f>
        <v>plays</v>
      </c>
      <c r="S2773" s="10">
        <f>(((J2773/60)/60)/24)+DATE(1970,1,1)</f>
        <v>42093.588263888887</v>
      </c>
      <c r="T2773" s="10">
        <f>(((I2773/60)/60)/24)+DATE(1970,1,1)</f>
        <v>42123.588263888887</v>
      </c>
      <c r="U2773" s="5">
        <f>P2773/3304</f>
        <v>1.9420903954802261E-2</v>
      </c>
      <c r="V2773" s="5">
        <f>L2773/26457</f>
        <v>2.2678308198208414E-4</v>
      </c>
    </row>
    <row r="2774" spans="1:22" ht="48" x14ac:dyDescent="0.2">
      <c r="A2774">
        <v>3725</v>
      </c>
      <c r="B2774" s="3" t="s">
        <v>3722</v>
      </c>
      <c r="C2774" s="3" t="s">
        <v>7835</v>
      </c>
      <c r="D2774">
        <v>300</v>
      </c>
      <c r="E2774">
        <v>381</v>
      </c>
      <c r="F2774" t="s">
        <v>8219</v>
      </c>
      <c r="G2774" t="s">
        <v>8225</v>
      </c>
      <c r="H2774" t="s">
        <v>8247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8271</v>
      </c>
      <c r="O2774" s="5">
        <f>E2774/D2774</f>
        <v>1.27</v>
      </c>
      <c r="P2774" s="6">
        <f>IF(E2774=0,0,E2774/L2774)</f>
        <v>25.4</v>
      </c>
      <c r="Q2774" t="str">
        <f>LEFT(N2774,FIND("/",N2774)-1)</f>
        <v>theater</v>
      </c>
      <c r="R2774" t="str">
        <f>RIGHT(N2774,LEN(N2774)-FIND("/",N2774))</f>
        <v>plays</v>
      </c>
      <c r="S2774" s="10">
        <f>(((J2774/60)/60)/24)+DATE(1970,1,1)</f>
        <v>42401.945219907408</v>
      </c>
      <c r="T2774" s="10">
        <f>(((I2774/60)/60)/24)+DATE(1970,1,1)</f>
        <v>42418.895833333328</v>
      </c>
      <c r="U2774" s="5">
        <f>P2774/3304</f>
        <v>7.6876513317191281E-3</v>
      </c>
      <c r="V2774" s="5">
        <f>L2774/26457</f>
        <v>5.669577049552103E-4</v>
      </c>
    </row>
    <row r="2775" spans="1:22" ht="48" x14ac:dyDescent="0.2">
      <c r="A2775">
        <v>1981</v>
      </c>
      <c r="B2775" s="3" t="s">
        <v>1982</v>
      </c>
      <c r="C2775" s="3" t="s">
        <v>6091</v>
      </c>
      <c r="D2775">
        <v>7500</v>
      </c>
      <c r="E277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5">
        <f>E2775/D2775</f>
        <v>5.0799999999999998E-2</v>
      </c>
      <c r="P2775" s="6">
        <f>IF(E2775=0,0,E2775/L2775)</f>
        <v>31.75</v>
      </c>
      <c r="Q2775" t="str">
        <f>LEFT(N2775,FIND("/",N2775)-1)</f>
        <v>photography</v>
      </c>
      <c r="R2775" t="str">
        <f>RIGHT(N2775,LEN(N2775)-FIND("/",N2775))</f>
        <v>people</v>
      </c>
      <c r="S2775" s="10">
        <f>(((J2775/60)/60)/24)+DATE(1970,1,1)</f>
        <v>41799.725289351853</v>
      </c>
      <c r="T2775" s="10">
        <f>(((I2775/60)/60)/24)+DATE(1970,1,1)</f>
        <v>41829.725289351853</v>
      </c>
      <c r="U2775" s="5">
        <f>P2775/3304</f>
        <v>9.6095641646489101E-3</v>
      </c>
      <c r="V2775" s="5">
        <f>L2775/26457</f>
        <v>4.5356616396416828E-4</v>
      </c>
    </row>
    <row r="2776" spans="1:22" ht="48" x14ac:dyDescent="0.2">
      <c r="A2776">
        <v>1809</v>
      </c>
      <c r="B2776" s="3" t="s">
        <v>1810</v>
      </c>
      <c r="C2776" s="3" t="s">
        <v>5919</v>
      </c>
      <c r="D2776">
        <v>3500</v>
      </c>
      <c r="E2776">
        <v>380</v>
      </c>
      <c r="F2776" t="s">
        <v>8221</v>
      </c>
      <c r="G2776" t="s">
        <v>8229</v>
      </c>
      <c r="H2776" t="s">
        <v>8251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8285</v>
      </c>
      <c r="O2776" s="5">
        <f>E2776/D2776</f>
        <v>0.10857142857142857</v>
      </c>
      <c r="P2776" s="6">
        <f>IF(E2776=0,0,E2776/L2776)</f>
        <v>42.222222222222221</v>
      </c>
      <c r="Q2776" t="str">
        <f>LEFT(N2776,FIND("/",N2776)-1)</f>
        <v>photography</v>
      </c>
      <c r="R2776" t="str">
        <f>RIGHT(N2776,LEN(N2776)-FIND("/",N2776))</f>
        <v>photobooks</v>
      </c>
      <c r="S2776" s="10">
        <f>(((J2776/60)/60)/24)+DATE(1970,1,1)</f>
        <v>42029.907858796301</v>
      </c>
      <c r="T2776" s="10">
        <f>(((I2776/60)/60)/24)+DATE(1970,1,1)</f>
        <v>42064.907858796301</v>
      </c>
      <c r="U2776" s="5">
        <f>P2776/3304</f>
        <v>1.2779122948614474E-2</v>
      </c>
      <c r="V2776" s="5">
        <f>L2776/26457</f>
        <v>3.4017462297312621E-4</v>
      </c>
    </row>
    <row r="2777" spans="1:22" ht="48" x14ac:dyDescent="0.2">
      <c r="A2777">
        <v>2753</v>
      </c>
      <c r="B2777" s="3" t="s">
        <v>2753</v>
      </c>
      <c r="C2777" s="3" t="s">
        <v>6863</v>
      </c>
      <c r="D2777">
        <v>2000</v>
      </c>
      <c r="E2777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5">
        <f>E2777/D2777</f>
        <v>0.19</v>
      </c>
      <c r="P2777" s="6">
        <f>IF(E2777=0,0,E2777/L2777)</f>
        <v>47.5</v>
      </c>
      <c r="Q2777" t="str">
        <f>LEFT(N2777,FIND("/",N2777)-1)</f>
        <v>publishing</v>
      </c>
      <c r="R2777" t="str">
        <f>RIGHT(N2777,LEN(N2777)-FIND("/",N2777))</f>
        <v>children's books</v>
      </c>
      <c r="S2777" s="10">
        <f>(((J2777/60)/60)/24)+DATE(1970,1,1)</f>
        <v>41117.900729166664</v>
      </c>
      <c r="T2777" s="10">
        <f>(((I2777/60)/60)/24)+DATE(1970,1,1)</f>
        <v>41147.900729166664</v>
      </c>
      <c r="U2777" s="5">
        <f>P2777/3304</f>
        <v>1.4376513317191284E-2</v>
      </c>
      <c r="V2777" s="5">
        <f>L2777/26457</f>
        <v>3.0237744264277887E-4</v>
      </c>
    </row>
    <row r="2778" spans="1:22" ht="48" x14ac:dyDescent="0.2">
      <c r="A2778">
        <v>201</v>
      </c>
      <c r="B2778" s="3" t="s">
        <v>203</v>
      </c>
      <c r="C2778" s="3" t="s">
        <v>4311</v>
      </c>
      <c r="D2778">
        <v>650</v>
      </c>
      <c r="E2778">
        <v>380</v>
      </c>
      <c r="F2778" t="s">
        <v>8221</v>
      </c>
      <c r="G2778" t="s">
        <v>8224</v>
      </c>
      <c r="H2778" t="s">
        <v>8246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8268</v>
      </c>
      <c r="O2778" s="5">
        <f>E2778/D2778</f>
        <v>0.58461538461538465</v>
      </c>
      <c r="P2778" s="6">
        <f>IF(E2778=0,0,E2778/L2778)</f>
        <v>54.285714285714285</v>
      </c>
      <c r="Q2778" t="str">
        <f>LEFT(N2778,FIND("/",N2778)-1)</f>
        <v>film &amp; video</v>
      </c>
      <c r="R2778" t="str">
        <f>RIGHT(N2778,LEN(N2778)-FIND("/",N2778))</f>
        <v>drama</v>
      </c>
      <c r="S2778" s="10">
        <f>(((J2778/60)/60)/24)+DATE(1970,1,1)</f>
        <v>42023.818622685183</v>
      </c>
      <c r="T2778" s="10">
        <f>(((I2778/60)/60)/24)+DATE(1970,1,1)</f>
        <v>42043.818622685183</v>
      </c>
      <c r="U2778" s="5">
        <f>P2778/3304</f>
        <v>1.6430300933932895E-2</v>
      </c>
      <c r="V2778" s="5">
        <f>L2778/26457</f>
        <v>2.6458026231243148E-4</v>
      </c>
    </row>
    <row r="2779" spans="1:22" ht="32" x14ac:dyDescent="0.2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5">
        <f>E2779/D2779</f>
        <v>1.0771428571428571E-2</v>
      </c>
      <c r="P2779" s="6">
        <f>IF(E2779=0,0,E2779/L2779)</f>
        <v>41.888888888888886</v>
      </c>
      <c r="Q2779" t="str">
        <f>LEFT(N2779,FIND("/",N2779)-1)</f>
        <v>technology</v>
      </c>
      <c r="R2779" t="str">
        <f>RIGHT(N2779,LEN(N2779)-FIND("/",N2779))</f>
        <v>wearables</v>
      </c>
      <c r="S2779" s="10">
        <f>(((J2779/60)/60)/24)+DATE(1970,1,1)</f>
        <v>42625.635636574079</v>
      </c>
      <c r="T2779" s="10">
        <f>(((I2779/60)/60)/24)+DATE(1970,1,1)</f>
        <v>42660.635636574079</v>
      </c>
      <c r="U2779" s="5">
        <f>P2779/3304</f>
        <v>1.2678235135862253E-2</v>
      </c>
      <c r="V2779" s="5">
        <f>L2779/26457</f>
        <v>3.4017462297312621E-4</v>
      </c>
    </row>
    <row r="2780" spans="1:22" ht="32" x14ac:dyDescent="0.2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5">
        <f>E2780/D2780</f>
        <v>1.2533333333333334</v>
      </c>
      <c r="P2780" s="6">
        <f>IF(E2780=0,0,E2780/L2780)</f>
        <v>41.777777777777779</v>
      </c>
      <c r="Q2780" t="str">
        <f>LEFT(N2780,FIND("/",N2780)-1)</f>
        <v>film &amp; video</v>
      </c>
      <c r="R2780" t="str">
        <f>RIGHT(N2780,LEN(N2780)-FIND("/",N2780))</f>
        <v>documentary</v>
      </c>
      <c r="S2780" s="10">
        <f>(((J2780/60)/60)/24)+DATE(1970,1,1)</f>
        <v>42425.576898148152</v>
      </c>
      <c r="T2780" s="10">
        <f>(((I2780/60)/60)/24)+DATE(1970,1,1)</f>
        <v>42465.666666666672</v>
      </c>
      <c r="U2780" s="5">
        <f>P2780/3304</f>
        <v>1.2644605864944848E-2</v>
      </c>
      <c r="V2780" s="5">
        <f>L2780/26457</f>
        <v>3.4017462297312621E-4</v>
      </c>
    </row>
    <row r="2781" spans="1:22" ht="48" x14ac:dyDescent="0.2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5">
        <f>E2781/D2781</f>
        <v>1.8799999999999999E-4</v>
      </c>
      <c r="P2781" s="6">
        <f>IF(E2781=0,0,E2781/L2781)</f>
        <v>53.714285714285715</v>
      </c>
      <c r="Q2781" t="str">
        <f>LEFT(N2781,FIND("/",N2781)-1)</f>
        <v>theater</v>
      </c>
      <c r="R2781" t="str">
        <f>RIGHT(N2781,LEN(N2781)-FIND("/",N2781))</f>
        <v>spaces</v>
      </c>
      <c r="S2781" s="10">
        <f>(((J2781/60)/60)/24)+DATE(1970,1,1)</f>
        <v>41940.028287037036</v>
      </c>
      <c r="T2781" s="10">
        <f>(((I2781/60)/60)/24)+DATE(1970,1,1)</f>
        <v>42000.0699537037</v>
      </c>
      <c r="U2781" s="5">
        <f>P2781/3304</f>
        <v>1.6257350397786235E-2</v>
      </c>
      <c r="V2781" s="5">
        <f>L2781/26457</f>
        <v>2.6458026231243148E-4</v>
      </c>
    </row>
    <row r="2782" spans="1:22" ht="48" x14ac:dyDescent="0.2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5">
        <f>E2782/D2782</f>
        <v>5.7692307692307696E-2</v>
      </c>
      <c r="P2782" s="6">
        <f>IF(E2782=0,0,E2782/L2782)</f>
        <v>41.666666666666664</v>
      </c>
      <c r="Q2782" t="str">
        <f>LEFT(N2782,FIND("/",N2782)-1)</f>
        <v>music</v>
      </c>
      <c r="R2782" t="str">
        <f>RIGHT(N2782,LEN(N2782)-FIND("/",N2782))</f>
        <v>jazz</v>
      </c>
      <c r="S2782" s="10">
        <f>(((J2782/60)/60)/24)+DATE(1970,1,1)</f>
        <v>40937.679560185185</v>
      </c>
      <c r="T2782" s="10">
        <f>(((I2782/60)/60)/24)+DATE(1970,1,1)</f>
        <v>40969.207638888889</v>
      </c>
      <c r="U2782" s="5">
        <f>P2782/3304</f>
        <v>1.2610976594027441E-2</v>
      </c>
      <c r="V2782" s="5">
        <f>L2782/26457</f>
        <v>3.4017462297312621E-4</v>
      </c>
    </row>
    <row r="2783" spans="1:22" ht="32" x14ac:dyDescent="0.2">
      <c r="A2783">
        <v>3470</v>
      </c>
      <c r="B2783" s="3" t="s">
        <v>3469</v>
      </c>
      <c r="C2783" s="3" t="s">
        <v>7580</v>
      </c>
      <c r="D2783">
        <v>250</v>
      </c>
      <c r="E2783">
        <v>375</v>
      </c>
      <c r="F2783" t="s">
        <v>8219</v>
      </c>
      <c r="G2783" t="s">
        <v>8224</v>
      </c>
      <c r="H2783" t="s">
        <v>8246</v>
      </c>
      <c r="I2783">
        <v>1468618680</v>
      </c>
      <c r="J2783">
        <v>1465345902</v>
      </c>
      <c r="K2783" t="b">
        <v>0</v>
      </c>
      <c r="L2783">
        <v>9</v>
      </c>
      <c r="M2783" t="b">
        <v>1</v>
      </c>
      <c r="N2783" t="s">
        <v>8271</v>
      </c>
      <c r="O2783" s="5">
        <f>E2783/D2783</f>
        <v>1.5</v>
      </c>
      <c r="P2783" s="6">
        <f>IF(E2783=0,0,E2783/L2783)</f>
        <v>41.666666666666664</v>
      </c>
      <c r="Q2783" t="str">
        <f>LEFT(N2783,FIND("/",N2783)-1)</f>
        <v>theater</v>
      </c>
      <c r="R2783" t="str">
        <f>RIGHT(N2783,LEN(N2783)-FIND("/",N2783))</f>
        <v>plays</v>
      </c>
      <c r="S2783" s="10">
        <f>(((J2783/60)/60)/24)+DATE(1970,1,1)</f>
        <v>42529.022013888884</v>
      </c>
      <c r="T2783" s="10">
        <f>(((I2783/60)/60)/24)+DATE(1970,1,1)</f>
        <v>42566.901388888888</v>
      </c>
      <c r="U2783" s="5">
        <f>P2783/3304</f>
        <v>1.2610976594027441E-2</v>
      </c>
      <c r="V2783" s="5">
        <f>L2783/26457</f>
        <v>3.4017462297312621E-4</v>
      </c>
    </row>
    <row r="2784" spans="1:22" ht="48" x14ac:dyDescent="0.2">
      <c r="A2784">
        <v>1345</v>
      </c>
      <c r="B2784" s="3" t="s">
        <v>1346</v>
      </c>
      <c r="C2784" s="3" t="s">
        <v>5455</v>
      </c>
      <c r="D2784">
        <v>300</v>
      </c>
      <c r="E2784">
        <v>375</v>
      </c>
      <c r="F2784" t="s">
        <v>8219</v>
      </c>
      <c r="G2784" t="s">
        <v>8224</v>
      </c>
      <c r="H2784" t="s">
        <v>8246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8274</v>
      </c>
      <c r="O2784" s="5">
        <f>E2784/D2784</f>
        <v>1.25</v>
      </c>
      <c r="P2784" s="6">
        <f>IF(E2784=0,0,E2784/L2784)</f>
        <v>53.571428571428569</v>
      </c>
      <c r="Q2784" t="str">
        <f>LEFT(N2784,FIND("/",N2784)-1)</f>
        <v>publishing</v>
      </c>
      <c r="R2784" t="str">
        <f>RIGHT(N2784,LEN(N2784)-FIND("/",N2784))</f>
        <v>nonfiction</v>
      </c>
      <c r="S2784" s="10">
        <f>(((J2784/60)/60)/24)+DATE(1970,1,1)</f>
        <v>41799.814340277779</v>
      </c>
      <c r="T2784" s="10">
        <f>(((I2784/60)/60)/24)+DATE(1970,1,1)</f>
        <v>41834.814340277779</v>
      </c>
      <c r="U2784" s="5">
        <f>P2784/3304</f>
        <v>1.6214112763749566E-2</v>
      </c>
      <c r="V2784" s="5">
        <f>L2784/26457</f>
        <v>2.6458026231243148E-4</v>
      </c>
    </row>
    <row r="2785" spans="1:22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E2785/D2785</f>
        <v>3.7499999999999999E-2</v>
      </c>
      <c r="P2785" s="6">
        <f>IF(E2785=0,0,E2785/L2785)</f>
        <v>93.75</v>
      </c>
      <c r="Q2785" t="str">
        <f>LEFT(N2785,FIND("/",N2785)-1)</f>
        <v>theater</v>
      </c>
      <c r="R2785" t="str">
        <f>RIGHT(N2785,LEN(N2785)-FIND("/",N2785))</f>
        <v>plays</v>
      </c>
      <c r="S2785" s="10">
        <f>(((J2785/60)/60)/24)+DATE(1970,1,1)</f>
        <v>42808.640231481477</v>
      </c>
      <c r="T2785" s="10">
        <f>(((I2785/60)/60)/24)+DATE(1970,1,1)</f>
        <v>42839.207638888889</v>
      </c>
      <c r="U2785" s="5">
        <f>P2785/3304</f>
        <v>2.8374697336561745E-2</v>
      </c>
      <c r="V2785" s="5">
        <f>L2785/26457</f>
        <v>1.5118872132138944E-4</v>
      </c>
    </row>
    <row r="2786" spans="1:22" ht="48" x14ac:dyDescent="0.2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5">
        <f>E2786/D2786</f>
        <v>1.2366666666666666</v>
      </c>
      <c r="P2786" s="6">
        <f>IF(E2786=0,0,E2786/L2786)</f>
        <v>14.84</v>
      </c>
      <c r="Q2786" t="str">
        <f>LEFT(N2786,FIND("/",N2786)-1)</f>
        <v>theater</v>
      </c>
      <c r="R2786" t="str">
        <f>RIGHT(N2786,LEN(N2786)-FIND("/",N2786))</f>
        <v>spaces</v>
      </c>
      <c r="S2786" s="10">
        <f>(((J2786/60)/60)/24)+DATE(1970,1,1)</f>
        <v>42334.468935185185</v>
      </c>
      <c r="T2786" s="10">
        <f>(((I2786/60)/60)/24)+DATE(1970,1,1)</f>
        <v>42361.957638888889</v>
      </c>
      <c r="U2786" s="5">
        <f>P2786/3304</f>
        <v>4.4915254237288139E-3</v>
      </c>
      <c r="V2786" s="5">
        <f>L2786/26457</f>
        <v>9.449295082586839E-4</v>
      </c>
    </row>
    <row r="2787" spans="1:22" ht="48" x14ac:dyDescent="0.2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5">
        <f>E2787/D2787</f>
        <v>1.23</v>
      </c>
      <c r="P2787" s="6">
        <f>IF(E2787=0,0,E2787/L2787)</f>
        <v>46.125</v>
      </c>
      <c r="Q2787" t="str">
        <f>LEFT(N2787,FIND("/",N2787)-1)</f>
        <v>theater</v>
      </c>
      <c r="R2787" t="str">
        <f>RIGHT(N2787,LEN(N2787)-FIND("/",N2787))</f>
        <v>plays</v>
      </c>
      <c r="S2787" s="10">
        <f>(((J2787/60)/60)/24)+DATE(1970,1,1)</f>
        <v>42517.003368055557</v>
      </c>
      <c r="T2787" s="10">
        <f>(((I2787/60)/60)/24)+DATE(1970,1,1)</f>
        <v>42547.003368055557</v>
      </c>
      <c r="U2787" s="5">
        <f>P2787/3304</f>
        <v>1.3960351089588378E-2</v>
      </c>
      <c r="V2787" s="5">
        <f>L2787/26457</f>
        <v>3.0237744264277887E-4</v>
      </c>
    </row>
    <row r="2788" spans="1:22" ht="48" x14ac:dyDescent="0.2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5">
        <f>E2788/D2788</f>
        <v>7.3400000000000007E-2</v>
      </c>
      <c r="P2788" s="6">
        <f>IF(E2788=0,0,E2788/L2788)</f>
        <v>40.777777777777779</v>
      </c>
      <c r="Q2788" t="str">
        <f>LEFT(N2788,FIND("/",N2788)-1)</f>
        <v>photography</v>
      </c>
      <c r="R2788" t="str">
        <f>RIGHT(N2788,LEN(N2788)-FIND("/",N2788))</f>
        <v>places</v>
      </c>
      <c r="S2788" s="10">
        <f>(((J2788/60)/60)/24)+DATE(1970,1,1)</f>
        <v>41791.057314814818</v>
      </c>
      <c r="T2788" s="10">
        <f>(((I2788/60)/60)/24)+DATE(1970,1,1)</f>
        <v>41835.21597222222</v>
      </c>
      <c r="U2788" s="5">
        <f>P2788/3304</f>
        <v>1.234194242668819E-2</v>
      </c>
      <c r="V2788" s="5">
        <f>L2788/26457</f>
        <v>3.4017462297312621E-4</v>
      </c>
    </row>
    <row r="2789" spans="1:22" ht="48" x14ac:dyDescent="0.2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5">
        <f>E2789/D2789</f>
        <v>7.2400000000000006E-2</v>
      </c>
      <c r="P2789" s="6">
        <f>IF(E2789=0,0,E2789/L2789)</f>
        <v>72.400000000000006</v>
      </c>
      <c r="Q2789" t="str">
        <f>LEFT(N2789,FIND("/",N2789)-1)</f>
        <v>theater</v>
      </c>
      <c r="R2789" t="str">
        <f>RIGHT(N2789,LEN(N2789)-FIND("/",N2789))</f>
        <v>plays</v>
      </c>
      <c r="S2789" s="10">
        <f>(((J2789/60)/60)/24)+DATE(1970,1,1)</f>
        <v>42041.205000000002</v>
      </c>
      <c r="T2789" s="10">
        <f>(((I2789/60)/60)/24)+DATE(1970,1,1)</f>
        <v>42086.16333333333</v>
      </c>
      <c r="U2789" s="5">
        <f>P2789/3304</f>
        <v>2.1912832929782085E-2</v>
      </c>
      <c r="V2789" s="5">
        <f>L2789/26457</f>
        <v>1.8898590165173677E-4</v>
      </c>
    </row>
    <row r="2790" spans="1:22" ht="48" x14ac:dyDescent="0.2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5">
        <f>E2790/D2790</f>
        <v>0.10314285714285715</v>
      </c>
      <c r="P2790" s="6">
        <f>IF(E2790=0,0,E2790/L2790)</f>
        <v>32.81818181818182</v>
      </c>
      <c r="Q2790" t="str">
        <f>LEFT(N2790,FIND("/",N2790)-1)</f>
        <v>games</v>
      </c>
      <c r="R2790" t="str">
        <f>RIGHT(N2790,LEN(N2790)-FIND("/",N2790))</f>
        <v>mobile games</v>
      </c>
      <c r="S2790" s="10">
        <f>(((J2790/60)/60)/24)+DATE(1970,1,1)</f>
        <v>42371.355729166666</v>
      </c>
      <c r="T2790" s="10">
        <f>(((I2790/60)/60)/24)+DATE(1970,1,1)</f>
        <v>42400.178472222222</v>
      </c>
      <c r="U2790" s="5">
        <f>P2790/3304</f>
        <v>9.9328637464230693E-3</v>
      </c>
      <c r="V2790" s="5">
        <f>L2790/26457</f>
        <v>4.1576898363382094E-4</v>
      </c>
    </row>
    <row r="2791" spans="1:22" ht="48" x14ac:dyDescent="0.2">
      <c r="A2791">
        <v>1685</v>
      </c>
      <c r="B2791" s="3" t="s">
        <v>1686</v>
      </c>
      <c r="C2791" s="3" t="s">
        <v>5795</v>
      </c>
      <c r="D2791">
        <v>350</v>
      </c>
      <c r="E2791">
        <v>360</v>
      </c>
      <c r="F2791" t="s">
        <v>8222</v>
      </c>
      <c r="G2791" t="s">
        <v>8224</v>
      </c>
      <c r="H2791" t="s">
        <v>8246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8293</v>
      </c>
      <c r="O2791" s="5">
        <f>E2791/D2791</f>
        <v>1.0285714285714285</v>
      </c>
      <c r="P2791" s="6">
        <f>IF(E2791=0,0,E2791/L2791)</f>
        <v>24</v>
      </c>
      <c r="Q2791" t="str">
        <f>LEFT(N2791,FIND("/",N2791)-1)</f>
        <v>music</v>
      </c>
      <c r="R2791" t="str">
        <f>RIGHT(N2791,LEN(N2791)-FIND("/",N2791))</f>
        <v>faith</v>
      </c>
      <c r="S2791" s="10">
        <f>(((J2791/60)/60)/24)+DATE(1970,1,1)</f>
        <v>42788.2502662037</v>
      </c>
      <c r="T2791" s="10">
        <f>(((I2791/60)/60)/24)+DATE(1970,1,1)</f>
        <v>42818.208599537036</v>
      </c>
      <c r="U2791" s="5">
        <f>P2791/3304</f>
        <v>7.2639225181598066E-3</v>
      </c>
      <c r="V2791" s="5">
        <f>L2791/26457</f>
        <v>5.669577049552103E-4</v>
      </c>
    </row>
    <row r="2792" spans="1:22" ht="48" x14ac:dyDescent="0.2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5">
        <f>E2792/D2792</f>
        <v>2.4E-2</v>
      </c>
      <c r="P2792" s="6">
        <f>IF(E2792=0,0,E2792/L2792)</f>
        <v>60</v>
      </c>
      <c r="Q2792" t="str">
        <f>LEFT(N2792,FIND("/",N2792)-1)</f>
        <v>publishing</v>
      </c>
      <c r="R2792" t="str">
        <f>RIGHT(N2792,LEN(N2792)-FIND("/",N2792))</f>
        <v>fiction</v>
      </c>
      <c r="S2792" s="10">
        <f>(((J2792/60)/60)/24)+DATE(1970,1,1)</f>
        <v>41614.563194444447</v>
      </c>
      <c r="T2792" s="10">
        <f>(((I2792/60)/60)/24)+DATE(1970,1,1)</f>
        <v>41644.563194444447</v>
      </c>
      <c r="U2792" s="5">
        <f>P2792/3304</f>
        <v>1.8159806295399514E-2</v>
      </c>
      <c r="V2792" s="5">
        <f>L2792/26457</f>
        <v>2.2678308198208414E-4</v>
      </c>
    </row>
    <row r="2793" spans="1:22" ht="48" x14ac:dyDescent="0.2">
      <c r="A2793">
        <v>220</v>
      </c>
      <c r="B2793" s="3" t="s">
        <v>222</v>
      </c>
      <c r="C2793" s="3" t="s">
        <v>4330</v>
      </c>
      <c r="D2793">
        <v>50000</v>
      </c>
      <c r="E2793">
        <v>360</v>
      </c>
      <c r="F2793" t="s">
        <v>8221</v>
      </c>
      <c r="G2793" t="s">
        <v>8224</v>
      </c>
      <c r="H2793" t="s">
        <v>8246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8268</v>
      </c>
      <c r="O2793" s="5">
        <f>E2793/D2793</f>
        <v>7.1999999999999998E-3</v>
      </c>
      <c r="P2793" s="6">
        <f>IF(E2793=0,0,E2793/L2793)</f>
        <v>120</v>
      </c>
      <c r="Q2793" t="str">
        <f>LEFT(N2793,FIND("/",N2793)-1)</f>
        <v>film &amp; video</v>
      </c>
      <c r="R2793" t="str">
        <f>RIGHT(N2793,LEN(N2793)-FIND("/",N2793))</f>
        <v>drama</v>
      </c>
      <c r="S2793" s="10">
        <f>(((J2793/60)/60)/24)+DATE(1970,1,1)</f>
        <v>42195.643865740742</v>
      </c>
      <c r="T2793" s="10">
        <f>(((I2793/60)/60)/24)+DATE(1970,1,1)</f>
        <v>42236.837499999994</v>
      </c>
      <c r="U2793" s="5">
        <f>P2793/3304</f>
        <v>3.6319612590799029E-2</v>
      </c>
      <c r="V2793" s="5">
        <f>L2793/26457</f>
        <v>1.1339154099104207E-4</v>
      </c>
    </row>
    <row r="2794" spans="1:22" ht="48" x14ac:dyDescent="0.2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5">
        <f>E2794/D2794</f>
        <v>7.1799999999999998E-3</v>
      </c>
      <c r="P2794" s="6">
        <f>IF(E2794=0,0,E2794/L2794)</f>
        <v>35.9</v>
      </c>
      <c r="Q2794" t="str">
        <f>LEFT(N2794,FIND("/",N2794)-1)</f>
        <v>film &amp; video</v>
      </c>
      <c r="R2794" t="str">
        <f>RIGHT(N2794,LEN(N2794)-FIND("/",N2794))</f>
        <v>science fiction</v>
      </c>
      <c r="S2794" s="10">
        <f>(((J2794/60)/60)/24)+DATE(1970,1,1)</f>
        <v>41933.586157407408</v>
      </c>
      <c r="T2794" s="10">
        <f>(((I2794/60)/60)/24)+DATE(1970,1,1)</f>
        <v>41975.627824074079</v>
      </c>
      <c r="U2794" s="5">
        <f>P2794/3304</f>
        <v>1.0865617433414044E-2</v>
      </c>
      <c r="V2794" s="5">
        <f>L2794/26457</f>
        <v>3.7797180330347355E-4</v>
      </c>
    </row>
    <row r="2795" spans="1:22" ht="48" x14ac:dyDescent="0.2">
      <c r="A2795">
        <v>3740</v>
      </c>
      <c r="B2795" s="3" t="s">
        <v>3737</v>
      </c>
      <c r="C2795" s="3" t="s">
        <v>7850</v>
      </c>
      <c r="D2795">
        <v>2000</v>
      </c>
      <c r="E2795">
        <v>358</v>
      </c>
      <c r="F2795" t="s">
        <v>8221</v>
      </c>
      <c r="G2795" t="s">
        <v>8224</v>
      </c>
      <c r="H2795" t="s">
        <v>8246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8271</v>
      </c>
      <c r="O2795" s="5">
        <f>E2795/D2795</f>
        <v>0.17899999999999999</v>
      </c>
      <c r="P2795" s="6">
        <f>IF(E2795=0,0,E2795/L2795)</f>
        <v>25.571428571428573</v>
      </c>
      <c r="Q2795" t="str">
        <f>LEFT(N2795,FIND("/",N2795)-1)</f>
        <v>theater</v>
      </c>
      <c r="R2795" t="str">
        <f>RIGHT(N2795,LEN(N2795)-FIND("/",N2795))</f>
        <v>plays</v>
      </c>
      <c r="S2795" s="10">
        <f>(((J2795/60)/60)/24)+DATE(1970,1,1)</f>
        <v>41833.089756944442</v>
      </c>
      <c r="T2795" s="10">
        <f>(((I2795/60)/60)/24)+DATE(1970,1,1)</f>
        <v>41863.079143518517</v>
      </c>
      <c r="U2795" s="5">
        <f>P2795/3304</f>
        <v>7.7395364925631274E-3</v>
      </c>
      <c r="V2795" s="5">
        <f>L2795/26457</f>
        <v>5.2916052462486296E-4</v>
      </c>
    </row>
    <row r="2796" spans="1:22" ht="48" x14ac:dyDescent="0.2">
      <c r="A2796">
        <v>2650</v>
      </c>
      <c r="B2796" s="3" t="s">
        <v>2650</v>
      </c>
      <c r="C2796" s="3" t="s">
        <v>6760</v>
      </c>
      <c r="D2796">
        <v>60000</v>
      </c>
      <c r="E2796">
        <v>358</v>
      </c>
      <c r="F2796" t="s">
        <v>8220</v>
      </c>
      <c r="G2796" t="s">
        <v>8224</v>
      </c>
      <c r="H2796" t="s">
        <v>8246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8301</v>
      </c>
      <c r="O2796" s="5">
        <f>E2796/D2796</f>
        <v>5.966666666666667E-3</v>
      </c>
      <c r="P2796" s="6">
        <f>IF(E2796=0,0,E2796/L2796)</f>
        <v>71.599999999999994</v>
      </c>
      <c r="Q2796" t="str">
        <f>LEFT(N2796,FIND("/",N2796)-1)</f>
        <v>technology</v>
      </c>
      <c r="R2796" t="str">
        <f>RIGHT(N2796,LEN(N2796)-FIND("/",N2796))</f>
        <v>space exploration</v>
      </c>
      <c r="S2796" s="10">
        <f>(((J2796/60)/60)/24)+DATE(1970,1,1)</f>
        <v>42695.624340277776</v>
      </c>
      <c r="T2796" s="10">
        <f>(((I2796/60)/60)/24)+DATE(1970,1,1)</f>
        <v>42725.624340277776</v>
      </c>
      <c r="U2796" s="5">
        <f>P2796/3304</f>
        <v>2.1670702179176753E-2</v>
      </c>
      <c r="V2796" s="5">
        <f>L2796/26457</f>
        <v>1.8898590165173677E-4</v>
      </c>
    </row>
    <row r="2797" spans="1:22" ht="48" x14ac:dyDescent="0.2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5">
        <f>E2797/D2797</f>
        <v>1.0142857142857142</v>
      </c>
      <c r="P2797" s="6">
        <f>IF(E2797=0,0,E2797/L2797)</f>
        <v>59.166666666666664</v>
      </c>
      <c r="Q2797" t="str">
        <f>LEFT(N2797,FIND("/",N2797)-1)</f>
        <v>theater</v>
      </c>
      <c r="R2797" t="str">
        <f>RIGHT(N2797,LEN(N2797)-FIND("/",N2797))</f>
        <v>plays</v>
      </c>
      <c r="S2797" s="10">
        <f>(((J2797/60)/60)/24)+DATE(1970,1,1)</f>
        <v>42230.662731481483</v>
      </c>
      <c r="T2797" s="10">
        <f>(((I2797/60)/60)/24)+DATE(1970,1,1)</f>
        <v>42245.165972222225</v>
      </c>
      <c r="U2797" s="5">
        <f>P2797/3304</f>
        <v>1.7907586763518966E-2</v>
      </c>
      <c r="V2797" s="5">
        <f>L2797/26457</f>
        <v>2.2678308198208414E-4</v>
      </c>
    </row>
    <row r="2798" spans="1:22" ht="48" x14ac:dyDescent="0.2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5">
        <f>E2798/D2798</f>
        <v>1.0172910662824208</v>
      </c>
      <c r="P2798" s="6">
        <f>IF(E2798=0,0,E2798/L2798)</f>
        <v>25.214285714285715</v>
      </c>
      <c r="Q2798" t="str">
        <f>LEFT(N2798,FIND("/",N2798)-1)</f>
        <v>technology</v>
      </c>
      <c r="R2798" t="str">
        <f>RIGHT(N2798,LEN(N2798)-FIND("/",N2798))</f>
        <v>space exploration</v>
      </c>
      <c r="S2798" s="10">
        <f>(((J2798/60)/60)/24)+DATE(1970,1,1)</f>
        <v>41989.913136574076</v>
      </c>
      <c r="T2798" s="10">
        <f>(((I2798/60)/60)/24)+DATE(1970,1,1)</f>
        <v>42019.913136574076</v>
      </c>
      <c r="U2798" s="5">
        <f>P2798/3304</f>
        <v>7.6314424074714633E-3</v>
      </c>
      <c r="V2798" s="5">
        <f>L2798/26457</f>
        <v>5.2916052462486296E-4</v>
      </c>
    </row>
    <row r="2799" spans="1:22" ht="48" x14ac:dyDescent="0.2">
      <c r="A2799">
        <v>3787</v>
      </c>
      <c r="B2799" s="3" t="s">
        <v>3784</v>
      </c>
      <c r="C2799" s="3" t="s">
        <v>7897</v>
      </c>
      <c r="D2799">
        <v>350</v>
      </c>
      <c r="E2799">
        <v>351</v>
      </c>
      <c r="F2799" t="s">
        <v>8219</v>
      </c>
      <c r="G2799" t="s">
        <v>8224</v>
      </c>
      <c r="H2799" t="s">
        <v>8246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8305</v>
      </c>
      <c r="O2799" s="5">
        <f>E2799/D2799</f>
        <v>1.0028571428571429</v>
      </c>
      <c r="P2799" s="6">
        <f>IF(E2799=0,0,E2799/L2799)</f>
        <v>35.1</v>
      </c>
      <c r="Q2799" t="str">
        <f>LEFT(N2799,FIND("/",N2799)-1)</f>
        <v>theater</v>
      </c>
      <c r="R2799" t="str">
        <f>RIGHT(N2799,LEN(N2799)-FIND("/",N2799))</f>
        <v>musical</v>
      </c>
      <c r="S2799" s="10">
        <f>(((J2799/60)/60)/24)+DATE(1970,1,1)</f>
        <v>42167.534791666665</v>
      </c>
      <c r="T2799" s="10">
        <f>(((I2799/60)/60)/24)+DATE(1970,1,1)</f>
        <v>42196.165972222225</v>
      </c>
      <c r="U2799" s="5">
        <f>P2799/3304</f>
        <v>1.0623486682808717E-2</v>
      </c>
      <c r="V2799" s="5">
        <f>L2799/26457</f>
        <v>3.7797180330347355E-4</v>
      </c>
    </row>
    <row r="2800" spans="1:22" ht="48" x14ac:dyDescent="0.2">
      <c r="A2800">
        <v>774</v>
      </c>
      <c r="B2800" s="3" t="s">
        <v>775</v>
      </c>
      <c r="C2800" s="3" t="s">
        <v>4884</v>
      </c>
      <c r="D2800">
        <v>500</v>
      </c>
      <c r="E2800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5">
        <f>E2800/D2800</f>
        <v>0.70199999999999996</v>
      </c>
      <c r="P2800" s="6">
        <f>IF(E2800=0,0,E2800/L2800)</f>
        <v>39</v>
      </c>
      <c r="Q2800" t="str">
        <f>LEFT(N2800,FIND("/",N2800)-1)</f>
        <v>publishing</v>
      </c>
      <c r="R2800" t="str">
        <f>RIGHT(N2800,LEN(N2800)-FIND("/",N2800))</f>
        <v>fiction</v>
      </c>
      <c r="S2800" s="10">
        <f>(((J2800/60)/60)/24)+DATE(1970,1,1)</f>
        <v>41663.780300925922</v>
      </c>
      <c r="T2800" s="10">
        <f>(((I2800/60)/60)/24)+DATE(1970,1,1)</f>
        <v>41693.780300925922</v>
      </c>
      <c r="U2800" s="5">
        <f>P2800/3304</f>
        <v>1.1803874092009685E-2</v>
      </c>
      <c r="V2800" s="5">
        <f>L2800/26457</f>
        <v>3.4017462297312621E-4</v>
      </c>
    </row>
    <row r="2801" spans="1:22" ht="48" x14ac:dyDescent="0.2">
      <c r="A2801">
        <v>1567</v>
      </c>
      <c r="B2801" s="3" t="s">
        <v>1568</v>
      </c>
      <c r="C2801" s="3" t="s">
        <v>5677</v>
      </c>
      <c r="D2801">
        <v>8500</v>
      </c>
      <c r="E2801">
        <v>350</v>
      </c>
      <c r="F2801" t="s">
        <v>8220</v>
      </c>
      <c r="G2801" t="s">
        <v>8224</v>
      </c>
      <c r="H2801" t="s">
        <v>8246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8290</v>
      </c>
      <c r="O2801" s="5">
        <f>E2801/D2801</f>
        <v>4.1176470588235294E-2</v>
      </c>
      <c r="P2801" s="6">
        <f>IF(E2801=0,0,E2801/L2801)</f>
        <v>26.923076923076923</v>
      </c>
      <c r="Q2801" t="str">
        <f>LEFT(N2801,FIND("/",N2801)-1)</f>
        <v>publishing</v>
      </c>
      <c r="R2801" t="str">
        <f>RIGHT(N2801,LEN(N2801)-FIND("/",N2801))</f>
        <v>art books</v>
      </c>
      <c r="S2801" s="10">
        <f>(((J2801/60)/60)/24)+DATE(1970,1,1)</f>
        <v>41671.936863425923</v>
      </c>
      <c r="T2801" s="10">
        <f>(((I2801/60)/60)/24)+DATE(1970,1,1)</f>
        <v>41687</v>
      </c>
      <c r="U2801" s="5">
        <f>P2801/3304</f>
        <v>8.1486310299869625E-3</v>
      </c>
      <c r="V2801" s="5">
        <f>L2801/26457</f>
        <v>4.9136334429451562E-4</v>
      </c>
    </row>
    <row r="2802" spans="1:22" ht="48" x14ac:dyDescent="0.2">
      <c r="A2802">
        <v>4081</v>
      </c>
      <c r="B2802" s="3" t="s">
        <v>4077</v>
      </c>
      <c r="C2802" s="3" t="s">
        <v>8184</v>
      </c>
      <c r="D2802">
        <v>2224</v>
      </c>
      <c r="E2802">
        <v>350</v>
      </c>
      <c r="F2802" t="s">
        <v>8221</v>
      </c>
      <c r="G2802" t="s">
        <v>8224</v>
      </c>
      <c r="H2802" t="s">
        <v>8246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8271</v>
      </c>
      <c r="O2802" s="5">
        <f>E2802/D2802</f>
        <v>0.15737410071942445</v>
      </c>
      <c r="P2802" s="6">
        <f>IF(E2802=0,0,E2802/L2802)</f>
        <v>29.166666666666668</v>
      </c>
      <c r="Q2802" t="str">
        <f>LEFT(N2802,FIND("/",N2802)-1)</f>
        <v>theater</v>
      </c>
      <c r="R2802" t="str">
        <f>RIGHT(N2802,LEN(N2802)-FIND("/",N2802))</f>
        <v>plays</v>
      </c>
      <c r="S2802" s="10">
        <f>(((J2802/60)/60)/24)+DATE(1970,1,1)</f>
        <v>42041.581307870365</v>
      </c>
      <c r="T2802" s="10">
        <f>(((I2802/60)/60)/24)+DATE(1970,1,1)</f>
        <v>42071.539641203708</v>
      </c>
      <c r="U2802" s="5">
        <f>P2802/3304</f>
        <v>8.8276836158192092E-3</v>
      </c>
      <c r="V2802" s="5">
        <f>L2802/26457</f>
        <v>4.5356616396416828E-4</v>
      </c>
    </row>
    <row r="2803" spans="1:22" ht="48" x14ac:dyDescent="0.2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8271</v>
      </c>
      <c r="O2803" s="5">
        <f>E2803/D2803</f>
        <v>1.4</v>
      </c>
      <c r="P2803" s="6">
        <f>IF(E2803=0,0,E2803/L2803)</f>
        <v>35</v>
      </c>
      <c r="Q2803" t="str">
        <f>LEFT(N2803,FIND("/",N2803)-1)</f>
        <v>theater</v>
      </c>
      <c r="R2803" t="str">
        <f>RIGHT(N2803,LEN(N2803)-FIND("/",N2803))</f>
        <v>plays</v>
      </c>
      <c r="S2803" s="10">
        <f>(((J2803/60)/60)/24)+DATE(1970,1,1)</f>
        <v>42088.911354166667</v>
      </c>
      <c r="T2803" s="10">
        <f>(((I2803/60)/60)/24)+DATE(1970,1,1)</f>
        <v>42118.911354166667</v>
      </c>
      <c r="U2803" s="5">
        <f>P2803/3304</f>
        <v>1.059322033898305E-2</v>
      </c>
      <c r="V2803" s="5">
        <f>L2803/26457</f>
        <v>3.7797180330347355E-4</v>
      </c>
    </row>
    <row r="2804" spans="1:22" ht="48" x14ac:dyDescent="0.2">
      <c r="A2804">
        <v>629</v>
      </c>
      <c r="B2804" s="3" t="s">
        <v>630</v>
      </c>
      <c r="C2804" s="3" t="s">
        <v>4739</v>
      </c>
      <c r="D2804">
        <v>200000</v>
      </c>
      <c r="E2804">
        <v>350</v>
      </c>
      <c r="F2804" t="s">
        <v>8220</v>
      </c>
      <c r="G2804" t="s">
        <v>8226</v>
      </c>
      <c r="H2804" t="s">
        <v>8248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8272</v>
      </c>
      <c r="O2804" s="5">
        <f>E2804/D2804</f>
        <v>1.75E-3</v>
      </c>
      <c r="P2804" s="6">
        <f>IF(E2804=0,0,E2804/L2804)</f>
        <v>116.66666666666667</v>
      </c>
      <c r="Q2804" t="str">
        <f>LEFT(N2804,FIND("/",N2804)-1)</f>
        <v>technology</v>
      </c>
      <c r="R2804" t="str">
        <f>RIGHT(N2804,LEN(N2804)-FIND("/",N2804))</f>
        <v>web</v>
      </c>
      <c r="S2804" s="10">
        <f>(((J2804/60)/60)/24)+DATE(1970,1,1)</f>
        <v>42474.637824074074</v>
      </c>
      <c r="T2804" s="10">
        <f>(((I2804/60)/60)/24)+DATE(1970,1,1)</f>
        <v>42504.637824074074</v>
      </c>
      <c r="U2804" s="5">
        <f>P2804/3304</f>
        <v>3.5310734463276837E-2</v>
      </c>
      <c r="V2804" s="5">
        <f>L2804/26457</f>
        <v>1.1339154099104207E-4</v>
      </c>
    </row>
    <row r="2805" spans="1:22" ht="48" x14ac:dyDescent="0.2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5">
        <f>E2805/D2805</f>
        <v>3.892538925389254E-3</v>
      </c>
      <c r="P2805" s="6">
        <f>IF(E2805=0,0,E2805/L2805)</f>
        <v>38.444444444444443</v>
      </c>
      <c r="Q2805" t="str">
        <f>LEFT(N2805,FIND("/",N2805)-1)</f>
        <v>technology</v>
      </c>
      <c r="R2805" t="str">
        <f>RIGHT(N2805,LEN(N2805)-FIND("/",N2805))</f>
        <v>web</v>
      </c>
      <c r="S2805" s="10">
        <f>(((J2805/60)/60)/24)+DATE(1970,1,1)</f>
        <v>41963.050127314811</v>
      </c>
      <c r="T2805" s="10">
        <f>(((I2805/60)/60)/24)+DATE(1970,1,1)</f>
        <v>42022.05</v>
      </c>
      <c r="U2805" s="5">
        <f>P2805/3304</f>
        <v>1.1635727737422653E-2</v>
      </c>
      <c r="V2805" s="5">
        <f>L2805/26457</f>
        <v>3.4017462297312621E-4</v>
      </c>
    </row>
    <row r="2806" spans="1:22" ht="48" x14ac:dyDescent="0.2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5">
        <f>E2806/D2806</f>
        <v>6.8999999999999997E-4</v>
      </c>
      <c r="P2806" s="6">
        <f>IF(E2806=0,0,E2806/L2806)</f>
        <v>69</v>
      </c>
      <c r="Q2806" t="str">
        <f>LEFT(N2806,FIND("/",N2806)-1)</f>
        <v>film &amp; video</v>
      </c>
      <c r="R2806" t="str">
        <f>RIGHT(N2806,LEN(N2806)-FIND("/",N2806))</f>
        <v>drama</v>
      </c>
      <c r="S2806" s="10">
        <f>(((J2806/60)/60)/24)+DATE(1970,1,1)</f>
        <v>42556.690706018519</v>
      </c>
      <c r="T2806" s="10">
        <f>(((I2806/60)/60)/24)+DATE(1970,1,1)</f>
        <v>42616.690706018519</v>
      </c>
      <c r="U2806" s="5">
        <f>P2806/3304</f>
        <v>2.0883777239709442E-2</v>
      </c>
      <c r="V2806" s="5">
        <f>L2806/26457</f>
        <v>1.8898590165173677E-4</v>
      </c>
    </row>
    <row r="2807" spans="1:22" ht="48" x14ac:dyDescent="0.2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5">
        <f>E2807/D2807</f>
        <v>0.38333333333333336</v>
      </c>
      <c r="P2807" s="6">
        <f>IF(E2807=0,0,E2807/L2807)</f>
        <v>69</v>
      </c>
      <c r="Q2807" t="str">
        <f>LEFT(N2807,FIND("/",N2807)-1)</f>
        <v>music</v>
      </c>
      <c r="R2807" t="str">
        <f>RIGHT(N2807,LEN(N2807)-FIND("/",N2807))</f>
        <v>jazz</v>
      </c>
      <c r="S2807" s="10">
        <f>(((J2807/60)/60)/24)+DATE(1970,1,1)</f>
        <v>40312.915578703702</v>
      </c>
      <c r="T2807" s="10">
        <f>(((I2807/60)/60)/24)+DATE(1970,1,1)</f>
        <v>40354.897222222222</v>
      </c>
      <c r="U2807" s="5">
        <f>P2807/3304</f>
        <v>2.0883777239709442E-2</v>
      </c>
      <c r="V2807" s="5">
        <f>L2807/26457</f>
        <v>1.8898590165173677E-4</v>
      </c>
    </row>
    <row r="2808" spans="1:22" ht="48" x14ac:dyDescent="0.2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5">
        <f>E2808/D2808</f>
        <v>5.6833333333333333E-2</v>
      </c>
      <c r="P2808" s="6">
        <f>IF(E2808=0,0,E2808/L2808)</f>
        <v>37.888888888888886</v>
      </c>
      <c r="Q2808" t="str">
        <f>LEFT(N2808,FIND("/",N2808)-1)</f>
        <v>technology</v>
      </c>
      <c r="R2808" t="str">
        <f>RIGHT(N2808,LEN(N2808)-FIND("/",N2808))</f>
        <v>web</v>
      </c>
      <c r="S2808" s="10">
        <f>(((J2808/60)/60)/24)+DATE(1970,1,1)</f>
        <v>42532.774745370371</v>
      </c>
      <c r="T2808" s="10">
        <f>(((I2808/60)/60)/24)+DATE(1970,1,1)</f>
        <v>42552.774745370371</v>
      </c>
      <c r="U2808" s="5">
        <f>P2808/3304</f>
        <v>1.1467581382835618E-2</v>
      </c>
      <c r="V2808" s="5">
        <f>L2808/26457</f>
        <v>3.4017462297312621E-4</v>
      </c>
    </row>
    <row r="2809" spans="1:22" ht="48" x14ac:dyDescent="0.2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5">
        <f>E2809/D2809</f>
        <v>1.1333333333333333</v>
      </c>
      <c r="P2809" s="6">
        <f>IF(E2809=0,0,E2809/L2809)</f>
        <v>20</v>
      </c>
      <c r="Q2809" t="str">
        <f>LEFT(N2809,FIND("/",N2809)-1)</f>
        <v>theater</v>
      </c>
      <c r="R2809" t="str">
        <f>RIGHT(N2809,LEN(N2809)-FIND("/",N2809))</f>
        <v>plays</v>
      </c>
      <c r="S2809" s="10">
        <f>(((J2809/60)/60)/24)+DATE(1970,1,1)</f>
        <v>41918.880833333329</v>
      </c>
      <c r="T2809" s="10">
        <f>(((I2809/60)/60)/24)+DATE(1970,1,1)</f>
        <v>41946</v>
      </c>
      <c r="U2809" s="5">
        <f>P2809/3304</f>
        <v>6.0532687651331718E-3</v>
      </c>
      <c r="V2809" s="5">
        <f>L2809/26457</f>
        <v>6.4255206561590508E-4</v>
      </c>
    </row>
    <row r="2810" spans="1:22" ht="48" x14ac:dyDescent="0.2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5">
        <f>E2810/D2810</f>
        <v>7.5111111111111115E-2</v>
      </c>
      <c r="P2810" s="6">
        <f>IF(E2810=0,0,E2810/L2810)</f>
        <v>37.555555555555557</v>
      </c>
      <c r="Q2810" t="str">
        <f>LEFT(N2810,FIND("/",N2810)-1)</f>
        <v>film &amp; video</v>
      </c>
      <c r="R2810" t="str">
        <f>RIGHT(N2810,LEN(N2810)-FIND("/",N2810))</f>
        <v>science fiction</v>
      </c>
      <c r="S2810" s="10">
        <f>(((J2810/60)/60)/24)+DATE(1970,1,1)</f>
        <v>42200.542268518519</v>
      </c>
      <c r="T2810" s="10">
        <f>(((I2810/60)/60)/24)+DATE(1970,1,1)</f>
        <v>42227.542268518519</v>
      </c>
      <c r="U2810" s="5">
        <f>P2810/3304</f>
        <v>1.1366693570083401E-2</v>
      </c>
      <c r="V2810" s="5">
        <f>L2810/26457</f>
        <v>3.4017462297312621E-4</v>
      </c>
    </row>
    <row r="2811" spans="1:22" ht="48" x14ac:dyDescent="0.2">
      <c r="A2811">
        <v>2415</v>
      </c>
      <c r="B2811" s="3" t="s">
        <v>2416</v>
      </c>
      <c r="C2811" s="3" t="s">
        <v>6525</v>
      </c>
      <c r="D2811">
        <v>60000</v>
      </c>
      <c r="E2811">
        <v>335</v>
      </c>
      <c r="F2811" t="s">
        <v>8221</v>
      </c>
      <c r="G2811" t="s">
        <v>8224</v>
      </c>
      <c r="H2811" t="s">
        <v>8246</v>
      </c>
      <c r="I2811">
        <v>1468615346</v>
      </c>
      <c r="J2811">
        <v>1466023346</v>
      </c>
      <c r="K2811" t="b">
        <v>0</v>
      </c>
      <c r="L2811">
        <v>6</v>
      </c>
      <c r="M2811" t="b">
        <v>0</v>
      </c>
      <c r="N2811" t="s">
        <v>8284</v>
      </c>
      <c r="O2811" s="5">
        <f>E2811/D2811</f>
        <v>5.5833333333333334E-3</v>
      </c>
      <c r="P2811" s="6">
        <f>IF(E2811=0,0,E2811/L2811)</f>
        <v>55.833333333333336</v>
      </c>
      <c r="Q2811" t="str">
        <f>LEFT(N2811,FIND("/",N2811)-1)</f>
        <v>food</v>
      </c>
      <c r="R2811" t="str">
        <f>RIGHT(N2811,LEN(N2811)-FIND("/",N2811))</f>
        <v>food trucks</v>
      </c>
      <c r="S2811" s="10">
        <f>(((J2811/60)/60)/24)+DATE(1970,1,1)</f>
        <v>42536.862800925926</v>
      </c>
      <c r="T2811" s="10">
        <f>(((I2811/60)/60)/24)+DATE(1970,1,1)</f>
        <v>42566.862800925926</v>
      </c>
      <c r="U2811" s="5">
        <f>P2811/3304</f>
        <v>1.6898708635996771E-2</v>
      </c>
      <c r="V2811" s="5">
        <f>L2811/26457</f>
        <v>2.2678308198208414E-4</v>
      </c>
    </row>
    <row r="2812" spans="1:22" ht="32" x14ac:dyDescent="0.2">
      <c r="A2812">
        <v>3060</v>
      </c>
      <c r="B2812" s="3" t="s">
        <v>3060</v>
      </c>
      <c r="C2812" s="3" t="s">
        <v>7170</v>
      </c>
      <c r="D2812">
        <v>220000</v>
      </c>
      <c r="E2812">
        <v>335</v>
      </c>
      <c r="F2812" t="s">
        <v>8221</v>
      </c>
      <c r="G2812" t="s">
        <v>8224</v>
      </c>
      <c r="H2812" t="s">
        <v>8246</v>
      </c>
      <c r="I2812">
        <v>1443422134</v>
      </c>
      <c r="J2812">
        <v>1440830134</v>
      </c>
      <c r="K2812" t="b">
        <v>0</v>
      </c>
      <c r="L2812">
        <v>6</v>
      </c>
      <c r="M2812" t="b">
        <v>0</v>
      </c>
      <c r="N2812" t="s">
        <v>8303</v>
      </c>
      <c r="O2812" s="5">
        <f>E2812/D2812</f>
        <v>1.5227272727272728E-3</v>
      </c>
      <c r="P2812" s="6">
        <f>IF(E2812=0,0,E2812/L2812)</f>
        <v>55.833333333333336</v>
      </c>
      <c r="Q2812" t="str">
        <f>LEFT(N2812,FIND("/",N2812)-1)</f>
        <v>theater</v>
      </c>
      <c r="R2812" t="str">
        <f>RIGHT(N2812,LEN(N2812)-FIND("/",N2812))</f>
        <v>spaces</v>
      </c>
      <c r="S2812" s="10">
        <f>(((J2812/60)/60)/24)+DATE(1970,1,1)</f>
        <v>42245.274699074071</v>
      </c>
      <c r="T2812" s="10">
        <f>(((I2812/60)/60)/24)+DATE(1970,1,1)</f>
        <v>42275.274699074071</v>
      </c>
      <c r="U2812" s="5">
        <f>P2812/3304</f>
        <v>1.6898708635996771E-2</v>
      </c>
      <c r="V2812" s="5">
        <f>L2812/26457</f>
        <v>2.2678308198208414E-4</v>
      </c>
    </row>
    <row r="2813" spans="1:22" ht="48" x14ac:dyDescent="0.2">
      <c r="A2813">
        <v>504</v>
      </c>
      <c r="B2813" s="3" t="s">
        <v>505</v>
      </c>
      <c r="C2813" s="3" t="s">
        <v>4614</v>
      </c>
      <c r="D2813">
        <v>24500</v>
      </c>
      <c r="E2813">
        <v>335</v>
      </c>
      <c r="F2813" t="s">
        <v>8221</v>
      </c>
      <c r="G2813" t="s">
        <v>8224</v>
      </c>
      <c r="H2813" t="s">
        <v>8246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8270</v>
      </c>
      <c r="O2813" s="5">
        <f>E2813/D2813</f>
        <v>1.3673469387755101E-2</v>
      </c>
      <c r="P2813" s="6">
        <f>IF(E2813=0,0,E2813/L2813)</f>
        <v>67</v>
      </c>
      <c r="Q2813" t="str">
        <f>LEFT(N2813,FIND("/",N2813)-1)</f>
        <v>film &amp; video</v>
      </c>
      <c r="R2813" t="str">
        <f>RIGHT(N2813,LEN(N2813)-FIND("/",N2813))</f>
        <v>animation</v>
      </c>
      <c r="S2813" s="10">
        <f>(((J2813/60)/60)/24)+DATE(1970,1,1)</f>
        <v>40949.98364583333</v>
      </c>
      <c r="T2813" s="10">
        <f>(((I2813/60)/60)/24)+DATE(1970,1,1)</f>
        <v>41009.941979166666</v>
      </c>
      <c r="U2813" s="5">
        <f>P2813/3304</f>
        <v>2.0278450363196126E-2</v>
      </c>
      <c r="V2813" s="5">
        <f>L2813/26457</f>
        <v>1.8898590165173677E-4</v>
      </c>
    </row>
    <row r="2814" spans="1:22" ht="48" x14ac:dyDescent="0.2">
      <c r="A2814">
        <v>1776</v>
      </c>
      <c r="B2814" s="3" t="s">
        <v>1777</v>
      </c>
      <c r="C2814" s="3" t="s">
        <v>5886</v>
      </c>
      <c r="D2814">
        <v>5000</v>
      </c>
      <c r="E2814">
        <v>335</v>
      </c>
      <c r="F2814" t="s">
        <v>8221</v>
      </c>
      <c r="G2814" t="s">
        <v>8225</v>
      </c>
      <c r="H2814" t="s">
        <v>8247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8285</v>
      </c>
      <c r="O2814" s="5">
        <f>E2814/D2814</f>
        <v>6.7000000000000004E-2</v>
      </c>
      <c r="P2814" s="6">
        <f>IF(E2814=0,0,E2814/L2814)</f>
        <v>83.75</v>
      </c>
      <c r="Q2814" t="str">
        <f>LEFT(N2814,FIND("/",N2814)-1)</f>
        <v>photography</v>
      </c>
      <c r="R2814" t="str">
        <f>RIGHT(N2814,LEN(N2814)-FIND("/",N2814))</f>
        <v>photobooks</v>
      </c>
      <c r="S2814" s="10">
        <f>(((J2814/60)/60)/24)+DATE(1970,1,1)</f>
        <v>41905.95684027778</v>
      </c>
      <c r="T2814" s="10">
        <f>(((I2814/60)/60)/24)+DATE(1970,1,1)</f>
        <v>41941.95684027778</v>
      </c>
      <c r="U2814" s="5">
        <f>P2814/3304</f>
        <v>2.5348062953995158E-2</v>
      </c>
      <c r="V2814" s="5">
        <f>L2814/26457</f>
        <v>1.5118872132138944E-4</v>
      </c>
    </row>
    <row r="2815" spans="1:22" ht="48" x14ac:dyDescent="0.2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5">
        <f>E2815/D2815</f>
        <v>3.3399999999999999E-2</v>
      </c>
      <c r="P2815" s="6">
        <f>IF(E2815=0,0,E2815/L2815)</f>
        <v>20.875</v>
      </c>
      <c r="Q2815" t="str">
        <f>LEFT(N2815,FIND("/",N2815)-1)</f>
        <v>theater</v>
      </c>
      <c r="R2815" t="str">
        <f>RIGHT(N2815,LEN(N2815)-FIND("/",N2815))</f>
        <v>spaces</v>
      </c>
      <c r="S2815" s="10">
        <f>(((J2815/60)/60)/24)+DATE(1970,1,1)</f>
        <v>42690.733437499999</v>
      </c>
      <c r="T2815" s="10">
        <f>(((I2815/60)/60)/24)+DATE(1970,1,1)</f>
        <v>42711.733437499999</v>
      </c>
      <c r="U2815" s="5">
        <f>P2815/3304</f>
        <v>6.3180992736077482E-3</v>
      </c>
      <c r="V2815" s="5">
        <f>L2815/26457</f>
        <v>6.0475488528555774E-4</v>
      </c>
    </row>
    <row r="2816" spans="1:22" ht="48" x14ac:dyDescent="0.2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5">
        <f>E2816/D2816</f>
        <v>2.1999999999999999E-2</v>
      </c>
      <c r="P2816" s="6">
        <f>IF(E2816=0,0,E2816/L2816)</f>
        <v>55</v>
      </c>
      <c r="Q2816" t="str">
        <f>LEFT(N2816,FIND("/",N2816)-1)</f>
        <v>music</v>
      </c>
      <c r="R2816" t="str">
        <f>RIGHT(N2816,LEN(N2816)-FIND("/",N2816))</f>
        <v>jazz</v>
      </c>
      <c r="S2816" s="10">
        <f>(((J2816/60)/60)/24)+DATE(1970,1,1)</f>
        <v>41934.959756944445</v>
      </c>
      <c r="T2816" s="10">
        <f>(((I2816/60)/60)/24)+DATE(1970,1,1)</f>
        <v>41965.001423611116</v>
      </c>
      <c r="U2816" s="5">
        <f>P2816/3304</f>
        <v>1.6646489104116223E-2</v>
      </c>
      <c r="V2816" s="5">
        <f>L2816/26457</f>
        <v>2.2678308198208414E-4</v>
      </c>
    </row>
    <row r="2817" spans="1:22" ht="48" x14ac:dyDescent="0.2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5">
        <f>E2817/D2817</f>
        <v>0.109</v>
      </c>
      <c r="P2817" s="6">
        <f>IF(E2817=0,0,E2817/L2817)</f>
        <v>21.8</v>
      </c>
      <c r="Q2817" t="str">
        <f>LEFT(N2817,FIND("/",N2817)-1)</f>
        <v>music</v>
      </c>
      <c r="R2817" t="str">
        <f>RIGHT(N2817,LEN(N2817)-FIND("/",N2817))</f>
        <v>jazz</v>
      </c>
      <c r="S2817" s="10">
        <f>(((J2817/60)/60)/24)+DATE(1970,1,1)</f>
        <v>41288.942928240744</v>
      </c>
      <c r="T2817" s="10">
        <f>(((I2817/60)/60)/24)+DATE(1970,1,1)</f>
        <v>41318.942928240744</v>
      </c>
      <c r="U2817" s="5">
        <f>P2817/3304</f>
        <v>6.5980629539951572E-3</v>
      </c>
      <c r="V2817" s="5">
        <f>L2817/26457</f>
        <v>5.669577049552103E-4</v>
      </c>
    </row>
    <row r="2818" spans="1:22" ht="48" x14ac:dyDescent="0.2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5">
        <f>E2818/D2818</f>
        <v>0.10877666666666666</v>
      </c>
      <c r="P2818" s="6">
        <f>IF(E2818=0,0,E2818/L2818)</f>
        <v>81.582499999999996</v>
      </c>
      <c r="Q2818" t="str">
        <f>LEFT(N2818,FIND("/",N2818)-1)</f>
        <v>technology</v>
      </c>
      <c r="R2818" t="str">
        <f>RIGHT(N2818,LEN(N2818)-FIND("/",N2818))</f>
        <v>web</v>
      </c>
      <c r="S2818" s="10">
        <f>(((J2818/60)/60)/24)+DATE(1970,1,1)</f>
        <v>42318.925532407404</v>
      </c>
      <c r="T2818" s="10">
        <f>(((I2818/60)/60)/24)+DATE(1970,1,1)</f>
        <v>42348.925532407404</v>
      </c>
      <c r="U2818" s="5">
        <f>P2818/3304</f>
        <v>2.469203995157385E-2</v>
      </c>
      <c r="V2818" s="5">
        <f>L2818/26457</f>
        <v>1.5118872132138944E-4</v>
      </c>
    </row>
    <row r="2819" spans="1:22" ht="48" x14ac:dyDescent="0.2">
      <c r="A2819">
        <v>871</v>
      </c>
      <c r="B2819" s="3" t="s">
        <v>872</v>
      </c>
      <c r="C2819" s="3" t="s">
        <v>4981</v>
      </c>
      <c r="D2819">
        <v>6000</v>
      </c>
      <c r="E2819">
        <v>325</v>
      </c>
      <c r="F2819" t="s">
        <v>8221</v>
      </c>
      <c r="G2819" t="s">
        <v>8224</v>
      </c>
      <c r="H2819" t="s">
        <v>8246</v>
      </c>
      <c r="I2819">
        <v>1385735295</v>
      </c>
      <c r="J2819">
        <v>1383139695</v>
      </c>
      <c r="K2819" t="b">
        <v>0</v>
      </c>
      <c r="L2819">
        <v>12</v>
      </c>
      <c r="M2819" t="b">
        <v>0</v>
      </c>
      <c r="N2819" t="s">
        <v>8278</v>
      </c>
      <c r="O2819" s="5">
        <f>E2819/D2819</f>
        <v>5.4166666666666669E-2</v>
      </c>
      <c r="P2819" s="6">
        <f>IF(E2819=0,0,E2819/L2819)</f>
        <v>27.083333333333332</v>
      </c>
      <c r="Q2819" t="str">
        <f>LEFT(N2819,FIND("/",N2819)-1)</f>
        <v>music</v>
      </c>
      <c r="R2819" t="str">
        <f>RIGHT(N2819,LEN(N2819)-FIND("/",N2819))</f>
        <v>jazz</v>
      </c>
      <c r="S2819" s="10">
        <f>(((J2819/60)/60)/24)+DATE(1970,1,1)</f>
        <v>41577.561284722222</v>
      </c>
      <c r="T2819" s="10">
        <f>(((I2819/60)/60)/24)+DATE(1970,1,1)</f>
        <v>41607.602951388886</v>
      </c>
      <c r="U2819" s="5">
        <f>P2819/3304</f>
        <v>8.1971347861178358E-3</v>
      </c>
      <c r="V2819" s="5">
        <f>L2819/26457</f>
        <v>4.5356616396416828E-4</v>
      </c>
    </row>
    <row r="2820" spans="1:22" ht="48" x14ac:dyDescent="0.2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5">
        <f>E2820/D2820</f>
        <v>3.2500000000000001E-2</v>
      </c>
      <c r="P2820" s="6">
        <f>IF(E2820=0,0,E2820/L2820)</f>
        <v>32.5</v>
      </c>
      <c r="Q2820" t="str">
        <f>LEFT(N2820,FIND("/",N2820)-1)</f>
        <v>film &amp; video</v>
      </c>
      <c r="R2820" t="str">
        <f>RIGHT(N2820,LEN(N2820)-FIND("/",N2820))</f>
        <v>drama</v>
      </c>
      <c r="S2820" s="10">
        <f>(((J2820/60)/60)/24)+DATE(1970,1,1)</f>
        <v>42216.977812500001</v>
      </c>
      <c r="T2820" s="10">
        <f>(((I2820/60)/60)/24)+DATE(1970,1,1)</f>
        <v>42246.227777777778</v>
      </c>
      <c r="U2820" s="5">
        <f>P2820/3304</f>
        <v>9.8365617433414047E-3</v>
      </c>
      <c r="V2820" s="5">
        <f>L2820/26457</f>
        <v>3.7797180330347355E-4</v>
      </c>
    </row>
    <row r="2821" spans="1:22" ht="48" x14ac:dyDescent="0.2">
      <c r="A2821">
        <v>168</v>
      </c>
      <c r="B2821" s="3" t="s">
        <v>170</v>
      </c>
      <c r="C2821" s="3" t="s">
        <v>4278</v>
      </c>
      <c r="D2821">
        <v>8000</v>
      </c>
      <c r="E2821">
        <v>325</v>
      </c>
      <c r="F2821" t="s">
        <v>8221</v>
      </c>
      <c r="G2821" t="s">
        <v>8224</v>
      </c>
      <c r="H2821" t="s">
        <v>8246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8268</v>
      </c>
      <c r="O2821" s="5">
        <f>E2821/D2821</f>
        <v>4.0625000000000001E-2</v>
      </c>
      <c r="P2821" s="6">
        <f>IF(E2821=0,0,E2821/L2821)</f>
        <v>108.33333333333333</v>
      </c>
      <c r="Q2821" t="str">
        <f>LEFT(N2821,FIND("/",N2821)-1)</f>
        <v>film &amp; video</v>
      </c>
      <c r="R2821" t="str">
        <f>RIGHT(N2821,LEN(N2821)-FIND("/",N2821))</f>
        <v>drama</v>
      </c>
      <c r="S2821" s="10">
        <f>(((J2821/60)/60)/24)+DATE(1970,1,1)</f>
        <v>42052.83530092593</v>
      </c>
      <c r="T2821" s="10">
        <f>(((I2821/60)/60)/24)+DATE(1970,1,1)</f>
        <v>42082.793634259258</v>
      </c>
      <c r="U2821" s="5">
        <f>P2821/3304</f>
        <v>3.2788539144471343E-2</v>
      </c>
      <c r="V2821" s="5">
        <f>L2821/26457</f>
        <v>1.1339154099104207E-4</v>
      </c>
    </row>
    <row r="2822" spans="1:22" ht="48" x14ac:dyDescent="0.2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8284</v>
      </c>
      <c r="O2822" s="5">
        <f>E2822/D2822</f>
        <v>6.5000000000000002E-2</v>
      </c>
      <c r="P2822" s="6">
        <f>IF(E2822=0,0,E2822/L2822)</f>
        <v>108.33333333333333</v>
      </c>
      <c r="Q2822" t="str">
        <f>LEFT(N2822,FIND("/",N2822)-1)</f>
        <v>food</v>
      </c>
      <c r="R2822" t="str">
        <f>RIGHT(N2822,LEN(N2822)-FIND("/",N2822))</f>
        <v>food trucks</v>
      </c>
      <c r="S2822" s="10">
        <f>(((J2822/60)/60)/24)+DATE(1970,1,1)</f>
        <v>42223.108865740738</v>
      </c>
      <c r="T2822" s="10">
        <f>(((I2822/60)/60)/24)+DATE(1970,1,1)</f>
        <v>42253.108865740738</v>
      </c>
      <c r="U2822" s="5">
        <f>P2822/3304</f>
        <v>3.2788539144471343E-2</v>
      </c>
      <c r="V2822" s="5">
        <f>L2822/26457</f>
        <v>1.1339154099104207E-4</v>
      </c>
    </row>
    <row r="2823" spans="1:22" ht="32" x14ac:dyDescent="0.2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8287</v>
      </c>
      <c r="O2823" s="5">
        <f>E2823/D2823</f>
        <v>4.5714285714285714E-2</v>
      </c>
      <c r="P2823" s="6">
        <f>IF(E2823=0,0,E2823/L2823)</f>
        <v>24.615384615384617</v>
      </c>
      <c r="Q2823" t="str">
        <f>LEFT(N2823,FIND("/",N2823)-1)</f>
        <v>publishing</v>
      </c>
      <c r="R2823" t="str">
        <f>RIGHT(N2823,LEN(N2823)-FIND("/",N2823))</f>
        <v>translations</v>
      </c>
      <c r="S2823" s="10">
        <f>(((J2823/60)/60)/24)+DATE(1970,1,1)</f>
        <v>41947.063645833332</v>
      </c>
      <c r="T2823" s="10">
        <f>(((I2823/60)/60)/24)+DATE(1970,1,1)</f>
        <v>41977.063645833332</v>
      </c>
      <c r="U2823" s="5">
        <f>P2823/3304</f>
        <v>7.4501769417023656E-3</v>
      </c>
      <c r="V2823" s="5">
        <f>L2823/26457</f>
        <v>4.9136334429451562E-4</v>
      </c>
    </row>
    <row r="2824" spans="1:22" ht="48" x14ac:dyDescent="0.2">
      <c r="A2824">
        <v>3974</v>
      </c>
      <c r="B2824" s="3" t="s">
        <v>3971</v>
      </c>
      <c r="C2824" s="3" t="s">
        <v>8081</v>
      </c>
      <c r="D2824">
        <v>1000</v>
      </c>
      <c r="E2824">
        <v>320</v>
      </c>
      <c r="F2824" t="s">
        <v>8221</v>
      </c>
      <c r="G2824" t="s">
        <v>8225</v>
      </c>
      <c r="H2824" t="s">
        <v>8247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8271</v>
      </c>
      <c r="O2824" s="5">
        <f>E2824/D2824</f>
        <v>0.32</v>
      </c>
      <c r="P2824" s="6">
        <f>IF(E2824=0,0,E2824/L2824)</f>
        <v>29.09090909090909</v>
      </c>
      <c r="Q2824" t="str">
        <f>LEFT(N2824,FIND("/",N2824)-1)</f>
        <v>theater</v>
      </c>
      <c r="R2824" t="str">
        <f>RIGHT(N2824,LEN(N2824)-FIND("/",N2824))</f>
        <v>plays</v>
      </c>
      <c r="S2824" s="10">
        <f>(((J2824/60)/60)/24)+DATE(1970,1,1)</f>
        <v>42493.546851851846</v>
      </c>
      <c r="T2824" s="10">
        <f>(((I2824/60)/60)/24)+DATE(1970,1,1)</f>
        <v>42523.546851851846</v>
      </c>
      <c r="U2824" s="5">
        <f>P2824/3304</f>
        <v>8.8047545674664312E-3</v>
      </c>
      <c r="V2824" s="5">
        <f>L2824/26457</f>
        <v>4.1576898363382094E-4</v>
      </c>
    </row>
    <row r="2825" spans="1:22" ht="48" x14ac:dyDescent="0.2">
      <c r="A2825">
        <v>3835</v>
      </c>
      <c r="B2825" s="3" t="s">
        <v>3832</v>
      </c>
      <c r="C2825" s="3" t="s">
        <v>7944</v>
      </c>
      <c r="D2825">
        <v>200</v>
      </c>
      <c r="E2825">
        <v>320</v>
      </c>
      <c r="F2825" t="s">
        <v>8219</v>
      </c>
      <c r="G2825" t="s">
        <v>8225</v>
      </c>
      <c r="H2825" t="s">
        <v>8247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8271</v>
      </c>
      <c r="O2825" s="5">
        <f>E2825/D2825</f>
        <v>1.6</v>
      </c>
      <c r="P2825" s="6">
        <f>IF(E2825=0,0,E2825/L2825)</f>
        <v>40</v>
      </c>
      <c r="Q2825" t="str">
        <f>LEFT(N2825,FIND("/",N2825)-1)</f>
        <v>theater</v>
      </c>
      <c r="R2825" t="str">
        <f>RIGHT(N2825,LEN(N2825)-FIND("/",N2825))</f>
        <v>plays</v>
      </c>
      <c r="S2825" s="10">
        <f>(((J2825/60)/60)/24)+DATE(1970,1,1)</f>
        <v>42460.94222222222</v>
      </c>
      <c r="T2825" s="10">
        <f>(((I2825/60)/60)/24)+DATE(1970,1,1)</f>
        <v>42481.94222222222</v>
      </c>
      <c r="U2825" s="5">
        <f>P2825/3304</f>
        <v>1.2106537530266344E-2</v>
      </c>
      <c r="V2825" s="5">
        <f>L2825/26457</f>
        <v>3.0237744264277887E-4</v>
      </c>
    </row>
    <row r="2826" spans="1:22" ht="48" x14ac:dyDescent="0.2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5">
        <f>E2826/D2826</f>
        <v>1.0566666666666666</v>
      </c>
      <c r="P2826" s="6">
        <f>IF(E2826=0,0,E2826/L2826)</f>
        <v>22.642857142857142</v>
      </c>
      <c r="Q2826" t="str">
        <f>LEFT(N2826,FIND("/",N2826)-1)</f>
        <v>music</v>
      </c>
      <c r="R2826" t="str">
        <f>RIGHT(N2826,LEN(N2826)-FIND("/",N2826))</f>
        <v>electronic music</v>
      </c>
      <c r="S2826" s="10">
        <f>(((J2826/60)/60)/24)+DATE(1970,1,1)</f>
        <v>42194.751678240747</v>
      </c>
      <c r="T2826" s="10">
        <f>(((I2826/60)/60)/24)+DATE(1970,1,1)</f>
        <v>42208.751678240747</v>
      </c>
      <c r="U2826" s="5">
        <f>P2826/3304</f>
        <v>6.8531649948114842E-3</v>
      </c>
      <c r="V2826" s="5">
        <f>L2826/26457</f>
        <v>5.2916052462486296E-4</v>
      </c>
    </row>
    <row r="2827" spans="1:22" ht="48" x14ac:dyDescent="0.2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5">
        <f>E2827/D2827</f>
        <v>4.2133333333333335E-2</v>
      </c>
      <c r="P2827" s="6">
        <f>IF(E2827=0,0,E2827/L2827)</f>
        <v>26.333333333333332</v>
      </c>
      <c r="Q2827" t="str">
        <f>LEFT(N2827,FIND("/",N2827)-1)</f>
        <v>theater</v>
      </c>
      <c r="R2827" t="str">
        <f>RIGHT(N2827,LEN(N2827)-FIND("/",N2827))</f>
        <v>plays</v>
      </c>
      <c r="S2827" s="10">
        <f>(((J2827/60)/60)/24)+DATE(1970,1,1)</f>
        <v>42278.664965277778</v>
      </c>
      <c r="T2827" s="10">
        <f>(((I2827/60)/60)/24)+DATE(1970,1,1)</f>
        <v>42308.664965277778</v>
      </c>
      <c r="U2827" s="5">
        <f>P2827/3304</f>
        <v>7.9701372074253429E-3</v>
      </c>
      <c r="V2827" s="5">
        <f>L2827/26457</f>
        <v>4.5356616396416828E-4</v>
      </c>
    </row>
    <row r="2828" spans="1:22" ht="48" x14ac:dyDescent="0.2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5">
        <f>E2828/D2828</f>
        <v>1.04</v>
      </c>
      <c r="P2828" s="6">
        <f>IF(E2828=0,0,E2828/L2828)</f>
        <v>52</v>
      </c>
      <c r="Q2828" t="str">
        <f>LEFT(N2828,FIND("/",N2828)-1)</f>
        <v>theater</v>
      </c>
      <c r="R2828" t="str">
        <f>RIGHT(N2828,LEN(N2828)-FIND("/",N2828))</f>
        <v>plays</v>
      </c>
      <c r="S2828" s="10">
        <f>(((J2828/60)/60)/24)+DATE(1970,1,1)</f>
        <v>41921.279976851853</v>
      </c>
      <c r="T2828" s="10">
        <f>(((I2828/60)/60)/24)+DATE(1970,1,1)</f>
        <v>41939.125</v>
      </c>
      <c r="U2828" s="5">
        <f>P2828/3304</f>
        <v>1.5738498789346248E-2</v>
      </c>
      <c r="V2828" s="5">
        <f>L2828/26457</f>
        <v>2.2678308198208414E-4</v>
      </c>
    </row>
    <row r="2829" spans="1:22" ht="48" x14ac:dyDescent="0.2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5">
        <f>E2829/D2829</f>
        <v>3.8875E-2</v>
      </c>
      <c r="P2829" s="6">
        <f>IF(E2829=0,0,E2829/L2829)</f>
        <v>23.923076923076923</v>
      </c>
      <c r="Q2829" t="str">
        <f>LEFT(N2829,FIND("/",N2829)-1)</f>
        <v>theater</v>
      </c>
      <c r="R2829" t="str">
        <f>RIGHT(N2829,LEN(N2829)-FIND("/",N2829))</f>
        <v>plays</v>
      </c>
      <c r="S2829" s="10">
        <f>(((J2829/60)/60)/24)+DATE(1970,1,1)</f>
        <v>41858.007071759261</v>
      </c>
      <c r="T2829" s="10">
        <f>(((I2829/60)/60)/24)+DATE(1970,1,1)</f>
        <v>41888.007071759261</v>
      </c>
      <c r="U2829" s="5">
        <f>P2829/3304</f>
        <v>7.2406407152169868E-3</v>
      </c>
      <c r="V2829" s="5">
        <f>L2829/26457</f>
        <v>4.9136334429451562E-4</v>
      </c>
    </row>
    <row r="2830" spans="1:22" ht="32" x14ac:dyDescent="0.2">
      <c r="A2830">
        <v>2740</v>
      </c>
      <c r="B2830" s="3" t="s">
        <v>2740</v>
      </c>
      <c r="C2830" s="3" t="s">
        <v>6850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8295</v>
      </c>
      <c r="O2830" s="5">
        <f>E2830/D2830</f>
        <v>1.0333333333333334</v>
      </c>
      <c r="P2830" s="6">
        <f>IF(E2830=0,0,E2830/L2830)</f>
        <v>18.235294117647058</v>
      </c>
      <c r="Q2830" t="str">
        <f>LEFT(N2830,FIND("/",N2830)-1)</f>
        <v>technology</v>
      </c>
      <c r="R2830" t="str">
        <f>RIGHT(N2830,LEN(N2830)-FIND("/",N2830))</f>
        <v>hardware</v>
      </c>
      <c r="S2830" s="10">
        <f>(((J2830/60)/60)/24)+DATE(1970,1,1)</f>
        <v>42045.031851851847</v>
      </c>
      <c r="T2830" s="10">
        <f>(((I2830/60)/60)/24)+DATE(1970,1,1)</f>
        <v>42074.99018518519</v>
      </c>
      <c r="U2830" s="5">
        <f>P2830/3304</f>
        <v>5.5191568152684802E-3</v>
      </c>
      <c r="V2830" s="5">
        <f>L2830/26457</f>
        <v>6.4255206561590508E-4</v>
      </c>
    </row>
    <row r="2831" spans="1:22" ht="48" x14ac:dyDescent="0.2">
      <c r="A2831">
        <v>827</v>
      </c>
      <c r="B2831" s="3" t="s">
        <v>828</v>
      </c>
      <c r="C2831" s="3" t="s">
        <v>4937</v>
      </c>
      <c r="D2831">
        <v>300</v>
      </c>
      <c r="E2831">
        <v>310</v>
      </c>
      <c r="F2831" t="s">
        <v>8219</v>
      </c>
      <c r="G2831" t="s">
        <v>8224</v>
      </c>
      <c r="H2831" t="s">
        <v>8246</v>
      </c>
      <c r="I2831">
        <v>1329248940</v>
      </c>
      <c r="J2831">
        <v>1326972107</v>
      </c>
      <c r="K2831" t="b">
        <v>0</v>
      </c>
      <c r="L2831">
        <v>11</v>
      </c>
      <c r="M2831" t="b">
        <v>1</v>
      </c>
      <c r="N2831" t="s">
        <v>8276</v>
      </c>
      <c r="O2831" s="5">
        <f>E2831/D2831</f>
        <v>1.0333333333333334</v>
      </c>
      <c r="P2831" s="6">
        <f>IF(E2831=0,0,E2831/L2831)</f>
        <v>28.181818181818183</v>
      </c>
      <c r="Q2831" t="str">
        <f>LEFT(N2831,FIND("/",N2831)-1)</f>
        <v>music</v>
      </c>
      <c r="R2831" t="str">
        <f>RIGHT(N2831,LEN(N2831)-FIND("/",N2831))</f>
        <v>rock</v>
      </c>
      <c r="S2831" s="10">
        <f>(((J2831/60)/60)/24)+DATE(1970,1,1)</f>
        <v>40927.473460648151</v>
      </c>
      <c r="T2831" s="10">
        <f>(((I2831/60)/60)/24)+DATE(1970,1,1)</f>
        <v>40953.825694444444</v>
      </c>
      <c r="U2831" s="5">
        <f>P2831/3304</f>
        <v>8.5296059872331069E-3</v>
      </c>
      <c r="V2831" s="5">
        <f>L2831/26457</f>
        <v>4.1576898363382094E-4</v>
      </c>
    </row>
    <row r="2832" spans="1:22" ht="32" x14ac:dyDescent="0.2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5">
        <f>E2832/D2832</f>
        <v>1.24E-2</v>
      </c>
      <c r="P2832" s="6">
        <f>IF(E2832=0,0,E2832/L2832)</f>
        <v>34.444444444444443</v>
      </c>
      <c r="Q2832" t="str">
        <f>LEFT(N2832,FIND("/",N2832)-1)</f>
        <v>food</v>
      </c>
      <c r="R2832" t="str">
        <f>RIGHT(N2832,LEN(N2832)-FIND("/",N2832))</f>
        <v>food trucks</v>
      </c>
      <c r="S2832" s="10">
        <f>(((J2832/60)/60)/24)+DATE(1970,1,1)</f>
        <v>41909.892453703702</v>
      </c>
      <c r="T2832" s="10">
        <f>(((I2832/60)/60)/24)+DATE(1970,1,1)</f>
        <v>41939.892453703702</v>
      </c>
      <c r="U2832" s="5">
        <f>P2832/3304</f>
        <v>1.0425073984396018E-2</v>
      </c>
      <c r="V2832" s="5">
        <f>L2832/26457</f>
        <v>3.4017462297312621E-4</v>
      </c>
    </row>
    <row r="2833" spans="1:22" ht="32" x14ac:dyDescent="0.2">
      <c r="A2833">
        <v>2122</v>
      </c>
      <c r="B2833" s="3" t="s">
        <v>2123</v>
      </c>
      <c r="C2833" s="3" t="s">
        <v>6232</v>
      </c>
      <c r="D2833">
        <v>80000</v>
      </c>
      <c r="E2833">
        <v>310</v>
      </c>
      <c r="F2833" t="s">
        <v>8221</v>
      </c>
      <c r="G2833" t="s">
        <v>8238</v>
      </c>
      <c r="H2833" t="s">
        <v>8256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8282</v>
      </c>
      <c r="O2833" s="5">
        <f>E2833/D2833</f>
        <v>3.875E-3</v>
      </c>
      <c r="P2833" s="6">
        <f>IF(E2833=0,0,E2833/L2833)</f>
        <v>103.33333333333333</v>
      </c>
      <c r="Q2833" t="str">
        <f>LEFT(N2833,FIND("/",N2833)-1)</f>
        <v>games</v>
      </c>
      <c r="R2833" t="str">
        <f>RIGHT(N2833,LEN(N2833)-FIND("/",N2833))</f>
        <v>video games</v>
      </c>
      <c r="S2833" s="10">
        <f>(((J2833/60)/60)/24)+DATE(1970,1,1)</f>
        <v>42712.300567129627</v>
      </c>
      <c r="T2833" s="10">
        <f>(((I2833/60)/60)/24)+DATE(1970,1,1)</f>
        <v>42742.300567129627</v>
      </c>
      <c r="U2833" s="5">
        <f>P2833/3304</f>
        <v>3.1275221953188055E-2</v>
      </c>
      <c r="V2833" s="5">
        <f>L2833/26457</f>
        <v>1.1339154099104207E-4</v>
      </c>
    </row>
    <row r="2834" spans="1:22" ht="16" x14ac:dyDescent="0.2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5">
        <f>E2834/D2834</f>
        <v>3.0500000000000002E-3</v>
      </c>
      <c r="P2834" s="6">
        <f>IF(E2834=0,0,E2834/L2834)</f>
        <v>76.25</v>
      </c>
      <c r="Q2834" t="str">
        <f>LEFT(N2834,FIND("/",N2834)-1)</f>
        <v>technology</v>
      </c>
      <c r="R2834" t="str">
        <f>RIGHT(N2834,LEN(N2834)-FIND("/",N2834))</f>
        <v>wearables</v>
      </c>
      <c r="S2834" s="10">
        <f>(((J2834/60)/60)/24)+DATE(1970,1,1)</f>
        <v>41857.854189814818</v>
      </c>
      <c r="T2834" s="10">
        <f>(((I2834/60)/60)/24)+DATE(1970,1,1)</f>
        <v>41887.854189814818</v>
      </c>
      <c r="U2834" s="5">
        <f>P2834/3304</f>
        <v>2.3078087167070219E-2</v>
      </c>
      <c r="V2834" s="5">
        <f>L2834/26457</f>
        <v>1.5118872132138944E-4</v>
      </c>
    </row>
    <row r="2835" spans="1:22" ht="48" x14ac:dyDescent="0.2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5">
        <f>E2835/D2835</f>
        <v>0.20133333333333334</v>
      </c>
      <c r="P2835" s="6">
        <f>IF(E2835=0,0,E2835/L2835)</f>
        <v>21.571428571428573</v>
      </c>
      <c r="Q2835" t="str">
        <f>LEFT(N2835,FIND("/",N2835)-1)</f>
        <v>music</v>
      </c>
      <c r="R2835" t="str">
        <f>RIGHT(N2835,LEN(N2835)-FIND("/",N2835))</f>
        <v>indie rock</v>
      </c>
      <c r="S2835" s="10">
        <f>(((J2835/60)/60)/24)+DATE(1970,1,1)</f>
        <v>40759.860532407409</v>
      </c>
      <c r="T2835" s="10">
        <f>(((I2835/60)/60)/24)+DATE(1970,1,1)</f>
        <v>40792.860532407409</v>
      </c>
      <c r="U2835" s="5">
        <f>P2835/3304</f>
        <v>6.5288827395364934E-3</v>
      </c>
      <c r="V2835" s="5">
        <f>L2835/26457</f>
        <v>5.2916052462486296E-4</v>
      </c>
    </row>
    <row r="2836" spans="1:22" ht="48" x14ac:dyDescent="0.2">
      <c r="A2836">
        <v>1923</v>
      </c>
      <c r="B2836" s="3" t="s">
        <v>1924</v>
      </c>
      <c r="C2836" s="3" t="s">
        <v>6033</v>
      </c>
      <c r="D2836">
        <v>125</v>
      </c>
      <c r="E2836">
        <v>301</v>
      </c>
      <c r="F2836" t="s">
        <v>8219</v>
      </c>
      <c r="G2836" t="s">
        <v>8224</v>
      </c>
      <c r="H2836" t="s">
        <v>8246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8279</v>
      </c>
      <c r="O2836" s="5">
        <f>E2836/D2836</f>
        <v>2.4079999999999999</v>
      </c>
      <c r="P2836" s="6">
        <f>IF(E2836=0,0,E2836/L2836)</f>
        <v>23.153846153846153</v>
      </c>
      <c r="Q2836" t="str">
        <f>LEFT(N2836,FIND("/",N2836)-1)</f>
        <v>music</v>
      </c>
      <c r="R2836" t="str">
        <f>RIGHT(N2836,LEN(N2836)-FIND("/",N2836))</f>
        <v>indie rock</v>
      </c>
      <c r="S2836" s="10">
        <f>(((J2836/60)/60)/24)+DATE(1970,1,1)</f>
        <v>40772.848749999997</v>
      </c>
      <c r="T2836" s="10">
        <f>(((I2836/60)/60)/24)+DATE(1970,1,1)</f>
        <v>40813.207638888889</v>
      </c>
      <c r="U2836" s="5">
        <f>P2836/3304</f>
        <v>7.0078226857887872E-3</v>
      </c>
      <c r="V2836" s="5">
        <f>L2836/26457</f>
        <v>4.9136334429451562E-4</v>
      </c>
    </row>
    <row r="2837" spans="1:22" ht="32" x14ac:dyDescent="0.2">
      <c r="A2837">
        <v>1849</v>
      </c>
      <c r="B2837" s="3" t="s">
        <v>1850</v>
      </c>
      <c r="C2837" s="3" t="s">
        <v>5959</v>
      </c>
      <c r="D2837">
        <v>300</v>
      </c>
      <c r="E2837">
        <v>301</v>
      </c>
      <c r="F2837" t="s">
        <v>8219</v>
      </c>
      <c r="G2837" t="s">
        <v>8224</v>
      </c>
      <c r="H2837" t="s">
        <v>8246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8276</v>
      </c>
      <c r="O2837" s="5">
        <f>E2837/D2837</f>
        <v>1.0033333333333334</v>
      </c>
      <c r="P2837" s="6">
        <f>IF(E2837=0,0,E2837/L2837)</f>
        <v>37.625</v>
      </c>
      <c r="Q2837" t="str">
        <f>LEFT(N2837,FIND("/",N2837)-1)</f>
        <v>music</v>
      </c>
      <c r="R2837" t="str">
        <f>RIGHT(N2837,LEN(N2837)-FIND("/",N2837))</f>
        <v>rock</v>
      </c>
      <c r="S2837" s="10">
        <f>(((J2837/60)/60)/24)+DATE(1970,1,1)</f>
        <v>41169.845590277779</v>
      </c>
      <c r="T2837" s="10">
        <f>(((I2837/60)/60)/24)+DATE(1970,1,1)</f>
        <v>41199.845590277779</v>
      </c>
      <c r="U2837" s="5">
        <f>P2837/3304</f>
        <v>1.1387711864406779E-2</v>
      </c>
      <c r="V2837" s="5">
        <f>L2837/26457</f>
        <v>3.0237744264277887E-4</v>
      </c>
    </row>
    <row r="2838" spans="1:22" ht="48" x14ac:dyDescent="0.2">
      <c r="A2838">
        <v>421</v>
      </c>
      <c r="B2838" s="3" t="s">
        <v>422</v>
      </c>
      <c r="C2838" s="3" t="s">
        <v>4531</v>
      </c>
      <c r="D2838">
        <v>15000</v>
      </c>
      <c r="E2838">
        <v>301</v>
      </c>
      <c r="F2838" t="s">
        <v>8221</v>
      </c>
      <c r="G2838" t="s">
        <v>8224</v>
      </c>
      <c r="H2838" t="s">
        <v>8246</v>
      </c>
      <c r="I2838">
        <v>1440157656</v>
      </c>
      <c r="J2838">
        <v>1434973656</v>
      </c>
      <c r="K2838" t="b">
        <v>0</v>
      </c>
      <c r="L2838">
        <v>6</v>
      </c>
      <c r="M2838" t="b">
        <v>0</v>
      </c>
      <c r="N2838" t="s">
        <v>8270</v>
      </c>
      <c r="O2838" s="5">
        <f>E2838/D2838</f>
        <v>2.0066666666666667E-2</v>
      </c>
      <c r="P2838" s="6">
        <f>IF(E2838=0,0,E2838/L2838)</f>
        <v>50.166666666666664</v>
      </c>
      <c r="Q2838" t="str">
        <f>LEFT(N2838,FIND("/",N2838)-1)</f>
        <v>film &amp; video</v>
      </c>
      <c r="R2838" t="str">
        <f>RIGHT(N2838,LEN(N2838)-FIND("/",N2838))</f>
        <v>animation</v>
      </c>
      <c r="S2838" s="10">
        <f>(((J2838/60)/60)/24)+DATE(1970,1,1)</f>
        <v>42177.491388888884</v>
      </c>
      <c r="T2838" s="10">
        <f>(((I2838/60)/60)/24)+DATE(1970,1,1)</f>
        <v>42237.491388888884</v>
      </c>
      <c r="U2838" s="5">
        <f>P2838/3304</f>
        <v>1.5183615819209038E-2</v>
      </c>
      <c r="V2838" s="5">
        <f>L2838/26457</f>
        <v>2.2678308198208414E-4</v>
      </c>
    </row>
    <row r="2839" spans="1:22" ht="48" x14ac:dyDescent="0.2">
      <c r="A2839">
        <v>4038</v>
      </c>
      <c r="B2839" s="3" t="s">
        <v>4034</v>
      </c>
      <c r="C2839" s="3" t="s">
        <v>8142</v>
      </c>
      <c r="D2839">
        <v>2500</v>
      </c>
      <c r="E2839">
        <v>301</v>
      </c>
      <c r="F2839" t="s">
        <v>8221</v>
      </c>
      <c r="G2839" t="s">
        <v>8224</v>
      </c>
      <c r="H2839" t="s">
        <v>8246</v>
      </c>
      <c r="I2839">
        <v>1413573010</v>
      </c>
      <c r="J2839">
        <v>1408389010</v>
      </c>
      <c r="K2839" t="b">
        <v>0</v>
      </c>
      <c r="L2839">
        <v>4</v>
      </c>
      <c r="M2839" t="b">
        <v>0</v>
      </c>
      <c r="N2839" t="s">
        <v>8271</v>
      </c>
      <c r="O2839" s="5">
        <f>E2839/D2839</f>
        <v>0.12039999999999999</v>
      </c>
      <c r="P2839" s="6">
        <f>IF(E2839=0,0,E2839/L2839)</f>
        <v>75.25</v>
      </c>
      <c r="Q2839" t="str">
        <f>LEFT(N2839,FIND("/",N2839)-1)</f>
        <v>theater</v>
      </c>
      <c r="R2839" t="str">
        <f>RIGHT(N2839,LEN(N2839)-FIND("/",N2839))</f>
        <v>plays</v>
      </c>
      <c r="S2839" s="10">
        <f>(((J2839/60)/60)/24)+DATE(1970,1,1)</f>
        <v>41869.798726851855</v>
      </c>
      <c r="T2839" s="10">
        <f>(((I2839/60)/60)/24)+DATE(1970,1,1)</f>
        <v>41929.798726851855</v>
      </c>
      <c r="U2839" s="5">
        <f>P2839/3304</f>
        <v>2.2775423728813558E-2</v>
      </c>
      <c r="V2839" s="5">
        <f>L2839/26457</f>
        <v>1.5118872132138944E-4</v>
      </c>
    </row>
    <row r="2840" spans="1:22" ht="48" x14ac:dyDescent="0.2">
      <c r="A2840">
        <v>588</v>
      </c>
      <c r="B2840" s="3" t="s">
        <v>589</v>
      </c>
      <c r="C2840" s="3" t="s">
        <v>4698</v>
      </c>
      <c r="D2840">
        <v>9000</v>
      </c>
      <c r="E2840">
        <v>301</v>
      </c>
      <c r="F2840" t="s">
        <v>8221</v>
      </c>
      <c r="G2840" t="s">
        <v>8237</v>
      </c>
      <c r="H2840" t="s">
        <v>8249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8272</v>
      </c>
      <c r="O2840" s="5">
        <f>E2840/D2840</f>
        <v>3.3444444444444443E-2</v>
      </c>
      <c r="P2840" s="6">
        <f>IF(E2840=0,0,E2840/L2840)</f>
        <v>150.5</v>
      </c>
      <c r="Q2840" t="str">
        <f>LEFT(N2840,FIND("/",N2840)-1)</f>
        <v>technology</v>
      </c>
      <c r="R2840" t="str">
        <f>RIGHT(N2840,LEN(N2840)-FIND("/",N2840))</f>
        <v>web</v>
      </c>
      <c r="S2840" s="10">
        <f>(((J2840/60)/60)/24)+DATE(1970,1,1)</f>
        <v>42631.769513888896</v>
      </c>
      <c r="T2840" s="10">
        <f>(((I2840/60)/60)/24)+DATE(1970,1,1)</f>
        <v>42691.811180555553</v>
      </c>
      <c r="U2840" s="5">
        <f>P2840/3304</f>
        <v>4.5550847457627115E-2</v>
      </c>
      <c r="V2840" s="5">
        <f>L2840/26457</f>
        <v>7.5594360660694718E-5</v>
      </c>
    </row>
    <row r="2841" spans="1:22" ht="48" x14ac:dyDescent="0.2">
      <c r="A2841">
        <v>848</v>
      </c>
      <c r="B2841" s="3" t="s">
        <v>849</v>
      </c>
      <c r="C2841" s="3" t="s">
        <v>4958</v>
      </c>
      <c r="D2841">
        <v>300</v>
      </c>
      <c r="E2841">
        <v>300</v>
      </c>
      <c r="F2841" t="s">
        <v>8219</v>
      </c>
      <c r="G2841" t="s">
        <v>8224</v>
      </c>
      <c r="H2841" t="s">
        <v>8246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8277</v>
      </c>
      <c r="O2841" s="5">
        <f>E2841/D2841</f>
        <v>1</v>
      </c>
      <c r="P2841" s="6">
        <f>IF(E2841=0,0,E2841/L2841)</f>
        <v>18.75</v>
      </c>
      <c r="Q2841" t="str">
        <f>LEFT(N2841,FIND("/",N2841)-1)</f>
        <v>music</v>
      </c>
      <c r="R2841" t="str">
        <f>RIGHT(N2841,LEN(N2841)-FIND("/",N2841))</f>
        <v>metal</v>
      </c>
      <c r="S2841" s="10">
        <f>(((J2841/60)/60)/24)+DATE(1970,1,1)</f>
        <v>42078.792048611111</v>
      </c>
      <c r="T2841" s="10">
        <f>(((I2841/60)/60)/24)+DATE(1970,1,1)</f>
        <v>42108.792048611111</v>
      </c>
      <c r="U2841" s="5">
        <f>P2841/3304</f>
        <v>5.6749394673123489E-3</v>
      </c>
      <c r="V2841" s="5">
        <f>L2841/26457</f>
        <v>6.0475488528555774E-4</v>
      </c>
    </row>
    <row r="2842" spans="1:22" ht="48" x14ac:dyDescent="0.2">
      <c r="A2842">
        <v>3101</v>
      </c>
      <c r="B2842" s="3" t="s">
        <v>3101</v>
      </c>
      <c r="C2842" s="3" t="s">
        <v>7211</v>
      </c>
      <c r="D2842">
        <v>2500</v>
      </c>
      <c r="E2842">
        <v>300</v>
      </c>
      <c r="F2842" t="s">
        <v>8221</v>
      </c>
      <c r="G2842" t="s">
        <v>8230</v>
      </c>
      <c r="H2842" t="s">
        <v>8249</v>
      </c>
      <c r="I2842">
        <v>1437033360</v>
      </c>
      <c r="J2842">
        <v>1434445937</v>
      </c>
      <c r="K2842" t="b">
        <v>0</v>
      </c>
      <c r="L2842">
        <v>12</v>
      </c>
      <c r="M2842" t="b">
        <v>0</v>
      </c>
      <c r="N2842" t="s">
        <v>8303</v>
      </c>
      <c r="O2842" s="5">
        <f>E2842/D2842</f>
        <v>0.12</v>
      </c>
      <c r="P2842" s="6">
        <f>IF(E2842=0,0,E2842/L2842)</f>
        <v>25</v>
      </c>
      <c r="Q2842" t="str">
        <f>LEFT(N2842,FIND("/",N2842)-1)</f>
        <v>theater</v>
      </c>
      <c r="R2842" t="str">
        <f>RIGHT(N2842,LEN(N2842)-FIND("/",N2842))</f>
        <v>spaces</v>
      </c>
      <c r="S2842" s="10">
        <f>(((J2842/60)/60)/24)+DATE(1970,1,1)</f>
        <v>42171.383530092593</v>
      </c>
      <c r="T2842" s="10">
        <f>(((I2842/60)/60)/24)+DATE(1970,1,1)</f>
        <v>42201.330555555556</v>
      </c>
      <c r="U2842" s="5">
        <f>P2842/3304</f>
        <v>7.5665859564164649E-3</v>
      </c>
      <c r="V2842" s="5">
        <f>L2842/26457</f>
        <v>4.5356616396416828E-4</v>
      </c>
    </row>
    <row r="2843" spans="1:22" ht="32" x14ac:dyDescent="0.2">
      <c r="A2843">
        <v>1822</v>
      </c>
      <c r="B2843" s="3" t="s">
        <v>1823</v>
      </c>
      <c r="C2843" s="3" t="s">
        <v>5932</v>
      </c>
      <c r="D2843">
        <v>300</v>
      </c>
      <c r="E2843">
        <v>300</v>
      </c>
      <c r="F2843" t="s">
        <v>8219</v>
      </c>
      <c r="G2843" t="s">
        <v>8229</v>
      </c>
      <c r="H2843" t="s">
        <v>8251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8276</v>
      </c>
      <c r="O2843" s="5">
        <f>E2843/D2843</f>
        <v>1</v>
      </c>
      <c r="P2843" s="6">
        <f>IF(E2843=0,0,E2843/L2843)</f>
        <v>27.272727272727273</v>
      </c>
      <c r="Q2843" t="str">
        <f>LEFT(N2843,FIND("/",N2843)-1)</f>
        <v>music</v>
      </c>
      <c r="R2843" t="str">
        <f>RIGHT(N2843,LEN(N2843)-FIND("/",N2843))</f>
        <v>rock</v>
      </c>
      <c r="S2843" s="10">
        <f>(((J2843/60)/60)/24)+DATE(1970,1,1)</f>
        <v>41634.797013888885</v>
      </c>
      <c r="T2843" s="10">
        <f>(((I2843/60)/60)/24)+DATE(1970,1,1)</f>
        <v>41670.792361111111</v>
      </c>
      <c r="U2843" s="5">
        <f>P2843/3304</f>
        <v>8.2544574069997809E-3</v>
      </c>
      <c r="V2843" s="5">
        <f>L2843/26457</f>
        <v>4.1576898363382094E-4</v>
      </c>
    </row>
    <row r="2844" spans="1:22" ht="48" x14ac:dyDescent="0.2">
      <c r="A2844">
        <v>2112</v>
      </c>
      <c r="B2844" s="3" t="s">
        <v>2113</v>
      </c>
      <c r="C2844" s="3" t="s">
        <v>6222</v>
      </c>
      <c r="D2844">
        <v>300</v>
      </c>
      <c r="E2844">
        <v>300</v>
      </c>
      <c r="F2844" t="s">
        <v>8219</v>
      </c>
      <c r="G2844" t="s">
        <v>8224</v>
      </c>
      <c r="H2844" t="s">
        <v>8246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8279</v>
      </c>
      <c r="O2844" s="5">
        <f>E2844/D2844</f>
        <v>1</v>
      </c>
      <c r="P2844" s="6">
        <f>IF(E2844=0,0,E2844/L2844)</f>
        <v>27.272727272727273</v>
      </c>
      <c r="Q2844" t="str">
        <f>LEFT(N2844,FIND("/",N2844)-1)</f>
        <v>music</v>
      </c>
      <c r="R2844" t="str">
        <f>RIGHT(N2844,LEN(N2844)-FIND("/",N2844))</f>
        <v>indie rock</v>
      </c>
      <c r="S2844" s="10">
        <f>(((J2844/60)/60)/24)+DATE(1970,1,1)</f>
        <v>41365.928159722222</v>
      </c>
      <c r="T2844" s="10">
        <f>(((I2844/60)/60)/24)+DATE(1970,1,1)</f>
        <v>41379.928159722222</v>
      </c>
      <c r="U2844" s="5">
        <f>P2844/3304</f>
        <v>8.2544574069997809E-3</v>
      </c>
      <c r="V2844" s="5">
        <f>L2844/26457</f>
        <v>4.1576898363382094E-4</v>
      </c>
    </row>
    <row r="2845" spans="1:22" ht="48" x14ac:dyDescent="0.2">
      <c r="A2845">
        <v>853</v>
      </c>
      <c r="B2845" s="3" t="s">
        <v>854</v>
      </c>
      <c r="C2845" s="3" t="s">
        <v>4963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1424116709</v>
      </c>
      <c r="J2845">
        <v>1421524709</v>
      </c>
      <c r="K2845" t="b">
        <v>0</v>
      </c>
      <c r="L2845">
        <v>10</v>
      </c>
      <c r="M2845" t="b">
        <v>1</v>
      </c>
      <c r="N2845" t="s">
        <v>8277</v>
      </c>
      <c r="O2845" s="5">
        <f>E2845/D2845</f>
        <v>1</v>
      </c>
      <c r="P2845" s="6">
        <f>IF(E2845=0,0,E2845/L2845)</f>
        <v>30</v>
      </c>
      <c r="Q2845" t="str">
        <f>LEFT(N2845,FIND("/",N2845)-1)</f>
        <v>music</v>
      </c>
      <c r="R2845" t="str">
        <f>RIGHT(N2845,LEN(N2845)-FIND("/",N2845))</f>
        <v>metal</v>
      </c>
      <c r="S2845" s="10">
        <f>(((J2845/60)/60)/24)+DATE(1970,1,1)</f>
        <v>42021.832280092596</v>
      </c>
      <c r="T2845" s="10">
        <f>(((I2845/60)/60)/24)+DATE(1970,1,1)</f>
        <v>42051.832280092596</v>
      </c>
      <c r="U2845" s="5">
        <f>P2845/3304</f>
        <v>9.0799031476997572E-3</v>
      </c>
      <c r="V2845" s="5">
        <f>L2845/26457</f>
        <v>3.7797180330347355E-4</v>
      </c>
    </row>
    <row r="2846" spans="1:22" ht="48" x14ac:dyDescent="0.2">
      <c r="A2846">
        <v>2923</v>
      </c>
      <c r="B2846" s="3" t="s">
        <v>2923</v>
      </c>
      <c r="C2846" s="3" t="s">
        <v>7033</v>
      </c>
      <c r="D2846">
        <v>300</v>
      </c>
      <c r="E2846">
        <v>300</v>
      </c>
      <c r="F2846" t="s">
        <v>8219</v>
      </c>
      <c r="G2846" t="s">
        <v>8224</v>
      </c>
      <c r="H2846" t="s">
        <v>8246</v>
      </c>
      <c r="I2846">
        <v>1422068400</v>
      </c>
      <c r="J2846">
        <v>1420774779</v>
      </c>
      <c r="K2846" t="b">
        <v>0</v>
      </c>
      <c r="L2846">
        <v>10</v>
      </c>
      <c r="M2846" t="b">
        <v>1</v>
      </c>
      <c r="N2846" t="s">
        <v>8305</v>
      </c>
      <c r="O2846" s="5">
        <f>E2846/D2846</f>
        <v>1</v>
      </c>
      <c r="P2846" s="6">
        <f>IF(E2846=0,0,E2846/L2846)</f>
        <v>30</v>
      </c>
      <c r="Q2846" t="str">
        <f>LEFT(N2846,FIND("/",N2846)-1)</f>
        <v>theater</v>
      </c>
      <c r="R2846" t="str">
        <f>RIGHT(N2846,LEN(N2846)-FIND("/",N2846))</f>
        <v>musical</v>
      </c>
      <c r="S2846" s="10">
        <f>(((J2846/60)/60)/24)+DATE(1970,1,1)</f>
        <v>42013.15253472222</v>
      </c>
      <c r="T2846" s="10">
        <f>(((I2846/60)/60)/24)+DATE(1970,1,1)</f>
        <v>42028.125</v>
      </c>
      <c r="U2846" s="5">
        <f>P2846/3304</f>
        <v>9.0799031476997572E-3</v>
      </c>
      <c r="V2846" s="5">
        <f>L2846/26457</f>
        <v>3.7797180330347355E-4</v>
      </c>
    </row>
    <row r="2847" spans="1:22" ht="48" x14ac:dyDescent="0.2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5">
        <f>E2847/D2847</f>
        <v>0.5</v>
      </c>
      <c r="P2847" s="6">
        <f>IF(E2847=0,0,E2847/L2847)</f>
        <v>60</v>
      </c>
      <c r="Q2847" t="str">
        <f>LEFT(N2847,FIND("/",N2847)-1)</f>
        <v>theater</v>
      </c>
      <c r="R2847" t="str">
        <f>RIGHT(N2847,LEN(N2847)-FIND("/",N2847))</f>
        <v>plays</v>
      </c>
      <c r="S2847" s="10">
        <f>(((J2847/60)/60)/24)+DATE(1970,1,1)</f>
        <v>42370.007766203707</v>
      </c>
      <c r="T2847" s="10">
        <f>(((I2847/60)/60)/24)+DATE(1970,1,1)</f>
        <v>42398.981944444444</v>
      </c>
      <c r="U2847" s="5">
        <f>P2847/3304</f>
        <v>1.8159806295399514E-2</v>
      </c>
      <c r="V2847" s="5">
        <f>L2847/26457</f>
        <v>1.8898590165173677E-4</v>
      </c>
    </row>
    <row r="2848" spans="1:22" ht="32" x14ac:dyDescent="0.2">
      <c r="A2848">
        <v>4039</v>
      </c>
      <c r="B2848" s="3" t="s">
        <v>4035</v>
      </c>
      <c r="C2848" s="3" t="s">
        <v>8143</v>
      </c>
      <c r="D2848">
        <v>500</v>
      </c>
      <c r="E2848">
        <v>300</v>
      </c>
      <c r="F2848" t="s">
        <v>8221</v>
      </c>
      <c r="G2848" t="s">
        <v>8224</v>
      </c>
      <c r="H2848" t="s">
        <v>8246</v>
      </c>
      <c r="I2848">
        <v>1448949540</v>
      </c>
      <c r="J2848">
        <v>1446048367</v>
      </c>
      <c r="K2848" t="b">
        <v>0</v>
      </c>
      <c r="L2848">
        <v>5</v>
      </c>
      <c r="M2848" t="b">
        <v>0</v>
      </c>
      <c r="N2848" t="s">
        <v>8271</v>
      </c>
      <c r="O2848" s="5">
        <f>E2848/D2848</f>
        <v>0.6</v>
      </c>
      <c r="P2848" s="6">
        <f>IF(E2848=0,0,E2848/L2848)</f>
        <v>60</v>
      </c>
      <c r="Q2848" t="str">
        <f>LEFT(N2848,FIND("/",N2848)-1)</f>
        <v>theater</v>
      </c>
      <c r="R2848" t="str">
        <f>RIGHT(N2848,LEN(N2848)-FIND("/",N2848))</f>
        <v>plays</v>
      </c>
      <c r="S2848" s="10">
        <f>(((J2848/60)/60)/24)+DATE(1970,1,1)</f>
        <v>42305.670914351853</v>
      </c>
      <c r="T2848" s="10">
        <f>(((I2848/60)/60)/24)+DATE(1970,1,1)</f>
        <v>42339.249305555553</v>
      </c>
      <c r="U2848" s="5">
        <f>P2848/3304</f>
        <v>1.8159806295399514E-2</v>
      </c>
      <c r="V2848" s="5">
        <f>L2848/26457</f>
        <v>1.8898590165173677E-4</v>
      </c>
    </row>
    <row r="2849" spans="1:22" ht="48" x14ac:dyDescent="0.2">
      <c r="A2849">
        <v>620</v>
      </c>
      <c r="B2849" s="3" t="s">
        <v>621</v>
      </c>
      <c r="C2849" s="3" t="s">
        <v>4730</v>
      </c>
      <c r="D2849">
        <v>30000</v>
      </c>
      <c r="E2849">
        <v>300</v>
      </c>
      <c r="F2849" t="s">
        <v>8220</v>
      </c>
      <c r="G2849" t="s">
        <v>8229</v>
      </c>
      <c r="H2849" t="s">
        <v>8251</v>
      </c>
      <c r="I2849">
        <v>1408986738</v>
      </c>
      <c r="J2849">
        <v>1405098738</v>
      </c>
      <c r="K2849" t="b">
        <v>0</v>
      </c>
      <c r="L2849">
        <v>1</v>
      </c>
      <c r="M2849" t="b">
        <v>0</v>
      </c>
      <c r="N2849" t="s">
        <v>8272</v>
      </c>
      <c r="O2849" s="5">
        <f>E2849/D2849</f>
        <v>0.01</v>
      </c>
      <c r="P2849" s="6">
        <f>IF(E2849=0,0,E2849/L2849)</f>
        <v>300</v>
      </c>
      <c r="Q2849" t="str">
        <f>LEFT(N2849,FIND("/",N2849)-1)</f>
        <v>technology</v>
      </c>
      <c r="R2849" t="str">
        <f>RIGHT(N2849,LEN(N2849)-FIND("/",N2849))</f>
        <v>web</v>
      </c>
      <c r="S2849" s="10">
        <f>(((J2849/60)/60)/24)+DATE(1970,1,1)</f>
        <v>41831.716874999998</v>
      </c>
      <c r="T2849" s="10">
        <f>(((I2849/60)/60)/24)+DATE(1970,1,1)</f>
        <v>41876.716874999998</v>
      </c>
      <c r="U2849" s="5">
        <f>P2849/3304</f>
        <v>9.0799031476997583E-2</v>
      </c>
      <c r="V2849" s="5">
        <f>L2849/26457</f>
        <v>3.7797180330347359E-5</v>
      </c>
    </row>
    <row r="2850" spans="1:22" ht="48" x14ac:dyDescent="0.2">
      <c r="A2850">
        <v>2343</v>
      </c>
      <c r="B2850" s="3" t="s">
        <v>2344</v>
      </c>
      <c r="C2850" s="3" t="s">
        <v>6453</v>
      </c>
      <c r="D2850">
        <v>10000</v>
      </c>
      <c r="E2850">
        <v>300</v>
      </c>
      <c r="F2850" t="s">
        <v>8220</v>
      </c>
      <c r="G2850" t="s">
        <v>8224</v>
      </c>
      <c r="H2850" t="s">
        <v>8246</v>
      </c>
      <c r="I2850">
        <v>1452282420</v>
      </c>
      <c r="J2850">
        <v>1447962505</v>
      </c>
      <c r="K2850" t="b">
        <v>0</v>
      </c>
      <c r="L2850">
        <v>1</v>
      </c>
      <c r="M2850" t="b">
        <v>0</v>
      </c>
      <c r="N2850" t="s">
        <v>8272</v>
      </c>
      <c r="O2850" s="5">
        <f>E2850/D2850</f>
        <v>0.03</v>
      </c>
      <c r="P2850" s="6">
        <f>IF(E2850=0,0,E2850/L2850)</f>
        <v>300</v>
      </c>
      <c r="Q2850" t="str">
        <f>LEFT(N2850,FIND("/",N2850)-1)</f>
        <v>technology</v>
      </c>
      <c r="R2850" t="str">
        <f>RIGHT(N2850,LEN(N2850)-FIND("/",N2850))</f>
        <v>web</v>
      </c>
      <c r="S2850" s="10">
        <f>(((J2850/60)/60)/24)+DATE(1970,1,1)</f>
        <v>42327.825289351851</v>
      </c>
      <c r="T2850" s="10">
        <f>(((I2850/60)/60)/24)+DATE(1970,1,1)</f>
        <v>42377.82430555555</v>
      </c>
      <c r="U2850" s="5">
        <f>P2850/3304</f>
        <v>9.0799031476997583E-2</v>
      </c>
      <c r="V2850" s="5">
        <f>L2850/26457</f>
        <v>3.7797180330347359E-5</v>
      </c>
    </row>
    <row r="2851" spans="1:22" ht="48" x14ac:dyDescent="0.2">
      <c r="A2851">
        <v>3115</v>
      </c>
      <c r="B2851" s="3" t="s">
        <v>3115</v>
      </c>
      <c r="C2851" s="3" t="s">
        <v>7225</v>
      </c>
      <c r="D2851">
        <v>10000</v>
      </c>
      <c r="E2851">
        <v>300</v>
      </c>
      <c r="F2851" t="s">
        <v>8221</v>
      </c>
      <c r="G2851" t="s">
        <v>8235</v>
      </c>
      <c r="H2851" t="s">
        <v>8255</v>
      </c>
      <c r="I2851">
        <v>1465123427</v>
      </c>
      <c r="J2851">
        <v>1462531427</v>
      </c>
      <c r="K2851" t="b">
        <v>0</v>
      </c>
      <c r="L2851">
        <v>1</v>
      </c>
      <c r="M2851" t="b">
        <v>0</v>
      </c>
      <c r="N2851" t="s">
        <v>8303</v>
      </c>
      <c r="O2851" s="5">
        <f>E2851/D2851</f>
        <v>0.03</v>
      </c>
      <c r="P2851" s="6">
        <f>IF(E2851=0,0,E2851/L2851)</f>
        <v>300</v>
      </c>
      <c r="Q2851" t="str">
        <f>LEFT(N2851,FIND("/",N2851)-1)</f>
        <v>theater</v>
      </c>
      <c r="R2851" t="str">
        <f>RIGHT(N2851,LEN(N2851)-FIND("/",N2851))</f>
        <v>spaces</v>
      </c>
      <c r="S2851" s="10">
        <f>(((J2851/60)/60)/24)+DATE(1970,1,1)</f>
        <v>42496.447071759263</v>
      </c>
      <c r="T2851" s="10">
        <f>(((I2851/60)/60)/24)+DATE(1970,1,1)</f>
        <v>42526.447071759263</v>
      </c>
      <c r="U2851" s="5">
        <f>P2851/3304</f>
        <v>9.0799031476997583E-2</v>
      </c>
      <c r="V2851" s="5">
        <f>L2851/26457</f>
        <v>3.7797180330347359E-5</v>
      </c>
    </row>
    <row r="2852" spans="1:22" ht="48" x14ac:dyDescent="0.2">
      <c r="A2852">
        <v>965</v>
      </c>
      <c r="B2852" s="3" t="s">
        <v>966</v>
      </c>
      <c r="C2852" s="3" t="s">
        <v>5075</v>
      </c>
      <c r="D2852">
        <v>25000</v>
      </c>
      <c r="E2852">
        <v>298</v>
      </c>
      <c r="F2852" t="s">
        <v>8221</v>
      </c>
      <c r="G2852" t="s">
        <v>8224</v>
      </c>
      <c r="H2852" t="s">
        <v>8246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8273</v>
      </c>
      <c r="O2852" s="5">
        <f>E2852/D2852</f>
        <v>1.192E-2</v>
      </c>
      <c r="P2852" s="6">
        <f>IF(E2852=0,0,E2852/L2852)</f>
        <v>49.666666666666664</v>
      </c>
      <c r="Q2852" t="str">
        <f>LEFT(N2852,FIND("/",N2852)-1)</f>
        <v>technology</v>
      </c>
      <c r="R2852" t="str">
        <f>RIGHT(N2852,LEN(N2852)-FIND("/",N2852))</f>
        <v>wearables</v>
      </c>
      <c r="S2852" s="10">
        <f>(((J2852/60)/60)/24)+DATE(1970,1,1)</f>
        <v>42637.016736111109</v>
      </c>
      <c r="T2852" s="10">
        <f>(((I2852/60)/60)/24)+DATE(1970,1,1)</f>
        <v>42669.165972222225</v>
      </c>
      <c r="U2852" s="5">
        <f>P2852/3304</f>
        <v>1.5032284100080709E-2</v>
      </c>
      <c r="V2852" s="5">
        <f>L2852/26457</f>
        <v>2.2678308198208414E-4</v>
      </c>
    </row>
    <row r="2853" spans="1:22" ht="48" x14ac:dyDescent="0.2">
      <c r="A2853">
        <v>683</v>
      </c>
      <c r="B2853" s="3" t="s">
        <v>684</v>
      </c>
      <c r="C2853" s="3" t="s">
        <v>4793</v>
      </c>
      <c r="D2853">
        <v>35000</v>
      </c>
      <c r="E2853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5">
        <f>E2853/D2853</f>
        <v>8.5142857142857138E-3</v>
      </c>
      <c r="P2853" s="6">
        <f>IF(E2853=0,0,E2853/L2853)</f>
        <v>99.333333333333329</v>
      </c>
      <c r="Q2853" t="str">
        <f>LEFT(N2853,FIND("/",N2853)-1)</f>
        <v>technology</v>
      </c>
      <c r="R2853" t="str">
        <f>RIGHT(N2853,LEN(N2853)-FIND("/",N2853))</f>
        <v>wearables</v>
      </c>
      <c r="S2853" s="10">
        <f>(((J2853/60)/60)/24)+DATE(1970,1,1)</f>
        <v>42634.900046296301</v>
      </c>
      <c r="T2853" s="10">
        <f>(((I2853/60)/60)/24)+DATE(1970,1,1)</f>
        <v>42674.900046296301</v>
      </c>
      <c r="U2853" s="5">
        <f>P2853/3304</f>
        <v>3.0064568200161419E-2</v>
      </c>
      <c r="V2853" s="5">
        <f>L2853/26457</f>
        <v>1.1339154099104207E-4</v>
      </c>
    </row>
    <row r="2854" spans="1:22" ht="48" x14ac:dyDescent="0.2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5">
        <f>E2854/D2854</f>
        <v>0.24333333333333335</v>
      </c>
      <c r="P2854" s="6">
        <f>IF(E2854=0,0,E2854/L2854)</f>
        <v>24.333333333333332</v>
      </c>
      <c r="Q2854" t="str">
        <f>LEFT(N2854,FIND("/",N2854)-1)</f>
        <v>theater</v>
      </c>
      <c r="R2854" t="str">
        <f>RIGHT(N2854,LEN(N2854)-FIND("/",N2854))</f>
        <v>plays</v>
      </c>
      <c r="S2854" s="10">
        <f>(((J2854/60)/60)/24)+DATE(1970,1,1)</f>
        <v>41880.788842592592</v>
      </c>
      <c r="T2854" s="10">
        <f>(((I2854/60)/60)/24)+DATE(1970,1,1)</f>
        <v>41910.788842592592</v>
      </c>
      <c r="U2854" s="5">
        <f>P2854/3304</f>
        <v>7.3648103309120255E-3</v>
      </c>
      <c r="V2854" s="5">
        <f>L2854/26457</f>
        <v>4.5356616396416828E-4</v>
      </c>
    </row>
    <row r="2855" spans="1:22" ht="32" x14ac:dyDescent="0.2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5">
        <f>E2855/D2855</f>
        <v>2.9</v>
      </c>
      <c r="P2855" s="6">
        <f>IF(E2855=0,0,E2855/L2855)</f>
        <v>19.333333333333332</v>
      </c>
      <c r="Q2855" t="str">
        <f>LEFT(N2855,FIND("/",N2855)-1)</f>
        <v>photography</v>
      </c>
      <c r="R2855" t="str">
        <f>RIGHT(N2855,LEN(N2855)-FIND("/",N2855))</f>
        <v>photobooks</v>
      </c>
      <c r="S2855" s="10">
        <f>(((J2855/60)/60)/24)+DATE(1970,1,1)</f>
        <v>42747.506689814814</v>
      </c>
      <c r="T2855" s="10">
        <f>(((I2855/60)/60)/24)+DATE(1970,1,1)</f>
        <v>42777.506689814814</v>
      </c>
      <c r="U2855" s="5">
        <f>P2855/3304</f>
        <v>5.8514931396287323E-3</v>
      </c>
      <c r="V2855" s="5">
        <f>L2855/26457</f>
        <v>5.669577049552103E-4</v>
      </c>
    </row>
    <row r="2856" spans="1:22" ht="48" x14ac:dyDescent="0.2">
      <c r="A2856">
        <v>3292</v>
      </c>
      <c r="B2856" s="3" t="s">
        <v>3292</v>
      </c>
      <c r="C2856" s="3" t="s">
        <v>7402</v>
      </c>
      <c r="D2856">
        <v>101</v>
      </c>
      <c r="E2856">
        <v>289</v>
      </c>
      <c r="F2856" t="s">
        <v>8219</v>
      </c>
      <c r="G2856" t="s">
        <v>8225</v>
      </c>
      <c r="H2856" t="s">
        <v>8247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8271</v>
      </c>
      <c r="O2856" s="5">
        <f>E2856/D2856</f>
        <v>2.8613861386138613</v>
      </c>
      <c r="P2856" s="6">
        <f>IF(E2856=0,0,E2856/L2856)</f>
        <v>19.266666666666666</v>
      </c>
      <c r="Q2856" t="str">
        <f>LEFT(N2856,FIND("/",N2856)-1)</f>
        <v>theater</v>
      </c>
      <c r="R2856" t="str">
        <f>RIGHT(N2856,LEN(N2856)-FIND("/",N2856))</f>
        <v>plays</v>
      </c>
      <c r="S2856" s="10">
        <f>(((J2856/60)/60)/24)+DATE(1970,1,1)</f>
        <v>42282.770231481481</v>
      </c>
      <c r="T2856" s="10">
        <f>(((I2856/60)/60)/24)+DATE(1970,1,1)</f>
        <v>42342.811898148153</v>
      </c>
      <c r="U2856" s="5">
        <f>P2856/3304</f>
        <v>5.8313155770782889E-3</v>
      </c>
      <c r="V2856" s="5">
        <f>L2856/26457</f>
        <v>5.669577049552103E-4</v>
      </c>
    </row>
    <row r="2857" spans="1:22" ht="32" x14ac:dyDescent="0.2">
      <c r="A2857">
        <v>943</v>
      </c>
      <c r="B2857" s="3" t="s">
        <v>944</v>
      </c>
      <c r="C2857" s="3" t="s">
        <v>5053</v>
      </c>
      <c r="D2857">
        <v>3000</v>
      </c>
      <c r="E2857">
        <v>289</v>
      </c>
      <c r="F2857" t="s">
        <v>8221</v>
      </c>
      <c r="G2857" t="s">
        <v>8224</v>
      </c>
      <c r="H2857" t="s">
        <v>8246</v>
      </c>
      <c r="I2857">
        <v>1480438905</v>
      </c>
      <c r="J2857">
        <v>1477843305</v>
      </c>
      <c r="K2857" t="b">
        <v>0</v>
      </c>
      <c r="L2857">
        <v>12</v>
      </c>
      <c r="M2857" t="b">
        <v>0</v>
      </c>
      <c r="N2857" t="s">
        <v>8273</v>
      </c>
      <c r="O2857" s="5">
        <f>E2857/D2857</f>
        <v>9.633333333333334E-2</v>
      </c>
      <c r="P2857" s="6">
        <f>IF(E2857=0,0,E2857/L2857)</f>
        <v>24.083333333333332</v>
      </c>
      <c r="Q2857" t="str">
        <f>LEFT(N2857,FIND("/",N2857)-1)</f>
        <v>technology</v>
      </c>
      <c r="R2857" t="str">
        <f>RIGHT(N2857,LEN(N2857)-FIND("/",N2857))</f>
        <v>wearables</v>
      </c>
      <c r="S2857" s="10">
        <f>(((J2857/60)/60)/24)+DATE(1970,1,1)</f>
        <v>42673.66788194445</v>
      </c>
      <c r="T2857" s="10">
        <f>(((I2857/60)/60)/24)+DATE(1970,1,1)</f>
        <v>42703.709548611107</v>
      </c>
      <c r="U2857" s="5">
        <f>P2857/3304</f>
        <v>7.2891444713478609E-3</v>
      </c>
      <c r="V2857" s="5">
        <f>L2857/26457</f>
        <v>4.5356616396416828E-4</v>
      </c>
    </row>
    <row r="2858" spans="1:22" ht="48" x14ac:dyDescent="0.2">
      <c r="A2858">
        <v>1546</v>
      </c>
      <c r="B2858" s="3" t="s">
        <v>1547</v>
      </c>
      <c r="C2858" s="3" t="s">
        <v>5656</v>
      </c>
      <c r="D2858">
        <v>1000</v>
      </c>
      <c r="E2858">
        <v>289</v>
      </c>
      <c r="F2858" t="s">
        <v>8221</v>
      </c>
      <c r="G2858" t="s">
        <v>8225</v>
      </c>
      <c r="H2858" t="s">
        <v>8247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8289</v>
      </c>
      <c r="O2858" s="5">
        <f>E2858/D2858</f>
        <v>0.28899999999999998</v>
      </c>
      <c r="P2858" s="6">
        <f>IF(E2858=0,0,E2858/L2858)</f>
        <v>26.272727272727273</v>
      </c>
      <c r="Q2858" t="str">
        <f>LEFT(N2858,FIND("/",N2858)-1)</f>
        <v>photography</v>
      </c>
      <c r="R2858" t="str">
        <f>RIGHT(N2858,LEN(N2858)-FIND("/",N2858))</f>
        <v>nature</v>
      </c>
      <c r="S2858" s="10">
        <f>(((J2858/60)/60)/24)+DATE(1970,1,1)</f>
        <v>41839.212951388887</v>
      </c>
      <c r="T2858" s="10">
        <f>(((I2858/60)/60)/24)+DATE(1970,1,1)</f>
        <v>41899.212951388887</v>
      </c>
      <c r="U2858" s="5">
        <f>P2858/3304</f>
        <v>7.9517939687431208E-3</v>
      </c>
      <c r="V2858" s="5">
        <f>L2858/26457</f>
        <v>4.1576898363382094E-4</v>
      </c>
    </row>
    <row r="2859" spans="1:22" ht="32" x14ac:dyDescent="0.2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5">
        <f>E2859/D2859</f>
        <v>1.9066666666666666E-2</v>
      </c>
      <c r="P2859" s="6">
        <f>IF(E2859=0,0,E2859/L2859)</f>
        <v>57.2</v>
      </c>
      <c r="Q2859" t="str">
        <f>LEFT(N2859,FIND("/",N2859)-1)</f>
        <v>technology</v>
      </c>
      <c r="R2859" t="str">
        <f>RIGHT(N2859,LEN(N2859)-FIND("/",N2859))</f>
        <v>wearables</v>
      </c>
      <c r="S2859" s="10">
        <f>(((J2859/60)/60)/24)+DATE(1970,1,1)</f>
        <v>42592.750555555554</v>
      </c>
      <c r="T2859" s="10">
        <f>(((I2859/60)/60)/24)+DATE(1970,1,1)</f>
        <v>42622.750555555554</v>
      </c>
      <c r="U2859" s="5">
        <f>P2859/3304</f>
        <v>1.7312348668280873E-2</v>
      </c>
      <c r="V2859" s="5">
        <f>L2859/26457</f>
        <v>1.8898590165173677E-4</v>
      </c>
    </row>
    <row r="2860" spans="1:22" ht="48" x14ac:dyDescent="0.2">
      <c r="A2860">
        <v>4060</v>
      </c>
      <c r="B2860" s="3" t="s">
        <v>4056</v>
      </c>
      <c r="C2860" s="3" t="s">
        <v>8164</v>
      </c>
      <c r="D2860">
        <v>10000</v>
      </c>
      <c r="E2860">
        <v>285</v>
      </c>
      <c r="F2860" t="s">
        <v>8221</v>
      </c>
      <c r="G2860" t="s">
        <v>8229</v>
      </c>
      <c r="H2860" t="s">
        <v>8251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8271</v>
      </c>
      <c r="O2860" s="5">
        <f>E2860/D2860</f>
        <v>2.8500000000000001E-2</v>
      </c>
      <c r="P2860" s="6">
        <f>IF(E2860=0,0,E2860/L2860)</f>
        <v>57</v>
      </c>
      <c r="Q2860" t="str">
        <f>LEFT(N2860,FIND("/",N2860)-1)</f>
        <v>theater</v>
      </c>
      <c r="R2860" t="str">
        <f>RIGHT(N2860,LEN(N2860)-FIND("/",N2860))</f>
        <v>plays</v>
      </c>
      <c r="S2860" s="10">
        <f>(((J2860/60)/60)/24)+DATE(1970,1,1)</f>
        <v>41779.695092592592</v>
      </c>
      <c r="T2860" s="10">
        <f>(((I2860/60)/60)/24)+DATE(1970,1,1)</f>
        <v>41813.666666666664</v>
      </c>
      <c r="U2860" s="5">
        <f>P2860/3304</f>
        <v>1.725181598062954E-2</v>
      </c>
      <c r="V2860" s="5">
        <f>L2860/26457</f>
        <v>1.8898590165173677E-4</v>
      </c>
    </row>
    <row r="2861" spans="1:22" ht="48" x14ac:dyDescent="0.2">
      <c r="A2861">
        <v>3965</v>
      </c>
      <c r="B2861" s="3" t="s">
        <v>3962</v>
      </c>
      <c r="C2861" s="3" t="s">
        <v>8072</v>
      </c>
      <c r="D2861">
        <v>2000</v>
      </c>
      <c r="E2861">
        <v>285</v>
      </c>
      <c r="F2861" t="s">
        <v>8221</v>
      </c>
      <c r="G2861" t="s">
        <v>8224</v>
      </c>
      <c r="H2861" t="s">
        <v>8246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8271</v>
      </c>
      <c r="O2861" s="5">
        <f>E2861/D2861</f>
        <v>0.14249999999999999</v>
      </c>
      <c r="P2861" s="6">
        <f>IF(E2861=0,0,E2861/L2861)</f>
        <v>71.25</v>
      </c>
      <c r="Q2861" t="str">
        <f>LEFT(N2861,FIND("/",N2861)-1)</f>
        <v>theater</v>
      </c>
      <c r="R2861" t="str">
        <f>RIGHT(N2861,LEN(N2861)-FIND("/",N2861))</f>
        <v>plays</v>
      </c>
      <c r="S2861" s="10">
        <f>(((J2861/60)/60)/24)+DATE(1970,1,1)</f>
        <v>42414.235879629632</v>
      </c>
      <c r="T2861" s="10">
        <f>(((I2861/60)/60)/24)+DATE(1970,1,1)</f>
        <v>42474.194212962961</v>
      </c>
      <c r="U2861" s="5">
        <f>P2861/3304</f>
        <v>2.1564769975786924E-2</v>
      </c>
      <c r="V2861" s="5">
        <f>L2861/26457</f>
        <v>1.5118872132138944E-4</v>
      </c>
    </row>
    <row r="2862" spans="1:22" ht="32" x14ac:dyDescent="0.2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5">
        <f>E2862/D2862</f>
        <v>5.6800000000000002E-3</v>
      </c>
      <c r="P2862" s="6">
        <f>IF(E2862=0,0,E2862/L2862)</f>
        <v>28.4</v>
      </c>
      <c r="Q2862" t="str">
        <f>LEFT(N2862,FIND("/",N2862)-1)</f>
        <v>games</v>
      </c>
      <c r="R2862" t="str">
        <f>RIGHT(N2862,LEN(N2862)-FIND("/",N2862))</f>
        <v>video games</v>
      </c>
      <c r="S2862" s="10">
        <f>(((J2862/60)/60)/24)+DATE(1970,1,1)</f>
        <v>42716.7424537037</v>
      </c>
      <c r="T2862" s="10">
        <f>(((I2862/60)/60)/24)+DATE(1970,1,1)</f>
        <v>42746.7424537037</v>
      </c>
      <c r="U2862" s="5">
        <f>P2862/3304</f>
        <v>8.5956416464891029E-3</v>
      </c>
      <c r="V2862" s="5">
        <f>L2862/26457</f>
        <v>3.7797180330347355E-4</v>
      </c>
    </row>
    <row r="2863" spans="1:22" ht="48" x14ac:dyDescent="0.2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5">
        <f>E2863/D2863</f>
        <v>2.5545454545454545E-2</v>
      </c>
      <c r="P2863" s="6">
        <f>IF(E2863=0,0,E2863/L2863)</f>
        <v>40.142857142857146</v>
      </c>
      <c r="Q2863" t="str">
        <f>LEFT(N2863,FIND("/",N2863)-1)</f>
        <v>food</v>
      </c>
      <c r="R2863" t="str">
        <f>RIGHT(N2863,LEN(N2863)-FIND("/",N2863))</f>
        <v>restaurants</v>
      </c>
      <c r="S2863" s="10">
        <f>(((J2863/60)/60)/24)+DATE(1970,1,1)</f>
        <v>42244.776666666665</v>
      </c>
      <c r="T2863" s="10">
        <f>(((I2863/60)/60)/24)+DATE(1970,1,1)</f>
        <v>42274.776666666665</v>
      </c>
      <c r="U2863" s="5">
        <f>P2863/3304</f>
        <v>1.214977516430301E-2</v>
      </c>
      <c r="V2863" s="5">
        <f>L2863/26457</f>
        <v>2.6458026231243148E-4</v>
      </c>
    </row>
    <row r="2864" spans="1:22" ht="32" x14ac:dyDescent="0.2">
      <c r="A2864">
        <v>3397</v>
      </c>
      <c r="B2864" s="3" t="s">
        <v>3396</v>
      </c>
      <c r="C2864" s="3" t="s">
        <v>7507</v>
      </c>
      <c r="D2864">
        <v>250</v>
      </c>
      <c r="E2864">
        <v>280</v>
      </c>
      <c r="F2864" t="s">
        <v>8219</v>
      </c>
      <c r="G2864" t="s">
        <v>8225</v>
      </c>
      <c r="H2864" t="s">
        <v>8247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8271</v>
      </c>
      <c r="O2864" s="5">
        <f>E2864/D2864</f>
        <v>1.1200000000000001</v>
      </c>
      <c r="P2864" s="6">
        <f>IF(E2864=0,0,E2864/L2864)</f>
        <v>11.666666666666666</v>
      </c>
      <c r="Q2864" t="str">
        <f>LEFT(N2864,FIND("/",N2864)-1)</f>
        <v>theater</v>
      </c>
      <c r="R2864" t="str">
        <f>RIGHT(N2864,LEN(N2864)-FIND("/",N2864))</f>
        <v>plays</v>
      </c>
      <c r="S2864" s="10">
        <f>(((J2864/60)/60)/24)+DATE(1970,1,1)</f>
        <v>42378.478344907402</v>
      </c>
      <c r="T2864" s="10">
        <f>(((I2864/60)/60)/24)+DATE(1970,1,1)</f>
        <v>42418.916666666672</v>
      </c>
      <c r="U2864" s="5">
        <f>P2864/3304</f>
        <v>3.5310734463276836E-3</v>
      </c>
      <c r="V2864" s="5">
        <f>L2864/26457</f>
        <v>9.0713232792833656E-4</v>
      </c>
    </row>
    <row r="2865" spans="1:22" ht="48" x14ac:dyDescent="0.2">
      <c r="A2865">
        <v>899</v>
      </c>
      <c r="B2865" s="3" t="s">
        <v>900</v>
      </c>
      <c r="C2865" s="3" t="s">
        <v>5009</v>
      </c>
      <c r="D2865">
        <v>750</v>
      </c>
      <c r="E2865">
        <v>280</v>
      </c>
      <c r="F2865" t="s">
        <v>8221</v>
      </c>
      <c r="G2865" t="s">
        <v>8224</v>
      </c>
      <c r="H2865" t="s">
        <v>8246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8279</v>
      </c>
      <c r="O2865" s="5">
        <f>E2865/D2865</f>
        <v>0.37333333333333335</v>
      </c>
      <c r="P2865" s="6">
        <f>IF(E2865=0,0,E2865/L2865)</f>
        <v>35</v>
      </c>
      <c r="Q2865" t="str">
        <f>LEFT(N2865,FIND("/",N2865)-1)</f>
        <v>music</v>
      </c>
      <c r="R2865" t="str">
        <f>RIGHT(N2865,LEN(N2865)-FIND("/",N2865))</f>
        <v>indie rock</v>
      </c>
      <c r="S2865" s="10">
        <f>(((J2865/60)/60)/24)+DATE(1970,1,1)</f>
        <v>40646.099097222221</v>
      </c>
      <c r="T2865" s="10">
        <f>(((I2865/60)/60)/24)+DATE(1970,1,1)</f>
        <v>40691.099097222221</v>
      </c>
      <c r="U2865" s="5">
        <f>P2865/3304</f>
        <v>1.059322033898305E-2</v>
      </c>
      <c r="V2865" s="5">
        <f>L2865/26457</f>
        <v>3.0237744264277887E-4</v>
      </c>
    </row>
    <row r="2866" spans="1:22" ht="48" x14ac:dyDescent="0.2">
      <c r="A2866">
        <v>1693</v>
      </c>
      <c r="B2866" s="3" t="s">
        <v>1694</v>
      </c>
      <c r="C2866" s="3" t="s">
        <v>5803</v>
      </c>
      <c r="D2866">
        <v>3000</v>
      </c>
      <c r="E2866">
        <v>280</v>
      </c>
      <c r="F2866" t="s">
        <v>8222</v>
      </c>
      <c r="G2866" t="s">
        <v>8225</v>
      </c>
      <c r="H2866" t="s">
        <v>8247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8293</v>
      </c>
      <c r="O2866" s="5">
        <f>E2866/D2866</f>
        <v>9.3333333333333338E-2</v>
      </c>
      <c r="P2866" s="6">
        <f>IF(E2866=0,0,E2866/L2866)</f>
        <v>35</v>
      </c>
      <c r="Q2866" t="str">
        <f>LEFT(N2866,FIND("/",N2866)-1)</f>
        <v>music</v>
      </c>
      <c r="R2866" t="str">
        <f>RIGHT(N2866,LEN(N2866)-FIND("/",N2866))</f>
        <v>faith</v>
      </c>
      <c r="S2866" s="10">
        <f>(((J2866/60)/60)/24)+DATE(1970,1,1)</f>
        <v>42803.920277777783</v>
      </c>
      <c r="T2866" s="10">
        <f>(((I2866/60)/60)/24)+DATE(1970,1,1)</f>
        <v>42834.833333333328</v>
      </c>
      <c r="U2866" s="5">
        <f>P2866/3304</f>
        <v>1.059322033898305E-2</v>
      </c>
      <c r="V2866" s="5">
        <f>L2866/26457</f>
        <v>3.0237744264277887E-4</v>
      </c>
    </row>
    <row r="2867" spans="1:22" ht="48" x14ac:dyDescent="0.2">
      <c r="A2867">
        <v>1595</v>
      </c>
      <c r="B2867" s="3" t="s">
        <v>1596</v>
      </c>
      <c r="C2867" s="3" t="s">
        <v>5705</v>
      </c>
      <c r="D2867">
        <v>100000</v>
      </c>
      <c r="E2867">
        <v>280</v>
      </c>
      <c r="F2867" t="s">
        <v>8221</v>
      </c>
      <c r="G2867" t="s">
        <v>8224</v>
      </c>
      <c r="H2867" t="s">
        <v>8246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8291</v>
      </c>
      <c r="O2867" s="5">
        <f>E2867/D2867</f>
        <v>2.8E-3</v>
      </c>
      <c r="P2867" s="6">
        <f>IF(E2867=0,0,E2867/L2867)</f>
        <v>40</v>
      </c>
      <c r="Q2867" t="str">
        <f>LEFT(N2867,FIND("/",N2867)-1)</f>
        <v>photography</v>
      </c>
      <c r="R2867" t="str">
        <f>RIGHT(N2867,LEN(N2867)-FIND("/",N2867))</f>
        <v>places</v>
      </c>
      <c r="S2867" s="10">
        <f>(((J2867/60)/60)/24)+DATE(1970,1,1)</f>
        <v>41780.050092592595</v>
      </c>
      <c r="T2867" s="10">
        <f>(((I2867/60)/60)/24)+DATE(1970,1,1)</f>
        <v>41808.842361111114</v>
      </c>
      <c r="U2867" s="5">
        <f>P2867/3304</f>
        <v>1.2106537530266344E-2</v>
      </c>
      <c r="V2867" s="5">
        <f>L2867/26457</f>
        <v>2.6458026231243148E-4</v>
      </c>
    </row>
    <row r="2868" spans="1:22" ht="48" x14ac:dyDescent="0.2">
      <c r="A2868">
        <v>974</v>
      </c>
      <c r="B2868" s="3" t="s">
        <v>975</v>
      </c>
      <c r="C2868" s="3" t="s">
        <v>5084</v>
      </c>
      <c r="D2868">
        <v>50000</v>
      </c>
      <c r="E2868">
        <v>280</v>
      </c>
      <c r="F2868" t="s">
        <v>8221</v>
      </c>
      <c r="G2868" t="s">
        <v>8224</v>
      </c>
      <c r="H2868" t="s">
        <v>8246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8273</v>
      </c>
      <c r="O2868" s="5">
        <f>E2868/D2868</f>
        <v>5.5999999999999999E-3</v>
      </c>
      <c r="P2868" s="6">
        <f>IF(E2868=0,0,E2868/L2868)</f>
        <v>93.333333333333329</v>
      </c>
      <c r="Q2868" t="str">
        <f>LEFT(N2868,FIND("/",N2868)-1)</f>
        <v>technology</v>
      </c>
      <c r="R2868" t="str">
        <f>RIGHT(N2868,LEN(N2868)-FIND("/",N2868))</f>
        <v>wearables</v>
      </c>
      <c r="S2868" s="10">
        <f>(((J2868/60)/60)/24)+DATE(1970,1,1)</f>
        <v>42424.749490740738</v>
      </c>
      <c r="T2868" s="10">
        <f>(((I2868/60)/60)/24)+DATE(1970,1,1)</f>
        <v>42454.707824074074</v>
      </c>
      <c r="U2868" s="5">
        <f>P2868/3304</f>
        <v>2.8248587570621469E-2</v>
      </c>
      <c r="V2868" s="5">
        <f>L2868/26457</f>
        <v>1.1339154099104207E-4</v>
      </c>
    </row>
    <row r="2869" spans="1:22" ht="48" x14ac:dyDescent="0.2">
      <c r="A2869">
        <v>2957</v>
      </c>
      <c r="B2869" s="3" t="s">
        <v>2957</v>
      </c>
      <c r="C2869" s="3" t="s">
        <v>7067</v>
      </c>
      <c r="D2869">
        <v>15000</v>
      </c>
      <c r="E2869">
        <v>280</v>
      </c>
      <c r="F2869" t="s">
        <v>8220</v>
      </c>
      <c r="G2869" t="s">
        <v>8224</v>
      </c>
      <c r="H2869" t="s">
        <v>8246</v>
      </c>
      <c r="I2869">
        <v>1427498172</v>
      </c>
      <c r="J2869">
        <v>1422317772</v>
      </c>
      <c r="K2869" t="b">
        <v>0</v>
      </c>
      <c r="L2869">
        <v>3</v>
      </c>
      <c r="M2869" t="b">
        <v>0</v>
      </c>
      <c r="N2869" t="s">
        <v>8303</v>
      </c>
      <c r="O2869" s="5">
        <f>E2869/D2869</f>
        <v>1.8666666666666668E-2</v>
      </c>
      <c r="P2869" s="6">
        <f>IF(E2869=0,0,E2869/L2869)</f>
        <v>93.333333333333329</v>
      </c>
      <c r="Q2869" t="str">
        <f>LEFT(N2869,FIND("/",N2869)-1)</f>
        <v>theater</v>
      </c>
      <c r="R2869" t="str">
        <f>RIGHT(N2869,LEN(N2869)-FIND("/",N2869))</f>
        <v>spaces</v>
      </c>
      <c r="S2869" s="10">
        <f>(((J2869/60)/60)/24)+DATE(1970,1,1)</f>
        <v>42031.011249999996</v>
      </c>
      <c r="T2869" s="10">
        <f>(((I2869/60)/60)/24)+DATE(1970,1,1)</f>
        <v>42090.969583333332</v>
      </c>
      <c r="U2869" s="5">
        <f>P2869/3304</f>
        <v>2.8248587570621469E-2</v>
      </c>
      <c r="V2869" s="5">
        <f>L2869/26457</f>
        <v>1.1339154099104207E-4</v>
      </c>
    </row>
    <row r="2870" spans="1:22" ht="48" x14ac:dyDescent="0.2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5">
        <f>E2870/D2870</f>
        <v>1.116E-2</v>
      </c>
      <c r="P2870" s="6">
        <f>IF(E2870=0,0,E2870/L2870)</f>
        <v>46.5</v>
      </c>
      <c r="Q2870" t="str">
        <f>LEFT(N2870,FIND("/",N2870)-1)</f>
        <v>film &amp; video</v>
      </c>
      <c r="R2870" t="str">
        <f>RIGHT(N2870,LEN(N2870)-FIND("/",N2870))</f>
        <v>drama</v>
      </c>
      <c r="S2870" s="10">
        <f>(((J2870/60)/60)/24)+DATE(1970,1,1)</f>
        <v>41887.383356481485</v>
      </c>
      <c r="T2870" s="10">
        <f>(((I2870/60)/60)/24)+DATE(1970,1,1)</f>
        <v>41917.383356481485</v>
      </c>
      <c r="U2870" s="5">
        <f>P2870/3304</f>
        <v>1.4073849878934624E-2</v>
      </c>
      <c r="V2870" s="5">
        <f>L2870/26457</f>
        <v>2.2678308198208414E-4</v>
      </c>
    </row>
    <row r="2871" spans="1:22" ht="48" x14ac:dyDescent="0.2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5">
        <f>E2871/D2871</f>
        <v>0.13900000000000001</v>
      </c>
      <c r="P2871" s="6">
        <f>IF(E2871=0,0,E2871/L2871)</f>
        <v>55.6</v>
      </c>
      <c r="Q2871" t="str">
        <f>LEFT(N2871,FIND("/",N2871)-1)</f>
        <v>theater</v>
      </c>
      <c r="R2871" t="str">
        <f>RIGHT(N2871,LEN(N2871)-FIND("/",N2871))</f>
        <v>spaces</v>
      </c>
      <c r="S2871" s="10">
        <f>(((J2871/60)/60)/24)+DATE(1970,1,1)</f>
        <v>42382.189710648148</v>
      </c>
      <c r="T2871" s="10">
        <f>(((I2871/60)/60)/24)+DATE(1970,1,1)</f>
        <v>42412.189710648148</v>
      </c>
      <c r="U2871" s="5">
        <f>P2871/3304</f>
        <v>1.6828087167070217E-2</v>
      </c>
      <c r="V2871" s="5">
        <f>L2871/26457</f>
        <v>1.8898590165173677E-4</v>
      </c>
    </row>
    <row r="2872" spans="1:22" ht="48" x14ac:dyDescent="0.2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5">
        <f>E2872/D2872</f>
        <v>1.3849999999999999E-3</v>
      </c>
      <c r="P2872" s="6">
        <f>IF(E2872=0,0,E2872/L2872)</f>
        <v>23.083333333333332</v>
      </c>
      <c r="Q2872" t="str">
        <f>LEFT(N2872,FIND("/",N2872)-1)</f>
        <v>food</v>
      </c>
      <c r="R2872" t="str">
        <f>RIGHT(N2872,LEN(N2872)-FIND("/",N2872))</f>
        <v>food trucks</v>
      </c>
      <c r="S2872" s="10">
        <f>(((J2872/60)/60)/24)+DATE(1970,1,1)</f>
        <v>41837.829895833333</v>
      </c>
      <c r="T2872" s="10">
        <f>(((I2872/60)/60)/24)+DATE(1970,1,1)</f>
        <v>41897.829895833333</v>
      </c>
      <c r="U2872" s="5">
        <f>P2872/3304</f>
        <v>6.9864810330912026E-3</v>
      </c>
      <c r="V2872" s="5">
        <f>L2872/26457</f>
        <v>4.5356616396416828E-4</v>
      </c>
    </row>
    <row r="2873" spans="1:22" ht="32" x14ac:dyDescent="0.2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8271</v>
      </c>
      <c r="O2873" s="5">
        <f>E2873/D2873</f>
        <v>1.385</v>
      </c>
      <c r="P2873" s="6">
        <f>IF(E2873=0,0,E2873/L2873)</f>
        <v>30.777777777777779</v>
      </c>
      <c r="Q2873" t="str">
        <f>LEFT(N2873,FIND("/",N2873)-1)</f>
        <v>theater</v>
      </c>
      <c r="R2873" t="str">
        <f>RIGHT(N2873,LEN(N2873)-FIND("/",N2873))</f>
        <v>plays</v>
      </c>
      <c r="S2873" s="10">
        <f>(((J2873/60)/60)/24)+DATE(1970,1,1)</f>
        <v>42312.874594907407</v>
      </c>
      <c r="T2873" s="10">
        <f>(((I2873/60)/60)/24)+DATE(1970,1,1)</f>
        <v>42340.874594907407</v>
      </c>
      <c r="U2873" s="5">
        <f>P2873/3304</f>
        <v>9.3153080441216035E-3</v>
      </c>
      <c r="V2873" s="5">
        <f>L2873/26457</f>
        <v>3.4017462297312621E-4</v>
      </c>
    </row>
    <row r="2874" spans="1:22" ht="16" x14ac:dyDescent="0.2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5">
        <f>E2874/D2874</f>
        <v>8.6250000000000007E-3</v>
      </c>
      <c r="P2874" s="6">
        <f>IF(E2874=0,0,E2874/L2874)</f>
        <v>69</v>
      </c>
      <c r="Q2874" t="str">
        <f>LEFT(N2874,FIND("/",N2874)-1)</f>
        <v>technology</v>
      </c>
      <c r="R2874" t="str">
        <f>RIGHT(N2874,LEN(N2874)-FIND("/",N2874))</f>
        <v>makerspaces</v>
      </c>
      <c r="S2874" s="10">
        <f>(((J2874/60)/60)/24)+DATE(1970,1,1)</f>
        <v>42436.211701388893</v>
      </c>
      <c r="T2874" s="10">
        <f>(((I2874/60)/60)/24)+DATE(1970,1,1)</f>
        <v>42466.170034722221</v>
      </c>
      <c r="U2874" s="5">
        <f>P2874/3304</f>
        <v>2.0883777239709442E-2</v>
      </c>
      <c r="V2874" s="5">
        <f>L2874/26457</f>
        <v>1.5118872132138944E-4</v>
      </c>
    </row>
    <row r="2875" spans="1:22" ht="48" x14ac:dyDescent="0.2">
      <c r="A2875">
        <v>3205</v>
      </c>
      <c r="B2875" s="3" t="s">
        <v>3205</v>
      </c>
      <c r="C2875" s="3" t="s">
        <v>7315</v>
      </c>
      <c r="D2875">
        <v>8000</v>
      </c>
      <c r="E2875">
        <v>273</v>
      </c>
      <c r="F2875" t="s">
        <v>8221</v>
      </c>
      <c r="G2875" t="s">
        <v>8225</v>
      </c>
      <c r="H2875" t="s">
        <v>8247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8305</v>
      </c>
      <c r="O2875" s="5">
        <f>E2875/D2875</f>
        <v>3.4125000000000003E-2</v>
      </c>
      <c r="P2875" s="6">
        <f>IF(E2875=0,0,E2875/L2875)</f>
        <v>22.75</v>
      </c>
      <c r="Q2875" t="str">
        <f>LEFT(N2875,FIND("/",N2875)-1)</f>
        <v>theater</v>
      </c>
      <c r="R2875" t="str">
        <f>RIGHT(N2875,LEN(N2875)-FIND("/",N2875))</f>
        <v>musical</v>
      </c>
      <c r="S2875" s="10">
        <f>(((J2875/60)/60)/24)+DATE(1970,1,1)</f>
        <v>42095.374675925923</v>
      </c>
      <c r="T2875" s="10">
        <f>(((I2875/60)/60)/24)+DATE(1970,1,1)</f>
        <v>42125.374675925923</v>
      </c>
      <c r="U2875" s="5">
        <f>P2875/3304</f>
        <v>6.8855932203389829E-3</v>
      </c>
      <c r="V2875" s="5">
        <f>L2875/26457</f>
        <v>4.5356616396416828E-4</v>
      </c>
    </row>
    <row r="2876" spans="1:22" ht="48" x14ac:dyDescent="0.2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5">
        <f>E2876/D2876</f>
        <v>2.7300000000000001E-2</v>
      </c>
      <c r="P2876" s="6">
        <f>IF(E2876=0,0,E2876/L2876)</f>
        <v>27.3</v>
      </c>
      <c r="Q2876" t="str">
        <f>LEFT(N2876,FIND("/",N2876)-1)</f>
        <v>theater</v>
      </c>
      <c r="R2876" t="str">
        <f>RIGHT(N2876,LEN(N2876)-FIND("/",N2876))</f>
        <v>plays</v>
      </c>
      <c r="S2876" s="10">
        <f>(((J2876/60)/60)/24)+DATE(1970,1,1)</f>
        <v>42415.883425925931</v>
      </c>
      <c r="T2876" s="10">
        <f>(((I2876/60)/60)/24)+DATE(1970,1,1)</f>
        <v>42475.84175925926</v>
      </c>
      <c r="U2876" s="5">
        <f>P2876/3304</f>
        <v>8.2627118644067795E-3</v>
      </c>
      <c r="V2876" s="5">
        <f>L2876/26457</f>
        <v>3.7797180330347355E-4</v>
      </c>
    </row>
    <row r="2877" spans="1:22" ht="48" x14ac:dyDescent="0.2">
      <c r="A2877">
        <v>949</v>
      </c>
      <c r="B2877" s="3" t="s">
        <v>950</v>
      </c>
      <c r="C2877" s="3" t="s">
        <v>5059</v>
      </c>
      <c r="D2877">
        <v>20000</v>
      </c>
      <c r="E2877">
        <v>273</v>
      </c>
      <c r="F2877" t="s">
        <v>8221</v>
      </c>
      <c r="G2877" t="s">
        <v>8236</v>
      </c>
      <c r="H2877" t="s">
        <v>8249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8273</v>
      </c>
      <c r="O2877" s="5">
        <f>E2877/D2877</f>
        <v>1.3650000000000001E-2</v>
      </c>
      <c r="P2877" s="6">
        <f>IF(E2877=0,0,E2877/L2877)</f>
        <v>39</v>
      </c>
      <c r="Q2877" t="str">
        <f>LEFT(N2877,FIND("/",N2877)-1)</f>
        <v>technology</v>
      </c>
      <c r="R2877" t="str">
        <f>RIGHT(N2877,LEN(N2877)-FIND("/",N2877))</f>
        <v>wearables</v>
      </c>
      <c r="S2877" s="10">
        <f>(((J2877/60)/60)/24)+DATE(1970,1,1)</f>
        <v>42361.043703703705</v>
      </c>
      <c r="T2877" s="10">
        <f>(((I2877/60)/60)/24)+DATE(1970,1,1)</f>
        <v>42421.043703703705</v>
      </c>
      <c r="U2877" s="5">
        <f>P2877/3304</f>
        <v>1.1803874092009685E-2</v>
      </c>
      <c r="V2877" s="5">
        <f>L2877/26457</f>
        <v>2.6458026231243148E-4</v>
      </c>
    </row>
    <row r="2878" spans="1:22" ht="48" x14ac:dyDescent="0.2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5">
        <f>E2878/D2878</f>
        <v>1.36</v>
      </c>
      <c r="P2878" s="6">
        <f>IF(E2878=0,0,E2878/L2878)</f>
        <v>13.6</v>
      </c>
      <c r="Q2878" t="str">
        <f>LEFT(N2878,FIND("/",N2878)-1)</f>
        <v>theater</v>
      </c>
      <c r="R2878" t="str">
        <f>RIGHT(N2878,LEN(N2878)-FIND("/",N2878))</f>
        <v>plays</v>
      </c>
      <c r="S2878" s="10">
        <f>(((J2878/60)/60)/24)+DATE(1970,1,1)</f>
        <v>42401.610983796301</v>
      </c>
      <c r="T2878" s="10">
        <f>(((I2878/60)/60)/24)+DATE(1970,1,1)</f>
        <v>42426</v>
      </c>
      <c r="U2878" s="5">
        <f>P2878/3304</f>
        <v>4.1162227602905572E-3</v>
      </c>
      <c r="V2878" s="5">
        <f>L2878/26457</f>
        <v>7.559436066069471E-4</v>
      </c>
    </row>
    <row r="2879" spans="1:22" ht="48" x14ac:dyDescent="0.2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5">
        <f>E2879/D2879</f>
        <v>5.4199999999999998E-2</v>
      </c>
      <c r="P2879" s="6">
        <f>IF(E2879=0,0,E2879/L2879)</f>
        <v>90.333333333333329</v>
      </c>
      <c r="Q2879" t="str">
        <f>LEFT(N2879,FIND("/",N2879)-1)</f>
        <v>theater</v>
      </c>
      <c r="R2879" t="str">
        <f>RIGHT(N2879,LEN(N2879)-FIND("/",N2879))</f>
        <v>plays</v>
      </c>
      <c r="S2879" s="10">
        <f>(((J2879/60)/60)/24)+DATE(1970,1,1)</f>
        <v>42722.84474537037</v>
      </c>
      <c r="T2879" s="10">
        <f>(((I2879/60)/60)/24)+DATE(1970,1,1)</f>
        <v>42752.84474537037</v>
      </c>
      <c r="U2879" s="5">
        <f>P2879/3304</f>
        <v>2.7340597255851491E-2</v>
      </c>
      <c r="V2879" s="5">
        <f>L2879/26457</f>
        <v>1.1339154099104207E-4</v>
      </c>
    </row>
    <row r="2880" spans="1:22" ht="48" x14ac:dyDescent="0.2">
      <c r="A2880">
        <v>3824</v>
      </c>
      <c r="B2880" s="3" t="s">
        <v>3821</v>
      </c>
      <c r="C2880" s="3" t="s">
        <v>7933</v>
      </c>
      <c r="D2880">
        <v>250</v>
      </c>
      <c r="E2880">
        <v>270</v>
      </c>
      <c r="F2880" t="s">
        <v>8219</v>
      </c>
      <c r="G2880" t="s">
        <v>8225</v>
      </c>
      <c r="H2880" t="s">
        <v>8247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8271</v>
      </c>
      <c r="O2880" s="5">
        <f>E2880/D2880</f>
        <v>1.08</v>
      </c>
      <c r="P2880" s="6">
        <f>IF(E2880=0,0,E2880/L2880)</f>
        <v>38.571428571428569</v>
      </c>
      <c r="Q2880" t="str">
        <f>LEFT(N2880,FIND("/",N2880)-1)</f>
        <v>theater</v>
      </c>
      <c r="R2880" t="str">
        <f>RIGHT(N2880,LEN(N2880)-FIND("/",N2880))</f>
        <v>plays</v>
      </c>
      <c r="S2880" s="10">
        <f>(((J2880/60)/60)/24)+DATE(1970,1,1)</f>
        <v>42571.626192129625</v>
      </c>
      <c r="T2880" s="10">
        <f>(((I2880/60)/60)/24)+DATE(1970,1,1)</f>
        <v>42583.570138888885</v>
      </c>
      <c r="U2880" s="5">
        <f>P2880/3304</f>
        <v>1.1674161189899689E-2</v>
      </c>
      <c r="V2880" s="5">
        <f>L2880/26457</f>
        <v>2.6458026231243148E-4</v>
      </c>
    </row>
    <row r="2881" spans="1:22" ht="48" x14ac:dyDescent="0.2">
      <c r="A2881">
        <v>1136</v>
      </c>
      <c r="B2881" s="3" t="s">
        <v>1137</v>
      </c>
      <c r="C2881" s="3" t="s">
        <v>5246</v>
      </c>
      <c r="D2881">
        <v>4190</v>
      </c>
      <c r="E2881">
        <v>270</v>
      </c>
      <c r="F2881" t="s">
        <v>8221</v>
      </c>
      <c r="G2881" t="s">
        <v>8230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8283</v>
      </c>
      <c r="O2881" s="5">
        <f>E2881/D2881</f>
        <v>6.4439140811455853E-2</v>
      </c>
      <c r="P2881" s="6">
        <f>IF(E2881=0,0,E2881/L2881)</f>
        <v>45</v>
      </c>
      <c r="Q2881" t="str">
        <f>LEFT(N2881,FIND("/",N2881)-1)</f>
        <v>games</v>
      </c>
      <c r="R2881" t="str">
        <f>RIGHT(N2881,LEN(N2881)-FIND("/",N2881))</f>
        <v>mobile games</v>
      </c>
      <c r="S2881" s="10">
        <f>(((J2881/60)/60)/24)+DATE(1970,1,1)</f>
        <v>42327.671631944439</v>
      </c>
      <c r="T2881" s="10">
        <f>(((I2881/60)/60)/24)+DATE(1970,1,1)</f>
        <v>42357.671631944439</v>
      </c>
      <c r="U2881" s="5">
        <f>P2881/3304</f>
        <v>1.3619854721549637E-2</v>
      </c>
      <c r="V2881" s="5">
        <f>L2881/26457</f>
        <v>2.2678308198208414E-4</v>
      </c>
    </row>
    <row r="2882" spans="1:22" ht="32" x14ac:dyDescent="0.2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5">
        <f>E2882/D2882</f>
        <v>0.18</v>
      </c>
      <c r="P2882" s="6">
        <f>IF(E2882=0,0,E2882/L2882)</f>
        <v>45</v>
      </c>
      <c r="Q2882" t="str">
        <f>LEFT(N2882,FIND("/",N2882)-1)</f>
        <v>theater</v>
      </c>
      <c r="R2882" t="str">
        <f>RIGHT(N2882,LEN(N2882)-FIND("/",N2882))</f>
        <v>plays</v>
      </c>
      <c r="S2882" s="10">
        <f>(((J2882/60)/60)/24)+DATE(1970,1,1)</f>
        <v>41813.938715277778</v>
      </c>
      <c r="T2882" s="10">
        <f>(((I2882/60)/60)/24)+DATE(1970,1,1)</f>
        <v>41835.916666666664</v>
      </c>
      <c r="U2882" s="5">
        <f>P2882/3304</f>
        <v>1.3619854721549637E-2</v>
      </c>
      <c r="V2882" s="5">
        <f>L2882/26457</f>
        <v>2.2678308198208414E-4</v>
      </c>
    </row>
    <row r="2883" spans="1:22" ht="48" x14ac:dyDescent="0.2">
      <c r="A2883">
        <v>2348</v>
      </c>
      <c r="B2883" s="3" t="s">
        <v>2349</v>
      </c>
      <c r="C2883" s="3" t="s">
        <v>6458</v>
      </c>
      <c r="D2883">
        <v>70000</v>
      </c>
      <c r="E2883">
        <v>270</v>
      </c>
      <c r="F2883" t="s">
        <v>8220</v>
      </c>
      <c r="G2883" t="s">
        <v>8224</v>
      </c>
      <c r="H2883" t="s">
        <v>8246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8272</v>
      </c>
      <c r="O2883" s="5">
        <f>E2883/D2883</f>
        <v>3.8571428571428572E-3</v>
      </c>
      <c r="P2883" s="6">
        <f>IF(E2883=0,0,E2883/L2883)</f>
        <v>54</v>
      </c>
      <c r="Q2883" t="str">
        <f>LEFT(N2883,FIND("/",N2883)-1)</f>
        <v>technology</v>
      </c>
      <c r="R2883" t="str">
        <f>RIGHT(N2883,LEN(N2883)-FIND("/",N2883))</f>
        <v>web</v>
      </c>
      <c r="S2883" s="10">
        <f>(((J2883/60)/60)/24)+DATE(1970,1,1)</f>
        <v>42360.932152777779</v>
      </c>
      <c r="T2883" s="10">
        <f>(((I2883/60)/60)/24)+DATE(1970,1,1)</f>
        <v>42420.932152777779</v>
      </c>
      <c r="U2883" s="5">
        <f>P2883/3304</f>
        <v>1.6343825665859565E-2</v>
      </c>
      <c r="V2883" s="5">
        <f>L2883/26457</f>
        <v>1.8898590165173677E-4</v>
      </c>
    </row>
    <row r="2884" spans="1:22" ht="48" x14ac:dyDescent="0.2">
      <c r="A2884">
        <v>2860</v>
      </c>
      <c r="B2884" s="3" t="s">
        <v>2860</v>
      </c>
      <c r="C2884" s="3" t="s">
        <v>6970</v>
      </c>
      <c r="D2884">
        <v>4000</v>
      </c>
      <c r="E2884">
        <v>266</v>
      </c>
      <c r="F2884" t="s">
        <v>8221</v>
      </c>
      <c r="G2884" t="s">
        <v>8224</v>
      </c>
      <c r="H2884" t="s">
        <v>8246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8271</v>
      </c>
      <c r="O2884" s="5">
        <f>E2884/D2884</f>
        <v>6.6500000000000004E-2</v>
      </c>
      <c r="P2884" s="6">
        <f>IF(E2884=0,0,E2884/L2884)</f>
        <v>29.555555555555557</v>
      </c>
      <c r="Q2884" t="str">
        <f>LEFT(N2884,FIND("/",N2884)-1)</f>
        <v>theater</v>
      </c>
      <c r="R2884" t="str">
        <f>RIGHT(N2884,LEN(N2884)-FIND("/",N2884))</f>
        <v>plays</v>
      </c>
      <c r="S2884" s="10">
        <f>(((J2884/60)/60)/24)+DATE(1970,1,1)</f>
        <v>42480.800648148142</v>
      </c>
      <c r="T2884" s="10">
        <f>(((I2884/60)/60)/24)+DATE(1970,1,1)</f>
        <v>42540.800648148142</v>
      </c>
      <c r="U2884" s="5">
        <f>P2884/3304</f>
        <v>8.9453860640301315E-3</v>
      </c>
      <c r="V2884" s="5">
        <f>L2884/26457</f>
        <v>3.4017462297312621E-4</v>
      </c>
    </row>
    <row r="2885" spans="1:22" ht="48" x14ac:dyDescent="0.2">
      <c r="A2885">
        <v>1045</v>
      </c>
      <c r="B2885" s="3" t="s">
        <v>1046</v>
      </c>
      <c r="C2885" s="3" t="s">
        <v>5155</v>
      </c>
      <c r="D2885">
        <v>10000</v>
      </c>
      <c r="E2885">
        <v>266</v>
      </c>
      <c r="F2885" t="s">
        <v>8220</v>
      </c>
      <c r="G2885" t="s">
        <v>8224</v>
      </c>
      <c r="H2885" t="s">
        <v>8246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8281</v>
      </c>
      <c r="O2885" s="5">
        <f>E2885/D2885</f>
        <v>2.6599999999999999E-2</v>
      </c>
      <c r="P2885" s="6">
        <f>IF(E2885=0,0,E2885/L2885)</f>
        <v>33.25</v>
      </c>
      <c r="Q2885" t="str">
        <f>LEFT(N2885,FIND("/",N2885)-1)</f>
        <v>journalism</v>
      </c>
      <c r="R2885" t="str">
        <f>RIGHT(N2885,LEN(N2885)-FIND("/",N2885))</f>
        <v>audio</v>
      </c>
      <c r="S2885" s="10">
        <f>(((J2885/60)/60)/24)+DATE(1970,1,1)</f>
        <v>41844.874421296299</v>
      </c>
      <c r="T2885" s="10">
        <f>(((I2885/60)/60)/24)+DATE(1970,1,1)</f>
        <v>41874.874421296299</v>
      </c>
      <c r="U2885" s="5">
        <f>P2885/3304</f>
        <v>1.0063559322033898E-2</v>
      </c>
      <c r="V2885" s="5">
        <f>L2885/26457</f>
        <v>3.0237744264277887E-4</v>
      </c>
    </row>
    <row r="2886" spans="1:22" ht="64" x14ac:dyDescent="0.2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5">
        <f>E2886/D2886</f>
        <v>2.75E-2</v>
      </c>
      <c r="P2886" s="6">
        <f>IF(E2886=0,0,E2886/L2886)</f>
        <v>52.8</v>
      </c>
      <c r="Q2886" t="str">
        <f>LEFT(N2886,FIND("/",N2886)-1)</f>
        <v>theater</v>
      </c>
      <c r="R2886" t="str">
        <f>RIGHT(N2886,LEN(N2886)-FIND("/",N2886))</f>
        <v>plays</v>
      </c>
      <c r="S2886" s="10">
        <f>(((J2886/60)/60)/24)+DATE(1970,1,1)</f>
        <v>42499.731701388882</v>
      </c>
      <c r="T2886" s="10">
        <f>(((I2886/60)/60)/24)+DATE(1970,1,1)</f>
        <v>42529.731701388882</v>
      </c>
      <c r="U2886" s="5">
        <f>P2886/3304</f>
        <v>1.5980629539951573E-2</v>
      </c>
      <c r="V2886" s="5">
        <f>L2886/26457</f>
        <v>1.8898590165173677E-4</v>
      </c>
    </row>
    <row r="2887" spans="1:22" ht="48" x14ac:dyDescent="0.2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5">
        <f>E2887/D2887</f>
        <v>0.1048</v>
      </c>
      <c r="P2887" s="6">
        <f>IF(E2887=0,0,E2887/L2887)</f>
        <v>32.75</v>
      </c>
      <c r="Q2887" t="str">
        <f>LEFT(N2887,FIND("/",N2887)-1)</f>
        <v>film &amp; video</v>
      </c>
      <c r="R2887" t="str">
        <f>RIGHT(N2887,LEN(N2887)-FIND("/",N2887))</f>
        <v>drama</v>
      </c>
      <c r="S2887" s="10">
        <f>(((J2887/60)/60)/24)+DATE(1970,1,1)</f>
        <v>42741.848379629635</v>
      </c>
      <c r="T2887" s="10">
        <f>(((I2887/60)/60)/24)+DATE(1970,1,1)</f>
        <v>42783.875</v>
      </c>
      <c r="U2887" s="5">
        <f>P2887/3304</f>
        <v>9.9122276029055684E-3</v>
      </c>
      <c r="V2887" s="5">
        <f>L2887/26457</f>
        <v>3.0237744264277887E-4</v>
      </c>
    </row>
    <row r="2888" spans="1:22" ht="48" x14ac:dyDescent="0.2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5">
        <f>E2888/D2888</f>
        <v>1.044E-2</v>
      </c>
      <c r="P2888" s="6">
        <f>IF(E2888=0,0,E2888/L2888)</f>
        <v>87</v>
      </c>
      <c r="Q2888" t="str">
        <f>LEFT(N2888,FIND("/",N2888)-1)</f>
        <v>technology</v>
      </c>
      <c r="R2888" t="str">
        <f>RIGHT(N2888,LEN(N2888)-FIND("/",N2888))</f>
        <v>web</v>
      </c>
      <c r="S2888" s="10">
        <f>(((J2888/60)/60)/24)+DATE(1970,1,1)</f>
        <v>42528.987696759257</v>
      </c>
      <c r="T2888" s="10">
        <f>(((I2888/60)/60)/24)+DATE(1970,1,1)</f>
        <v>42558.987696759257</v>
      </c>
      <c r="U2888" s="5">
        <f>P2888/3304</f>
        <v>2.6331719128329299E-2</v>
      </c>
      <c r="V2888" s="5">
        <f>L2888/26457</f>
        <v>1.1339154099104207E-4</v>
      </c>
    </row>
    <row r="2889" spans="1:22" ht="32" x14ac:dyDescent="0.2">
      <c r="A2889">
        <v>2755</v>
      </c>
      <c r="B2889" s="3" t="s">
        <v>2755</v>
      </c>
      <c r="C2889" s="3" t="s">
        <v>6865</v>
      </c>
      <c r="D2889">
        <v>500</v>
      </c>
      <c r="E2889">
        <v>260</v>
      </c>
      <c r="F2889" t="s">
        <v>8221</v>
      </c>
      <c r="G2889" t="s">
        <v>8241</v>
      </c>
      <c r="H2889" t="s">
        <v>8249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8304</v>
      </c>
      <c r="O2889" s="5">
        <f>E2889/D2889</f>
        <v>0.52</v>
      </c>
      <c r="P2889" s="6">
        <f>IF(E2889=0,0,E2889/L2889)</f>
        <v>17.333333333333332</v>
      </c>
      <c r="Q2889" t="str">
        <f>LEFT(N2889,FIND("/",N2889)-1)</f>
        <v>publishing</v>
      </c>
      <c r="R2889" t="str">
        <f>RIGHT(N2889,LEN(N2889)-FIND("/",N2889))</f>
        <v>children's books</v>
      </c>
      <c r="S2889" s="10">
        <f>(((J2889/60)/60)/24)+DATE(1970,1,1)</f>
        <v>42072.790821759263</v>
      </c>
      <c r="T2889" s="10">
        <f>(((I2889/60)/60)/24)+DATE(1970,1,1)</f>
        <v>42102.790821759263</v>
      </c>
      <c r="U2889" s="5">
        <f>P2889/3304</f>
        <v>5.2461662631154149E-3</v>
      </c>
      <c r="V2889" s="5">
        <f>L2889/26457</f>
        <v>5.669577049552103E-4</v>
      </c>
    </row>
    <row r="2890" spans="1:22" ht="48" x14ac:dyDescent="0.2">
      <c r="A2890">
        <v>94</v>
      </c>
      <c r="B2890" s="3" t="s">
        <v>96</v>
      </c>
      <c r="C2890" s="3" t="s">
        <v>4205</v>
      </c>
      <c r="D2890">
        <v>250</v>
      </c>
      <c r="E2890">
        <v>260</v>
      </c>
      <c r="F2890" t="s">
        <v>8219</v>
      </c>
      <c r="G2890" t="s">
        <v>8225</v>
      </c>
      <c r="H2890" t="s">
        <v>8247</v>
      </c>
      <c r="I2890">
        <v>1396890822</v>
      </c>
      <c r="J2890">
        <v>1395162822</v>
      </c>
      <c r="K2890" t="b">
        <v>0</v>
      </c>
      <c r="L2890">
        <v>12</v>
      </c>
      <c r="M2890" t="b">
        <v>1</v>
      </c>
      <c r="N2890" t="s">
        <v>8266</v>
      </c>
      <c r="O2890" s="5">
        <f>E2890/D2890</f>
        <v>1.04</v>
      </c>
      <c r="P2890" s="6">
        <f>IF(E2890=0,0,E2890/L2890)</f>
        <v>21.666666666666668</v>
      </c>
      <c r="Q2890" t="str">
        <f>LEFT(N2890,FIND("/",N2890)-1)</f>
        <v>film &amp; video</v>
      </c>
      <c r="R2890" t="str">
        <f>RIGHT(N2890,LEN(N2890)-FIND("/",N2890))</f>
        <v>shorts</v>
      </c>
      <c r="S2890" s="10">
        <f>(((J2890/60)/60)/24)+DATE(1970,1,1)</f>
        <v>41716.717847222222</v>
      </c>
      <c r="T2890" s="10">
        <f>(((I2890/60)/60)/24)+DATE(1970,1,1)</f>
        <v>41736.717847222222</v>
      </c>
      <c r="U2890" s="5">
        <f>P2890/3304</f>
        <v>6.5577078288942704E-3</v>
      </c>
      <c r="V2890" s="5">
        <f>L2890/26457</f>
        <v>4.5356616396416828E-4</v>
      </c>
    </row>
    <row r="2891" spans="1:22" ht="48" x14ac:dyDescent="0.2">
      <c r="A2891">
        <v>691</v>
      </c>
      <c r="B2891" s="3" t="s">
        <v>692</v>
      </c>
      <c r="C2891" s="3" t="s">
        <v>4801</v>
      </c>
      <c r="D2891">
        <v>50000</v>
      </c>
      <c r="E2891">
        <v>260</v>
      </c>
      <c r="F2891" t="s">
        <v>8221</v>
      </c>
      <c r="G2891" t="s">
        <v>8224</v>
      </c>
      <c r="H2891" t="s">
        <v>8246</v>
      </c>
      <c r="I2891">
        <v>1435711246</v>
      </c>
      <c r="J2891">
        <v>1433292046</v>
      </c>
      <c r="K2891" t="b">
        <v>0</v>
      </c>
      <c r="L2891">
        <v>10</v>
      </c>
      <c r="M2891" t="b">
        <v>0</v>
      </c>
      <c r="N2891" t="s">
        <v>8273</v>
      </c>
      <c r="O2891" s="5">
        <f>E2891/D2891</f>
        <v>5.1999999999999998E-3</v>
      </c>
      <c r="P2891" s="6">
        <f>IF(E2891=0,0,E2891/L2891)</f>
        <v>26</v>
      </c>
      <c r="Q2891" t="str">
        <f>LEFT(N2891,FIND("/",N2891)-1)</f>
        <v>technology</v>
      </c>
      <c r="R2891" t="str">
        <f>RIGHT(N2891,LEN(N2891)-FIND("/",N2891))</f>
        <v>wearables</v>
      </c>
      <c r="S2891" s="10">
        <f>(((J2891/60)/60)/24)+DATE(1970,1,1)</f>
        <v>42158.028310185182</v>
      </c>
      <c r="T2891" s="10">
        <f>(((I2891/60)/60)/24)+DATE(1970,1,1)</f>
        <v>42186.028310185182</v>
      </c>
      <c r="U2891" s="5">
        <f>P2891/3304</f>
        <v>7.8692493946731241E-3</v>
      </c>
      <c r="V2891" s="5">
        <f>L2891/26457</f>
        <v>3.7797180330347355E-4</v>
      </c>
    </row>
    <row r="2892" spans="1:22" ht="48" x14ac:dyDescent="0.2">
      <c r="A2892">
        <v>891</v>
      </c>
      <c r="B2892" s="3" t="s">
        <v>892</v>
      </c>
      <c r="C2892" s="3" t="s">
        <v>5001</v>
      </c>
      <c r="D2892">
        <v>8000</v>
      </c>
      <c r="E2892">
        <v>260</v>
      </c>
      <c r="F2892" t="s">
        <v>8221</v>
      </c>
      <c r="G2892" t="s">
        <v>8224</v>
      </c>
      <c r="H2892" t="s">
        <v>8246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8279</v>
      </c>
      <c r="O2892" s="5">
        <f>E2892/D2892</f>
        <v>3.2500000000000001E-2</v>
      </c>
      <c r="P2892" s="6">
        <f>IF(E2892=0,0,E2892/L2892)</f>
        <v>28.888888888888889</v>
      </c>
      <c r="Q2892" t="str">
        <f>LEFT(N2892,FIND("/",N2892)-1)</f>
        <v>music</v>
      </c>
      <c r="R2892" t="str">
        <f>RIGHT(N2892,LEN(N2892)-FIND("/",N2892))</f>
        <v>indie rock</v>
      </c>
      <c r="S2892" s="10">
        <f>(((J2892/60)/60)/24)+DATE(1970,1,1)</f>
        <v>41842.031597222223</v>
      </c>
      <c r="T2892" s="10">
        <f>(((I2892/60)/60)/24)+DATE(1970,1,1)</f>
        <v>41872.031597222223</v>
      </c>
      <c r="U2892" s="5">
        <f>P2892/3304</f>
        <v>8.7436104385256921E-3</v>
      </c>
      <c r="V2892" s="5">
        <f>L2892/26457</f>
        <v>3.4017462297312621E-4</v>
      </c>
    </row>
    <row r="2893" spans="1:22" ht="48" x14ac:dyDescent="0.2">
      <c r="A2893">
        <v>1918</v>
      </c>
      <c r="B2893" s="3" t="s">
        <v>1919</v>
      </c>
      <c r="C2893" s="3" t="s">
        <v>6028</v>
      </c>
      <c r="D2893">
        <v>25000</v>
      </c>
      <c r="E2893">
        <v>260</v>
      </c>
      <c r="F2893" t="s">
        <v>8221</v>
      </c>
      <c r="G2893" t="s">
        <v>8224</v>
      </c>
      <c r="H2893" t="s">
        <v>8246</v>
      </c>
      <c r="I2893">
        <v>1407869851</v>
      </c>
      <c r="J2893">
        <v>1404845851</v>
      </c>
      <c r="K2893" t="b">
        <v>0</v>
      </c>
      <c r="L2893">
        <v>9</v>
      </c>
      <c r="M2893" t="b">
        <v>0</v>
      </c>
      <c r="N2893" t="s">
        <v>8294</v>
      </c>
      <c r="O2893" s="5">
        <f>E2893/D2893</f>
        <v>1.04E-2</v>
      </c>
      <c r="P2893" s="6">
        <f>IF(E2893=0,0,E2893/L2893)</f>
        <v>28.888888888888889</v>
      </c>
      <c r="Q2893" t="str">
        <f>LEFT(N2893,FIND("/",N2893)-1)</f>
        <v>technology</v>
      </c>
      <c r="R2893" t="str">
        <f>RIGHT(N2893,LEN(N2893)-FIND("/",N2893))</f>
        <v>gadgets</v>
      </c>
      <c r="S2893" s="10">
        <f>(((J2893/60)/60)/24)+DATE(1970,1,1)</f>
        <v>41828.789942129632</v>
      </c>
      <c r="T2893" s="10">
        <f>(((I2893/60)/60)/24)+DATE(1970,1,1)</f>
        <v>41863.789942129632</v>
      </c>
      <c r="U2893" s="5">
        <f>P2893/3304</f>
        <v>8.7436104385256921E-3</v>
      </c>
      <c r="V2893" s="5">
        <f>L2893/26457</f>
        <v>3.4017462297312621E-4</v>
      </c>
    </row>
    <row r="2894" spans="1:22" ht="32" x14ac:dyDescent="0.2">
      <c r="A2894">
        <v>3891</v>
      </c>
      <c r="B2894" s="3" t="s">
        <v>3888</v>
      </c>
      <c r="C2894" s="3" t="s">
        <v>7999</v>
      </c>
      <c r="D2894">
        <v>800</v>
      </c>
      <c r="E2894">
        <v>260</v>
      </c>
      <c r="F2894" t="s">
        <v>8221</v>
      </c>
      <c r="G2894" t="s">
        <v>8224</v>
      </c>
      <c r="H2894" t="s">
        <v>8246</v>
      </c>
      <c r="I2894">
        <v>1427086740</v>
      </c>
      <c r="J2894">
        <v>1424488244</v>
      </c>
      <c r="K2894" t="b">
        <v>0</v>
      </c>
      <c r="L2894">
        <v>7</v>
      </c>
      <c r="M2894" t="b">
        <v>0</v>
      </c>
      <c r="N2894" t="s">
        <v>8271</v>
      </c>
      <c r="O2894" s="5">
        <f>E2894/D2894</f>
        <v>0.32500000000000001</v>
      </c>
      <c r="P2894" s="6">
        <f>IF(E2894=0,0,E2894/L2894)</f>
        <v>37.142857142857146</v>
      </c>
      <c r="Q2894" t="str">
        <f>LEFT(N2894,FIND("/",N2894)-1)</f>
        <v>theater</v>
      </c>
      <c r="R2894" t="str">
        <f>RIGHT(N2894,LEN(N2894)-FIND("/",N2894))</f>
        <v>plays</v>
      </c>
      <c r="S2894" s="10">
        <f>(((J2894/60)/60)/24)+DATE(1970,1,1)</f>
        <v>42056.1324537037</v>
      </c>
      <c r="T2894" s="10">
        <f>(((I2894/60)/60)/24)+DATE(1970,1,1)</f>
        <v>42086.207638888889</v>
      </c>
      <c r="U2894" s="5">
        <f>P2894/3304</f>
        <v>1.1241784849533034E-2</v>
      </c>
      <c r="V2894" s="5">
        <f>L2894/26457</f>
        <v>2.6458026231243148E-4</v>
      </c>
    </row>
    <row r="2895" spans="1:22" ht="48" x14ac:dyDescent="0.2">
      <c r="A2895">
        <v>3857</v>
      </c>
      <c r="B2895" s="3" t="s">
        <v>3854</v>
      </c>
      <c r="C2895" s="3" t="s">
        <v>7966</v>
      </c>
      <c r="D2895">
        <v>5000</v>
      </c>
      <c r="E2895">
        <v>260</v>
      </c>
      <c r="F2895" t="s">
        <v>8221</v>
      </c>
      <c r="G2895" t="s">
        <v>8224</v>
      </c>
      <c r="H2895" t="s">
        <v>8246</v>
      </c>
      <c r="I2895">
        <v>1406913120</v>
      </c>
      <c r="J2895">
        <v>1404927690</v>
      </c>
      <c r="K2895" t="b">
        <v>0</v>
      </c>
      <c r="L2895">
        <v>4</v>
      </c>
      <c r="M2895" t="b">
        <v>0</v>
      </c>
      <c r="N2895" t="s">
        <v>8271</v>
      </c>
      <c r="O2895" s="5">
        <f>E2895/D2895</f>
        <v>5.1999999999999998E-2</v>
      </c>
      <c r="P2895" s="6">
        <f>IF(E2895=0,0,E2895/L2895)</f>
        <v>65</v>
      </c>
      <c r="Q2895" t="str">
        <f>LEFT(N2895,FIND("/",N2895)-1)</f>
        <v>theater</v>
      </c>
      <c r="R2895" t="str">
        <f>RIGHT(N2895,LEN(N2895)-FIND("/",N2895))</f>
        <v>plays</v>
      </c>
      <c r="S2895" s="10">
        <f>(((J2895/60)/60)/24)+DATE(1970,1,1)</f>
        <v>41829.73715277778</v>
      </c>
      <c r="T2895" s="10">
        <f>(((I2895/60)/60)/24)+DATE(1970,1,1)</f>
        <v>41852.716666666667</v>
      </c>
      <c r="U2895" s="5">
        <f>P2895/3304</f>
        <v>1.9673123486682809E-2</v>
      </c>
      <c r="V2895" s="5">
        <f>L2895/26457</f>
        <v>1.5118872132138944E-4</v>
      </c>
    </row>
    <row r="2896" spans="1:22" ht="48" x14ac:dyDescent="0.2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5">
        <f>E2896/D2896</f>
        <v>4.3166666666666666E-3</v>
      </c>
      <c r="P2896" s="6">
        <f>IF(E2896=0,0,E2896/L2896)</f>
        <v>64.75</v>
      </c>
      <c r="Q2896" t="str">
        <f>LEFT(N2896,FIND("/",N2896)-1)</f>
        <v>technology</v>
      </c>
      <c r="R2896" t="str">
        <f>RIGHT(N2896,LEN(N2896)-FIND("/",N2896))</f>
        <v>web</v>
      </c>
      <c r="S2896" s="10">
        <f>(((J2896/60)/60)/24)+DATE(1970,1,1)</f>
        <v>42138.692627314813</v>
      </c>
      <c r="T2896" s="10">
        <f>(((I2896/60)/60)/24)+DATE(1970,1,1)</f>
        <v>42168.692627314813</v>
      </c>
      <c r="U2896" s="5">
        <f>P2896/3304</f>
        <v>1.9597457627118644E-2</v>
      </c>
      <c r="V2896" s="5">
        <f>L2896/26457</f>
        <v>1.5118872132138944E-4</v>
      </c>
    </row>
    <row r="2897" spans="1:22" ht="64" x14ac:dyDescent="0.2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5">
        <f>E2897/D2897</f>
        <v>0.51600000000000001</v>
      </c>
      <c r="P2897" s="6">
        <f>IF(E2897=0,0,E2897/L2897)</f>
        <v>32.25</v>
      </c>
      <c r="Q2897" t="str">
        <f>LEFT(N2897,FIND("/",N2897)-1)</f>
        <v>theater</v>
      </c>
      <c r="R2897" t="str">
        <f>RIGHT(N2897,LEN(N2897)-FIND("/",N2897))</f>
        <v>plays</v>
      </c>
      <c r="S2897" s="10">
        <f>(((J2897/60)/60)/24)+DATE(1970,1,1)</f>
        <v>42800.753333333334</v>
      </c>
      <c r="T2897" s="10">
        <f>(((I2897/60)/60)/24)+DATE(1970,1,1)</f>
        <v>42841.833333333328</v>
      </c>
      <c r="U2897" s="5">
        <f>P2897/3304</f>
        <v>9.7608958837772392E-3</v>
      </c>
      <c r="V2897" s="5">
        <f>L2897/26457</f>
        <v>3.0237744264277887E-4</v>
      </c>
    </row>
    <row r="2898" spans="1:22" ht="48" x14ac:dyDescent="0.2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5">
        <f>E2898/D2898</f>
        <v>5.1000000000000004E-3</v>
      </c>
      <c r="P2898" s="6">
        <f>IF(E2898=0,0,E2898/L2898)</f>
        <v>23.181818181818183</v>
      </c>
      <c r="Q2898" t="str">
        <f>LEFT(N2898,FIND("/",N2898)-1)</f>
        <v>games</v>
      </c>
      <c r="R2898" t="str">
        <f>RIGHT(N2898,LEN(N2898)-FIND("/",N2898))</f>
        <v>video games</v>
      </c>
      <c r="S2898" s="10">
        <f>(((J2898/60)/60)/24)+DATE(1970,1,1)</f>
        <v>41220.933124999996</v>
      </c>
      <c r="T2898" s="10">
        <f>(((I2898/60)/60)/24)+DATE(1970,1,1)</f>
        <v>41250.933124999996</v>
      </c>
      <c r="U2898" s="5">
        <f>P2898/3304</f>
        <v>7.0162887959498137E-3</v>
      </c>
      <c r="V2898" s="5">
        <f>L2898/26457</f>
        <v>4.1576898363382094E-4</v>
      </c>
    </row>
    <row r="2899" spans="1:22" ht="32" x14ac:dyDescent="0.2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5">
        <f>E2899/D2899</f>
        <v>0.1008</v>
      </c>
      <c r="P2899" s="6">
        <f>IF(E2899=0,0,E2899/L2899)</f>
        <v>42</v>
      </c>
      <c r="Q2899" t="str">
        <f>LEFT(N2899,FIND("/",N2899)-1)</f>
        <v>food</v>
      </c>
      <c r="R2899" t="str">
        <f>RIGHT(N2899,LEN(N2899)-FIND("/",N2899))</f>
        <v>food trucks</v>
      </c>
      <c r="S2899" s="10">
        <f>(((J2899/60)/60)/24)+DATE(1970,1,1)</f>
        <v>42317.954571759255</v>
      </c>
      <c r="T2899" s="10">
        <f>(((I2899/60)/60)/24)+DATE(1970,1,1)</f>
        <v>42377.954571759255</v>
      </c>
      <c r="U2899" s="5">
        <f>P2899/3304</f>
        <v>1.2711864406779662E-2</v>
      </c>
      <c r="V2899" s="5">
        <f>L2899/26457</f>
        <v>2.2678308198208414E-4</v>
      </c>
    </row>
    <row r="2900" spans="1:22" ht="48" x14ac:dyDescent="0.2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5">
        <f>E2900/D2900</f>
        <v>0.33600000000000002</v>
      </c>
      <c r="P2900" s="6">
        <f>IF(E2900=0,0,E2900/L2900)</f>
        <v>63</v>
      </c>
      <c r="Q2900" t="str">
        <f>LEFT(N2900,FIND("/",N2900)-1)</f>
        <v>theater</v>
      </c>
      <c r="R2900" t="str">
        <f>RIGHT(N2900,LEN(N2900)-FIND("/",N2900))</f>
        <v>plays</v>
      </c>
      <c r="S2900" s="10">
        <f>(((J2900/60)/60)/24)+DATE(1970,1,1)</f>
        <v>42461.596273148149</v>
      </c>
      <c r="T2900" s="10">
        <f>(((I2900/60)/60)/24)+DATE(1970,1,1)</f>
        <v>42491.596273148149</v>
      </c>
      <c r="U2900" s="5">
        <f>P2900/3304</f>
        <v>1.9067796610169493E-2</v>
      </c>
      <c r="V2900" s="5">
        <f>L2900/26457</f>
        <v>1.5118872132138944E-4</v>
      </c>
    </row>
    <row r="2901" spans="1:22" ht="48" x14ac:dyDescent="0.2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5">
        <f>E2901/D2901</f>
        <v>1.004</v>
      </c>
      <c r="P2901" s="6">
        <f>IF(E2901=0,0,E2901/L2901)</f>
        <v>31.375</v>
      </c>
      <c r="Q2901" t="str">
        <f>LEFT(N2901,FIND("/",N2901)-1)</f>
        <v>theater</v>
      </c>
      <c r="R2901" t="str">
        <f>RIGHT(N2901,LEN(N2901)-FIND("/",N2901))</f>
        <v>plays</v>
      </c>
      <c r="S2901" s="10">
        <f>(((J2901/60)/60)/24)+DATE(1970,1,1)</f>
        <v>42075.807395833333</v>
      </c>
      <c r="T2901" s="10">
        <f>(((I2901/60)/60)/24)+DATE(1970,1,1)</f>
        <v>42105.807395833333</v>
      </c>
      <c r="U2901" s="5">
        <f>P2901/3304</f>
        <v>9.4960653753026637E-3</v>
      </c>
      <c r="V2901" s="5">
        <f>L2901/26457</f>
        <v>3.0237744264277887E-4</v>
      </c>
    </row>
    <row r="2902" spans="1:22" ht="48" x14ac:dyDescent="0.2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5">
        <f>E2902/D2902</f>
        <v>0.1255</v>
      </c>
      <c r="P2902" s="6">
        <f>IF(E2902=0,0,E2902/L2902)</f>
        <v>50.2</v>
      </c>
      <c r="Q2902" t="str">
        <f>LEFT(N2902,FIND("/",N2902)-1)</f>
        <v>theater</v>
      </c>
      <c r="R2902" t="str">
        <f>RIGHT(N2902,LEN(N2902)-FIND("/",N2902))</f>
        <v>plays</v>
      </c>
      <c r="S2902" s="10">
        <f>(((J2902/60)/60)/24)+DATE(1970,1,1)</f>
        <v>42509.814108796301</v>
      </c>
      <c r="T2902" s="10">
        <f>(((I2902/60)/60)/24)+DATE(1970,1,1)</f>
        <v>42539.814108796301</v>
      </c>
      <c r="U2902" s="5">
        <f>P2902/3304</f>
        <v>1.5193704600484262E-2</v>
      </c>
      <c r="V2902" s="5">
        <f>L2902/26457</f>
        <v>1.8898590165173677E-4</v>
      </c>
    </row>
    <row r="2903" spans="1:22" ht="48" x14ac:dyDescent="0.2">
      <c r="A2903">
        <v>3660</v>
      </c>
      <c r="B2903" s="3" t="s">
        <v>3657</v>
      </c>
      <c r="C2903" s="3" t="s">
        <v>7770</v>
      </c>
      <c r="D2903">
        <v>250</v>
      </c>
      <c r="E2903">
        <v>250</v>
      </c>
      <c r="F2903" t="s">
        <v>8219</v>
      </c>
      <c r="G2903" t="s">
        <v>8225</v>
      </c>
      <c r="H2903" t="s">
        <v>8247</v>
      </c>
      <c r="I2903">
        <v>1419368925</v>
      </c>
      <c r="J2903">
        <v>1417208925</v>
      </c>
      <c r="K2903" t="b">
        <v>0</v>
      </c>
      <c r="L2903">
        <v>22</v>
      </c>
      <c r="M2903" t="b">
        <v>1</v>
      </c>
      <c r="N2903" t="s">
        <v>8271</v>
      </c>
      <c r="O2903" s="5">
        <f>E2903/D2903</f>
        <v>1</v>
      </c>
      <c r="P2903" s="6">
        <f>IF(E2903=0,0,E2903/L2903)</f>
        <v>11.363636363636363</v>
      </c>
      <c r="Q2903" t="str">
        <f>LEFT(N2903,FIND("/",N2903)-1)</f>
        <v>theater</v>
      </c>
      <c r="R2903" t="str">
        <f>RIGHT(N2903,LEN(N2903)-FIND("/",N2903))</f>
        <v>plays</v>
      </c>
      <c r="S2903" s="10">
        <f>(((J2903/60)/60)/24)+DATE(1970,1,1)</f>
        <v>41971.881076388891</v>
      </c>
      <c r="T2903" s="10">
        <f>(((I2903/60)/60)/24)+DATE(1970,1,1)</f>
        <v>41996.881076388891</v>
      </c>
      <c r="U2903" s="5">
        <f>P2903/3304</f>
        <v>3.4393572529165749E-3</v>
      </c>
      <c r="V2903" s="5">
        <f>L2903/26457</f>
        <v>8.3153796726764188E-4</v>
      </c>
    </row>
    <row r="2904" spans="1:22" ht="48" x14ac:dyDescent="0.2">
      <c r="A2904">
        <v>3336</v>
      </c>
      <c r="B2904" s="3" t="s">
        <v>3336</v>
      </c>
      <c r="C2904" s="3" t="s">
        <v>7446</v>
      </c>
      <c r="D2904">
        <v>250</v>
      </c>
      <c r="E2904">
        <v>250</v>
      </c>
      <c r="F2904" t="s">
        <v>8219</v>
      </c>
      <c r="G2904" t="s">
        <v>8225</v>
      </c>
      <c r="H2904" t="s">
        <v>8247</v>
      </c>
      <c r="I2904">
        <v>1459845246</v>
      </c>
      <c r="J2904">
        <v>1457429646</v>
      </c>
      <c r="K2904" t="b">
        <v>0</v>
      </c>
      <c r="L2904">
        <v>9</v>
      </c>
      <c r="M2904" t="b">
        <v>1</v>
      </c>
      <c r="N2904" t="s">
        <v>8271</v>
      </c>
      <c r="O2904" s="5">
        <f>E2904/D2904</f>
        <v>1</v>
      </c>
      <c r="P2904" s="6">
        <f>IF(E2904=0,0,E2904/L2904)</f>
        <v>27.777777777777779</v>
      </c>
      <c r="Q2904" t="str">
        <f>LEFT(N2904,FIND("/",N2904)-1)</f>
        <v>theater</v>
      </c>
      <c r="R2904" t="str">
        <f>RIGHT(N2904,LEN(N2904)-FIND("/",N2904))</f>
        <v>plays</v>
      </c>
      <c r="S2904" s="10">
        <f>(((J2904/60)/60)/24)+DATE(1970,1,1)</f>
        <v>42437.398680555561</v>
      </c>
      <c r="T2904" s="10">
        <f>(((I2904/60)/60)/24)+DATE(1970,1,1)</f>
        <v>42465.35701388889</v>
      </c>
      <c r="U2904" s="5">
        <f>P2904/3304</f>
        <v>8.4073177293516287E-3</v>
      </c>
      <c r="V2904" s="5">
        <f>L2904/26457</f>
        <v>3.4017462297312621E-4</v>
      </c>
    </row>
    <row r="2905" spans="1:22" ht="48" x14ac:dyDescent="0.2">
      <c r="A2905">
        <v>3442</v>
      </c>
      <c r="B2905" s="3" t="s">
        <v>3441</v>
      </c>
      <c r="C2905" s="3" t="s">
        <v>7552</v>
      </c>
      <c r="D2905">
        <v>250</v>
      </c>
      <c r="E2905">
        <v>250</v>
      </c>
      <c r="F2905" t="s">
        <v>8219</v>
      </c>
      <c r="G2905" t="s">
        <v>8224</v>
      </c>
      <c r="H2905" t="s">
        <v>8246</v>
      </c>
      <c r="I2905">
        <v>1433016672</v>
      </c>
      <c r="J2905">
        <v>1430424672</v>
      </c>
      <c r="K2905" t="b">
        <v>0</v>
      </c>
      <c r="L2905">
        <v>8</v>
      </c>
      <c r="M2905" t="b">
        <v>1</v>
      </c>
      <c r="N2905" t="s">
        <v>8271</v>
      </c>
      <c r="O2905" s="5">
        <f>E2905/D2905</f>
        <v>1</v>
      </c>
      <c r="P2905" s="6">
        <f>IF(E2905=0,0,E2905/L2905)</f>
        <v>31.25</v>
      </c>
      <c r="Q2905" t="str">
        <f>LEFT(N2905,FIND("/",N2905)-1)</f>
        <v>theater</v>
      </c>
      <c r="R2905" t="str">
        <f>RIGHT(N2905,LEN(N2905)-FIND("/",N2905))</f>
        <v>plays</v>
      </c>
      <c r="S2905" s="10">
        <f>(((J2905/60)/60)/24)+DATE(1970,1,1)</f>
        <v>42124.841111111105</v>
      </c>
      <c r="T2905" s="10">
        <f>(((I2905/60)/60)/24)+DATE(1970,1,1)</f>
        <v>42154.841111111105</v>
      </c>
      <c r="U2905" s="5">
        <f>P2905/3304</f>
        <v>9.4582324455205809E-3</v>
      </c>
      <c r="V2905" s="5">
        <f>L2905/26457</f>
        <v>3.0237744264277887E-4</v>
      </c>
    </row>
    <row r="2906" spans="1:22" ht="48" x14ac:dyDescent="0.2">
      <c r="A2906">
        <v>4059</v>
      </c>
      <c r="B2906" s="3" t="s">
        <v>4055</v>
      </c>
      <c r="C2906" s="3" t="s">
        <v>8163</v>
      </c>
      <c r="D2906">
        <v>10000</v>
      </c>
      <c r="E2906">
        <v>250</v>
      </c>
      <c r="F2906" t="s">
        <v>8221</v>
      </c>
      <c r="G2906" t="s">
        <v>8229</v>
      </c>
      <c r="H2906" t="s">
        <v>8251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8271</v>
      </c>
      <c r="O2906" s="5">
        <f>E2906/D2906</f>
        <v>2.5000000000000001E-2</v>
      </c>
      <c r="P2906" s="6">
        <f>IF(E2906=0,0,E2906/L2906)</f>
        <v>35.714285714285715</v>
      </c>
      <c r="Q2906" t="str">
        <f>LEFT(N2906,FIND("/",N2906)-1)</f>
        <v>theater</v>
      </c>
      <c r="R2906" t="str">
        <f>RIGHT(N2906,LEN(N2906)-FIND("/",N2906))</f>
        <v>plays</v>
      </c>
      <c r="S2906" s="10">
        <f>(((J2906/60)/60)/24)+DATE(1970,1,1)</f>
        <v>41866.640648148146</v>
      </c>
      <c r="T2906" s="10">
        <f>(((I2906/60)/60)/24)+DATE(1970,1,1)</f>
        <v>41898.125</v>
      </c>
      <c r="U2906" s="5">
        <f>P2906/3304</f>
        <v>1.0809408509166379E-2</v>
      </c>
      <c r="V2906" s="5">
        <f>L2906/26457</f>
        <v>2.6458026231243148E-4</v>
      </c>
    </row>
    <row r="2907" spans="1:22" ht="32" x14ac:dyDescent="0.2">
      <c r="A2907">
        <v>3203</v>
      </c>
      <c r="B2907" s="3" t="s">
        <v>3203</v>
      </c>
      <c r="C2907" s="3" t="s">
        <v>7313</v>
      </c>
      <c r="D2907">
        <v>1000</v>
      </c>
      <c r="E2907">
        <v>250</v>
      </c>
      <c r="F2907" t="s">
        <v>8221</v>
      </c>
      <c r="G2907" t="s">
        <v>8224</v>
      </c>
      <c r="H2907" t="s">
        <v>8246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8305</v>
      </c>
      <c r="O2907" s="5">
        <f>E2907/D2907</f>
        <v>0.25</v>
      </c>
      <c r="P2907" s="6">
        <f>IF(E2907=0,0,E2907/L2907)</f>
        <v>41.666666666666664</v>
      </c>
      <c r="Q2907" t="str">
        <f>LEFT(N2907,FIND("/",N2907)-1)</f>
        <v>theater</v>
      </c>
      <c r="R2907" t="str">
        <f>RIGHT(N2907,LEN(N2907)-FIND("/",N2907))</f>
        <v>musical</v>
      </c>
      <c r="S2907" s="10">
        <f>(((J2907/60)/60)/24)+DATE(1970,1,1)</f>
        <v>42242.988680555558</v>
      </c>
      <c r="T2907" s="10">
        <f>(((I2907/60)/60)/24)+DATE(1970,1,1)</f>
        <v>42272.988680555558</v>
      </c>
      <c r="U2907" s="5">
        <f>P2907/3304</f>
        <v>1.2610976594027441E-2</v>
      </c>
      <c r="V2907" s="5">
        <f>L2907/26457</f>
        <v>2.2678308198208414E-4</v>
      </c>
    </row>
    <row r="2908" spans="1:22" ht="48" x14ac:dyDescent="0.2">
      <c r="A2908">
        <v>239</v>
      </c>
      <c r="B2908" s="3" t="s">
        <v>241</v>
      </c>
      <c r="C2908" s="3" t="s">
        <v>4349</v>
      </c>
      <c r="D2908">
        <v>1000</v>
      </c>
      <c r="E2908">
        <v>250</v>
      </c>
      <c r="F2908" t="s">
        <v>8221</v>
      </c>
      <c r="G2908" t="s">
        <v>8226</v>
      </c>
      <c r="H2908" t="s">
        <v>8248</v>
      </c>
      <c r="I2908">
        <v>1446984000</v>
      </c>
      <c r="J2908">
        <v>1445308730</v>
      </c>
      <c r="K2908" t="b">
        <v>0</v>
      </c>
      <c r="L2908">
        <v>5</v>
      </c>
      <c r="M2908" t="b">
        <v>0</v>
      </c>
      <c r="N2908" t="s">
        <v>8268</v>
      </c>
      <c r="O2908" s="5">
        <f>E2908/D2908</f>
        <v>0.25</v>
      </c>
      <c r="P2908" s="6">
        <f>IF(E2908=0,0,E2908/L2908)</f>
        <v>50</v>
      </c>
      <c r="Q2908" t="str">
        <f>LEFT(N2908,FIND("/",N2908)-1)</f>
        <v>film &amp; video</v>
      </c>
      <c r="R2908" t="str">
        <f>RIGHT(N2908,LEN(N2908)-FIND("/",N2908))</f>
        <v>drama</v>
      </c>
      <c r="S2908" s="10">
        <f>(((J2908/60)/60)/24)+DATE(1970,1,1)</f>
        <v>42297.110300925924</v>
      </c>
      <c r="T2908" s="10">
        <f>(((I2908/60)/60)/24)+DATE(1970,1,1)</f>
        <v>42316.5</v>
      </c>
      <c r="U2908" s="5">
        <f>P2908/3304</f>
        <v>1.513317191283293E-2</v>
      </c>
      <c r="V2908" s="5">
        <f>L2908/26457</f>
        <v>1.8898590165173677E-4</v>
      </c>
    </row>
    <row r="2909" spans="1:22" ht="48" x14ac:dyDescent="0.2">
      <c r="A2909">
        <v>2571</v>
      </c>
      <c r="B2909" s="3" t="s">
        <v>2571</v>
      </c>
      <c r="C2909" s="3" t="s">
        <v>6681</v>
      </c>
      <c r="D2909">
        <v>100000</v>
      </c>
      <c r="E2909">
        <v>250</v>
      </c>
      <c r="F2909" t="s">
        <v>8220</v>
      </c>
      <c r="G2909" t="s">
        <v>8226</v>
      </c>
      <c r="H2909" t="s">
        <v>8248</v>
      </c>
      <c r="I2909">
        <v>1463645521</v>
      </c>
      <c r="J2909">
        <v>1458461521</v>
      </c>
      <c r="K2909" t="b">
        <v>0</v>
      </c>
      <c r="L2909">
        <v>4</v>
      </c>
      <c r="M2909" t="b">
        <v>0</v>
      </c>
      <c r="N2909" t="s">
        <v>8284</v>
      </c>
      <c r="O2909" s="5">
        <f>E2909/D2909</f>
        <v>2.5000000000000001E-3</v>
      </c>
      <c r="P2909" s="6">
        <f>IF(E2909=0,0,E2909/L2909)</f>
        <v>62.5</v>
      </c>
      <c r="Q2909" t="str">
        <f>LEFT(N2909,FIND("/",N2909)-1)</f>
        <v>food</v>
      </c>
      <c r="R2909" t="str">
        <f>RIGHT(N2909,LEN(N2909)-FIND("/",N2909))</f>
        <v>food trucks</v>
      </c>
      <c r="S2909" s="10">
        <f>(((J2909/60)/60)/24)+DATE(1970,1,1)</f>
        <v>42449.341678240744</v>
      </c>
      <c r="T2909" s="10">
        <f>(((I2909/60)/60)/24)+DATE(1970,1,1)</f>
        <v>42509.341678240744</v>
      </c>
      <c r="U2909" s="5">
        <f>P2909/3304</f>
        <v>1.8916464891041162E-2</v>
      </c>
      <c r="V2909" s="5">
        <f>L2909/26457</f>
        <v>1.5118872132138944E-4</v>
      </c>
    </row>
    <row r="2910" spans="1:22" ht="48" x14ac:dyDescent="0.2">
      <c r="A2910">
        <v>4025</v>
      </c>
      <c r="B2910" s="3" t="s">
        <v>4021</v>
      </c>
      <c r="C2910" s="3" t="s">
        <v>8130</v>
      </c>
      <c r="D2910">
        <v>5000</v>
      </c>
      <c r="E2910">
        <v>250</v>
      </c>
      <c r="F2910" t="s">
        <v>8221</v>
      </c>
      <c r="G2910" t="s">
        <v>8230</v>
      </c>
      <c r="H2910" t="s">
        <v>8249</v>
      </c>
      <c r="I2910">
        <v>1437889336</v>
      </c>
      <c r="J2910">
        <v>1432705336</v>
      </c>
      <c r="K2910" t="b">
        <v>0</v>
      </c>
      <c r="L2910">
        <v>4</v>
      </c>
      <c r="M2910" t="b">
        <v>0</v>
      </c>
      <c r="N2910" t="s">
        <v>8271</v>
      </c>
      <c r="O2910" s="5">
        <f>E2910/D2910</f>
        <v>0.05</v>
      </c>
      <c r="P2910" s="6">
        <f>IF(E2910=0,0,E2910/L2910)</f>
        <v>62.5</v>
      </c>
      <c r="Q2910" t="str">
        <f>LEFT(N2910,FIND("/",N2910)-1)</f>
        <v>theater</v>
      </c>
      <c r="R2910" t="str">
        <f>RIGHT(N2910,LEN(N2910)-FIND("/",N2910))</f>
        <v>plays</v>
      </c>
      <c r="S2910" s="10">
        <f>(((J2910/60)/60)/24)+DATE(1970,1,1)</f>
        <v>42151.237685185188</v>
      </c>
      <c r="T2910" s="10">
        <f>(((I2910/60)/60)/24)+DATE(1970,1,1)</f>
        <v>42211.237685185188</v>
      </c>
      <c r="U2910" s="5">
        <f>P2910/3304</f>
        <v>1.8916464891041162E-2</v>
      </c>
      <c r="V2910" s="5">
        <f>L2910/26457</f>
        <v>1.5118872132138944E-4</v>
      </c>
    </row>
    <row r="2911" spans="1:22" ht="48" x14ac:dyDescent="0.2">
      <c r="A2911">
        <v>191</v>
      </c>
      <c r="B2911" s="3" t="s">
        <v>193</v>
      </c>
      <c r="C2911" s="3" t="s">
        <v>4301</v>
      </c>
      <c r="D2911">
        <v>5000</v>
      </c>
      <c r="E2911">
        <v>250</v>
      </c>
      <c r="F2911" t="s">
        <v>8221</v>
      </c>
      <c r="G2911" t="s">
        <v>8226</v>
      </c>
      <c r="H2911" t="s">
        <v>8248</v>
      </c>
      <c r="I2911">
        <v>1443782138</v>
      </c>
      <c r="J2911">
        <v>1440326138</v>
      </c>
      <c r="K2911" t="b">
        <v>0</v>
      </c>
      <c r="L2911">
        <v>3</v>
      </c>
      <c r="M2911" t="b">
        <v>0</v>
      </c>
      <c r="N2911" t="s">
        <v>8268</v>
      </c>
      <c r="O2911" s="5">
        <f>E2911/D2911</f>
        <v>0.05</v>
      </c>
      <c r="P2911" s="6">
        <f>IF(E2911=0,0,E2911/L2911)</f>
        <v>83.333333333333329</v>
      </c>
      <c r="Q2911" t="str">
        <f>LEFT(N2911,FIND("/",N2911)-1)</f>
        <v>film &amp; video</v>
      </c>
      <c r="R2911" t="str">
        <f>RIGHT(N2911,LEN(N2911)-FIND("/",N2911))</f>
        <v>drama</v>
      </c>
      <c r="S2911" s="10">
        <f>(((J2911/60)/60)/24)+DATE(1970,1,1)</f>
        <v>42239.441412037035</v>
      </c>
      <c r="T2911" s="10">
        <f>(((I2911/60)/60)/24)+DATE(1970,1,1)</f>
        <v>42279.441412037035</v>
      </c>
      <c r="U2911" s="5">
        <f>P2911/3304</f>
        <v>2.5221953188054883E-2</v>
      </c>
      <c r="V2911" s="5">
        <f>L2911/26457</f>
        <v>1.1339154099104207E-4</v>
      </c>
    </row>
    <row r="2912" spans="1:22" ht="32" x14ac:dyDescent="0.2">
      <c r="A2912">
        <v>226</v>
      </c>
      <c r="B2912" s="3" t="s">
        <v>228</v>
      </c>
      <c r="C2912" s="3" t="s">
        <v>4336</v>
      </c>
      <c r="D2912">
        <v>29000</v>
      </c>
      <c r="E2912">
        <v>250</v>
      </c>
      <c r="F2912" t="s">
        <v>8221</v>
      </c>
      <c r="G2912" t="s">
        <v>8225</v>
      </c>
      <c r="H2912" t="s">
        <v>8247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8268</v>
      </c>
      <c r="O2912" s="5">
        <f>E2912/D2912</f>
        <v>8.6206896551724137E-3</v>
      </c>
      <c r="P2912" s="6">
        <f>IF(E2912=0,0,E2912/L2912)</f>
        <v>125</v>
      </c>
      <c r="Q2912" t="str">
        <f>LEFT(N2912,FIND("/",N2912)-1)</f>
        <v>film &amp; video</v>
      </c>
      <c r="R2912" t="str">
        <f>RIGHT(N2912,LEN(N2912)-FIND("/",N2912))</f>
        <v>drama</v>
      </c>
      <c r="S2912" s="10">
        <f>(((J2912/60)/60)/24)+DATE(1970,1,1)</f>
        <v>42106.666018518517</v>
      </c>
      <c r="T2912" s="10">
        <f>(((I2912/60)/60)/24)+DATE(1970,1,1)</f>
        <v>42155.395138888889</v>
      </c>
      <c r="U2912" s="5">
        <f>P2912/3304</f>
        <v>3.7832929782082324E-2</v>
      </c>
      <c r="V2912" s="5">
        <f>L2912/26457</f>
        <v>7.5594360660694718E-5</v>
      </c>
    </row>
    <row r="2913" spans="1:22" ht="48" x14ac:dyDescent="0.2">
      <c r="A2913">
        <v>506</v>
      </c>
      <c r="B2913" s="3" t="s">
        <v>507</v>
      </c>
      <c r="C2913" s="3" t="s">
        <v>4616</v>
      </c>
      <c r="D2913">
        <v>200000</v>
      </c>
      <c r="E2913">
        <v>250</v>
      </c>
      <c r="F2913" t="s">
        <v>8221</v>
      </c>
      <c r="G2913" t="s">
        <v>8224</v>
      </c>
      <c r="H2913" t="s">
        <v>8246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8270</v>
      </c>
      <c r="O2913" s="5">
        <f>E2913/D2913</f>
        <v>1.25E-3</v>
      </c>
      <c r="P2913" s="6">
        <f>IF(E2913=0,0,E2913/L2913)</f>
        <v>250</v>
      </c>
      <c r="Q2913" t="str">
        <f>LEFT(N2913,FIND("/",N2913)-1)</f>
        <v>film &amp; video</v>
      </c>
      <c r="R2913" t="str">
        <f>RIGHT(N2913,LEN(N2913)-FIND("/",N2913))</f>
        <v>animation</v>
      </c>
      <c r="S2913" s="10">
        <f>(((J2913/60)/60)/24)+DATE(1970,1,1)</f>
        <v>41466.552314814813</v>
      </c>
      <c r="T2913" s="10">
        <f>(((I2913/60)/60)/24)+DATE(1970,1,1)</f>
        <v>41496.552314814813</v>
      </c>
      <c r="U2913" s="5">
        <f>P2913/3304</f>
        <v>7.5665859564164648E-2</v>
      </c>
      <c r="V2913" s="5">
        <f>L2913/26457</f>
        <v>3.7797180330347359E-5</v>
      </c>
    </row>
    <row r="2914" spans="1:22" ht="48" x14ac:dyDescent="0.2">
      <c r="A2914">
        <v>592</v>
      </c>
      <c r="B2914" s="3" t="s">
        <v>593</v>
      </c>
      <c r="C2914" s="3" t="s">
        <v>4702</v>
      </c>
      <c r="D2914">
        <v>7500</v>
      </c>
      <c r="E2914">
        <v>250</v>
      </c>
      <c r="F2914" t="s">
        <v>8221</v>
      </c>
      <c r="G2914" t="s">
        <v>8224</v>
      </c>
      <c r="H2914" t="s">
        <v>8246</v>
      </c>
      <c r="I2914">
        <v>1417584860</v>
      </c>
      <c r="J2914">
        <v>1414992860</v>
      </c>
      <c r="K2914" t="b">
        <v>0</v>
      </c>
      <c r="L2914">
        <v>1</v>
      </c>
      <c r="M2914" t="b">
        <v>0</v>
      </c>
      <c r="N2914" t="s">
        <v>8272</v>
      </c>
      <c r="O2914" s="5">
        <f>E2914/D2914</f>
        <v>3.3333333333333333E-2</v>
      </c>
      <c r="P2914" s="6">
        <f>IF(E2914=0,0,E2914/L2914)</f>
        <v>250</v>
      </c>
      <c r="Q2914" t="str">
        <f>LEFT(N2914,FIND("/",N2914)-1)</f>
        <v>technology</v>
      </c>
      <c r="R2914" t="str">
        <f>RIGHT(N2914,LEN(N2914)-FIND("/",N2914))</f>
        <v>web</v>
      </c>
      <c r="S2914" s="10">
        <f>(((J2914/60)/60)/24)+DATE(1970,1,1)</f>
        <v>41946.232175925928</v>
      </c>
      <c r="T2914" s="10">
        <f>(((I2914/60)/60)/24)+DATE(1970,1,1)</f>
        <v>41976.232175925921</v>
      </c>
      <c r="U2914" s="5">
        <f>P2914/3304</f>
        <v>7.5665859564164648E-2</v>
      </c>
      <c r="V2914" s="5">
        <f>L2914/26457</f>
        <v>3.7797180330347359E-5</v>
      </c>
    </row>
    <row r="2915" spans="1:22" ht="48" x14ac:dyDescent="0.2">
      <c r="A2915">
        <v>1008</v>
      </c>
      <c r="B2915" s="3" t="s">
        <v>1009</v>
      </c>
      <c r="C2915" s="3" t="s">
        <v>5118</v>
      </c>
      <c r="D2915">
        <v>93500</v>
      </c>
      <c r="E2915">
        <v>250</v>
      </c>
      <c r="F2915" t="s">
        <v>8220</v>
      </c>
      <c r="G2915" t="s">
        <v>8238</v>
      </c>
      <c r="H2915" t="s">
        <v>8256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8273</v>
      </c>
      <c r="O2915" s="5">
        <f>E2915/D2915</f>
        <v>2.6737967914438501E-3</v>
      </c>
      <c r="P2915" s="6">
        <f>IF(E2915=0,0,E2915/L2915)</f>
        <v>250</v>
      </c>
      <c r="Q2915" t="str">
        <f>LEFT(N2915,FIND("/",N2915)-1)</f>
        <v>technology</v>
      </c>
      <c r="R2915" t="str">
        <f>RIGHT(N2915,LEN(N2915)-FIND("/",N2915))</f>
        <v>wearables</v>
      </c>
      <c r="S2915" s="10">
        <f>(((J2915/60)/60)/24)+DATE(1970,1,1)</f>
        <v>42702.809201388889</v>
      </c>
      <c r="T2915" s="10">
        <f>(((I2915/60)/60)/24)+DATE(1970,1,1)</f>
        <v>42732.809201388889</v>
      </c>
      <c r="U2915" s="5">
        <f>P2915/3304</f>
        <v>7.5665859564164648E-2</v>
      </c>
      <c r="V2915" s="5">
        <f>L2915/26457</f>
        <v>3.7797180330347359E-5</v>
      </c>
    </row>
    <row r="2916" spans="1:22" ht="48" x14ac:dyDescent="0.2">
      <c r="A2916">
        <v>1040</v>
      </c>
      <c r="B2916" s="3" t="s">
        <v>1041</v>
      </c>
      <c r="C2916" s="3" t="s">
        <v>5150</v>
      </c>
      <c r="D2916">
        <v>85000</v>
      </c>
      <c r="E2916">
        <v>250</v>
      </c>
      <c r="F2916" t="s">
        <v>8220</v>
      </c>
      <c r="G2916" t="s">
        <v>8224</v>
      </c>
      <c r="H2916" t="s">
        <v>8246</v>
      </c>
      <c r="I2916">
        <v>1472317209</v>
      </c>
      <c r="J2916">
        <v>1469725209</v>
      </c>
      <c r="K2916" t="b">
        <v>0</v>
      </c>
      <c r="L2916">
        <v>1</v>
      </c>
      <c r="M2916" t="b">
        <v>0</v>
      </c>
      <c r="N2916" t="s">
        <v>8281</v>
      </c>
      <c r="O2916" s="5">
        <f>E2916/D2916</f>
        <v>2.9411764705882353E-3</v>
      </c>
      <c r="P2916" s="6">
        <f>IF(E2916=0,0,E2916/L2916)</f>
        <v>250</v>
      </c>
      <c r="Q2916" t="str">
        <f>LEFT(N2916,FIND("/",N2916)-1)</f>
        <v>journalism</v>
      </c>
      <c r="R2916" t="str">
        <f>RIGHT(N2916,LEN(N2916)-FIND("/",N2916))</f>
        <v>audio</v>
      </c>
      <c r="S2916" s="10">
        <f>(((J2916/60)/60)/24)+DATE(1970,1,1)</f>
        <v>42579.708437499998</v>
      </c>
      <c r="T2916" s="10">
        <f>(((I2916/60)/60)/24)+DATE(1970,1,1)</f>
        <v>42609.708437499998</v>
      </c>
      <c r="U2916" s="5">
        <f>P2916/3304</f>
        <v>7.5665859564164648E-2</v>
      </c>
      <c r="V2916" s="5">
        <f>L2916/26457</f>
        <v>3.7797180330347359E-5</v>
      </c>
    </row>
    <row r="2917" spans="1:22" ht="64" x14ac:dyDescent="0.2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5">
        <f>E2917/D2917</f>
        <v>0.01</v>
      </c>
      <c r="P2917" s="6">
        <f>IF(E2917=0,0,E2917/L2917)</f>
        <v>49</v>
      </c>
      <c r="Q2917" t="str">
        <f>LEFT(N2917,FIND("/",N2917)-1)</f>
        <v>technology</v>
      </c>
      <c r="R2917" t="str">
        <f>RIGHT(N2917,LEN(N2917)-FIND("/",N2917))</f>
        <v>web</v>
      </c>
      <c r="S2917" s="10">
        <f>(((J2917/60)/60)/24)+DATE(1970,1,1)</f>
        <v>42348.9215625</v>
      </c>
      <c r="T2917" s="10">
        <f>(((I2917/60)/60)/24)+DATE(1970,1,1)</f>
        <v>42385.458333333328</v>
      </c>
      <c r="U2917" s="5">
        <f>P2917/3304</f>
        <v>1.4830508474576272E-2</v>
      </c>
      <c r="V2917" s="5">
        <f>L2917/26457</f>
        <v>1.8898590165173677E-4</v>
      </c>
    </row>
    <row r="2918" spans="1:22" ht="48" x14ac:dyDescent="0.2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5">
        <f>E2918/D2918</f>
        <v>1.6199999999999999E-2</v>
      </c>
      <c r="P2918" s="6">
        <f>IF(E2918=0,0,E2918/L2918)</f>
        <v>16.2</v>
      </c>
      <c r="Q2918" t="str">
        <f>LEFT(N2918,FIND("/",N2918)-1)</f>
        <v>games</v>
      </c>
      <c r="R2918" t="str">
        <f>RIGHT(N2918,LEN(N2918)-FIND("/",N2918))</f>
        <v>video games</v>
      </c>
      <c r="S2918" s="10">
        <f>(((J2918/60)/60)/24)+DATE(1970,1,1)</f>
        <v>42479.22210648148</v>
      </c>
      <c r="T2918" s="10">
        <f>(((I2918/60)/60)/24)+DATE(1970,1,1)</f>
        <v>42539.22210648148</v>
      </c>
      <c r="U2918" s="5">
        <f>P2918/3304</f>
        <v>4.9031476997578689E-3</v>
      </c>
      <c r="V2918" s="5">
        <f>L2918/26457</f>
        <v>5.669577049552103E-4</v>
      </c>
    </row>
    <row r="2919" spans="1:22" ht="48" x14ac:dyDescent="0.2">
      <c r="A2919">
        <v>3670</v>
      </c>
      <c r="B2919" s="3" t="s">
        <v>3667</v>
      </c>
      <c r="C2919" s="3" t="s">
        <v>7780</v>
      </c>
      <c r="D2919">
        <v>220</v>
      </c>
      <c r="E2919">
        <v>241</v>
      </c>
      <c r="F2919" t="s">
        <v>8219</v>
      </c>
      <c r="G2919" t="s">
        <v>8225</v>
      </c>
      <c r="H2919" t="s">
        <v>8247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8271</v>
      </c>
      <c r="O2919" s="5">
        <f>E2919/D2919</f>
        <v>1.0954545454545455</v>
      </c>
      <c r="P2919" s="6">
        <f>IF(E2919=0,0,E2919/L2919)</f>
        <v>20.083333333333332</v>
      </c>
      <c r="Q2919" t="str">
        <f>LEFT(N2919,FIND("/",N2919)-1)</f>
        <v>theater</v>
      </c>
      <c r="R2919" t="str">
        <f>RIGHT(N2919,LEN(N2919)-FIND("/",N2919))</f>
        <v>plays</v>
      </c>
      <c r="S2919" s="10">
        <f>(((J2919/60)/60)/24)+DATE(1970,1,1)</f>
        <v>42142.514016203699</v>
      </c>
      <c r="T2919" s="10">
        <f>(((I2919/60)/60)/24)+DATE(1970,1,1)</f>
        <v>42155.958333333328</v>
      </c>
      <c r="U2919" s="5">
        <f>P2919/3304</f>
        <v>6.078490718321226E-3</v>
      </c>
      <c r="V2919" s="5">
        <f>L2919/26457</f>
        <v>4.5356616396416828E-4</v>
      </c>
    </row>
    <row r="2920" spans="1:22" ht="32" x14ac:dyDescent="0.2">
      <c r="A2920">
        <v>1240</v>
      </c>
      <c r="B2920" s="3" t="s">
        <v>1241</v>
      </c>
      <c r="C2920" s="3" t="s">
        <v>5350</v>
      </c>
      <c r="D2920">
        <v>8000</v>
      </c>
      <c r="E2920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5">
        <f>E2920/D2920</f>
        <v>3.0124999999999999E-2</v>
      </c>
      <c r="P2920" s="6">
        <f>IF(E2920=0,0,E2920/L2920)</f>
        <v>30.125</v>
      </c>
      <c r="Q2920" t="str">
        <f>LEFT(N2920,FIND("/",N2920)-1)</f>
        <v>music</v>
      </c>
      <c r="R2920" t="str">
        <f>RIGHT(N2920,LEN(N2920)-FIND("/",N2920))</f>
        <v>world music</v>
      </c>
      <c r="S2920" s="10">
        <f>(((J2920/60)/60)/24)+DATE(1970,1,1)</f>
        <v>41409.040011574078</v>
      </c>
      <c r="T2920" s="10">
        <f>(((I2920/60)/60)/24)+DATE(1970,1,1)</f>
        <v>41467.910416666666</v>
      </c>
      <c r="U2920" s="5">
        <f>P2920/3304</f>
        <v>9.1177360774818399E-3</v>
      </c>
      <c r="V2920" s="5">
        <f>L2920/26457</f>
        <v>3.0237744264277887E-4</v>
      </c>
    </row>
    <row r="2921" spans="1:22" ht="48" x14ac:dyDescent="0.2">
      <c r="A2921">
        <v>1404</v>
      </c>
      <c r="B2921" s="3" t="s">
        <v>1405</v>
      </c>
      <c r="C2921" s="3" t="s">
        <v>5514</v>
      </c>
      <c r="D2921">
        <v>14500</v>
      </c>
      <c r="E2921">
        <v>241</v>
      </c>
      <c r="F2921" t="s">
        <v>8221</v>
      </c>
      <c r="G2921" t="s">
        <v>8225</v>
      </c>
      <c r="H2921" t="s">
        <v>8247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8287</v>
      </c>
      <c r="O2921" s="5">
        <f>E2921/D2921</f>
        <v>1.6620689655172414E-2</v>
      </c>
      <c r="P2921" s="6">
        <f>IF(E2921=0,0,E2921/L2921)</f>
        <v>48.2</v>
      </c>
      <c r="Q2921" t="str">
        <f>LEFT(N2921,FIND("/",N2921)-1)</f>
        <v>publishing</v>
      </c>
      <c r="R2921" t="str">
        <f>RIGHT(N2921,LEN(N2921)-FIND("/",N2921))</f>
        <v>translations</v>
      </c>
      <c r="S2921" s="10">
        <f>(((J2921/60)/60)/24)+DATE(1970,1,1)</f>
        <v>42032.510243055556</v>
      </c>
      <c r="T2921" s="10">
        <f>(((I2921/60)/60)/24)+DATE(1970,1,1)</f>
        <v>42057.510243055556</v>
      </c>
      <c r="U2921" s="5">
        <f>P2921/3304</f>
        <v>1.4588377723970945E-2</v>
      </c>
      <c r="V2921" s="5">
        <f>L2921/26457</f>
        <v>1.8898590165173677E-4</v>
      </c>
    </row>
    <row r="2922" spans="1:22" ht="48" x14ac:dyDescent="0.2">
      <c r="A2922">
        <v>4089</v>
      </c>
      <c r="B2922" s="3" t="s">
        <v>4085</v>
      </c>
      <c r="C2922" s="3" t="s">
        <v>8192</v>
      </c>
      <c r="D2922">
        <v>5000</v>
      </c>
      <c r="E2922">
        <v>240</v>
      </c>
      <c r="F2922" t="s">
        <v>8221</v>
      </c>
      <c r="G2922" t="s">
        <v>8224</v>
      </c>
      <c r="H2922" t="s">
        <v>8246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8271</v>
      </c>
      <c r="O2922" s="5">
        <f>E2922/D2922</f>
        <v>4.8000000000000001E-2</v>
      </c>
      <c r="P2922" s="6">
        <f>IF(E2922=0,0,E2922/L2922)</f>
        <v>30</v>
      </c>
      <c r="Q2922" t="str">
        <f>LEFT(N2922,FIND("/",N2922)-1)</f>
        <v>theater</v>
      </c>
      <c r="R2922" t="str">
        <f>RIGHT(N2922,LEN(N2922)-FIND("/",N2922))</f>
        <v>plays</v>
      </c>
      <c r="S2922" s="10">
        <f>(((J2922/60)/60)/24)+DATE(1970,1,1)</f>
        <v>42122.732499999998</v>
      </c>
      <c r="T2922" s="10">
        <f>(((I2922/60)/60)/24)+DATE(1970,1,1)</f>
        <v>42155.732638888891</v>
      </c>
      <c r="U2922" s="5">
        <f>P2922/3304</f>
        <v>9.0799031476997572E-3</v>
      </c>
      <c r="V2922" s="5">
        <f>L2922/26457</f>
        <v>3.0237744264277887E-4</v>
      </c>
    </row>
    <row r="2923" spans="1:22" ht="32" x14ac:dyDescent="0.2">
      <c r="A2923">
        <v>1015</v>
      </c>
      <c r="B2923" s="3" t="s">
        <v>1016</v>
      </c>
      <c r="C2923" s="3" t="s">
        <v>5125</v>
      </c>
      <c r="D2923">
        <v>9000</v>
      </c>
      <c r="E2923">
        <v>240</v>
      </c>
      <c r="F2923" t="s">
        <v>8220</v>
      </c>
      <c r="G2923" t="s">
        <v>8240</v>
      </c>
      <c r="H2923" t="s">
        <v>8257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8273</v>
      </c>
      <c r="O2923" s="5">
        <f>E2923/D2923</f>
        <v>2.6666666666666668E-2</v>
      </c>
      <c r="P2923" s="6">
        <f>IF(E2923=0,0,E2923/L2923)</f>
        <v>40</v>
      </c>
      <c r="Q2923" t="str">
        <f>LEFT(N2923,FIND("/",N2923)-1)</f>
        <v>technology</v>
      </c>
      <c r="R2923" t="str">
        <f>RIGHT(N2923,LEN(N2923)-FIND("/",N2923))</f>
        <v>wearables</v>
      </c>
      <c r="S2923" s="10">
        <f>(((J2923/60)/60)/24)+DATE(1970,1,1)</f>
        <v>42303.878414351857</v>
      </c>
      <c r="T2923" s="10">
        <f>(((I2923/60)/60)/24)+DATE(1970,1,1)</f>
        <v>42333.920081018514</v>
      </c>
      <c r="U2923" s="5">
        <f>P2923/3304</f>
        <v>1.2106537530266344E-2</v>
      </c>
      <c r="V2923" s="5">
        <f>L2923/26457</f>
        <v>2.2678308198208414E-4</v>
      </c>
    </row>
    <row r="2924" spans="1:22" ht="48" x14ac:dyDescent="0.2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5">
        <f>E2924/D2924</f>
        <v>0.47399999999999998</v>
      </c>
      <c r="P2924" s="6">
        <f>IF(E2924=0,0,E2924/L2924)</f>
        <v>29.625</v>
      </c>
      <c r="Q2924" t="str">
        <f>LEFT(N2924,FIND("/",N2924)-1)</f>
        <v>technology</v>
      </c>
      <c r="R2924" t="str">
        <f>RIGHT(N2924,LEN(N2924)-FIND("/",N2924))</f>
        <v>gadgets</v>
      </c>
      <c r="S2924" s="10">
        <f>(((J2924/60)/60)/24)+DATE(1970,1,1)</f>
        <v>42113.875567129624</v>
      </c>
      <c r="T2924" s="10">
        <f>(((I2924/60)/60)/24)+DATE(1970,1,1)</f>
        <v>42143.875567129624</v>
      </c>
      <c r="U2924" s="5">
        <f>P2924/3304</f>
        <v>8.9664043583535108E-3</v>
      </c>
      <c r="V2924" s="5">
        <f>L2924/26457</f>
        <v>3.0237744264277887E-4</v>
      </c>
    </row>
    <row r="2925" spans="1:22" ht="48" x14ac:dyDescent="0.2">
      <c r="A2925">
        <v>2129</v>
      </c>
      <c r="B2925" s="3" t="s">
        <v>2130</v>
      </c>
      <c r="C2925" s="3" t="s">
        <v>6239</v>
      </c>
      <c r="D2925">
        <v>2000</v>
      </c>
      <c r="E2925">
        <v>236</v>
      </c>
      <c r="F2925" t="s">
        <v>8221</v>
      </c>
      <c r="G2925" t="s">
        <v>8224</v>
      </c>
      <c r="H2925" t="s">
        <v>8246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8282</v>
      </c>
      <c r="O2925" s="5">
        <f>E2925/D2925</f>
        <v>0.11799999999999999</v>
      </c>
      <c r="P2925" s="6">
        <f>IF(E2925=0,0,E2925/L2925)</f>
        <v>19.666666666666668</v>
      </c>
      <c r="Q2925" t="str">
        <f>LEFT(N2925,FIND("/",N2925)-1)</f>
        <v>games</v>
      </c>
      <c r="R2925" t="str">
        <f>RIGHT(N2925,LEN(N2925)-FIND("/",N2925))</f>
        <v>video games</v>
      </c>
      <c r="S2925" s="10">
        <f>(((J2925/60)/60)/24)+DATE(1970,1,1)</f>
        <v>42409.024305555555</v>
      </c>
      <c r="T2925" s="10">
        <f>(((I2925/60)/60)/24)+DATE(1970,1,1)</f>
        <v>42439.024305555555</v>
      </c>
      <c r="U2925" s="5">
        <f>P2925/3304</f>
        <v>5.9523809523809529E-3</v>
      </c>
      <c r="V2925" s="5">
        <f>L2925/26457</f>
        <v>4.5356616396416828E-4</v>
      </c>
    </row>
    <row r="2926" spans="1:22" ht="48" x14ac:dyDescent="0.2">
      <c r="A2926">
        <v>1999</v>
      </c>
      <c r="B2926" s="3" t="s">
        <v>2000</v>
      </c>
      <c r="C2926" s="3" t="s">
        <v>6109</v>
      </c>
      <c r="D2926">
        <v>31000</v>
      </c>
      <c r="E292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5">
        <f>E2926/D2926</f>
        <v>7.6129032258064515E-3</v>
      </c>
      <c r="P2926" s="6">
        <f>IF(E2926=0,0,E2926/L2926)</f>
        <v>33.714285714285715</v>
      </c>
      <c r="Q2926" t="str">
        <f>LEFT(N2926,FIND("/",N2926)-1)</f>
        <v>photography</v>
      </c>
      <c r="R2926" t="str">
        <f>RIGHT(N2926,LEN(N2926)-FIND("/",N2926))</f>
        <v>people</v>
      </c>
      <c r="S2926" s="10">
        <f>(((J2926/60)/60)/24)+DATE(1970,1,1)</f>
        <v>41926.482731481483</v>
      </c>
      <c r="T2926" s="10">
        <f>(((I2926/60)/60)/24)+DATE(1970,1,1)</f>
        <v>41956.524398148147</v>
      </c>
      <c r="U2926" s="5">
        <f>P2926/3304</f>
        <v>1.0204081632653062E-2</v>
      </c>
      <c r="V2926" s="5">
        <f>L2926/26457</f>
        <v>2.6458026231243148E-4</v>
      </c>
    </row>
    <row r="2927" spans="1:22" ht="48" x14ac:dyDescent="0.2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5">
        <f>E2927/D2927</f>
        <v>4.7E-2</v>
      </c>
      <c r="P2927" s="6">
        <f>IF(E2927=0,0,E2927/L2927)</f>
        <v>39.166666666666664</v>
      </c>
      <c r="Q2927" t="str">
        <f>LEFT(N2927,FIND("/",N2927)-1)</f>
        <v>publishing</v>
      </c>
      <c r="R2927" t="str">
        <f>RIGHT(N2927,LEN(N2927)-FIND("/",N2927))</f>
        <v>fiction</v>
      </c>
      <c r="S2927" s="10">
        <f>(((J2927/60)/60)/24)+DATE(1970,1,1)</f>
        <v>41642.751458333332</v>
      </c>
      <c r="T2927" s="10">
        <f>(((I2927/60)/60)/24)+DATE(1970,1,1)</f>
        <v>41672.751458333332</v>
      </c>
      <c r="U2927" s="5">
        <f>P2927/3304</f>
        <v>1.1854317998385794E-2</v>
      </c>
      <c r="V2927" s="5">
        <f>L2927/26457</f>
        <v>2.2678308198208414E-4</v>
      </c>
    </row>
    <row r="2928" spans="1:22" ht="48" x14ac:dyDescent="0.2">
      <c r="A2928">
        <v>3663</v>
      </c>
      <c r="B2928" s="3" t="s">
        <v>3660</v>
      </c>
      <c r="C2928" s="3" t="s">
        <v>7773</v>
      </c>
      <c r="D2928">
        <v>225</v>
      </c>
      <c r="E2928">
        <v>234</v>
      </c>
      <c r="F2928" t="s">
        <v>8219</v>
      </c>
      <c r="G2928" t="s">
        <v>8225</v>
      </c>
      <c r="H2928" t="s">
        <v>8247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8271</v>
      </c>
      <c r="O2928" s="5">
        <f>E2928/D2928</f>
        <v>1.04</v>
      </c>
      <c r="P2928" s="6">
        <f>IF(E2928=0,0,E2928/L2928)</f>
        <v>26</v>
      </c>
      <c r="Q2928" t="str">
        <f>LEFT(N2928,FIND("/",N2928)-1)</f>
        <v>theater</v>
      </c>
      <c r="R2928" t="str">
        <f>RIGHT(N2928,LEN(N2928)-FIND("/",N2928))</f>
        <v>plays</v>
      </c>
      <c r="S2928" s="10">
        <f>(((J2928/60)/60)/24)+DATE(1970,1,1)</f>
        <v>42665.451736111107</v>
      </c>
      <c r="T2928" s="10">
        <f>(((I2928/60)/60)/24)+DATE(1970,1,1)</f>
        <v>42725.493402777778</v>
      </c>
      <c r="U2928" s="5">
        <f>P2928/3304</f>
        <v>7.8692493946731241E-3</v>
      </c>
      <c r="V2928" s="5">
        <f>L2928/26457</f>
        <v>3.4017462297312621E-4</v>
      </c>
    </row>
    <row r="2929" spans="1:22" ht="48" x14ac:dyDescent="0.2">
      <c r="A2929">
        <v>1006</v>
      </c>
      <c r="B2929" s="3" t="s">
        <v>1007</v>
      </c>
      <c r="C2929" s="3" t="s">
        <v>5116</v>
      </c>
      <c r="D2929">
        <v>4000</v>
      </c>
      <c r="E2929">
        <v>234</v>
      </c>
      <c r="F2929" t="s">
        <v>8220</v>
      </c>
      <c r="G2929" t="s">
        <v>8224</v>
      </c>
      <c r="H2929" t="s">
        <v>8246</v>
      </c>
      <c r="I2929">
        <v>1418368260</v>
      </c>
      <c r="J2929">
        <v>1417654672</v>
      </c>
      <c r="K2929" t="b">
        <v>0</v>
      </c>
      <c r="L2929">
        <v>8</v>
      </c>
      <c r="M2929" t="b">
        <v>0</v>
      </c>
      <c r="N2929" t="s">
        <v>8273</v>
      </c>
      <c r="O2929" s="5">
        <f>E2929/D2929</f>
        <v>5.8500000000000003E-2</v>
      </c>
      <c r="P2929" s="6">
        <f>IF(E2929=0,0,E2929/L2929)</f>
        <v>29.25</v>
      </c>
      <c r="Q2929" t="str">
        <f>LEFT(N2929,FIND("/",N2929)-1)</f>
        <v>technology</v>
      </c>
      <c r="R2929" t="str">
        <f>RIGHT(N2929,LEN(N2929)-FIND("/",N2929))</f>
        <v>wearables</v>
      </c>
      <c r="S2929" s="10">
        <f>(((J2929/60)/60)/24)+DATE(1970,1,1)</f>
        <v>41977.040185185186</v>
      </c>
      <c r="T2929" s="10">
        <f>(((I2929/60)/60)/24)+DATE(1970,1,1)</f>
        <v>41985.299305555556</v>
      </c>
      <c r="U2929" s="5">
        <f>P2929/3304</f>
        <v>8.8529055690072644E-3</v>
      </c>
      <c r="V2929" s="5">
        <f>L2929/26457</f>
        <v>3.0237744264277887E-4</v>
      </c>
    </row>
    <row r="2930" spans="1:22" ht="48" x14ac:dyDescent="0.2">
      <c r="A2930">
        <v>2758</v>
      </c>
      <c r="B2930" s="3" t="s">
        <v>2758</v>
      </c>
      <c r="C2930" s="3" t="s">
        <v>6868</v>
      </c>
      <c r="D2930">
        <v>2000</v>
      </c>
      <c r="E2930">
        <v>234</v>
      </c>
      <c r="F2930" t="s">
        <v>8221</v>
      </c>
      <c r="G2930" t="s">
        <v>8226</v>
      </c>
      <c r="H2930" t="s">
        <v>8248</v>
      </c>
      <c r="I2930">
        <v>1476095783</v>
      </c>
      <c r="J2930">
        <v>1474886183</v>
      </c>
      <c r="K2930" t="b">
        <v>0</v>
      </c>
      <c r="L2930">
        <v>6</v>
      </c>
      <c r="M2930" t="b">
        <v>0</v>
      </c>
      <c r="N2930" t="s">
        <v>8304</v>
      </c>
      <c r="O2930" s="5">
        <f>E2930/D2930</f>
        <v>0.11700000000000001</v>
      </c>
      <c r="P2930" s="6">
        <f>IF(E2930=0,0,E2930/L2930)</f>
        <v>39</v>
      </c>
      <c r="Q2930" t="str">
        <f>LEFT(N2930,FIND("/",N2930)-1)</f>
        <v>publishing</v>
      </c>
      <c r="R2930" t="str">
        <f>RIGHT(N2930,LEN(N2930)-FIND("/",N2930))</f>
        <v>children's books</v>
      </c>
      <c r="S2930" s="10">
        <f>(((J2930/60)/60)/24)+DATE(1970,1,1)</f>
        <v>42639.441932870366</v>
      </c>
      <c r="T2930" s="10">
        <f>(((I2930/60)/60)/24)+DATE(1970,1,1)</f>
        <v>42653.441932870366</v>
      </c>
      <c r="U2930" s="5">
        <f>P2930/3304</f>
        <v>1.1803874092009685E-2</v>
      </c>
      <c r="V2930" s="5">
        <f>L2930/26457</f>
        <v>2.2678308198208414E-4</v>
      </c>
    </row>
    <row r="2931" spans="1:22" ht="48" x14ac:dyDescent="0.2">
      <c r="A2931">
        <v>2588</v>
      </c>
      <c r="B2931" s="3" t="s">
        <v>2588</v>
      </c>
      <c r="C2931" s="3" t="s">
        <v>6698</v>
      </c>
      <c r="D2931">
        <v>6000</v>
      </c>
      <c r="E2931">
        <v>233</v>
      </c>
      <c r="F2931" t="s">
        <v>8221</v>
      </c>
      <c r="G2931" t="s">
        <v>8224</v>
      </c>
      <c r="H2931" t="s">
        <v>8246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8284</v>
      </c>
      <c r="O2931" s="5">
        <f>E2931/D2931</f>
        <v>3.8833333333333331E-2</v>
      </c>
      <c r="P2931" s="6">
        <f>IF(E2931=0,0,E2931/L2931)</f>
        <v>29.125</v>
      </c>
      <c r="Q2931" t="str">
        <f>LEFT(N2931,FIND("/",N2931)-1)</f>
        <v>food</v>
      </c>
      <c r="R2931" t="str">
        <f>RIGHT(N2931,LEN(N2931)-FIND("/",N2931))</f>
        <v>food trucks</v>
      </c>
      <c r="S2931" s="10">
        <f>(((J2931/60)/60)/24)+DATE(1970,1,1)</f>
        <v>42042.676226851851</v>
      </c>
      <c r="T2931" s="10">
        <f>(((I2931/60)/60)/24)+DATE(1970,1,1)</f>
        <v>42094.551388888889</v>
      </c>
      <c r="U2931" s="5">
        <f>P2931/3304</f>
        <v>8.8150726392251817E-3</v>
      </c>
      <c r="V2931" s="5">
        <f>L2931/26457</f>
        <v>3.0237744264277887E-4</v>
      </c>
    </row>
    <row r="2932" spans="1:22" ht="32" x14ac:dyDescent="0.2">
      <c r="A2932">
        <v>957</v>
      </c>
      <c r="B2932" s="3" t="s">
        <v>958</v>
      </c>
      <c r="C2932" s="3" t="s">
        <v>5067</v>
      </c>
      <c r="D2932">
        <v>12000</v>
      </c>
      <c r="E2932">
        <v>233</v>
      </c>
      <c r="F2932" t="s">
        <v>8221</v>
      </c>
      <c r="G2932" t="s">
        <v>8224</v>
      </c>
      <c r="H2932" t="s">
        <v>8246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8273</v>
      </c>
      <c r="O2932" s="5">
        <f>E2932/D2932</f>
        <v>1.9416666666666665E-2</v>
      </c>
      <c r="P2932" s="6">
        <f>IF(E2932=0,0,E2932/L2932)</f>
        <v>33.285714285714285</v>
      </c>
      <c r="Q2932" t="str">
        <f>LEFT(N2932,FIND("/",N2932)-1)</f>
        <v>technology</v>
      </c>
      <c r="R2932" t="str">
        <f>RIGHT(N2932,LEN(N2932)-FIND("/",N2932))</f>
        <v>wearables</v>
      </c>
      <c r="S2932" s="10">
        <f>(((J2932/60)/60)/24)+DATE(1970,1,1)</f>
        <v>42660.552465277782</v>
      </c>
      <c r="T2932" s="10">
        <f>(((I2932/60)/60)/24)+DATE(1970,1,1)</f>
        <v>42691.594131944439</v>
      </c>
      <c r="U2932" s="5">
        <f>P2932/3304</f>
        <v>1.0074368730543064E-2</v>
      </c>
      <c r="V2932" s="5">
        <f>L2932/26457</f>
        <v>2.6458026231243148E-4</v>
      </c>
    </row>
    <row r="2933" spans="1:22" ht="48" x14ac:dyDescent="0.2">
      <c r="A2933">
        <v>3536</v>
      </c>
      <c r="B2933" s="3" t="s">
        <v>3535</v>
      </c>
      <c r="C2933" s="3" t="s">
        <v>7646</v>
      </c>
      <c r="D2933">
        <v>150</v>
      </c>
      <c r="E2933">
        <v>230</v>
      </c>
      <c r="F2933" t="s">
        <v>8219</v>
      </c>
      <c r="G2933" t="s">
        <v>8225</v>
      </c>
      <c r="H2933" t="s">
        <v>8247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8271</v>
      </c>
      <c r="O2933" s="5">
        <f>E2933/D2933</f>
        <v>1.5333333333333334</v>
      </c>
      <c r="P2933" s="6">
        <f>IF(E2933=0,0,E2933/L2933)</f>
        <v>13.529411764705882</v>
      </c>
      <c r="Q2933" t="str">
        <f>LEFT(N2933,FIND("/",N2933)-1)</f>
        <v>theater</v>
      </c>
      <c r="R2933" t="str">
        <f>RIGHT(N2933,LEN(N2933)-FIND("/",N2933))</f>
        <v>plays</v>
      </c>
      <c r="S2933" s="10">
        <f>(((J2933/60)/60)/24)+DATE(1970,1,1)</f>
        <v>42328.727141203708</v>
      </c>
      <c r="T2933" s="10">
        <f>(((I2933/60)/60)/24)+DATE(1970,1,1)</f>
        <v>42358.499305555553</v>
      </c>
      <c r="U2933" s="5">
        <f>P2933/3304</f>
        <v>4.0948582822959694E-3</v>
      </c>
      <c r="V2933" s="5">
        <f>L2933/26457</f>
        <v>6.4255206561590508E-4</v>
      </c>
    </row>
    <row r="2934" spans="1:22" ht="48" x14ac:dyDescent="0.2">
      <c r="A2934">
        <v>502</v>
      </c>
      <c r="B2934" s="3" t="s">
        <v>503</v>
      </c>
      <c r="C2934" s="3" t="s">
        <v>4612</v>
      </c>
      <c r="D2934">
        <v>20000</v>
      </c>
      <c r="E2934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5">
        <f>E2934/D2934</f>
        <v>1.15E-2</v>
      </c>
      <c r="P2934" s="6">
        <f>IF(E2934=0,0,E2934/L2934)</f>
        <v>57.5</v>
      </c>
      <c r="Q2934" t="str">
        <f>LEFT(N2934,FIND("/",N2934)-1)</f>
        <v>film &amp; video</v>
      </c>
      <c r="R2934" t="str">
        <f>RIGHT(N2934,LEN(N2934)-FIND("/",N2934))</f>
        <v>animation</v>
      </c>
      <c r="S2934" s="10">
        <f>(((J2934/60)/60)/24)+DATE(1970,1,1)</f>
        <v>40956.553530092591</v>
      </c>
      <c r="T2934" s="10">
        <f>(((I2934/60)/60)/24)+DATE(1970,1,1)</f>
        <v>40986.511863425927</v>
      </c>
      <c r="U2934" s="5">
        <f>P2934/3304</f>
        <v>1.740314769975787E-2</v>
      </c>
      <c r="V2934" s="5">
        <f>L2934/26457</f>
        <v>1.5118872132138944E-4</v>
      </c>
    </row>
    <row r="2935" spans="1:22" ht="48" x14ac:dyDescent="0.2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5">
        <f>E2935/D2935</f>
        <v>2.2599999999999999E-3</v>
      </c>
      <c r="P2935" s="6">
        <f>IF(E2935=0,0,E2935/L2935)</f>
        <v>45.2</v>
      </c>
      <c r="Q2935" t="str">
        <f>LEFT(N2935,FIND("/",N2935)-1)</f>
        <v>technology</v>
      </c>
      <c r="R2935" t="str">
        <f>RIGHT(N2935,LEN(N2935)-FIND("/",N2935))</f>
        <v>wearables</v>
      </c>
      <c r="S2935" s="10">
        <f>(((J2935/60)/60)/24)+DATE(1970,1,1)</f>
        <v>42111.709027777775</v>
      </c>
      <c r="T2935" s="10">
        <f>(((I2935/60)/60)/24)+DATE(1970,1,1)</f>
        <v>42156.709027777775</v>
      </c>
      <c r="U2935" s="5">
        <f>P2935/3304</f>
        <v>1.3680387409200969E-2</v>
      </c>
      <c r="V2935" s="5">
        <f>L2935/26457</f>
        <v>1.8898590165173677E-4</v>
      </c>
    </row>
    <row r="2936" spans="1:22" ht="48" x14ac:dyDescent="0.2">
      <c r="A2936">
        <v>3134</v>
      </c>
      <c r="B2936" s="3" t="s">
        <v>3134</v>
      </c>
      <c r="C2936" s="3" t="s">
        <v>7244</v>
      </c>
      <c r="D2936">
        <v>1000</v>
      </c>
      <c r="E2936">
        <v>225</v>
      </c>
      <c r="F2936" t="s">
        <v>8222</v>
      </c>
      <c r="G2936" t="s">
        <v>8225</v>
      </c>
      <c r="H2936" t="s">
        <v>8247</v>
      </c>
      <c r="I2936">
        <v>1490631419</v>
      </c>
      <c r="J2936">
        <v>1488820619</v>
      </c>
      <c r="K2936" t="b">
        <v>0</v>
      </c>
      <c r="L2936">
        <v>12</v>
      </c>
      <c r="M2936" t="b">
        <v>0</v>
      </c>
      <c r="N2936" t="s">
        <v>8271</v>
      </c>
      <c r="O2936" s="5">
        <f>E2936/D2936</f>
        <v>0.22500000000000001</v>
      </c>
      <c r="P2936" s="6">
        <f>IF(E2936=0,0,E2936/L2936)</f>
        <v>18.75</v>
      </c>
      <c r="Q2936" t="str">
        <f>LEFT(N2936,FIND("/",N2936)-1)</f>
        <v>theater</v>
      </c>
      <c r="R2936" t="str">
        <f>RIGHT(N2936,LEN(N2936)-FIND("/",N2936))</f>
        <v>plays</v>
      </c>
      <c r="S2936" s="10">
        <f>(((J2936/60)/60)/24)+DATE(1970,1,1)</f>
        <v>42800.720127314817</v>
      </c>
      <c r="T2936" s="10">
        <f>(((I2936/60)/60)/24)+DATE(1970,1,1)</f>
        <v>42821.678460648152</v>
      </c>
      <c r="U2936" s="5">
        <f>P2936/3304</f>
        <v>5.6749394673123489E-3</v>
      </c>
      <c r="V2936" s="5">
        <f>L2936/26457</f>
        <v>4.5356616396416828E-4</v>
      </c>
    </row>
    <row r="2937" spans="1:22" ht="48" x14ac:dyDescent="0.2">
      <c r="A2937">
        <v>1720</v>
      </c>
      <c r="B2937" s="3" t="s">
        <v>1721</v>
      </c>
      <c r="C2937" s="3" t="s">
        <v>5830</v>
      </c>
      <c r="D2937">
        <v>4000</v>
      </c>
      <c r="E2937">
        <v>225</v>
      </c>
      <c r="F2937" t="s">
        <v>8221</v>
      </c>
      <c r="G2937" t="s">
        <v>8224</v>
      </c>
      <c r="H2937" t="s">
        <v>8246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8293</v>
      </c>
      <c r="O2937" s="5">
        <f>E2937/D2937</f>
        <v>5.6250000000000001E-2</v>
      </c>
      <c r="P2937" s="6">
        <f>IF(E2937=0,0,E2937/L2937)</f>
        <v>28.125</v>
      </c>
      <c r="Q2937" t="str">
        <f>LEFT(N2937,FIND("/",N2937)-1)</f>
        <v>music</v>
      </c>
      <c r="R2937" t="str">
        <f>RIGHT(N2937,LEN(N2937)-FIND("/",N2937))</f>
        <v>faith</v>
      </c>
      <c r="S2937" s="10">
        <f>(((J2937/60)/60)/24)+DATE(1970,1,1)</f>
        <v>41922.783229166671</v>
      </c>
      <c r="T2937" s="10">
        <f>(((I2937/60)/60)/24)+DATE(1970,1,1)</f>
        <v>41952.824895833335</v>
      </c>
      <c r="U2937" s="5">
        <f>P2937/3304</f>
        <v>8.5124092009685234E-3</v>
      </c>
      <c r="V2937" s="5">
        <f>L2937/26457</f>
        <v>3.0237744264277887E-4</v>
      </c>
    </row>
    <row r="2938" spans="1:22" ht="48" x14ac:dyDescent="0.2">
      <c r="A2938">
        <v>2143</v>
      </c>
      <c r="B2938" s="3" t="s">
        <v>2144</v>
      </c>
      <c r="C2938" s="3" t="s">
        <v>6253</v>
      </c>
      <c r="D2938">
        <v>2000</v>
      </c>
      <c r="E2938">
        <v>225</v>
      </c>
      <c r="F2938" t="s">
        <v>8221</v>
      </c>
      <c r="G2938" t="s">
        <v>8224</v>
      </c>
      <c r="H2938" t="s">
        <v>8246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8282</v>
      </c>
      <c r="O2938" s="5">
        <f>E2938/D2938</f>
        <v>0.1125</v>
      </c>
      <c r="P2938" s="6">
        <f>IF(E2938=0,0,E2938/L2938)</f>
        <v>45</v>
      </c>
      <c r="Q2938" t="str">
        <f>LEFT(N2938,FIND("/",N2938)-1)</f>
        <v>games</v>
      </c>
      <c r="R2938" t="str">
        <f>RIGHT(N2938,LEN(N2938)-FIND("/",N2938))</f>
        <v>video games</v>
      </c>
      <c r="S2938" s="10">
        <f>(((J2938/60)/60)/24)+DATE(1970,1,1)</f>
        <v>40332.886712962965</v>
      </c>
      <c r="T2938" s="10">
        <f>(((I2938/60)/60)/24)+DATE(1970,1,1)</f>
        <v>40380.791666666664</v>
      </c>
      <c r="U2938" s="5">
        <f>P2938/3304</f>
        <v>1.3619854721549637E-2</v>
      </c>
      <c r="V2938" s="5">
        <f>L2938/26457</f>
        <v>1.8898590165173677E-4</v>
      </c>
    </row>
    <row r="2939" spans="1:22" ht="48" x14ac:dyDescent="0.2">
      <c r="A2939">
        <v>4044</v>
      </c>
      <c r="B2939" s="3" t="s">
        <v>4040</v>
      </c>
      <c r="C2939" s="3" t="s">
        <v>8148</v>
      </c>
      <c r="D2939">
        <v>600</v>
      </c>
      <c r="E2939">
        <v>225</v>
      </c>
      <c r="F2939" t="s">
        <v>8221</v>
      </c>
      <c r="G2939" t="s">
        <v>8224</v>
      </c>
      <c r="H2939" t="s">
        <v>8246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8271</v>
      </c>
      <c r="O2939" s="5">
        <f>E2939/D2939</f>
        <v>0.375</v>
      </c>
      <c r="P2939" s="6">
        <f>IF(E2939=0,0,E2939/L2939)</f>
        <v>56.25</v>
      </c>
      <c r="Q2939" t="str">
        <f>LEFT(N2939,FIND("/",N2939)-1)</f>
        <v>theater</v>
      </c>
      <c r="R2939" t="str">
        <f>RIGHT(N2939,LEN(N2939)-FIND("/",N2939))</f>
        <v>plays</v>
      </c>
      <c r="S2939" s="10">
        <f>(((J2939/60)/60)/24)+DATE(1970,1,1)</f>
        <v>42074.219699074078</v>
      </c>
      <c r="T2939" s="10">
        <f>(((I2939/60)/60)/24)+DATE(1970,1,1)</f>
        <v>42104.208333333328</v>
      </c>
      <c r="U2939" s="5">
        <f>P2939/3304</f>
        <v>1.7024818401937047E-2</v>
      </c>
      <c r="V2939" s="5">
        <f>L2939/26457</f>
        <v>1.5118872132138944E-4</v>
      </c>
    </row>
    <row r="2940" spans="1:22" ht="48" x14ac:dyDescent="0.2">
      <c r="A2940">
        <v>3830</v>
      </c>
      <c r="B2940" s="3" t="s">
        <v>3827</v>
      </c>
      <c r="C2940" s="3" t="s">
        <v>7939</v>
      </c>
      <c r="D2940">
        <v>100</v>
      </c>
      <c r="E2940">
        <v>225</v>
      </c>
      <c r="F2940" t="s">
        <v>8219</v>
      </c>
      <c r="G2940" t="s">
        <v>8224</v>
      </c>
      <c r="H2940" t="s">
        <v>8246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8271</v>
      </c>
      <c r="O2940" s="5">
        <f>E2940/D2940</f>
        <v>2.25</v>
      </c>
      <c r="P2940" s="6">
        <f>IF(E2940=0,0,E2940/L2940)</f>
        <v>75</v>
      </c>
      <c r="Q2940" t="str">
        <f>LEFT(N2940,FIND("/",N2940)-1)</f>
        <v>theater</v>
      </c>
      <c r="R2940" t="str">
        <f>RIGHT(N2940,LEN(N2940)-FIND("/",N2940))</f>
        <v>plays</v>
      </c>
      <c r="S2940" s="10">
        <f>(((J2940/60)/60)/24)+DATE(1970,1,1)</f>
        <v>42503.740868055553</v>
      </c>
      <c r="T2940" s="10">
        <f>(((I2940/60)/60)/24)+DATE(1970,1,1)</f>
        <v>42517.740868055553</v>
      </c>
      <c r="U2940" s="5">
        <f>P2940/3304</f>
        <v>2.2699757869249396E-2</v>
      </c>
      <c r="V2940" s="5">
        <f>L2940/26457</f>
        <v>1.1339154099104207E-4</v>
      </c>
    </row>
    <row r="2941" spans="1:22" ht="48" x14ac:dyDescent="0.2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5">
        <f>E2941/D2941</f>
        <v>4.4600000000000001E-2</v>
      </c>
      <c r="P2941" s="6">
        <f>IF(E2941=0,0,E2941/L2941)</f>
        <v>24.777777777777779</v>
      </c>
      <c r="Q2941" t="str">
        <f>LEFT(N2941,FIND("/",N2941)-1)</f>
        <v>technology</v>
      </c>
      <c r="R2941" t="str">
        <f>RIGHT(N2941,LEN(N2941)-FIND("/",N2941))</f>
        <v>web</v>
      </c>
      <c r="S2941" s="10">
        <f>(((J2941/60)/60)/24)+DATE(1970,1,1)</f>
        <v>42377.554756944446</v>
      </c>
      <c r="T2941" s="10">
        <f>(((I2941/60)/60)/24)+DATE(1970,1,1)</f>
        <v>42408.542361111111</v>
      </c>
      <c r="U2941" s="5">
        <f>P2941/3304</f>
        <v>7.4993274145816521E-3</v>
      </c>
      <c r="V2941" s="5">
        <f>L2941/26457</f>
        <v>3.4017462297312621E-4</v>
      </c>
    </row>
    <row r="2942" spans="1:22" ht="48" x14ac:dyDescent="0.2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5">
        <f>E2942/D2942</f>
        <v>2.4777777777777777E-2</v>
      </c>
      <c r="P2942" s="6">
        <f>IF(E2942=0,0,E2942/L2942)</f>
        <v>74.333333333333329</v>
      </c>
      <c r="Q2942" t="str">
        <f>LEFT(N2942,FIND("/",N2942)-1)</f>
        <v>publishing</v>
      </c>
      <c r="R2942" t="str">
        <f>RIGHT(N2942,LEN(N2942)-FIND("/",N2942))</f>
        <v>art books</v>
      </c>
      <c r="S2942" s="10">
        <f>(((J2942/60)/60)/24)+DATE(1970,1,1)</f>
        <v>42786.000023148154</v>
      </c>
      <c r="T2942" s="10">
        <f>(((I2942/60)/60)/24)+DATE(1970,1,1)</f>
        <v>42826.165972222225</v>
      </c>
      <c r="U2942" s="5">
        <f>P2942/3304</f>
        <v>2.2497982243744954E-2</v>
      </c>
      <c r="V2942" s="5">
        <f>L2942/26457</f>
        <v>1.1339154099104207E-4</v>
      </c>
    </row>
    <row r="2943" spans="1:22" ht="48" x14ac:dyDescent="0.2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5">
        <f>E2943/D2943</f>
        <v>1.9088937093275488E-3</v>
      </c>
      <c r="P2943" s="6">
        <f>IF(E2943=0,0,E2943/L2943)</f>
        <v>55</v>
      </c>
      <c r="Q2943" t="str">
        <f>LEFT(N2943,FIND("/",N2943)-1)</f>
        <v>technology</v>
      </c>
      <c r="R2943" t="str">
        <f>RIGHT(N2943,LEN(N2943)-FIND("/",N2943))</f>
        <v>wearables</v>
      </c>
      <c r="S2943" s="10">
        <f>(((J2943/60)/60)/24)+DATE(1970,1,1)</f>
        <v>42561.829421296294</v>
      </c>
      <c r="T2943" s="10">
        <f>(((I2943/60)/60)/24)+DATE(1970,1,1)</f>
        <v>42618.124305555553</v>
      </c>
      <c r="U2943" s="5">
        <f>P2943/3304</f>
        <v>1.6646489104116223E-2</v>
      </c>
      <c r="V2943" s="5">
        <f>L2943/26457</f>
        <v>1.5118872132138944E-4</v>
      </c>
    </row>
    <row r="2944" spans="1:22" ht="48" x14ac:dyDescent="0.2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5">
        <f>E2944/D2944</f>
        <v>4.2311459353574929E-2</v>
      </c>
      <c r="P2944" s="6">
        <f>IF(E2944=0,0,E2944/L2944)</f>
        <v>54</v>
      </c>
      <c r="Q2944" t="str">
        <f>LEFT(N2944,FIND("/",N2944)-1)</f>
        <v>music</v>
      </c>
      <c r="R2944" t="str">
        <f>RIGHT(N2944,LEN(N2944)-FIND("/",N2944))</f>
        <v>faith</v>
      </c>
      <c r="S2944" s="10">
        <f>(((J2944/60)/60)/24)+DATE(1970,1,1)</f>
        <v>42806.863946759258</v>
      </c>
      <c r="T2944" s="10">
        <f>(((I2944/60)/60)/24)+DATE(1970,1,1)</f>
        <v>42836.863946759258</v>
      </c>
      <c r="U2944" s="5">
        <f>P2944/3304</f>
        <v>1.6343825665859565E-2</v>
      </c>
      <c r="V2944" s="5">
        <f>L2944/26457</f>
        <v>1.5118872132138944E-4</v>
      </c>
    </row>
    <row r="2945" spans="1:22" ht="48" x14ac:dyDescent="0.2">
      <c r="A2945">
        <v>4088</v>
      </c>
      <c r="B2945" s="3" t="s">
        <v>4084</v>
      </c>
      <c r="C2945" s="3" t="s">
        <v>8191</v>
      </c>
      <c r="D2945">
        <v>2000</v>
      </c>
      <c r="E2945">
        <v>216</v>
      </c>
      <c r="F2945" t="s">
        <v>8221</v>
      </c>
      <c r="G2945" t="s">
        <v>8225</v>
      </c>
      <c r="H2945" t="s">
        <v>8247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8271</v>
      </c>
      <c r="O2945" s="5">
        <f>E2945/D2945</f>
        <v>0.108</v>
      </c>
      <c r="P2945" s="6">
        <f>IF(E2945=0,0,E2945/L2945)</f>
        <v>72</v>
      </c>
      <c r="Q2945" t="str">
        <f>LEFT(N2945,FIND("/",N2945)-1)</f>
        <v>theater</v>
      </c>
      <c r="R2945" t="str">
        <f>RIGHT(N2945,LEN(N2945)-FIND("/",N2945))</f>
        <v>plays</v>
      </c>
      <c r="S2945" s="10">
        <f>(((J2945/60)/60)/24)+DATE(1970,1,1)</f>
        <v>41990.612546296295</v>
      </c>
      <c r="T2945" s="10">
        <f>(((I2945/60)/60)/24)+DATE(1970,1,1)</f>
        <v>42020.434722222228</v>
      </c>
      <c r="U2945" s="5">
        <f>P2945/3304</f>
        <v>2.1791767554479417E-2</v>
      </c>
      <c r="V2945" s="5">
        <f>L2945/26457</f>
        <v>1.1339154099104207E-4</v>
      </c>
    </row>
    <row r="2946" spans="1:22" ht="32" x14ac:dyDescent="0.2">
      <c r="A2946">
        <v>3638</v>
      </c>
      <c r="B2946" s="3" t="s">
        <v>3636</v>
      </c>
      <c r="C2946" s="3" t="s">
        <v>7748</v>
      </c>
      <c r="D2946">
        <v>3300</v>
      </c>
      <c r="E2946">
        <v>216</v>
      </c>
      <c r="F2946" t="s">
        <v>8221</v>
      </c>
      <c r="G2946" t="s">
        <v>8229</v>
      </c>
      <c r="H2946" t="s">
        <v>8251</v>
      </c>
      <c r="I2946">
        <v>1429456132</v>
      </c>
      <c r="J2946">
        <v>1424275732</v>
      </c>
      <c r="K2946" t="b">
        <v>0</v>
      </c>
      <c r="L2946">
        <v>2</v>
      </c>
      <c r="M2946" t="b">
        <v>0</v>
      </c>
      <c r="N2946" t="s">
        <v>8305</v>
      </c>
      <c r="O2946" s="5">
        <f>E2946/D2946</f>
        <v>6.545454545454546E-2</v>
      </c>
      <c r="P2946" s="6">
        <f>IF(E2946=0,0,E2946/L2946)</f>
        <v>108</v>
      </c>
      <c r="Q2946" t="str">
        <f>LEFT(N2946,FIND("/",N2946)-1)</f>
        <v>theater</v>
      </c>
      <c r="R2946" t="str">
        <f>RIGHT(N2946,LEN(N2946)-FIND("/",N2946))</f>
        <v>musical</v>
      </c>
      <c r="S2946" s="10">
        <f>(((J2946/60)/60)/24)+DATE(1970,1,1)</f>
        <v>42053.672824074078</v>
      </c>
      <c r="T2946" s="10">
        <f>(((I2946/60)/60)/24)+DATE(1970,1,1)</f>
        <v>42113.631157407406</v>
      </c>
      <c r="U2946" s="5">
        <f>P2946/3304</f>
        <v>3.2687651331719129E-2</v>
      </c>
      <c r="V2946" s="5">
        <f>L2946/26457</f>
        <v>7.5594360660694718E-5</v>
      </c>
    </row>
    <row r="2947" spans="1:22" ht="48" x14ac:dyDescent="0.2">
      <c r="A2947">
        <v>4027</v>
      </c>
      <c r="B2947" s="3" t="s">
        <v>4023</v>
      </c>
      <c r="C2947" s="3" t="s">
        <v>8132</v>
      </c>
      <c r="D2947">
        <v>3000</v>
      </c>
      <c r="E2947">
        <v>215</v>
      </c>
      <c r="F2947" t="s">
        <v>8221</v>
      </c>
      <c r="G2947" t="s">
        <v>8224</v>
      </c>
      <c r="H2947" t="s">
        <v>8246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8271</v>
      </c>
      <c r="O2947" s="5">
        <f>E2947/D2947</f>
        <v>7.166666666666667E-2</v>
      </c>
      <c r="P2947" s="6">
        <f>IF(E2947=0,0,E2947/L2947)</f>
        <v>30.714285714285715</v>
      </c>
      <c r="Q2947" t="str">
        <f>LEFT(N2947,FIND("/",N2947)-1)</f>
        <v>theater</v>
      </c>
      <c r="R2947" t="str">
        <f>RIGHT(N2947,LEN(N2947)-FIND("/",N2947))</f>
        <v>plays</v>
      </c>
      <c r="S2947" s="10">
        <f>(((J2947/60)/60)/24)+DATE(1970,1,1)</f>
        <v>42768.97084490741</v>
      </c>
      <c r="T2947" s="10">
        <f>(((I2947/60)/60)/24)+DATE(1970,1,1)</f>
        <v>42789.041666666672</v>
      </c>
      <c r="U2947" s="5">
        <f>P2947/3304</f>
        <v>9.2960913178830856E-3</v>
      </c>
      <c r="V2947" s="5">
        <f>L2947/26457</f>
        <v>2.6458026231243148E-4</v>
      </c>
    </row>
    <row r="2948" spans="1:22" ht="64" x14ac:dyDescent="0.2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5">
        <f>E2948/D2948</f>
        <v>3.307692307692308E-2</v>
      </c>
      <c r="P2948" s="6">
        <f>IF(E2948=0,0,E2948/L2948)</f>
        <v>53.75</v>
      </c>
      <c r="Q2948" t="str">
        <f>LEFT(N2948,FIND("/",N2948)-1)</f>
        <v>film &amp; video</v>
      </c>
      <c r="R2948" t="str">
        <f>RIGHT(N2948,LEN(N2948)-FIND("/",N2948))</f>
        <v>animation</v>
      </c>
      <c r="S2948" s="10">
        <f>(((J2948/60)/60)/24)+DATE(1970,1,1)</f>
        <v>40247.886006944449</v>
      </c>
      <c r="T2948" s="10">
        <f>(((I2948/60)/60)/24)+DATE(1970,1,1)</f>
        <v>40306.927777777775</v>
      </c>
      <c r="U2948" s="5">
        <f>P2948/3304</f>
        <v>1.6268159806295399E-2</v>
      </c>
      <c r="V2948" s="5">
        <f>L2948/26457</f>
        <v>1.5118872132138944E-4</v>
      </c>
    </row>
    <row r="2949" spans="1:22" ht="48" x14ac:dyDescent="0.2">
      <c r="A2949">
        <v>489</v>
      </c>
      <c r="B2949" s="3" t="s">
        <v>490</v>
      </c>
      <c r="C2949" s="3" t="s">
        <v>4599</v>
      </c>
      <c r="D2949">
        <v>74997</v>
      </c>
      <c r="E2949">
        <v>215</v>
      </c>
      <c r="F2949" t="s">
        <v>8221</v>
      </c>
      <c r="G2949" t="s">
        <v>8224</v>
      </c>
      <c r="H2949" t="s">
        <v>8246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8270</v>
      </c>
      <c r="O2949" s="5">
        <f>E2949/D2949</f>
        <v>2.8667813379201833E-3</v>
      </c>
      <c r="P2949" s="6">
        <f>IF(E2949=0,0,E2949/L2949)</f>
        <v>71.666666666666671</v>
      </c>
      <c r="Q2949" t="str">
        <f>LEFT(N2949,FIND("/",N2949)-1)</f>
        <v>film &amp; video</v>
      </c>
      <c r="R2949" t="str">
        <f>RIGHT(N2949,LEN(N2949)-FIND("/",N2949))</f>
        <v>animation</v>
      </c>
      <c r="S2949" s="10">
        <f>(((J2949/60)/60)/24)+DATE(1970,1,1)</f>
        <v>40882.481666666667</v>
      </c>
      <c r="T2949" s="10">
        <f>(((I2949/60)/60)/24)+DATE(1970,1,1)</f>
        <v>40913.481249999997</v>
      </c>
      <c r="U2949" s="5">
        <f>P2949/3304</f>
        <v>2.16908797417272E-2</v>
      </c>
      <c r="V2949" s="5">
        <f>L2949/26457</f>
        <v>1.1339154099104207E-4</v>
      </c>
    </row>
    <row r="2950" spans="1:22" ht="48" x14ac:dyDescent="0.2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5">
        <f>E2950/D2950</f>
        <v>0.107</v>
      </c>
      <c r="P2950" s="6">
        <f>IF(E2950=0,0,E2950/L2950)</f>
        <v>26.75</v>
      </c>
      <c r="Q2950" t="str">
        <f>LEFT(N2950,FIND("/",N2950)-1)</f>
        <v>theater</v>
      </c>
      <c r="R2950" t="str">
        <f>RIGHT(N2950,LEN(N2950)-FIND("/",N2950))</f>
        <v>plays</v>
      </c>
      <c r="S2950" s="10">
        <f>(((J2950/60)/60)/24)+DATE(1970,1,1)</f>
        <v>41975.642974537041</v>
      </c>
      <c r="T2950" s="10">
        <f>(((I2950/60)/60)/24)+DATE(1970,1,1)</f>
        <v>42035.642974537041</v>
      </c>
      <c r="U2950" s="5">
        <f>P2950/3304</f>
        <v>8.0962469733656169E-3</v>
      </c>
      <c r="V2950" s="5">
        <f>L2950/26457</f>
        <v>3.0237744264277887E-4</v>
      </c>
    </row>
    <row r="2951" spans="1:22" ht="48" x14ac:dyDescent="0.2">
      <c r="A2951">
        <v>1872</v>
      </c>
      <c r="B2951" s="3" t="s">
        <v>1873</v>
      </c>
      <c r="C2951" s="3" t="s">
        <v>5982</v>
      </c>
      <c r="D2951">
        <v>20000</v>
      </c>
      <c r="E2951">
        <v>212</v>
      </c>
      <c r="F2951" t="s">
        <v>8221</v>
      </c>
      <c r="G2951" t="s">
        <v>8224</v>
      </c>
      <c r="H2951" t="s">
        <v>8246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8283</v>
      </c>
      <c r="O2951" s="5">
        <f>E2951/D2951</f>
        <v>1.06E-2</v>
      </c>
      <c r="P2951" s="6">
        <f>IF(E2951=0,0,E2951/L2951)</f>
        <v>16.307692307692307</v>
      </c>
      <c r="Q2951" t="str">
        <f>LEFT(N2951,FIND("/",N2951)-1)</f>
        <v>games</v>
      </c>
      <c r="R2951" t="str">
        <f>RIGHT(N2951,LEN(N2951)-FIND("/",N2951))</f>
        <v>mobile games</v>
      </c>
      <c r="S2951" s="10">
        <f>(((J2951/60)/60)/24)+DATE(1970,1,1)</f>
        <v>42155.129652777774</v>
      </c>
      <c r="T2951" s="10">
        <f>(((I2951/60)/60)/24)+DATE(1970,1,1)</f>
        <v>42185.129652777774</v>
      </c>
      <c r="U2951" s="5">
        <f>P2951/3304</f>
        <v>4.9357422238778164E-3</v>
      </c>
      <c r="V2951" s="5">
        <f>L2951/26457</f>
        <v>4.9136334429451562E-4</v>
      </c>
    </row>
    <row r="2952" spans="1:22" ht="80" x14ac:dyDescent="0.2">
      <c r="A2952">
        <v>991</v>
      </c>
      <c r="B2952" s="3" t="s">
        <v>992</v>
      </c>
      <c r="C2952" s="3" t="s">
        <v>5101</v>
      </c>
      <c r="D2952">
        <v>5000</v>
      </c>
      <c r="E2952">
        <v>212</v>
      </c>
      <c r="F2952" t="s">
        <v>8221</v>
      </c>
      <c r="G2952" t="s">
        <v>8225</v>
      </c>
      <c r="H2952" t="s">
        <v>8247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8273</v>
      </c>
      <c r="O2952" s="5">
        <f>E2952/D2952</f>
        <v>4.24E-2</v>
      </c>
      <c r="P2952" s="6">
        <f>IF(E2952=0,0,E2952/L2952)</f>
        <v>30.285714285714285</v>
      </c>
      <c r="Q2952" t="str">
        <f>LEFT(N2952,FIND("/",N2952)-1)</f>
        <v>technology</v>
      </c>
      <c r="R2952" t="str">
        <f>RIGHT(N2952,LEN(N2952)-FIND("/",N2952))</f>
        <v>wearables</v>
      </c>
      <c r="S2952" s="10">
        <f>(((J2952/60)/60)/24)+DATE(1970,1,1)</f>
        <v>42538.75680555556</v>
      </c>
      <c r="T2952" s="10">
        <f>(((I2952/60)/60)/24)+DATE(1970,1,1)</f>
        <v>42563.785416666666</v>
      </c>
      <c r="U2952" s="5">
        <f>P2952/3304</f>
        <v>9.1663784157730889E-3</v>
      </c>
      <c r="V2952" s="5">
        <f>L2952/26457</f>
        <v>2.6458026231243148E-4</v>
      </c>
    </row>
    <row r="2953" spans="1:22" ht="48" x14ac:dyDescent="0.2">
      <c r="A2953">
        <v>1048</v>
      </c>
      <c r="B2953" s="3" t="s">
        <v>1049</v>
      </c>
      <c r="C2953" s="3" t="s">
        <v>5158</v>
      </c>
      <c r="D2953">
        <v>15000</v>
      </c>
      <c r="E2953">
        <v>212</v>
      </c>
      <c r="F2953" t="s">
        <v>8220</v>
      </c>
      <c r="G2953" t="s">
        <v>8224</v>
      </c>
      <c r="H2953" t="s">
        <v>8246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8281</v>
      </c>
      <c r="O2953" s="5">
        <f>E2953/D2953</f>
        <v>1.4133333333333333E-2</v>
      </c>
      <c r="P2953" s="6">
        <f>IF(E2953=0,0,E2953/L2953)</f>
        <v>53</v>
      </c>
      <c r="Q2953" t="str">
        <f>LEFT(N2953,FIND("/",N2953)-1)</f>
        <v>journalism</v>
      </c>
      <c r="R2953" t="str">
        <f>RIGHT(N2953,LEN(N2953)-FIND("/",N2953))</f>
        <v>audio</v>
      </c>
      <c r="S2953" s="10">
        <f>(((J2953/60)/60)/24)+DATE(1970,1,1)</f>
        <v>42598.053113425922</v>
      </c>
      <c r="T2953" s="10">
        <f>(((I2953/60)/60)/24)+DATE(1970,1,1)</f>
        <v>42638.053113425922</v>
      </c>
      <c r="U2953" s="5">
        <f>P2953/3304</f>
        <v>1.6041162227602906E-2</v>
      </c>
      <c r="V2953" s="5">
        <f>L2953/26457</f>
        <v>1.5118872132138944E-4</v>
      </c>
    </row>
    <row r="2954" spans="1:22" ht="32" x14ac:dyDescent="0.2">
      <c r="A2954">
        <v>3972</v>
      </c>
      <c r="B2954" s="3" t="s">
        <v>3969</v>
      </c>
      <c r="C2954" s="3" t="s">
        <v>8079</v>
      </c>
      <c r="D2954">
        <v>1000</v>
      </c>
      <c r="E2954">
        <v>211</v>
      </c>
      <c r="F2954" t="s">
        <v>8221</v>
      </c>
      <c r="G2954" t="s">
        <v>8224</v>
      </c>
      <c r="H2954" t="s">
        <v>8246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8271</v>
      </c>
      <c r="O2954" s="5">
        <f>E2954/D2954</f>
        <v>0.21099999999999999</v>
      </c>
      <c r="P2954" s="6">
        <f>IF(E2954=0,0,E2954/L2954)</f>
        <v>26.375</v>
      </c>
      <c r="Q2954" t="str">
        <f>LEFT(N2954,FIND("/",N2954)-1)</f>
        <v>theater</v>
      </c>
      <c r="R2954" t="str">
        <f>RIGHT(N2954,LEN(N2954)-FIND("/",N2954))</f>
        <v>plays</v>
      </c>
      <c r="S2954" s="10">
        <f>(((J2954/60)/60)/24)+DATE(1970,1,1)</f>
        <v>41981.067523148144</v>
      </c>
      <c r="T2954" s="10">
        <f>(((I2954/60)/60)/24)+DATE(1970,1,1)</f>
        <v>42041.067523148144</v>
      </c>
      <c r="U2954" s="5">
        <f>P2954/3304</f>
        <v>7.9827481840193705E-3</v>
      </c>
      <c r="V2954" s="5">
        <f>L2954/26457</f>
        <v>3.0237744264277887E-4</v>
      </c>
    </row>
    <row r="2955" spans="1:22" ht="48" x14ac:dyDescent="0.2">
      <c r="A2955">
        <v>3969</v>
      </c>
      <c r="B2955" s="3" t="s">
        <v>3966</v>
      </c>
      <c r="C2955" s="3" t="s">
        <v>8076</v>
      </c>
      <c r="D2955">
        <v>2825</v>
      </c>
      <c r="E2955">
        <v>211</v>
      </c>
      <c r="F2955" t="s">
        <v>8221</v>
      </c>
      <c r="G2955" t="s">
        <v>8224</v>
      </c>
      <c r="H2955" t="s">
        <v>8246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8271</v>
      </c>
      <c r="O2955" s="5">
        <f>E2955/D2955</f>
        <v>7.4690265486725665E-2</v>
      </c>
      <c r="P2955" s="6">
        <f>IF(E2955=0,0,E2955/L2955)</f>
        <v>35.166666666666664</v>
      </c>
      <c r="Q2955" t="str">
        <f>LEFT(N2955,FIND("/",N2955)-1)</f>
        <v>theater</v>
      </c>
      <c r="R2955" t="str">
        <f>RIGHT(N2955,LEN(N2955)-FIND("/",N2955))</f>
        <v>plays</v>
      </c>
      <c r="S2955" s="10">
        <f>(((J2955/60)/60)/24)+DATE(1970,1,1)</f>
        <v>42601.854699074072</v>
      </c>
      <c r="T2955" s="10">
        <f>(((I2955/60)/60)/24)+DATE(1970,1,1)</f>
        <v>42611.163194444445</v>
      </c>
      <c r="U2955" s="5">
        <f>P2955/3304</f>
        <v>1.0643664245359161E-2</v>
      </c>
      <c r="V2955" s="5">
        <f>L2955/26457</f>
        <v>2.2678308198208414E-4</v>
      </c>
    </row>
    <row r="2956" spans="1:22" ht="48" x14ac:dyDescent="0.2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5">
        <f>E2956/D2956</f>
        <v>2.787363950092912E-2</v>
      </c>
      <c r="P2956" s="6">
        <f>IF(E2956=0,0,E2956/L2956)</f>
        <v>35</v>
      </c>
      <c r="Q2956" t="str">
        <f>LEFT(N2956,FIND("/",N2956)-1)</f>
        <v>music</v>
      </c>
      <c r="R2956" t="str">
        <f>RIGHT(N2956,LEN(N2956)-FIND("/",N2956))</f>
        <v>world music</v>
      </c>
      <c r="S2956" s="10">
        <f>(((J2956/60)/60)/24)+DATE(1970,1,1)</f>
        <v>41583.135405092595</v>
      </c>
      <c r="T2956" s="10">
        <f>(((I2956/60)/60)/24)+DATE(1970,1,1)</f>
        <v>41623.135405092595</v>
      </c>
      <c r="U2956" s="5">
        <f>P2956/3304</f>
        <v>1.059322033898305E-2</v>
      </c>
      <c r="V2956" s="5">
        <f>L2956/26457</f>
        <v>2.2678308198208414E-4</v>
      </c>
    </row>
    <row r="2957" spans="1:22" ht="48" x14ac:dyDescent="0.2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5">
        <f>E2957/D2957</f>
        <v>1.7500000000000002E-2</v>
      </c>
      <c r="P2957" s="6">
        <f>IF(E2957=0,0,E2957/L2957)</f>
        <v>52.5</v>
      </c>
      <c r="Q2957" t="str">
        <f>LEFT(N2957,FIND("/",N2957)-1)</f>
        <v>food</v>
      </c>
      <c r="R2957" t="str">
        <f>RIGHT(N2957,LEN(N2957)-FIND("/",N2957))</f>
        <v>restaurants</v>
      </c>
      <c r="S2957" s="10">
        <f>(((J2957/60)/60)/24)+DATE(1970,1,1)</f>
        <v>41854.389780092592</v>
      </c>
      <c r="T2957" s="10">
        <f>(((I2957/60)/60)/24)+DATE(1970,1,1)</f>
        <v>41871.389780092592</v>
      </c>
      <c r="U2957" s="5">
        <f>P2957/3304</f>
        <v>1.5889830508474576E-2</v>
      </c>
      <c r="V2957" s="5">
        <f>L2957/26457</f>
        <v>1.5118872132138944E-4</v>
      </c>
    </row>
    <row r="2958" spans="1:22" ht="48" x14ac:dyDescent="0.2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5">
        <f>E2958/D2958</f>
        <v>1.0249999999999999</v>
      </c>
      <c r="P2958" s="6">
        <f>IF(E2958=0,0,E2958/L2958)</f>
        <v>15.76923076923077</v>
      </c>
      <c r="Q2958" t="str">
        <f>LEFT(N2958,FIND("/",N2958)-1)</f>
        <v>film &amp; video</v>
      </c>
      <c r="R2958" t="str">
        <f>RIGHT(N2958,LEN(N2958)-FIND("/",N2958))</f>
        <v>shorts</v>
      </c>
      <c r="S2958" s="10">
        <f>(((J2958/60)/60)/24)+DATE(1970,1,1)</f>
        <v>42042.615613425922</v>
      </c>
      <c r="T2958" s="10">
        <f>(((I2958/60)/60)/24)+DATE(1970,1,1)</f>
        <v>42057.479166666672</v>
      </c>
      <c r="U2958" s="5">
        <f>P2958/3304</f>
        <v>4.7727696032780782E-3</v>
      </c>
      <c r="V2958" s="5">
        <f>L2958/26457</f>
        <v>4.9136334429451562E-4</v>
      </c>
    </row>
    <row r="2959" spans="1:22" ht="32" x14ac:dyDescent="0.2">
      <c r="A2959">
        <v>1594</v>
      </c>
      <c r="B2959" s="3" t="s">
        <v>1595</v>
      </c>
      <c r="C2959" s="3" t="s">
        <v>5704</v>
      </c>
      <c r="D2959">
        <v>1000</v>
      </c>
      <c r="E2959">
        <v>205</v>
      </c>
      <c r="F2959" t="s">
        <v>8221</v>
      </c>
      <c r="G2959" t="s">
        <v>8224</v>
      </c>
      <c r="H2959" t="s">
        <v>8246</v>
      </c>
      <c r="I2959">
        <v>1463329260</v>
      </c>
      <c r="J2959">
        <v>1458147982</v>
      </c>
      <c r="K2959" t="b">
        <v>0</v>
      </c>
      <c r="L2959">
        <v>10</v>
      </c>
      <c r="M2959" t="b">
        <v>0</v>
      </c>
      <c r="N2959" t="s">
        <v>8291</v>
      </c>
      <c r="O2959" s="5">
        <f>E2959/D2959</f>
        <v>0.20499999999999999</v>
      </c>
      <c r="P2959" s="6">
        <f>IF(E2959=0,0,E2959/L2959)</f>
        <v>20.5</v>
      </c>
      <c r="Q2959" t="str">
        <f>LEFT(N2959,FIND("/",N2959)-1)</f>
        <v>photography</v>
      </c>
      <c r="R2959" t="str">
        <f>RIGHT(N2959,LEN(N2959)-FIND("/",N2959))</f>
        <v>places</v>
      </c>
      <c r="S2959" s="10">
        <f>(((J2959/60)/60)/24)+DATE(1970,1,1)</f>
        <v>42445.712754629625</v>
      </c>
      <c r="T2959" s="10">
        <f>(((I2959/60)/60)/24)+DATE(1970,1,1)</f>
        <v>42505.681249999994</v>
      </c>
      <c r="U2959" s="5">
        <f>P2959/3304</f>
        <v>6.2046004842615009E-3</v>
      </c>
      <c r="V2959" s="5">
        <f>L2959/26457</f>
        <v>3.7797180330347355E-4</v>
      </c>
    </row>
    <row r="2960" spans="1:22" ht="48" x14ac:dyDescent="0.2">
      <c r="A2960">
        <v>886</v>
      </c>
      <c r="B2960" s="3" t="s">
        <v>887</v>
      </c>
      <c r="C2960" s="3" t="s">
        <v>4996</v>
      </c>
      <c r="D2960">
        <v>500</v>
      </c>
      <c r="E2960">
        <v>205</v>
      </c>
      <c r="F2960" t="s">
        <v>8221</v>
      </c>
      <c r="G2960" t="s">
        <v>8224</v>
      </c>
      <c r="H2960" t="s">
        <v>8246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8279</v>
      </c>
      <c r="O2960" s="5">
        <f>E2960/D2960</f>
        <v>0.41</v>
      </c>
      <c r="P2960" s="6">
        <f>IF(E2960=0,0,E2960/L2960)</f>
        <v>29.285714285714285</v>
      </c>
      <c r="Q2960" t="str">
        <f>LEFT(N2960,FIND("/",N2960)-1)</f>
        <v>music</v>
      </c>
      <c r="R2960" t="str">
        <f>RIGHT(N2960,LEN(N2960)-FIND("/",N2960))</f>
        <v>indie rock</v>
      </c>
      <c r="S2960" s="10">
        <f>(((J2960/60)/60)/24)+DATE(1970,1,1)</f>
        <v>42603.870520833334</v>
      </c>
      <c r="T2960" s="10">
        <f>(((I2960/60)/60)/24)+DATE(1970,1,1)</f>
        <v>42628.870520833334</v>
      </c>
      <c r="U2960" s="5">
        <f>P2960/3304</f>
        <v>8.8637149775164306E-3</v>
      </c>
      <c r="V2960" s="5">
        <f>L2960/26457</f>
        <v>2.6458026231243148E-4</v>
      </c>
    </row>
    <row r="2961" spans="1:22" ht="64" x14ac:dyDescent="0.2">
      <c r="A2961">
        <v>1578</v>
      </c>
      <c r="B2961" s="3" t="s">
        <v>1579</v>
      </c>
      <c r="C2961" s="3" t="s">
        <v>5688</v>
      </c>
      <c r="D2961">
        <v>1897</v>
      </c>
      <c r="E2961">
        <v>205</v>
      </c>
      <c r="F2961" t="s">
        <v>8220</v>
      </c>
      <c r="G2961" t="s">
        <v>8224</v>
      </c>
      <c r="H2961" t="s">
        <v>8246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8290</v>
      </c>
      <c r="O2961" s="5">
        <f>E2961/D2961</f>
        <v>0.10806536636794939</v>
      </c>
      <c r="P2961" s="6">
        <f>IF(E2961=0,0,E2961/L2961)</f>
        <v>51.25</v>
      </c>
      <c r="Q2961" t="str">
        <f>LEFT(N2961,FIND("/",N2961)-1)</f>
        <v>publishing</v>
      </c>
      <c r="R2961" t="str">
        <f>RIGHT(N2961,LEN(N2961)-FIND("/",N2961))</f>
        <v>art books</v>
      </c>
      <c r="S2961" s="10">
        <f>(((J2961/60)/60)/24)+DATE(1970,1,1)</f>
        <v>40399.065868055557</v>
      </c>
      <c r="T2961" s="10">
        <f>(((I2961/60)/60)/24)+DATE(1970,1,1)</f>
        <v>40423.083333333336</v>
      </c>
      <c r="U2961" s="5">
        <f>P2961/3304</f>
        <v>1.5511501210653754E-2</v>
      </c>
      <c r="V2961" s="5">
        <f>L2961/26457</f>
        <v>1.5118872132138944E-4</v>
      </c>
    </row>
    <row r="2962" spans="1:22" ht="48" x14ac:dyDescent="0.2">
      <c r="A2962">
        <v>517</v>
      </c>
      <c r="B2962" s="3" t="s">
        <v>518</v>
      </c>
      <c r="C2962" s="3" t="s">
        <v>4627</v>
      </c>
      <c r="D2962">
        <v>15000</v>
      </c>
      <c r="E2962">
        <v>205</v>
      </c>
      <c r="F2962" t="s">
        <v>8221</v>
      </c>
      <c r="G2962" t="s">
        <v>8224</v>
      </c>
      <c r="H2962" t="s">
        <v>8246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8270</v>
      </c>
      <c r="O2962" s="5">
        <f>E2962/D2962</f>
        <v>1.3666666666666667E-2</v>
      </c>
      <c r="P2962" s="6">
        <f>IF(E2962=0,0,E2962/L2962)</f>
        <v>68.333333333333329</v>
      </c>
      <c r="Q2962" t="str">
        <f>LEFT(N2962,FIND("/",N2962)-1)</f>
        <v>film &amp; video</v>
      </c>
      <c r="R2962" t="str">
        <f>RIGHT(N2962,LEN(N2962)-FIND("/",N2962))</f>
        <v>animation</v>
      </c>
      <c r="S2962" s="10">
        <f>(((J2962/60)/60)/24)+DATE(1970,1,1)</f>
        <v>42738.615289351852</v>
      </c>
      <c r="T2962" s="10">
        <f>(((I2962/60)/60)/24)+DATE(1970,1,1)</f>
        <v>42768.615289351852</v>
      </c>
      <c r="U2962" s="5">
        <f>P2962/3304</f>
        <v>2.0682001614205001E-2</v>
      </c>
      <c r="V2962" s="5">
        <f>L2962/26457</f>
        <v>1.1339154099104207E-4</v>
      </c>
    </row>
    <row r="2963" spans="1:22" ht="48" x14ac:dyDescent="0.2">
      <c r="A2963">
        <v>673</v>
      </c>
      <c r="B2963" s="3" t="s">
        <v>674</v>
      </c>
      <c r="C2963" s="3" t="s">
        <v>4783</v>
      </c>
      <c r="D2963">
        <v>100000</v>
      </c>
      <c r="E2963">
        <v>205</v>
      </c>
      <c r="F2963" t="s">
        <v>8221</v>
      </c>
      <c r="G2963" t="s">
        <v>8224</v>
      </c>
      <c r="H2963" t="s">
        <v>8246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8273</v>
      </c>
      <c r="O2963" s="5">
        <f>E2963/D2963</f>
        <v>2.0500000000000002E-3</v>
      </c>
      <c r="P2963" s="6">
        <f>IF(E2963=0,0,E2963/L2963)</f>
        <v>68.333333333333329</v>
      </c>
      <c r="Q2963" t="str">
        <f>LEFT(N2963,FIND("/",N2963)-1)</f>
        <v>technology</v>
      </c>
      <c r="R2963" t="str">
        <f>RIGHT(N2963,LEN(N2963)-FIND("/",N2963))</f>
        <v>wearables</v>
      </c>
      <c r="S2963" s="10">
        <f>(((J2963/60)/60)/24)+DATE(1970,1,1)</f>
        <v>41838.840474537035</v>
      </c>
      <c r="T2963" s="10">
        <f>(((I2963/60)/60)/24)+DATE(1970,1,1)</f>
        <v>41883.840474537035</v>
      </c>
      <c r="U2963" s="5">
        <f>P2963/3304</f>
        <v>2.0682001614205001E-2</v>
      </c>
      <c r="V2963" s="5">
        <f>L2963/26457</f>
        <v>1.1339154099104207E-4</v>
      </c>
    </row>
    <row r="2964" spans="1:22" ht="48" x14ac:dyDescent="0.2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5">
        <f>E2964/D2964</f>
        <v>0.1275</v>
      </c>
      <c r="P2964" s="6">
        <f>IF(E2964=0,0,E2964/L2964)</f>
        <v>25.5</v>
      </c>
      <c r="Q2964" t="str">
        <f>LEFT(N2964,FIND("/",N2964)-1)</f>
        <v>theater</v>
      </c>
      <c r="R2964" t="str">
        <f>RIGHT(N2964,LEN(N2964)-FIND("/",N2964))</f>
        <v>plays</v>
      </c>
      <c r="S2964" s="10">
        <f>(((J2964/60)/60)/24)+DATE(1970,1,1)</f>
        <v>41990.506377314814</v>
      </c>
      <c r="T2964" s="10">
        <f>(((I2964/60)/60)/24)+DATE(1970,1,1)</f>
        <v>42020.506377314814</v>
      </c>
      <c r="U2964" s="5">
        <f>P2964/3304</f>
        <v>7.7179176755447941E-3</v>
      </c>
      <c r="V2964" s="5">
        <f>L2964/26457</f>
        <v>3.0237744264277887E-4</v>
      </c>
    </row>
    <row r="2965" spans="1:22" ht="48" x14ac:dyDescent="0.2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5">
        <f>E2965/D2965</f>
        <v>6.7966666666666675E-2</v>
      </c>
      <c r="P2965" s="6">
        <f>IF(E2965=0,0,E2965/L2965)</f>
        <v>40.78</v>
      </c>
      <c r="Q2965" t="str">
        <f>LEFT(N2965,FIND("/",N2965)-1)</f>
        <v>film &amp; video</v>
      </c>
      <c r="R2965" t="str">
        <f>RIGHT(N2965,LEN(N2965)-FIND("/",N2965))</f>
        <v>animation</v>
      </c>
      <c r="S2965" s="10">
        <f>(((J2965/60)/60)/24)+DATE(1970,1,1)</f>
        <v>40934.376145833332</v>
      </c>
      <c r="T2965" s="10">
        <f>(((I2965/60)/60)/24)+DATE(1970,1,1)</f>
        <v>40994.334479166668</v>
      </c>
      <c r="U2965" s="5">
        <f>P2965/3304</f>
        <v>1.2342615012106537E-2</v>
      </c>
      <c r="V2965" s="5">
        <f>L2965/26457</f>
        <v>1.8898590165173677E-4</v>
      </c>
    </row>
    <row r="2966" spans="1:22" ht="48" x14ac:dyDescent="0.2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5">
        <f>E2966/D2966</f>
        <v>0.16833333333333333</v>
      </c>
      <c r="P2966" s="6">
        <f>IF(E2966=0,0,E2966/L2966)</f>
        <v>16.833333333333332</v>
      </c>
      <c r="Q2966" t="str">
        <f>LEFT(N2966,FIND("/",N2966)-1)</f>
        <v>food</v>
      </c>
      <c r="R2966" t="str">
        <f>RIGHT(N2966,LEN(N2966)-FIND("/",N2966))</f>
        <v>food trucks</v>
      </c>
      <c r="S2966" s="10">
        <f>(((J2966/60)/60)/24)+DATE(1970,1,1)</f>
        <v>42399.882615740738</v>
      </c>
      <c r="T2966" s="10">
        <f>(((I2966/60)/60)/24)+DATE(1970,1,1)</f>
        <v>42459.840949074074</v>
      </c>
      <c r="U2966" s="5">
        <f>P2966/3304</f>
        <v>5.0948345439870858E-3</v>
      </c>
      <c r="V2966" s="5">
        <f>L2966/26457</f>
        <v>4.5356616396416828E-4</v>
      </c>
    </row>
    <row r="2967" spans="1:22" ht="16" x14ac:dyDescent="0.2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5">
        <f>E2967/D2967</f>
        <v>2.3764705882352941E-2</v>
      </c>
      <c r="P2967" s="6">
        <f>IF(E2967=0,0,E2967/L2967)</f>
        <v>202</v>
      </c>
      <c r="Q2967" t="str">
        <f>LEFT(N2967,FIND("/",N2967)-1)</f>
        <v>theater</v>
      </c>
      <c r="R2967" t="str">
        <f>RIGHT(N2967,LEN(N2967)-FIND("/",N2967))</f>
        <v>plays</v>
      </c>
      <c r="S2967" s="10">
        <f>(((J2967/60)/60)/24)+DATE(1970,1,1)</f>
        <v>42621.389340277776</v>
      </c>
      <c r="T2967" s="10">
        <f>(((I2967/60)/60)/24)+DATE(1970,1,1)</f>
        <v>42651.389340277776</v>
      </c>
      <c r="U2967" s="5">
        <f>P2967/3304</f>
        <v>6.1138014527845036E-2</v>
      </c>
      <c r="V2967" s="5">
        <f>L2967/26457</f>
        <v>3.7797180330347359E-5</v>
      </c>
    </row>
    <row r="2968" spans="1:22" ht="48" x14ac:dyDescent="0.2">
      <c r="A2968">
        <v>3588</v>
      </c>
      <c r="B2968" s="3" t="s">
        <v>3587</v>
      </c>
      <c r="C2968" s="3" t="s">
        <v>7698</v>
      </c>
      <c r="D2968">
        <v>200</v>
      </c>
      <c r="E2968">
        <v>201</v>
      </c>
      <c r="F2968" t="s">
        <v>8219</v>
      </c>
      <c r="G2968" t="s">
        <v>8225</v>
      </c>
      <c r="H2968" t="s">
        <v>8247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8271</v>
      </c>
      <c r="O2968" s="5">
        <f>E2968/D2968</f>
        <v>1.0049999999999999</v>
      </c>
      <c r="P2968" s="6">
        <f>IF(E2968=0,0,E2968/L2968)</f>
        <v>18.272727272727273</v>
      </c>
      <c r="Q2968" t="str">
        <f>LEFT(N2968,FIND("/",N2968)-1)</f>
        <v>theater</v>
      </c>
      <c r="R2968" t="str">
        <f>RIGHT(N2968,LEN(N2968)-FIND("/",N2968))</f>
        <v>plays</v>
      </c>
      <c r="S2968" s="10">
        <f>(((J2968/60)/60)/24)+DATE(1970,1,1)</f>
        <v>42101.828819444447</v>
      </c>
      <c r="T2968" s="10">
        <f>(((I2968/60)/60)/24)+DATE(1970,1,1)</f>
        <v>42123.958333333328</v>
      </c>
      <c r="U2968" s="5">
        <f>P2968/3304</f>
        <v>5.5304864626898528E-3</v>
      </c>
      <c r="V2968" s="5">
        <f>L2968/26457</f>
        <v>4.1576898363382094E-4</v>
      </c>
    </row>
    <row r="2969" spans="1:22" ht="48" x14ac:dyDescent="0.2">
      <c r="A2969">
        <v>2401</v>
      </c>
      <c r="B2969" s="3" t="s">
        <v>2402</v>
      </c>
      <c r="C2969" s="3" t="s">
        <v>6511</v>
      </c>
      <c r="D2969">
        <v>28000</v>
      </c>
      <c r="E2969">
        <v>201</v>
      </c>
      <c r="F2969" t="s">
        <v>8221</v>
      </c>
      <c r="G2969" t="s">
        <v>8224</v>
      </c>
      <c r="H2969" t="s">
        <v>8246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8284</v>
      </c>
      <c r="O2969" s="5">
        <f>E2969/D2969</f>
        <v>7.1785714285714283E-3</v>
      </c>
      <c r="P2969" s="6">
        <f>IF(E2969=0,0,E2969/L2969)</f>
        <v>22.333333333333332</v>
      </c>
      <c r="Q2969" t="str">
        <f>LEFT(N2969,FIND("/",N2969)-1)</f>
        <v>food</v>
      </c>
      <c r="R2969" t="str">
        <f>RIGHT(N2969,LEN(N2969)-FIND("/",N2969))</f>
        <v>food trucks</v>
      </c>
      <c r="S2969" s="10">
        <f>(((J2969/60)/60)/24)+DATE(1970,1,1)</f>
        <v>42374.822870370372</v>
      </c>
      <c r="T2969" s="10">
        <f>(((I2969/60)/60)/24)+DATE(1970,1,1)</f>
        <v>42434.822870370372</v>
      </c>
      <c r="U2969" s="5">
        <f>P2969/3304</f>
        <v>6.7594834543987081E-3</v>
      </c>
      <c r="V2969" s="5">
        <f>L2969/26457</f>
        <v>3.4017462297312621E-4</v>
      </c>
    </row>
    <row r="2970" spans="1:22" ht="48" x14ac:dyDescent="0.2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5">
        <f>E2970/D2970</f>
        <v>0.10050000000000001</v>
      </c>
      <c r="P2970" s="6">
        <f>IF(E2970=0,0,E2970/L2970)</f>
        <v>100.5</v>
      </c>
      <c r="Q2970" t="str">
        <f>LEFT(N2970,FIND("/",N2970)-1)</f>
        <v>theater</v>
      </c>
      <c r="R2970" t="str">
        <f>RIGHT(N2970,LEN(N2970)-FIND("/",N2970))</f>
        <v>plays</v>
      </c>
      <c r="S2970" s="10">
        <f>(((J2970/60)/60)/24)+DATE(1970,1,1)</f>
        <v>42020.587349537032</v>
      </c>
      <c r="T2970" s="10">
        <f>(((I2970/60)/60)/24)+DATE(1970,1,1)</f>
        <v>42050.587349537032</v>
      </c>
      <c r="U2970" s="5">
        <f>P2970/3304</f>
        <v>3.0417675544794191E-2</v>
      </c>
      <c r="V2970" s="5">
        <f>L2970/26457</f>
        <v>7.5594360660694718E-5</v>
      </c>
    </row>
    <row r="2971" spans="1:22" ht="32" x14ac:dyDescent="0.2">
      <c r="A2971">
        <v>3415</v>
      </c>
      <c r="B2971" s="3" t="s">
        <v>3414</v>
      </c>
      <c r="C2971" s="3" t="s">
        <v>7525</v>
      </c>
      <c r="D2971">
        <v>200</v>
      </c>
      <c r="E2971">
        <v>200</v>
      </c>
      <c r="F2971" t="s">
        <v>8219</v>
      </c>
      <c r="G2971" t="s">
        <v>8224</v>
      </c>
      <c r="H2971" t="s">
        <v>8246</v>
      </c>
      <c r="I297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8271</v>
      </c>
      <c r="O2971" s="5">
        <f>E2971/D2971</f>
        <v>1</v>
      </c>
      <c r="P2971" s="6">
        <f>IF(E2971=0,0,E2971/L2971)</f>
        <v>22.222222222222221</v>
      </c>
      <c r="Q2971" t="str">
        <f>LEFT(N2971,FIND("/",N2971)-1)</f>
        <v>theater</v>
      </c>
      <c r="R2971" t="str">
        <f>RIGHT(N2971,LEN(N2971)-FIND("/",N2971))</f>
        <v>plays</v>
      </c>
      <c r="S2971" s="10">
        <f>(((J2971/60)/60)/24)+DATE(1970,1,1)</f>
        <v>42467.144166666665</v>
      </c>
      <c r="T2971" s="10">
        <f>(((I2971/60)/60)/24)+DATE(1970,1,1)</f>
        <v>42477.979166666672</v>
      </c>
      <c r="U2971" s="5">
        <f>P2971/3304</f>
        <v>6.7258541834813021E-3</v>
      </c>
      <c r="V2971" s="5">
        <f>L2971/26457</f>
        <v>3.4017462297312621E-4</v>
      </c>
    </row>
    <row r="2972" spans="1:22" ht="48" x14ac:dyDescent="0.2">
      <c r="A2972">
        <v>893</v>
      </c>
      <c r="B2972" s="3" t="s">
        <v>894</v>
      </c>
      <c r="C2972" s="3" t="s">
        <v>5003</v>
      </c>
      <c r="D2972">
        <v>2000</v>
      </c>
      <c r="E2972">
        <v>200</v>
      </c>
      <c r="F2972" t="s">
        <v>8221</v>
      </c>
      <c r="G2972" t="s">
        <v>8224</v>
      </c>
      <c r="H2972" t="s">
        <v>8246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8279</v>
      </c>
      <c r="O2972" s="5">
        <f>E2972/D2972</f>
        <v>0.1</v>
      </c>
      <c r="P2972" s="6">
        <f>IF(E2972=0,0,E2972/L2972)</f>
        <v>40</v>
      </c>
      <c r="Q2972" t="str">
        <f>LEFT(N2972,FIND("/",N2972)-1)</f>
        <v>music</v>
      </c>
      <c r="R2972" t="str">
        <f>RIGHT(N2972,LEN(N2972)-FIND("/",N2972))</f>
        <v>indie rock</v>
      </c>
      <c r="S2972" s="10">
        <f>(((J2972/60)/60)/24)+DATE(1970,1,1)</f>
        <v>42065.897719907407</v>
      </c>
      <c r="T2972" s="10">
        <f>(((I2972/60)/60)/24)+DATE(1970,1,1)</f>
        <v>42095.856053240743</v>
      </c>
      <c r="U2972" s="5">
        <f>P2972/3304</f>
        <v>1.2106537530266344E-2</v>
      </c>
      <c r="V2972" s="5">
        <f>L2972/26457</f>
        <v>1.8898590165173677E-4</v>
      </c>
    </row>
    <row r="2973" spans="1:22" ht="48" x14ac:dyDescent="0.2">
      <c r="A2973">
        <v>1363</v>
      </c>
      <c r="B2973" s="3" t="s">
        <v>1364</v>
      </c>
      <c r="C2973" s="3" t="s">
        <v>5473</v>
      </c>
      <c r="D2973">
        <v>200</v>
      </c>
      <c r="E2973">
        <v>200</v>
      </c>
      <c r="F2973" t="s">
        <v>8219</v>
      </c>
      <c r="G2973" t="s">
        <v>8224</v>
      </c>
      <c r="H2973" t="s">
        <v>8246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8274</v>
      </c>
      <c r="O2973" s="5">
        <f>E2973/D2973</f>
        <v>1</v>
      </c>
      <c r="P2973" s="6">
        <f>IF(E2973=0,0,E2973/L2973)</f>
        <v>40</v>
      </c>
      <c r="Q2973" t="str">
        <f>LEFT(N2973,FIND("/",N2973)-1)</f>
        <v>publishing</v>
      </c>
      <c r="R2973" t="str">
        <f>RIGHT(N2973,LEN(N2973)-FIND("/",N2973))</f>
        <v>nonfiction</v>
      </c>
      <c r="S2973" s="10">
        <f>(((J2973/60)/60)/24)+DATE(1970,1,1)</f>
        <v>42396.8440625</v>
      </c>
      <c r="T2973" s="10">
        <f>(((I2973/60)/60)/24)+DATE(1970,1,1)</f>
        <v>42415.332638888889</v>
      </c>
      <c r="U2973" s="5">
        <f>P2973/3304</f>
        <v>1.2106537530266344E-2</v>
      </c>
      <c r="V2973" s="5">
        <f>L2973/26457</f>
        <v>1.8898590165173677E-4</v>
      </c>
    </row>
    <row r="2974" spans="1:22" ht="32" x14ac:dyDescent="0.2">
      <c r="A2974">
        <v>179</v>
      </c>
      <c r="B2974" s="3" t="s">
        <v>181</v>
      </c>
      <c r="C2974" s="3" t="s">
        <v>4289</v>
      </c>
      <c r="D2974">
        <v>1000</v>
      </c>
      <c r="E2974">
        <v>200</v>
      </c>
      <c r="F2974" t="s">
        <v>8221</v>
      </c>
      <c r="G2974" t="s">
        <v>8224</v>
      </c>
      <c r="H2974" t="s">
        <v>8246</v>
      </c>
      <c r="I2974">
        <v>1457056555</v>
      </c>
      <c r="J2974">
        <v>1454464555</v>
      </c>
      <c r="K2974" t="b">
        <v>0</v>
      </c>
      <c r="L2974">
        <v>2</v>
      </c>
      <c r="M2974" t="b">
        <v>0</v>
      </c>
      <c r="N2974" t="s">
        <v>8268</v>
      </c>
      <c r="O2974" s="5">
        <f>E2974/D2974</f>
        <v>0.2</v>
      </c>
      <c r="P2974" s="6">
        <f>IF(E2974=0,0,E2974/L2974)</f>
        <v>100</v>
      </c>
      <c r="Q2974" t="str">
        <f>LEFT(N2974,FIND("/",N2974)-1)</f>
        <v>film &amp; video</v>
      </c>
      <c r="R2974" t="str">
        <f>RIGHT(N2974,LEN(N2974)-FIND("/",N2974))</f>
        <v>drama</v>
      </c>
      <c r="S2974" s="10">
        <f>(((J2974/60)/60)/24)+DATE(1970,1,1)</f>
        <v>42403.080497685187</v>
      </c>
      <c r="T2974" s="10">
        <f>(((I2974/60)/60)/24)+DATE(1970,1,1)</f>
        <v>42433.080497685187</v>
      </c>
      <c r="U2974" s="5">
        <f>P2974/3304</f>
        <v>3.026634382566586E-2</v>
      </c>
      <c r="V2974" s="5">
        <f>L2974/26457</f>
        <v>7.5594360660694718E-5</v>
      </c>
    </row>
    <row r="2975" spans="1:22" ht="48" x14ac:dyDescent="0.2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5">
        <f>E2975/D2975</f>
        <v>1E-3</v>
      </c>
      <c r="P2975" s="6">
        <f>IF(E2975=0,0,E2975/L2975)</f>
        <v>100</v>
      </c>
      <c r="Q2975" t="str">
        <f>LEFT(N2975,FIND("/",N2975)-1)</f>
        <v>publishing</v>
      </c>
      <c r="R2975" t="str">
        <f>RIGHT(N2975,LEN(N2975)-FIND("/",N2975))</f>
        <v>translations</v>
      </c>
      <c r="S2975" s="10">
        <f>(((J2975/60)/60)/24)+DATE(1970,1,1)</f>
        <v>42013.915613425925</v>
      </c>
      <c r="T2975" s="10">
        <f>(((I2975/60)/60)/24)+DATE(1970,1,1)</f>
        <v>42043.915613425925</v>
      </c>
      <c r="U2975" s="5">
        <f>P2975/3304</f>
        <v>3.026634382566586E-2</v>
      </c>
      <c r="V2975" s="5">
        <f>L2975/26457</f>
        <v>7.5594360660694718E-5</v>
      </c>
    </row>
    <row r="2976" spans="1:22" ht="48" x14ac:dyDescent="0.2">
      <c r="A2976">
        <v>4034</v>
      </c>
      <c r="B2976" s="3" t="s">
        <v>4030</v>
      </c>
      <c r="C2976" s="3" t="s">
        <v>8139</v>
      </c>
      <c r="D2976">
        <v>13500</v>
      </c>
      <c r="E2976">
        <v>200</v>
      </c>
      <c r="F2976" t="s">
        <v>8221</v>
      </c>
      <c r="G2976" t="s">
        <v>8224</v>
      </c>
      <c r="H2976" t="s">
        <v>8246</v>
      </c>
      <c r="I2976">
        <v>1428097450</v>
      </c>
      <c r="J2976">
        <v>1425509050</v>
      </c>
      <c r="K2976" t="b">
        <v>0</v>
      </c>
      <c r="L2976">
        <v>2</v>
      </c>
      <c r="M2976" t="b">
        <v>0</v>
      </c>
      <c r="N2976" t="s">
        <v>8271</v>
      </c>
      <c r="O2976" s="5">
        <f>E2976/D2976</f>
        <v>1.4814814814814815E-2</v>
      </c>
      <c r="P2976" s="6">
        <f>IF(E2976=0,0,E2976/L2976)</f>
        <v>100</v>
      </c>
      <c r="Q2976" t="str">
        <f>LEFT(N2976,FIND("/",N2976)-1)</f>
        <v>theater</v>
      </c>
      <c r="R2976" t="str">
        <f>RIGHT(N2976,LEN(N2976)-FIND("/",N2976))</f>
        <v>plays</v>
      </c>
      <c r="S2976" s="10">
        <f>(((J2976/60)/60)/24)+DATE(1970,1,1)</f>
        <v>42067.947337962964</v>
      </c>
      <c r="T2976" s="10">
        <f>(((I2976/60)/60)/24)+DATE(1970,1,1)</f>
        <v>42097.905671296292</v>
      </c>
      <c r="U2976" s="5">
        <f>P2976/3304</f>
        <v>3.026634382566586E-2</v>
      </c>
      <c r="V2976" s="5">
        <f>L2976/26457</f>
        <v>7.5594360660694718E-5</v>
      </c>
    </row>
    <row r="2977" spans="1:22" ht="32" x14ac:dyDescent="0.2">
      <c r="A2977">
        <v>556</v>
      </c>
      <c r="B2977" s="3" t="s">
        <v>557</v>
      </c>
      <c r="C2977" s="3" t="s">
        <v>4666</v>
      </c>
      <c r="D2977">
        <v>8000</v>
      </c>
      <c r="E2977">
        <v>200</v>
      </c>
      <c r="F2977" t="s">
        <v>8221</v>
      </c>
      <c r="G2977" t="s">
        <v>8224</v>
      </c>
      <c r="H2977" t="s">
        <v>8246</v>
      </c>
      <c r="I2977">
        <v>1452112717</v>
      </c>
      <c r="J2977">
        <v>1449520717</v>
      </c>
      <c r="K2977" t="b">
        <v>0</v>
      </c>
      <c r="L2977">
        <v>1</v>
      </c>
      <c r="M2977" t="b">
        <v>0</v>
      </c>
      <c r="N2977" t="s">
        <v>8272</v>
      </c>
      <c r="O2977" s="5">
        <f>E2977/D2977</f>
        <v>2.5000000000000001E-2</v>
      </c>
      <c r="P2977" s="6">
        <f>IF(E2977=0,0,E2977/L2977)</f>
        <v>200</v>
      </c>
      <c r="Q2977" t="str">
        <f>LEFT(N2977,FIND("/",N2977)-1)</f>
        <v>technology</v>
      </c>
      <c r="R2977" t="str">
        <f>RIGHT(N2977,LEN(N2977)-FIND("/",N2977))</f>
        <v>web</v>
      </c>
      <c r="S2977" s="10">
        <f>(((J2977/60)/60)/24)+DATE(1970,1,1)</f>
        <v>42345.860150462962</v>
      </c>
      <c r="T2977" s="10">
        <f>(((I2977/60)/60)/24)+DATE(1970,1,1)</f>
        <v>42375.860150462962</v>
      </c>
      <c r="U2977" s="5">
        <f>P2977/3304</f>
        <v>6.0532687651331719E-2</v>
      </c>
      <c r="V2977" s="5">
        <f>L2977/26457</f>
        <v>3.7797180330347359E-5</v>
      </c>
    </row>
    <row r="2978" spans="1:22" ht="48" x14ac:dyDescent="0.2">
      <c r="A2978">
        <v>3067</v>
      </c>
      <c r="B2978" s="3" t="s">
        <v>3067</v>
      </c>
      <c r="C2978" s="3" t="s">
        <v>7177</v>
      </c>
      <c r="D2978">
        <v>8000</v>
      </c>
      <c r="E2978">
        <v>200</v>
      </c>
      <c r="F2978" t="s">
        <v>8221</v>
      </c>
      <c r="G2978" t="s">
        <v>8228</v>
      </c>
      <c r="H2978" t="s">
        <v>8250</v>
      </c>
      <c r="I2978">
        <v>1441837879</v>
      </c>
      <c r="J2978">
        <v>1439245879</v>
      </c>
      <c r="K2978" t="b">
        <v>0</v>
      </c>
      <c r="L2978">
        <v>1</v>
      </c>
      <c r="M2978" t="b">
        <v>0</v>
      </c>
      <c r="N2978" t="s">
        <v>8303</v>
      </c>
      <c r="O2978" s="5">
        <f>E2978/D2978</f>
        <v>2.5000000000000001E-2</v>
      </c>
      <c r="P2978" s="6">
        <f>IF(E2978=0,0,E2978/L2978)</f>
        <v>200</v>
      </c>
      <c r="Q2978" t="str">
        <f>LEFT(N2978,FIND("/",N2978)-1)</f>
        <v>theater</v>
      </c>
      <c r="R2978" t="str">
        <f>RIGHT(N2978,LEN(N2978)-FIND("/",N2978))</f>
        <v>spaces</v>
      </c>
      <c r="S2978" s="10">
        <f>(((J2978/60)/60)/24)+DATE(1970,1,1)</f>
        <v>42226.938414351855</v>
      </c>
      <c r="T2978" s="10">
        <f>(((I2978/60)/60)/24)+DATE(1970,1,1)</f>
        <v>42256.938414351855</v>
      </c>
      <c r="U2978" s="5">
        <f>P2978/3304</f>
        <v>6.0532687651331719E-2</v>
      </c>
      <c r="V2978" s="5">
        <f>L2978/26457</f>
        <v>3.7797180330347359E-5</v>
      </c>
    </row>
    <row r="2979" spans="1:22" ht="48" x14ac:dyDescent="0.2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5">
        <f>E2979/D2979</f>
        <v>7.9600000000000001E-3</v>
      </c>
      <c r="P2979" s="6">
        <f>IF(E2979=0,0,E2979/L2979)</f>
        <v>199</v>
      </c>
      <c r="Q2979" t="str">
        <f>LEFT(N2979,FIND("/",N2979)-1)</f>
        <v>technology</v>
      </c>
      <c r="R2979" t="str">
        <f>RIGHT(N2979,LEN(N2979)-FIND("/",N2979))</f>
        <v>wearables</v>
      </c>
      <c r="S2979" s="10">
        <f>(((J2979/60)/60)/24)+DATE(1970,1,1)</f>
        <v>42496.529305555552</v>
      </c>
      <c r="T2979" s="10">
        <f>(((I2979/60)/60)/24)+DATE(1970,1,1)</f>
        <v>42526.529305555552</v>
      </c>
      <c r="U2979" s="5">
        <f>P2979/3304</f>
        <v>6.0230024213075058E-2</v>
      </c>
      <c r="V2979" s="5">
        <f>L2979/26457</f>
        <v>3.7797180330347359E-5</v>
      </c>
    </row>
    <row r="2980" spans="1:22" ht="48" x14ac:dyDescent="0.2">
      <c r="A2980">
        <v>918</v>
      </c>
      <c r="B2980" s="3" t="s">
        <v>919</v>
      </c>
      <c r="C2980" s="3" t="s">
        <v>5028</v>
      </c>
      <c r="D2980">
        <v>3900</v>
      </c>
      <c r="E2980">
        <v>196</v>
      </c>
      <c r="F2980" t="s">
        <v>8221</v>
      </c>
      <c r="G2980" t="s">
        <v>8225</v>
      </c>
      <c r="H2980" t="s">
        <v>8247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8278</v>
      </c>
      <c r="O2980" s="5">
        <f>E2980/D2980</f>
        <v>5.0256410256410255E-2</v>
      </c>
      <c r="P2980" s="6">
        <f>IF(E2980=0,0,E2980/L2980)</f>
        <v>19.600000000000001</v>
      </c>
      <c r="Q2980" t="str">
        <f>LEFT(N2980,FIND("/",N2980)-1)</f>
        <v>music</v>
      </c>
      <c r="R2980" t="str">
        <f>RIGHT(N2980,LEN(N2980)-FIND("/",N2980))</f>
        <v>jazz</v>
      </c>
      <c r="S2980" s="10">
        <f>(((J2980/60)/60)/24)+DATE(1970,1,1)</f>
        <v>41944.916215277779</v>
      </c>
      <c r="T2980" s="10">
        <f>(((I2980/60)/60)/24)+DATE(1970,1,1)</f>
        <v>41974.957881944443</v>
      </c>
      <c r="U2980" s="5">
        <f>P2980/3304</f>
        <v>5.9322033898305086E-3</v>
      </c>
      <c r="V2980" s="5">
        <f>L2980/26457</f>
        <v>3.7797180330347355E-4</v>
      </c>
    </row>
    <row r="2981" spans="1:22" ht="48" x14ac:dyDescent="0.2">
      <c r="A2981">
        <v>905</v>
      </c>
      <c r="B2981" s="3" t="s">
        <v>906</v>
      </c>
      <c r="C2981" s="3" t="s">
        <v>5015</v>
      </c>
      <c r="D2981">
        <v>6500</v>
      </c>
      <c r="E2981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5">
        <f>E2981/D2981</f>
        <v>3.0153846153846153E-2</v>
      </c>
      <c r="P2981" s="6">
        <f>IF(E2981=0,0,E2981/L2981)</f>
        <v>32.666666666666664</v>
      </c>
      <c r="Q2981" t="str">
        <f>LEFT(N2981,FIND("/",N2981)-1)</f>
        <v>music</v>
      </c>
      <c r="R2981" t="str">
        <f>RIGHT(N2981,LEN(N2981)-FIND("/",N2981))</f>
        <v>jazz</v>
      </c>
      <c r="S2981" s="10">
        <f>(((J2981/60)/60)/24)+DATE(1970,1,1)</f>
        <v>40507.239884259259</v>
      </c>
      <c r="T2981" s="10">
        <f>(((I2981/60)/60)/24)+DATE(1970,1,1)</f>
        <v>40567.239884259259</v>
      </c>
      <c r="U2981" s="5">
        <f>P2981/3304</f>
        <v>9.8870056497175132E-3</v>
      </c>
      <c r="V2981" s="5">
        <f>L2981/26457</f>
        <v>2.2678308198208414E-4</v>
      </c>
    </row>
    <row r="2982" spans="1:22" ht="48" x14ac:dyDescent="0.2">
      <c r="A2982">
        <v>3429</v>
      </c>
      <c r="B2982" s="3" t="s">
        <v>3428</v>
      </c>
      <c r="C2982" s="3" t="s">
        <v>7539</v>
      </c>
      <c r="D2982">
        <v>150</v>
      </c>
      <c r="E2982">
        <v>195</v>
      </c>
      <c r="F2982" t="s">
        <v>8219</v>
      </c>
      <c r="G2982" t="s">
        <v>8225</v>
      </c>
      <c r="H2982" t="s">
        <v>8247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8271</v>
      </c>
      <c r="O2982" s="5">
        <f>E2982/D2982</f>
        <v>1.3</v>
      </c>
      <c r="P2982" s="6">
        <f>IF(E2982=0,0,E2982/L2982)</f>
        <v>16.25</v>
      </c>
      <c r="Q2982" t="str">
        <f>LEFT(N2982,FIND("/",N2982)-1)</f>
        <v>theater</v>
      </c>
      <c r="R2982" t="str">
        <f>RIGHT(N2982,LEN(N2982)-FIND("/",N2982))</f>
        <v>plays</v>
      </c>
      <c r="S2982" s="10">
        <f>(((J2982/60)/60)/24)+DATE(1970,1,1)</f>
        <v>42662.021539351852</v>
      </c>
      <c r="T2982" s="10">
        <f>(((I2982/60)/60)/24)+DATE(1970,1,1)</f>
        <v>42676.021539351852</v>
      </c>
      <c r="U2982" s="5">
        <f>P2982/3304</f>
        <v>4.9182808716707023E-3</v>
      </c>
      <c r="V2982" s="5">
        <f>L2982/26457</f>
        <v>4.5356616396416828E-4</v>
      </c>
    </row>
    <row r="2983" spans="1:22" ht="48" x14ac:dyDescent="0.2">
      <c r="A2983">
        <v>895</v>
      </c>
      <c r="B2983" s="3" t="s">
        <v>896</v>
      </c>
      <c r="C2983" s="3" t="s">
        <v>5005</v>
      </c>
      <c r="D2983">
        <v>8000</v>
      </c>
      <c r="E2983">
        <v>195</v>
      </c>
      <c r="F2983" t="s">
        <v>8221</v>
      </c>
      <c r="G2983" t="s">
        <v>8224</v>
      </c>
      <c r="H2983" t="s">
        <v>8246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8279</v>
      </c>
      <c r="O2983" s="5">
        <f>E2983/D2983</f>
        <v>2.4375000000000001E-2</v>
      </c>
      <c r="P2983" s="6">
        <f>IF(E2983=0,0,E2983/L2983)</f>
        <v>27.857142857142858</v>
      </c>
      <c r="Q2983" t="str">
        <f>LEFT(N2983,FIND("/",N2983)-1)</f>
        <v>music</v>
      </c>
      <c r="R2983" t="str">
        <f>RIGHT(N2983,LEN(N2983)-FIND("/",N2983))</f>
        <v>indie rock</v>
      </c>
      <c r="S2983" s="10">
        <f>(((J2983/60)/60)/24)+DATE(1970,1,1)</f>
        <v>40431.127650462964</v>
      </c>
      <c r="T2983" s="10">
        <f>(((I2983/60)/60)/24)+DATE(1970,1,1)</f>
        <v>40476.127650462964</v>
      </c>
      <c r="U2983" s="5">
        <f>P2983/3304</f>
        <v>8.4313386371497757E-3</v>
      </c>
      <c r="V2983" s="5">
        <f>L2983/26457</f>
        <v>2.6458026231243148E-4</v>
      </c>
    </row>
    <row r="2984" spans="1:22" ht="32" x14ac:dyDescent="0.2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5">
        <f>E2984/D2984</f>
        <v>3.2500000000000001E-2</v>
      </c>
      <c r="P2984" s="6">
        <f>IF(E2984=0,0,E2984/L2984)</f>
        <v>39</v>
      </c>
      <c r="Q2984" t="str">
        <f>LEFT(N2984,FIND("/",N2984)-1)</f>
        <v>theater</v>
      </c>
      <c r="R2984" t="str">
        <f>RIGHT(N2984,LEN(N2984)-FIND("/",N2984))</f>
        <v>plays</v>
      </c>
      <c r="S2984" s="10">
        <f>(((J2984/60)/60)/24)+DATE(1970,1,1)</f>
        <v>42031.833587962959</v>
      </c>
      <c r="T2984" s="10">
        <f>(((I2984/60)/60)/24)+DATE(1970,1,1)</f>
        <v>42063.333333333328</v>
      </c>
      <c r="U2984" s="5">
        <f>P2984/3304</f>
        <v>1.1803874092009685E-2</v>
      </c>
      <c r="V2984" s="5">
        <f>L2984/26457</f>
        <v>1.8898590165173677E-4</v>
      </c>
    </row>
    <row r="2985" spans="1:22" ht="48" x14ac:dyDescent="0.2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5">
        <f>E2985/D2985</f>
        <v>1.2933333333333333E-2</v>
      </c>
      <c r="P2985" s="6">
        <f>IF(E2985=0,0,E2985/L2985)</f>
        <v>19.399999999999999</v>
      </c>
      <c r="Q2985" t="str">
        <f>LEFT(N2985,FIND("/",N2985)-1)</f>
        <v>technology</v>
      </c>
      <c r="R2985" t="str">
        <f>RIGHT(N2985,LEN(N2985)-FIND("/",N2985))</f>
        <v>wearables</v>
      </c>
      <c r="S2985" s="10">
        <f>(((J2985/60)/60)/24)+DATE(1970,1,1)</f>
        <v>42409.040231481486</v>
      </c>
      <c r="T2985" s="10">
        <f>(((I2985/60)/60)/24)+DATE(1970,1,1)</f>
        <v>42423.040231481486</v>
      </c>
      <c r="U2985" s="5">
        <f>P2985/3304</f>
        <v>5.8716707021791766E-3</v>
      </c>
      <c r="V2985" s="5">
        <f>L2985/26457</f>
        <v>3.7797180330347355E-4</v>
      </c>
    </row>
    <row r="2986" spans="1:22" ht="48" x14ac:dyDescent="0.2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5">
        <f>E2986/D2986</f>
        <v>2.375E-2</v>
      </c>
      <c r="P2986" s="6">
        <f>IF(E2986=0,0,E2986/L2986)</f>
        <v>47.5</v>
      </c>
      <c r="Q2986" t="str">
        <f>LEFT(N2986,FIND("/",N2986)-1)</f>
        <v>film &amp; video</v>
      </c>
      <c r="R2986" t="str">
        <f>RIGHT(N2986,LEN(N2986)-FIND("/",N2986))</f>
        <v>science fiction</v>
      </c>
      <c r="S2986" s="10">
        <f>(((J2986/60)/60)/24)+DATE(1970,1,1)</f>
        <v>42067.62431712963</v>
      </c>
      <c r="T2986" s="10">
        <f>(((I2986/60)/60)/24)+DATE(1970,1,1)</f>
        <v>42097.582650462966</v>
      </c>
      <c r="U2986" s="5">
        <f>P2986/3304</f>
        <v>1.4376513317191284E-2</v>
      </c>
      <c r="V2986" s="5">
        <f>L2986/26457</f>
        <v>1.5118872132138944E-4</v>
      </c>
    </row>
    <row r="2987" spans="1:22" ht="16" x14ac:dyDescent="0.2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5">
        <f>E2987/D2987</f>
        <v>0.95477386934673369</v>
      </c>
      <c r="P2987" s="6">
        <f>IF(E2987=0,0,E2987/L2987)</f>
        <v>47.5</v>
      </c>
      <c r="Q2987" t="str">
        <f>LEFT(N2987,FIND("/",N2987)-1)</f>
        <v>journalism</v>
      </c>
      <c r="R2987" t="str">
        <f>RIGHT(N2987,LEN(N2987)-FIND("/",N2987))</f>
        <v>audio</v>
      </c>
      <c r="S2987" s="10">
        <f>(((J2987/60)/60)/24)+DATE(1970,1,1)</f>
        <v>42556.807187500002</v>
      </c>
      <c r="T2987" s="10">
        <f>(((I2987/60)/60)/24)+DATE(1970,1,1)</f>
        <v>42563.807187500002</v>
      </c>
      <c r="U2987" s="5">
        <f>P2987/3304</f>
        <v>1.4376513317191284E-2</v>
      </c>
      <c r="V2987" s="5">
        <f>L2987/26457</f>
        <v>1.5118872132138944E-4</v>
      </c>
    </row>
    <row r="2988" spans="1:22" ht="48" x14ac:dyDescent="0.2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5">
        <f>E2988/D2988</f>
        <v>2.7E-2</v>
      </c>
      <c r="P2988" s="6">
        <f>IF(E2988=0,0,E2988/L2988)</f>
        <v>23.625</v>
      </c>
      <c r="Q2988" t="str">
        <f>LEFT(N2988,FIND("/",N2988)-1)</f>
        <v>theater</v>
      </c>
      <c r="R2988" t="str">
        <f>RIGHT(N2988,LEN(N2988)-FIND("/",N2988))</f>
        <v>plays</v>
      </c>
      <c r="S2988" s="10">
        <f>(((J2988/60)/60)/24)+DATE(1970,1,1)</f>
        <v>41885.221550925926</v>
      </c>
      <c r="T2988" s="10">
        <f>(((I2988/60)/60)/24)+DATE(1970,1,1)</f>
        <v>41916.290972222225</v>
      </c>
      <c r="U2988" s="5">
        <f>P2988/3304</f>
        <v>7.1504237288135594E-3</v>
      </c>
      <c r="V2988" s="5">
        <f>L2988/26457</f>
        <v>3.0237744264277887E-4</v>
      </c>
    </row>
    <row r="2989" spans="1:22" ht="48" x14ac:dyDescent="0.2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5">
        <f>E2989/D2989</f>
        <v>7.5199999999999998E-3</v>
      </c>
      <c r="P2989" s="6">
        <f>IF(E2989=0,0,E2989/L2989)</f>
        <v>23.5</v>
      </c>
      <c r="Q2989" t="str">
        <f>LEFT(N2989,FIND("/",N2989)-1)</f>
        <v>food</v>
      </c>
      <c r="R2989" t="str">
        <f>RIGHT(N2989,LEN(N2989)-FIND("/",N2989))</f>
        <v>food trucks</v>
      </c>
      <c r="S2989" s="10">
        <f>(((J2989/60)/60)/24)+DATE(1970,1,1)</f>
        <v>41835.763981481483</v>
      </c>
      <c r="T2989" s="10">
        <f>(((I2989/60)/60)/24)+DATE(1970,1,1)</f>
        <v>41865.763981481483</v>
      </c>
      <c r="U2989" s="5">
        <f>P2989/3304</f>
        <v>7.1125907990314766E-3</v>
      </c>
      <c r="V2989" s="5">
        <f>L2989/26457</f>
        <v>3.0237744264277887E-4</v>
      </c>
    </row>
    <row r="2990" spans="1:22" ht="48" x14ac:dyDescent="0.2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5">
        <f>E2990/D2990</f>
        <v>3.7400000000000003E-2</v>
      </c>
      <c r="P2990" s="6">
        <f>IF(E2990=0,0,E2990/L2990)</f>
        <v>12.466666666666667</v>
      </c>
      <c r="Q2990" t="str">
        <f>LEFT(N2990,FIND("/",N2990)-1)</f>
        <v>photography</v>
      </c>
      <c r="R2990" t="str">
        <f>RIGHT(N2990,LEN(N2990)-FIND("/",N2990))</f>
        <v>photobooks</v>
      </c>
      <c r="S2990" s="10">
        <f>(((J2990/60)/60)/24)+DATE(1970,1,1)</f>
        <v>41849.560694444444</v>
      </c>
      <c r="T2990" s="10">
        <f>(((I2990/60)/60)/24)+DATE(1970,1,1)</f>
        <v>41909.560694444444</v>
      </c>
      <c r="U2990" s="5">
        <f>P2990/3304</f>
        <v>3.7732041969330103E-3</v>
      </c>
      <c r="V2990" s="5">
        <f>L2990/26457</f>
        <v>5.669577049552103E-4</v>
      </c>
    </row>
    <row r="2991" spans="1:22" ht="48" x14ac:dyDescent="0.2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5">
        <f>E2991/D2991</f>
        <v>4.1333333333333335E-3</v>
      </c>
      <c r="P2991" s="6">
        <f>IF(E2991=0,0,E2991/L2991)</f>
        <v>23.25</v>
      </c>
      <c r="Q2991" t="str">
        <f>LEFT(N2991,FIND("/",N2991)-1)</f>
        <v>games</v>
      </c>
      <c r="R2991" t="str">
        <f>RIGHT(N2991,LEN(N2991)-FIND("/",N2991))</f>
        <v>mobile games</v>
      </c>
      <c r="S2991" s="10">
        <f>(((J2991/60)/60)/24)+DATE(1970,1,1)</f>
        <v>42325.19358796296</v>
      </c>
      <c r="T2991" s="10">
        <f>(((I2991/60)/60)/24)+DATE(1970,1,1)</f>
        <v>42355.19358796296</v>
      </c>
      <c r="U2991" s="5">
        <f>P2991/3304</f>
        <v>7.0369249394673121E-3</v>
      </c>
      <c r="V2991" s="5">
        <f>L2991/26457</f>
        <v>3.0237744264277887E-4</v>
      </c>
    </row>
    <row r="2992" spans="1:22" ht="32" x14ac:dyDescent="0.2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5">
        <f>E2992/D2992</f>
        <v>4.1111111111111114E-3</v>
      </c>
      <c r="P2992" s="6">
        <f>IF(E2992=0,0,E2992/L2992)</f>
        <v>46.25</v>
      </c>
      <c r="Q2992" t="str">
        <f>LEFT(N2992,FIND("/",N2992)-1)</f>
        <v>theater</v>
      </c>
      <c r="R2992" t="str">
        <f>RIGHT(N2992,LEN(N2992)-FIND("/",N2992))</f>
        <v>plays</v>
      </c>
      <c r="S2992" s="10">
        <f>(((J2992/60)/60)/24)+DATE(1970,1,1)</f>
        <v>41948.727256944447</v>
      </c>
      <c r="T2992" s="10">
        <f>(((I2992/60)/60)/24)+DATE(1970,1,1)</f>
        <v>41978.727256944447</v>
      </c>
      <c r="U2992" s="5">
        <f>P2992/3304</f>
        <v>1.399818401937046E-2</v>
      </c>
      <c r="V2992" s="5">
        <f>L2992/26457</f>
        <v>1.5118872132138944E-4</v>
      </c>
    </row>
    <row r="2993" spans="1:22" ht="48" x14ac:dyDescent="0.2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5">
        <f>E2993/D2993</f>
        <v>3.0833333333333334E-2</v>
      </c>
      <c r="P2993" s="6">
        <f>IF(E2993=0,0,E2993/L2993)</f>
        <v>61.666666666666664</v>
      </c>
      <c r="Q2993" t="str">
        <f>LEFT(N2993,FIND("/",N2993)-1)</f>
        <v>theater</v>
      </c>
      <c r="R2993" t="str">
        <f>RIGHT(N2993,LEN(N2993)-FIND("/",N2993))</f>
        <v>plays</v>
      </c>
      <c r="S2993" s="10">
        <f>(((J2993/60)/60)/24)+DATE(1970,1,1)</f>
        <v>42224.756909722222</v>
      </c>
      <c r="T2993" s="10">
        <f>(((I2993/60)/60)/24)+DATE(1970,1,1)</f>
        <v>42254.756909722222</v>
      </c>
      <c r="U2993" s="5">
        <f>P2993/3304</f>
        <v>1.8664245359160614E-2</v>
      </c>
      <c r="V2993" s="5">
        <f>L2993/26457</f>
        <v>1.1339154099104207E-4</v>
      </c>
    </row>
    <row r="2994" spans="1:22" ht="48" x14ac:dyDescent="0.2">
      <c r="A2994">
        <v>3508</v>
      </c>
      <c r="B2994" s="3" t="s">
        <v>3507</v>
      </c>
      <c r="C2994" s="3" t="s">
        <v>7618</v>
      </c>
      <c r="D2994">
        <v>100</v>
      </c>
      <c r="E2994">
        <v>180</v>
      </c>
      <c r="F2994" t="s">
        <v>8219</v>
      </c>
      <c r="G2994" t="s">
        <v>8225</v>
      </c>
      <c r="H2994" t="s">
        <v>8247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8271</v>
      </c>
      <c r="O2994" s="5">
        <f>E2994/D2994</f>
        <v>1.8</v>
      </c>
      <c r="P2994" s="6">
        <f>IF(E2994=0,0,E2994/L2994)</f>
        <v>12</v>
      </c>
      <c r="Q2994" t="str">
        <f>LEFT(N2994,FIND("/",N2994)-1)</f>
        <v>theater</v>
      </c>
      <c r="R2994" t="str">
        <f>RIGHT(N2994,LEN(N2994)-FIND("/",N2994))</f>
        <v>plays</v>
      </c>
      <c r="S2994" s="10">
        <f>(((J2994/60)/60)/24)+DATE(1970,1,1)</f>
        <v>42477.729780092588</v>
      </c>
      <c r="T2994" s="10">
        <f>(((I2994/60)/60)/24)+DATE(1970,1,1)</f>
        <v>42500.875</v>
      </c>
      <c r="U2994" s="5">
        <f>P2994/3304</f>
        <v>3.6319612590799033E-3</v>
      </c>
      <c r="V2994" s="5">
        <f>L2994/26457</f>
        <v>5.669577049552103E-4</v>
      </c>
    </row>
    <row r="2995" spans="1:22" ht="32" x14ac:dyDescent="0.2">
      <c r="A2995">
        <v>2167</v>
      </c>
      <c r="B2995" s="3" t="s">
        <v>2168</v>
      </c>
      <c r="C2995" s="3" t="s">
        <v>6277</v>
      </c>
      <c r="D2995">
        <v>150</v>
      </c>
      <c r="E2995">
        <v>180</v>
      </c>
      <c r="F2995" t="s">
        <v>8219</v>
      </c>
      <c r="G2995" t="s">
        <v>8224</v>
      </c>
      <c r="H2995" t="s">
        <v>8246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8276</v>
      </c>
      <c r="O2995" s="5">
        <f>E2995/D2995</f>
        <v>1.2</v>
      </c>
      <c r="P2995" s="6">
        <f>IF(E2995=0,0,E2995/L2995)</f>
        <v>22.5</v>
      </c>
      <c r="Q2995" t="str">
        <f>LEFT(N2995,FIND("/",N2995)-1)</f>
        <v>music</v>
      </c>
      <c r="R2995" t="str">
        <f>RIGHT(N2995,LEN(N2995)-FIND("/",N2995))</f>
        <v>rock</v>
      </c>
      <c r="S2995" s="10">
        <f>(((J2995/60)/60)/24)+DATE(1970,1,1)</f>
        <v>41153.066400462965</v>
      </c>
      <c r="T2995" s="10">
        <f>(((I2995/60)/60)/24)+DATE(1970,1,1)</f>
        <v>41167.066400462965</v>
      </c>
      <c r="U2995" s="5">
        <f>P2995/3304</f>
        <v>6.8099273607748183E-3</v>
      </c>
      <c r="V2995" s="5">
        <f>L2995/26457</f>
        <v>3.0237744264277887E-4</v>
      </c>
    </row>
    <row r="2996" spans="1:22" ht="32" x14ac:dyDescent="0.2">
      <c r="A2996">
        <v>177</v>
      </c>
      <c r="B2996" s="3" t="s">
        <v>179</v>
      </c>
      <c r="C2996" s="3" t="s">
        <v>4287</v>
      </c>
      <c r="D2996">
        <v>450</v>
      </c>
      <c r="E2996">
        <v>180</v>
      </c>
      <c r="F2996" t="s">
        <v>8221</v>
      </c>
      <c r="G2996" t="s">
        <v>8224</v>
      </c>
      <c r="H2996" t="s">
        <v>8246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8268</v>
      </c>
      <c r="O2996" s="5">
        <f>E2996/D2996</f>
        <v>0.4</v>
      </c>
      <c r="P2996" s="6">
        <f>IF(E2996=0,0,E2996/L2996)</f>
        <v>25.714285714285715</v>
      </c>
      <c r="Q2996" t="str">
        <f>LEFT(N2996,FIND("/",N2996)-1)</f>
        <v>film &amp; video</v>
      </c>
      <c r="R2996" t="str">
        <f>RIGHT(N2996,LEN(N2996)-FIND("/",N2996))</f>
        <v>drama</v>
      </c>
      <c r="S2996" s="10">
        <f>(((J2996/60)/60)/24)+DATE(1970,1,1)</f>
        <v>42070.047754629632</v>
      </c>
      <c r="T2996" s="10">
        <f>(((I2996/60)/60)/24)+DATE(1970,1,1)</f>
        <v>42087.00608796296</v>
      </c>
      <c r="U2996" s="5">
        <f>P2996/3304</f>
        <v>7.7827741265997924E-3</v>
      </c>
      <c r="V2996" s="5">
        <f>L2996/26457</f>
        <v>2.6458026231243148E-4</v>
      </c>
    </row>
    <row r="2997" spans="1:22" ht="48" x14ac:dyDescent="0.2">
      <c r="A2997">
        <v>1439</v>
      </c>
      <c r="B2997" s="3" t="s">
        <v>1440</v>
      </c>
      <c r="C2997" s="3" t="s">
        <v>5549</v>
      </c>
      <c r="D2997">
        <v>2725</v>
      </c>
      <c r="E2997">
        <v>180</v>
      </c>
      <c r="F2997" t="s">
        <v>8221</v>
      </c>
      <c r="G2997" t="s">
        <v>8229</v>
      </c>
      <c r="H2997" t="s">
        <v>8251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8287</v>
      </c>
      <c r="O2997" s="5">
        <f>E2997/D2997</f>
        <v>6.6055045871559637E-2</v>
      </c>
      <c r="P2997" s="6">
        <f>IF(E2997=0,0,E2997/L2997)</f>
        <v>30</v>
      </c>
      <c r="Q2997" t="str">
        <f>LEFT(N2997,FIND("/",N2997)-1)</f>
        <v>publishing</v>
      </c>
      <c r="R2997" t="str">
        <f>RIGHT(N2997,LEN(N2997)-FIND("/",N2997))</f>
        <v>translations</v>
      </c>
      <c r="S2997" s="10">
        <f>(((J2997/60)/60)/24)+DATE(1970,1,1)</f>
        <v>42040.829872685179</v>
      </c>
      <c r="T2997" s="10">
        <f>(((I2997/60)/60)/24)+DATE(1970,1,1)</f>
        <v>42070.829872685179</v>
      </c>
      <c r="U2997" s="5">
        <f>P2997/3304</f>
        <v>9.0799031476997572E-3</v>
      </c>
      <c r="V2997" s="5">
        <f>L2997/26457</f>
        <v>2.2678308198208414E-4</v>
      </c>
    </row>
    <row r="2998" spans="1:22" ht="48" x14ac:dyDescent="0.2">
      <c r="A2998">
        <v>2372</v>
      </c>
      <c r="B2998" s="3" t="s">
        <v>2373</v>
      </c>
      <c r="C2998" s="3" t="s">
        <v>6482</v>
      </c>
      <c r="D2998">
        <v>5500</v>
      </c>
      <c r="E2998">
        <v>180</v>
      </c>
      <c r="F2998" t="s">
        <v>8220</v>
      </c>
      <c r="G2998" t="s">
        <v>8226</v>
      </c>
      <c r="H2998" t="s">
        <v>8248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8272</v>
      </c>
      <c r="O2998" s="5">
        <f>E2998/D2998</f>
        <v>3.272727272727273E-2</v>
      </c>
      <c r="P2998" s="6">
        <f>IF(E2998=0,0,E2998/L2998)</f>
        <v>30</v>
      </c>
      <c r="Q2998" t="str">
        <f>LEFT(N2998,FIND("/",N2998)-1)</f>
        <v>technology</v>
      </c>
      <c r="R2998" t="str">
        <f>RIGHT(N2998,LEN(N2998)-FIND("/",N2998))</f>
        <v>web</v>
      </c>
      <c r="S2998" s="10">
        <f>(((J2998/60)/60)/24)+DATE(1970,1,1)</f>
        <v>42088.069108796291</v>
      </c>
      <c r="T2998" s="10">
        <f>(((I2998/60)/60)/24)+DATE(1970,1,1)</f>
        <v>42118.069108796291</v>
      </c>
      <c r="U2998" s="5">
        <f>P2998/3304</f>
        <v>9.0799031476997572E-3</v>
      </c>
      <c r="V2998" s="5">
        <f>L2998/26457</f>
        <v>2.2678308198208414E-4</v>
      </c>
    </row>
    <row r="2999" spans="1:22" ht="32" x14ac:dyDescent="0.2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5">
        <f>E2999/D2999</f>
        <v>3.5704000000000004E-4</v>
      </c>
      <c r="P2999" s="6">
        <f>IF(E2999=0,0,E2999/L2999)</f>
        <v>17.852</v>
      </c>
      <c r="Q2999" t="str">
        <f>LEFT(N2999,FIND("/",N2999)-1)</f>
        <v>games</v>
      </c>
      <c r="R2999" t="str">
        <f>RIGHT(N2999,LEN(N2999)-FIND("/",N2999))</f>
        <v>video games</v>
      </c>
      <c r="S2999" s="10">
        <f>(((J2999/60)/60)/24)+DATE(1970,1,1)</f>
        <v>41009.847314814811</v>
      </c>
      <c r="T2999" s="10">
        <f>(((I2999/60)/60)/24)+DATE(1970,1,1)</f>
        <v>41069.847314814811</v>
      </c>
      <c r="U2999" s="5">
        <f>P2999/3304</f>
        <v>5.4031476997578693E-3</v>
      </c>
      <c r="V2999" s="5">
        <f>L2999/26457</f>
        <v>3.7797180330347355E-4</v>
      </c>
    </row>
    <row r="3000" spans="1:22" ht="48" x14ac:dyDescent="0.2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5">
        <f>E3000/D3000</f>
        <v>0.17799999999999999</v>
      </c>
      <c r="P3000" s="6">
        <f>IF(E3000=0,0,E3000/L3000)</f>
        <v>59.333333333333336</v>
      </c>
      <c r="Q3000" t="str">
        <f>LEFT(N3000,FIND("/",N3000)-1)</f>
        <v>music</v>
      </c>
      <c r="R3000" t="str">
        <f>RIGHT(N3000,LEN(N3000)-FIND("/",N3000))</f>
        <v>world music</v>
      </c>
      <c r="S3000" s="10">
        <f>(((J3000/60)/60)/24)+DATE(1970,1,1)</f>
        <v>40731.61037037037</v>
      </c>
      <c r="T3000" s="10">
        <f>(((I3000/60)/60)/24)+DATE(1970,1,1)</f>
        <v>40761.61037037037</v>
      </c>
      <c r="U3000" s="5">
        <f>P3000/3304</f>
        <v>1.7958030669895077E-2</v>
      </c>
      <c r="V3000" s="5">
        <f>L3000/26457</f>
        <v>1.1339154099104207E-4</v>
      </c>
    </row>
    <row r="3001" spans="1:22" ht="48" x14ac:dyDescent="0.2">
      <c r="A3001">
        <v>2869</v>
      </c>
      <c r="B3001" s="3" t="s">
        <v>2869</v>
      </c>
      <c r="C3001" s="3" t="s">
        <v>6979</v>
      </c>
      <c r="D3001">
        <v>20000</v>
      </c>
      <c r="E3001">
        <v>177</v>
      </c>
      <c r="F3001" t="s">
        <v>8221</v>
      </c>
      <c r="G3001" t="s">
        <v>8224</v>
      </c>
      <c r="H3001" t="s">
        <v>8246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8271</v>
      </c>
      <c r="O3001" s="5">
        <f>E3001/D3001</f>
        <v>8.8500000000000002E-3</v>
      </c>
      <c r="P3001" s="6">
        <f>IF(E3001=0,0,E3001/L3001)</f>
        <v>35.4</v>
      </c>
      <c r="Q3001" t="str">
        <f>LEFT(N3001,FIND("/",N3001)-1)</f>
        <v>theater</v>
      </c>
      <c r="R3001" t="str">
        <f>RIGHT(N3001,LEN(N3001)-FIND("/",N3001))</f>
        <v>plays</v>
      </c>
      <c r="S3001" s="10">
        <f>(((J3001/60)/60)/24)+DATE(1970,1,1)</f>
        <v>42540.593530092592</v>
      </c>
      <c r="T3001" s="10">
        <f>(((I3001/60)/60)/24)+DATE(1970,1,1)</f>
        <v>42570.593530092592</v>
      </c>
      <c r="U3001" s="5">
        <f>P3001/3304</f>
        <v>1.0714285714285714E-2</v>
      </c>
      <c r="V3001" s="5">
        <f>L3001/26457</f>
        <v>1.8898590165173677E-4</v>
      </c>
    </row>
    <row r="3002" spans="1:22" ht="64" x14ac:dyDescent="0.2">
      <c r="A3002">
        <v>767</v>
      </c>
      <c r="B3002" s="3" t="s">
        <v>768</v>
      </c>
      <c r="C3002" s="3" t="s">
        <v>4877</v>
      </c>
      <c r="D3002">
        <v>5000</v>
      </c>
      <c r="E3002">
        <v>177</v>
      </c>
      <c r="F3002" t="s">
        <v>8221</v>
      </c>
      <c r="G3002" t="s">
        <v>8224</v>
      </c>
      <c r="H3002" t="s">
        <v>8246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8275</v>
      </c>
      <c r="O3002" s="5">
        <f>E3002/D3002</f>
        <v>3.5400000000000001E-2</v>
      </c>
      <c r="P3002" s="6">
        <f>IF(E3002=0,0,E3002/L3002)</f>
        <v>59</v>
      </c>
      <c r="Q3002" t="str">
        <f>LEFT(N3002,FIND("/",N3002)-1)</f>
        <v>publishing</v>
      </c>
      <c r="R3002" t="str">
        <f>RIGHT(N3002,LEN(N3002)-FIND("/",N3002))</f>
        <v>fiction</v>
      </c>
      <c r="S3002" s="10">
        <f>(((J3002/60)/60)/24)+DATE(1970,1,1)</f>
        <v>42115.143634259264</v>
      </c>
      <c r="T3002" s="10">
        <f>(((I3002/60)/60)/24)+DATE(1970,1,1)</f>
        <v>42145.143634259264</v>
      </c>
      <c r="U3002" s="5">
        <f>P3002/3304</f>
        <v>1.7857142857142856E-2</v>
      </c>
      <c r="V3002" s="5">
        <f>L3002/26457</f>
        <v>1.1339154099104207E-4</v>
      </c>
    </row>
    <row r="3003" spans="1:22" ht="32" x14ac:dyDescent="0.2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5">
        <f>E3003/D3003</f>
        <v>1.4583333333333334E-2</v>
      </c>
      <c r="P3003" s="6">
        <f>IF(E3003=0,0,E3003/L3003)</f>
        <v>35</v>
      </c>
      <c r="Q3003" t="str">
        <f>LEFT(N3003,FIND("/",N3003)-1)</f>
        <v>technology</v>
      </c>
      <c r="R3003" t="str">
        <f>RIGHT(N3003,LEN(N3003)-FIND("/",N3003))</f>
        <v>web</v>
      </c>
      <c r="S3003" s="10">
        <f>(((J3003/60)/60)/24)+DATE(1970,1,1)</f>
        <v>41968.852118055554</v>
      </c>
      <c r="T3003" s="10">
        <f>(((I3003/60)/60)/24)+DATE(1970,1,1)</f>
        <v>41998.852118055554</v>
      </c>
      <c r="U3003" s="5">
        <f>P3003/3304</f>
        <v>1.059322033898305E-2</v>
      </c>
      <c r="V3003" s="5">
        <f>L3003/26457</f>
        <v>1.8898590165173677E-4</v>
      </c>
    </row>
    <row r="3004" spans="1:22" ht="48" x14ac:dyDescent="0.2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5">
        <f>E3004/D3004</f>
        <v>6.9999999999999999E-4</v>
      </c>
      <c r="P3004" s="6">
        <f>IF(E3004=0,0,E3004/L3004)</f>
        <v>87.5</v>
      </c>
      <c r="Q3004" t="str">
        <f>LEFT(N3004,FIND("/",N3004)-1)</f>
        <v>theater</v>
      </c>
      <c r="R3004" t="str">
        <f>RIGHT(N3004,LEN(N3004)-FIND("/",N3004))</f>
        <v>spaces</v>
      </c>
      <c r="S3004" s="10">
        <f>(((J3004/60)/60)/24)+DATE(1970,1,1)</f>
        <v>42263.691574074073</v>
      </c>
      <c r="T3004" s="10">
        <f>(((I3004/60)/60)/24)+DATE(1970,1,1)</f>
        <v>42293.691574074073</v>
      </c>
      <c r="U3004" s="5">
        <f>P3004/3304</f>
        <v>2.6483050847457626E-2</v>
      </c>
      <c r="V3004" s="5">
        <f>L3004/26457</f>
        <v>7.5594360660694718E-5</v>
      </c>
    </row>
    <row r="3005" spans="1:22" ht="48" x14ac:dyDescent="0.2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5">
        <f>E3005/D3005</f>
        <v>0.11533333333333333</v>
      </c>
      <c r="P3005" s="6">
        <f>IF(E3005=0,0,E3005/L3005)</f>
        <v>24.714285714285715</v>
      </c>
      <c r="Q3005" t="str">
        <f>LEFT(N3005,FIND("/",N3005)-1)</f>
        <v>theater</v>
      </c>
      <c r="R3005" t="str">
        <f>RIGHT(N3005,LEN(N3005)-FIND("/",N3005))</f>
        <v>plays</v>
      </c>
      <c r="S3005" s="10">
        <f>(((J3005/60)/60)/24)+DATE(1970,1,1)</f>
        <v>42124.623877314814</v>
      </c>
      <c r="T3005" s="10">
        <f>(((I3005/60)/60)/24)+DATE(1970,1,1)</f>
        <v>42166.958333333328</v>
      </c>
      <c r="U3005" s="5">
        <f>P3005/3304</f>
        <v>7.4801106883431341E-3</v>
      </c>
      <c r="V3005" s="5">
        <f>L3005/26457</f>
        <v>2.6458026231243148E-4</v>
      </c>
    </row>
    <row r="3006" spans="1:22" ht="48" x14ac:dyDescent="0.2">
      <c r="A3006">
        <v>1549</v>
      </c>
      <c r="B3006" s="3" t="s">
        <v>1550</v>
      </c>
      <c r="C3006" s="3" t="s">
        <v>5659</v>
      </c>
      <c r="D3006">
        <v>500</v>
      </c>
      <c r="E3006">
        <v>170</v>
      </c>
      <c r="F3006" t="s">
        <v>8221</v>
      </c>
      <c r="G3006" t="s">
        <v>8224</v>
      </c>
      <c r="H3006" t="s">
        <v>8246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8289</v>
      </c>
      <c r="O3006" s="5">
        <f>E3006/D3006</f>
        <v>0.34</v>
      </c>
      <c r="P3006" s="6">
        <f>IF(E3006=0,0,E3006/L3006)</f>
        <v>28.333333333333332</v>
      </c>
      <c r="Q3006" t="str">
        <f>LEFT(N3006,FIND("/",N3006)-1)</f>
        <v>photography</v>
      </c>
      <c r="R3006" t="str">
        <f>RIGHT(N3006,LEN(N3006)-FIND("/",N3006))</f>
        <v>nature</v>
      </c>
      <c r="S3006" s="10">
        <f>(((J3006/60)/60)/24)+DATE(1970,1,1)</f>
        <v>42281.136099537034</v>
      </c>
      <c r="T3006" s="10">
        <f>(((I3006/60)/60)/24)+DATE(1970,1,1)</f>
        <v>42311.177766203706</v>
      </c>
      <c r="U3006" s="5">
        <f>P3006/3304</f>
        <v>8.5754640839386595E-3</v>
      </c>
      <c r="V3006" s="5">
        <f>L3006/26457</f>
        <v>2.2678308198208414E-4</v>
      </c>
    </row>
    <row r="3007" spans="1:22" ht="48" x14ac:dyDescent="0.2">
      <c r="A3007">
        <v>775</v>
      </c>
      <c r="B3007" s="3" t="s">
        <v>776</v>
      </c>
      <c r="C3007" s="3" t="s">
        <v>4885</v>
      </c>
      <c r="D3007">
        <v>10000</v>
      </c>
      <c r="E3007">
        <v>170</v>
      </c>
      <c r="F3007" t="s">
        <v>8221</v>
      </c>
      <c r="G3007" t="s">
        <v>8224</v>
      </c>
      <c r="H3007" t="s">
        <v>8246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8275</v>
      </c>
      <c r="O3007" s="5">
        <f>E3007/D3007</f>
        <v>1.7000000000000001E-2</v>
      </c>
      <c r="P3007" s="6">
        <f>IF(E3007=0,0,E3007/L3007)</f>
        <v>34</v>
      </c>
      <c r="Q3007" t="str">
        <f>LEFT(N3007,FIND("/",N3007)-1)</f>
        <v>publishing</v>
      </c>
      <c r="R3007" t="str">
        <f>RIGHT(N3007,LEN(N3007)-FIND("/",N3007))</f>
        <v>fiction</v>
      </c>
      <c r="S3007" s="10">
        <f>(((J3007/60)/60)/24)+DATE(1970,1,1)</f>
        <v>40863.060127314813</v>
      </c>
      <c r="T3007" s="10">
        <f>(((I3007/60)/60)/24)+DATE(1970,1,1)</f>
        <v>40893.060127314813</v>
      </c>
      <c r="U3007" s="5">
        <f>P3007/3304</f>
        <v>1.0290556900726392E-2</v>
      </c>
      <c r="V3007" s="5">
        <f>L3007/26457</f>
        <v>1.8898590165173677E-4</v>
      </c>
    </row>
    <row r="3008" spans="1:22" ht="64" x14ac:dyDescent="0.2">
      <c r="A3008">
        <v>3982</v>
      </c>
      <c r="B3008" s="3" t="s">
        <v>3978</v>
      </c>
      <c r="C3008" s="3" t="s">
        <v>8088</v>
      </c>
      <c r="D3008">
        <v>850</v>
      </c>
      <c r="E3008">
        <v>170</v>
      </c>
      <c r="F3008" t="s">
        <v>8221</v>
      </c>
      <c r="G3008" t="s">
        <v>8225</v>
      </c>
      <c r="H3008" t="s">
        <v>8247</v>
      </c>
      <c r="I3008">
        <v>1436297180</v>
      </c>
      <c r="J3008">
        <v>1431113180</v>
      </c>
      <c r="K3008" t="b">
        <v>0</v>
      </c>
      <c r="L3008">
        <v>5</v>
      </c>
      <c r="M3008" t="b">
        <v>0</v>
      </c>
      <c r="N3008" t="s">
        <v>8271</v>
      </c>
      <c r="O3008" s="5">
        <f>E3008/D3008</f>
        <v>0.2</v>
      </c>
      <c r="P3008" s="6">
        <f>IF(E3008=0,0,E3008/L3008)</f>
        <v>34</v>
      </c>
      <c r="Q3008" t="str">
        <f>LEFT(N3008,FIND("/",N3008)-1)</f>
        <v>theater</v>
      </c>
      <c r="R3008" t="str">
        <f>RIGHT(N3008,LEN(N3008)-FIND("/",N3008))</f>
        <v>plays</v>
      </c>
      <c r="S3008" s="10">
        <f>(((J3008/60)/60)/24)+DATE(1970,1,1)</f>
        <v>42132.809953703705</v>
      </c>
      <c r="T3008" s="10">
        <f>(((I3008/60)/60)/24)+DATE(1970,1,1)</f>
        <v>42192.809953703705</v>
      </c>
      <c r="U3008" s="5">
        <f>P3008/3304</f>
        <v>1.0290556900726392E-2</v>
      </c>
      <c r="V3008" s="5">
        <f>L3008/26457</f>
        <v>1.8898590165173677E-4</v>
      </c>
    </row>
    <row r="3009" spans="1:22" ht="48" x14ac:dyDescent="0.2">
      <c r="A3009">
        <v>862</v>
      </c>
      <c r="B3009" s="3" t="s">
        <v>863</v>
      </c>
      <c r="C3009" s="3" t="s">
        <v>4972</v>
      </c>
      <c r="D3009">
        <v>50000</v>
      </c>
      <c r="E3009">
        <v>170</v>
      </c>
      <c r="F3009" t="s">
        <v>8221</v>
      </c>
      <c r="G3009" t="s">
        <v>8225</v>
      </c>
      <c r="H3009" t="s">
        <v>8247</v>
      </c>
      <c r="I3009">
        <v>1384179548</v>
      </c>
      <c r="J3009">
        <v>1381583948</v>
      </c>
      <c r="K3009" t="b">
        <v>0</v>
      </c>
      <c r="L3009">
        <v>4</v>
      </c>
      <c r="M3009" t="b">
        <v>0</v>
      </c>
      <c r="N3009" t="s">
        <v>8278</v>
      </c>
      <c r="O3009" s="5">
        <f>E3009/D3009</f>
        <v>3.3999999999999998E-3</v>
      </c>
      <c r="P3009" s="6">
        <f>IF(E3009=0,0,E3009/L3009)</f>
        <v>42.5</v>
      </c>
      <c r="Q3009" t="str">
        <f>LEFT(N3009,FIND("/",N3009)-1)</f>
        <v>music</v>
      </c>
      <c r="R3009" t="str">
        <f>RIGHT(N3009,LEN(N3009)-FIND("/",N3009))</f>
        <v>jazz</v>
      </c>
      <c r="S3009" s="10">
        <f>(((J3009/60)/60)/24)+DATE(1970,1,1)</f>
        <v>41559.5549537037</v>
      </c>
      <c r="T3009" s="10">
        <f>(((I3009/60)/60)/24)+DATE(1970,1,1)</f>
        <v>41589.596620370372</v>
      </c>
      <c r="U3009" s="5">
        <f>P3009/3304</f>
        <v>1.2863196125907991E-2</v>
      </c>
      <c r="V3009" s="5">
        <f>L3009/26457</f>
        <v>1.5118872132138944E-4</v>
      </c>
    </row>
    <row r="3010" spans="1:22" ht="48" x14ac:dyDescent="0.2">
      <c r="A3010">
        <v>3896</v>
      </c>
      <c r="B3010" s="3" t="s">
        <v>3893</v>
      </c>
      <c r="C3010" s="3" t="s">
        <v>8004</v>
      </c>
      <c r="D3010">
        <v>1600</v>
      </c>
      <c r="E3010">
        <v>170</v>
      </c>
      <c r="F3010" t="s">
        <v>8221</v>
      </c>
      <c r="G3010" t="s">
        <v>8224</v>
      </c>
      <c r="H3010" t="s">
        <v>8246</v>
      </c>
      <c r="I3010">
        <v>1402979778</v>
      </c>
      <c r="J3010">
        <v>1401770178</v>
      </c>
      <c r="K3010" t="b">
        <v>0</v>
      </c>
      <c r="L3010">
        <v>4</v>
      </c>
      <c r="M3010" t="b">
        <v>0</v>
      </c>
      <c r="N3010" t="s">
        <v>8271</v>
      </c>
      <c r="O3010" s="5">
        <f>E3010/D3010</f>
        <v>0.10625</v>
      </c>
      <c r="P3010" s="6">
        <f>IF(E3010=0,0,E3010/L3010)</f>
        <v>42.5</v>
      </c>
      <c r="Q3010" t="str">
        <f>LEFT(N3010,FIND("/",N3010)-1)</f>
        <v>theater</v>
      </c>
      <c r="R3010" t="str">
        <f>RIGHT(N3010,LEN(N3010)-FIND("/",N3010))</f>
        <v>plays</v>
      </c>
      <c r="S3010" s="10">
        <f>(((J3010/60)/60)/24)+DATE(1970,1,1)</f>
        <v>41793.191875000004</v>
      </c>
      <c r="T3010" s="10">
        <f>(((I3010/60)/60)/24)+DATE(1970,1,1)</f>
        <v>41807.191875000004</v>
      </c>
      <c r="U3010" s="5">
        <f>P3010/3304</f>
        <v>1.2863196125907991E-2</v>
      </c>
      <c r="V3010" s="5">
        <f>L3010/26457</f>
        <v>1.5118872132138944E-4</v>
      </c>
    </row>
    <row r="3011" spans="1:22" ht="48" x14ac:dyDescent="0.2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5">
        <f>E3011/D3011</f>
        <v>0.41249999999999998</v>
      </c>
      <c r="P3011" s="6">
        <f>IF(E3011=0,0,E3011/L3011)</f>
        <v>23.571428571428573</v>
      </c>
      <c r="Q3011" t="str">
        <f>LEFT(N3011,FIND("/",N3011)-1)</f>
        <v>games</v>
      </c>
      <c r="R3011" t="str">
        <f>RIGHT(N3011,LEN(N3011)-FIND("/",N3011))</f>
        <v>video games</v>
      </c>
      <c r="S3011" s="10">
        <f>(((J3011/60)/60)/24)+DATE(1970,1,1)</f>
        <v>40973.740451388891</v>
      </c>
      <c r="T3011" s="10">
        <f>(((I3011/60)/60)/24)+DATE(1970,1,1)</f>
        <v>41003.698784722219</v>
      </c>
      <c r="U3011" s="5">
        <f>P3011/3304</f>
        <v>7.13420961604981E-3</v>
      </c>
      <c r="V3011" s="5">
        <f>L3011/26457</f>
        <v>2.6458026231243148E-4</v>
      </c>
    </row>
    <row r="3012" spans="1:22" ht="32" x14ac:dyDescent="0.2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5">
        <f>E3012/D3012</f>
        <v>0.16500000000000001</v>
      </c>
      <c r="P3012" s="6">
        <f>IF(E3012=0,0,E3012/L3012)</f>
        <v>27.5</v>
      </c>
      <c r="Q3012" t="str">
        <f>LEFT(N3012,FIND("/",N3012)-1)</f>
        <v>theater</v>
      </c>
      <c r="R3012" t="str">
        <f>RIGHT(N3012,LEN(N3012)-FIND("/",N3012))</f>
        <v>plays</v>
      </c>
      <c r="S3012" s="10">
        <f>(((J3012/60)/60)/24)+DATE(1970,1,1)</f>
        <v>42031.666898148149</v>
      </c>
      <c r="T3012" s="10">
        <f>(((I3012/60)/60)/24)+DATE(1970,1,1)</f>
        <v>42064.125</v>
      </c>
      <c r="U3012" s="5">
        <f>P3012/3304</f>
        <v>8.3232445520581115E-3</v>
      </c>
      <c r="V3012" s="5">
        <f>L3012/26457</f>
        <v>2.2678308198208414E-4</v>
      </c>
    </row>
    <row r="3013" spans="1:22" ht="48" x14ac:dyDescent="0.2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5">
        <f>E3013/D3013</f>
        <v>0.20849420849420849</v>
      </c>
      <c r="P3013" s="6">
        <f>IF(E3013=0,0,E3013/L3013)</f>
        <v>23.142857142857142</v>
      </c>
      <c r="Q3013" t="str">
        <f>LEFT(N3013,FIND("/",N3013)-1)</f>
        <v>theater</v>
      </c>
      <c r="R3013" t="str">
        <f>RIGHT(N3013,LEN(N3013)-FIND("/",N3013))</f>
        <v>plays</v>
      </c>
      <c r="S3013" s="10">
        <f>(((J3013/60)/60)/24)+DATE(1970,1,1)</f>
        <v>42807.151863425926</v>
      </c>
      <c r="T3013" s="10">
        <f>(((I3013/60)/60)/24)+DATE(1970,1,1)</f>
        <v>42829.151863425926</v>
      </c>
      <c r="U3013" s="5">
        <f>P3013/3304</f>
        <v>7.0044967139398133E-3</v>
      </c>
      <c r="V3013" s="5">
        <f>L3013/26457</f>
        <v>2.6458026231243148E-4</v>
      </c>
    </row>
    <row r="3014" spans="1:22" ht="48" x14ac:dyDescent="0.2">
      <c r="A3014">
        <v>925</v>
      </c>
      <c r="B3014" s="3" t="s">
        <v>926</v>
      </c>
      <c r="C3014" s="3" t="s">
        <v>5035</v>
      </c>
      <c r="D3014">
        <v>6000</v>
      </c>
      <c r="E3014">
        <v>160</v>
      </c>
      <c r="F3014" t="s">
        <v>8221</v>
      </c>
      <c r="G3014" t="s">
        <v>8224</v>
      </c>
      <c r="H3014" t="s">
        <v>8246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8278</v>
      </c>
      <c r="O3014" s="5">
        <f>E3014/D3014</f>
        <v>2.6666666666666668E-2</v>
      </c>
      <c r="P3014" s="6">
        <f>IF(E3014=0,0,E3014/L3014)</f>
        <v>32</v>
      </c>
      <c r="Q3014" t="str">
        <f>LEFT(N3014,FIND("/",N3014)-1)</f>
        <v>music</v>
      </c>
      <c r="R3014" t="str">
        <f>RIGHT(N3014,LEN(N3014)-FIND("/",N3014))</f>
        <v>jazz</v>
      </c>
      <c r="S3014" s="10">
        <f>(((J3014/60)/60)/24)+DATE(1970,1,1)</f>
        <v>41575.880914351852</v>
      </c>
      <c r="T3014" s="10">
        <f>(((I3014/60)/60)/24)+DATE(1970,1,1)</f>
        <v>41605.922581018516</v>
      </c>
      <c r="U3014" s="5">
        <f>P3014/3304</f>
        <v>9.6852300242130755E-3</v>
      </c>
      <c r="V3014" s="5">
        <f>L3014/26457</f>
        <v>1.8898590165173677E-4</v>
      </c>
    </row>
    <row r="3015" spans="1:22" ht="48" x14ac:dyDescent="0.2">
      <c r="A3015">
        <v>903</v>
      </c>
      <c r="B3015" s="3" t="s">
        <v>904</v>
      </c>
      <c r="C3015" s="3" t="s">
        <v>5013</v>
      </c>
      <c r="D3015">
        <v>5000</v>
      </c>
      <c r="E3015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8278</v>
      </c>
      <c r="O3015" s="5">
        <f>E3015/D3015</f>
        <v>3.2000000000000001E-2</v>
      </c>
      <c r="P3015" s="6">
        <f>IF(E3015=0,0,E3015/L3015)</f>
        <v>40</v>
      </c>
      <c r="Q3015" t="str">
        <f>LEFT(N3015,FIND("/",N3015)-1)</f>
        <v>music</v>
      </c>
      <c r="R3015" t="str">
        <f>RIGHT(N3015,LEN(N3015)-FIND("/",N3015))</f>
        <v>jazz</v>
      </c>
      <c r="S3015" s="10">
        <f>(((J3015/60)/60)/24)+DATE(1970,1,1)</f>
        <v>41149.796064814815</v>
      </c>
      <c r="T3015" s="10">
        <f>(((I3015/60)/60)/24)+DATE(1970,1,1)</f>
        <v>41175.100694444445</v>
      </c>
      <c r="U3015" s="5">
        <f>P3015/3304</f>
        <v>1.2106537530266344E-2</v>
      </c>
      <c r="V3015" s="5">
        <f>L3015/26457</f>
        <v>1.5118872132138944E-4</v>
      </c>
    </row>
    <row r="3016" spans="1:22" ht="32" x14ac:dyDescent="0.2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5">
        <f>E3016/D3016</f>
        <v>4.0000000000000001E-3</v>
      </c>
      <c r="P3016" s="6">
        <f>IF(E3016=0,0,E3016/L3016)</f>
        <v>39</v>
      </c>
      <c r="Q3016" t="str">
        <f>LEFT(N3016,FIND("/",N3016)-1)</f>
        <v>technology</v>
      </c>
      <c r="R3016" t="str">
        <f>RIGHT(N3016,LEN(N3016)-FIND("/",N3016))</f>
        <v>wearables</v>
      </c>
      <c r="S3016" s="10">
        <f>(((J3016/60)/60)/24)+DATE(1970,1,1)</f>
        <v>41990.438043981485</v>
      </c>
      <c r="T3016" s="10">
        <f>(((I3016/60)/60)/24)+DATE(1970,1,1)</f>
        <v>42020.438043981485</v>
      </c>
      <c r="U3016" s="5">
        <f>P3016/3304</f>
        <v>1.1803874092009685E-2</v>
      </c>
      <c r="V3016" s="5">
        <f>L3016/26457</f>
        <v>1.5118872132138944E-4</v>
      </c>
    </row>
    <row r="3017" spans="1:22" ht="32" x14ac:dyDescent="0.2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5">
        <f>E3017/D3017</f>
        <v>1.55</v>
      </c>
      <c r="P3017" s="6">
        <f>IF(E3017=0,0,E3017/L3017)</f>
        <v>51.666666666666664</v>
      </c>
      <c r="Q3017" t="str">
        <f>LEFT(N3017,FIND("/",N3017)-1)</f>
        <v>photography</v>
      </c>
      <c r="R3017" t="str">
        <f>RIGHT(N3017,LEN(N3017)-FIND("/",N3017))</f>
        <v>photobooks</v>
      </c>
      <c r="S3017" s="10">
        <f>(((J3017/60)/60)/24)+DATE(1970,1,1)</f>
        <v>42209.567824074074</v>
      </c>
      <c r="T3017" s="10">
        <f>(((I3017/60)/60)/24)+DATE(1970,1,1)</f>
        <v>42259.567824074074</v>
      </c>
      <c r="U3017" s="5">
        <f>P3017/3304</f>
        <v>1.5637610976594028E-2</v>
      </c>
      <c r="V3017" s="5">
        <f>L3017/26457</f>
        <v>1.1339154099104207E-4</v>
      </c>
    </row>
    <row r="3018" spans="1:22" ht="48" x14ac:dyDescent="0.2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8270</v>
      </c>
      <c r="O3018" s="5">
        <f>E3018/D3018</f>
        <v>7.6499999999999997E-3</v>
      </c>
      <c r="P3018" s="6">
        <f>IF(E3018=0,0,E3018/L3018)</f>
        <v>11.76923076923077</v>
      </c>
      <c r="Q3018" t="str">
        <f>LEFT(N3018,FIND("/",N3018)-1)</f>
        <v>film &amp; video</v>
      </c>
      <c r="R3018" t="str">
        <f>RIGHT(N3018,LEN(N3018)-FIND("/",N3018))</f>
        <v>animation</v>
      </c>
      <c r="S3018" s="10">
        <f>(((J3018/60)/60)/24)+DATE(1970,1,1)</f>
        <v>41400.92627314815</v>
      </c>
      <c r="T3018" s="10">
        <f>(((I3018/60)/60)/24)+DATE(1970,1,1)</f>
        <v>41430.92627314815</v>
      </c>
      <c r="U3018" s="5">
        <f>P3018/3304</f>
        <v>3.5621158502514437E-3</v>
      </c>
      <c r="V3018" s="5">
        <f>L3018/26457</f>
        <v>4.9136334429451562E-4</v>
      </c>
    </row>
    <row r="3019" spans="1:22" ht="48" x14ac:dyDescent="0.2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8276</v>
      </c>
      <c r="O3019" s="5">
        <f>E3019/D3019</f>
        <v>1</v>
      </c>
      <c r="P3019" s="6">
        <f>IF(E3019=0,0,E3019/L3019)</f>
        <v>21.857142857142858</v>
      </c>
      <c r="Q3019" t="str">
        <f>LEFT(N3019,FIND("/",N3019)-1)</f>
        <v>music</v>
      </c>
      <c r="R3019" t="str">
        <f>RIGHT(N3019,LEN(N3019)-FIND("/",N3019))</f>
        <v>rock</v>
      </c>
      <c r="S3019" s="10">
        <f>(((J3019/60)/60)/24)+DATE(1970,1,1)</f>
        <v>42793.700821759259</v>
      </c>
      <c r="T3019" s="10">
        <f>(((I3019/60)/60)/24)+DATE(1970,1,1)</f>
        <v>42796.700821759259</v>
      </c>
      <c r="U3019" s="5">
        <f>P3019/3304</f>
        <v>6.6153580076098234E-3</v>
      </c>
      <c r="V3019" s="5">
        <f>L3019/26457</f>
        <v>2.6458026231243148E-4</v>
      </c>
    </row>
    <row r="3020" spans="1:22" ht="32" x14ac:dyDescent="0.2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5">
        <f>E3020/D3020</f>
        <v>0.153</v>
      </c>
      <c r="P3020" s="6">
        <f>IF(E3020=0,0,E3020/L3020)</f>
        <v>38.25</v>
      </c>
      <c r="Q3020" t="str">
        <f>LEFT(N3020,FIND("/",N3020)-1)</f>
        <v>theater</v>
      </c>
      <c r="R3020" t="str">
        <f>RIGHT(N3020,LEN(N3020)-FIND("/",N3020))</f>
        <v>plays</v>
      </c>
      <c r="S3020" s="10">
        <f>(((J3020/60)/60)/24)+DATE(1970,1,1)</f>
        <v>41906.819513888891</v>
      </c>
      <c r="T3020" s="10">
        <f>(((I3020/60)/60)/24)+DATE(1970,1,1)</f>
        <v>41938.838888888888</v>
      </c>
      <c r="U3020" s="5">
        <f>P3020/3304</f>
        <v>1.1576876513317191E-2</v>
      </c>
      <c r="V3020" s="5">
        <f>L3020/26457</f>
        <v>1.5118872132138944E-4</v>
      </c>
    </row>
    <row r="3021" spans="1:22" ht="48" x14ac:dyDescent="0.2">
      <c r="A3021">
        <v>3987</v>
      </c>
      <c r="B3021" s="3" t="s">
        <v>3983</v>
      </c>
      <c r="C3021" s="3" t="s">
        <v>8093</v>
      </c>
      <c r="D3021">
        <v>400</v>
      </c>
      <c r="E3021">
        <v>151</v>
      </c>
      <c r="F3021" t="s">
        <v>8221</v>
      </c>
      <c r="G3021" t="s">
        <v>8225</v>
      </c>
      <c r="H3021" t="s">
        <v>8247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8271</v>
      </c>
      <c r="O3021" s="5">
        <f>E3021/D3021</f>
        <v>0.3775</v>
      </c>
      <c r="P3021" s="6">
        <f>IF(E3021=0,0,E3021/L3021)</f>
        <v>11.615384615384615</v>
      </c>
      <c r="Q3021" t="str">
        <f>LEFT(N3021,FIND("/",N3021)-1)</f>
        <v>theater</v>
      </c>
      <c r="R3021" t="str">
        <f>RIGHT(N3021,LEN(N3021)-FIND("/",N3021))</f>
        <v>plays</v>
      </c>
      <c r="S3021" s="10">
        <f>(((J3021/60)/60)/24)+DATE(1970,1,1)</f>
        <v>41765.92465277778</v>
      </c>
      <c r="T3021" s="10">
        <f>(((I3021/60)/60)/24)+DATE(1970,1,1)</f>
        <v>41775.92465277778</v>
      </c>
      <c r="U3021" s="5">
        <f>P3021/3304</f>
        <v>3.5155522443658035E-3</v>
      </c>
      <c r="V3021" s="5">
        <f>L3021/26457</f>
        <v>4.9136334429451562E-4</v>
      </c>
    </row>
    <row r="3022" spans="1:22" ht="48" x14ac:dyDescent="0.2">
      <c r="A3022">
        <v>123</v>
      </c>
      <c r="B3022" s="3" t="s">
        <v>125</v>
      </c>
      <c r="C3022" s="3" t="s">
        <v>4234</v>
      </c>
      <c r="D3022">
        <v>55000</v>
      </c>
      <c r="E3022">
        <v>151</v>
      </c>
      <c r="F3022" t="s">
        <v>8220</v>
      </c>
      <c r="G3022" t="s">
        <v>8224</v>
      </c>
      <c r="H3022" t="s">
        <v>8246</v>
      </c>
      <c r="I3022">
        <v>1414533600</v>
      </c>
      <c r="J3022">
        <v>1411411564</v>
      </c>
      <c r="K3022" t="b">
        <v>0</v>
      </c>
      <c r="L3022">
        <v>6</v>
      </c>
      <c r="M3022" t="b">
        <v>0</v>
      </c>
      <c r="N3022" t="s">
        <v>8267</v>
      </c>
      <c r="O3022" s="5">
        <f>E3022/D3022</f>
        <v>2.7454545454545453E-3</v>
      </c>
      <c r="P3022" s="6">
        <f>IF(E3022=0,0,E3022/L3022)</f>
        <v>25.166666666666668</v>
      </c>
      <c r="Q3022" t="str">
        <f>LEFT(N3022,FIND("/",N3022)-1)</f>
        <v>film &amp; video</v>
      </c>
      <c r="R3022" t="str">
        <f>RIGHT(N3022,LEN(N3022)-FIND("/",N3022))</f>
        <v>science fiction</v>
      </c>
      <c r="S3022" s="10">
        <f>(((J3022/60)/60)/24)+DATE(1970,1,1)</f>
        <v>41904.781990740739</v>
      </c>
      <c r="T3022" s="10">
        <f>(((I3022/60)/60)/24)+DATE(1970,1,1)</f>
        <v>41940.916666666664</v>
      </c>
      <c r="U3022" s="5">
        <f>P3022/3304</f>
        <v>7.6170298627925752E-3</v>
      </c>
      <c r="V3022" s="5">
        <f>L3022/26457</f>
        <v>2.2678308198208414E-4</v>
      </c>
    </row>
    <row r="3023" spans="1:22" ht="48" x14ac:dyDescent="0.2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5">
        <f>E3023/D3023</f>
        <v>4.0266666666666666E-2</v>
      </c>
      <c r="P3023" s="6">
        <f>IF(E3023=0,0,E3023/L3023)</f>
        <v>37.75</v>
      </c>
      <c r="Q3023" t="str">
        <f>LEFT(N3023,FIND("/",N3023)-1)</f>
        <v>theater</v>
      </c>
      <c r="R3023" t="str">
        <f>RIGHT(N3023,LEN(N3023)-FIND("/",N3023))</f>
        <v>musical</v>
      </c>
      <c r="S3023" s="10">
        <f>(((J3023/60)/60)/24)+DATE(1970,1,1)</f>
        <v>42538.755428240736</v>
      </c>
      <c r="T3023" s="10">
        <f>(((I3023/60)/60)/24)+DATE(1970,1,1)</f>
        <v>42598.755428240736</v>
      </c>
      <c r="U3023" s="5">
        <f>P3023/3304</f>
        <v>1.1425544794188862E-2</v>
      </c>
      <c r="V3023" s="5">
        <f>L3023/26457</f>
        <v>1.5118872132138944E-4</v>
      </c>
    </row>
    <row r="3024" spans="1:22" ht="48" x14ac:dyDescent="0.2">
      <c r="A3024">
        <v>904</v>
      </c>
      <c r="B3024" s="3" t="s">
        <v>905</v>
      </c>
      <c r="C3024" s="3" t="s">
        <v>5014</v>
      </c>
      <c r="D3024">
        <v>50000</v>
      </c>
      <c r="E3024">
        <v>151</v>
      </c>
      <c r="F3024" t="s">
        <v>8221</v>
      </c>
      <c r="G3024" t="s">
        <v>8224</v>
      </c>
      <c r="H3024" t="s">
        <v>8246</v>
      </c>
      <c r="I3024">
        <v>1451786137</v>
      </c>
      <c r="J3024">
        <v>1449194137</v>
      </c>
      <c r="K3024" t="b">
        <v>0</v>
      </c>
      <c r="L3024">
        <v>3</v>
      </c>
      <c r="M3024" t="b">
        <v>0</v>
      </c>
      <c r="N3024" t="s">
        <v>8278</v>
      </c>
      <c r="O3024" s="5">
        <f>E3024/D3024</f>
        <v>3.0200000000000001E-3</v>
      </c>
      <c r="P3024" s="6">
        <f>IF(E3024=0,0,E3024/L3024)</f>
        <v>50.333333333333336</v>
      </c>
      <c r="Q3024" t="str">
        <f>LEFT(N3024,FIND("/",N3024)-1)</f>
        <v>music</v>
      </c>
      <c r="R3024" t="str">
        <f>RIGHT(N3024,LEN(N3024)-FIND("/",N3024))</f>
        <v>jazz</v>
      </c>
      <c r="S3024" s="10">
        <f>(((J3024/60)/60)/24)+DATE(1970,1,1)</f>
        <v>42342.080289351856</v>
      </c>
      <c r="T3024" s="10">
        <f>(((I3024/60)/60)/24)+DATE(1970,1,1)</f>
        <v>42372.080289351856</v>
      </c>
      <c r="U3024" s="5">
        <f>P3024/3304</f>
        <v>1.523405972558515E-2</v>
      </c>
      <c r="V3024" s="5">
        <f>L3024/26457</f>
        <v>1.1339154099104207E-4</v>
      </c>
    </row>
    <row r="3025" spans="1:22" ht="48" x14ac:dyDescent="0.2">
      <c r="A3025">
        <v>1157</v>
      </c>
      <c r="B3025" s="3" t="s">
        <v>1158</v>
      </c>
      <c r="C3025" s="3" t="s">
        <v>5267</v>
      </c>
      <c r="D3025">
        <v>10000</v>
      </c>
      <c r="E3025">
        <v>151</v>
      </c>
      <c r="F3025" t="s">
        <v>8221</v>
      </c>
      <c r="G3025" t="s">
        <v>8224</v>
      </c>
      <c r="H3025" t="s">
        <v>8246</v>
      </c>
      <c r="I3025">
        <v>1417795480</v>
      </c>
      <c r="J3025">
        <v>1412607880</v>
      </c>
      <c r="K3025" t="b">
        <v>0</v>
      </c>
      <c r="L3025">
        <v>3</v>
      </c>
      <c r="M3025" t="b">
        <v>0</v>
      </c>
      <c r="N3025" t="s">
        <v>8284</v>
      </c>
      <c r="O3025" s="5">
        <f>E3025/D3025</f>
        <v>1.5100000000000001E-2</v>
      </c>
      <c r="P3025" s="6">
        <f>IF(E3025=0,0,E3025/L3025)</f>
        <v>50.333333333333336</v>
      </c>
      <c r="Q3025" t="str">
        <f>LEFT(N3025,FIND("/",N3025)-1)</f>
        <v>food</v>
      </c>
      <c r="R3025" t="str">
        <f>RIGHT(N3025,LEN(N3025)-FIND("/",N3025))</f>
        <v>food trucks</v>
      </c>
      <c r="S3025" s="10">
        <f>(((J3025/60)/60)/24)+DATE(1970,1,1)</f>
        <v>41918.628240740742</v>
      </c>
      <c r="T3025" s="10">
        <f>(((I3025/60)/60)/24)+DATE(1970,1,1)</f>
        <v>41978.669907407413</v>
      </c>
      <c r="U3025" s="5">
        <f>P3025/3304</f>
        <v>1.523405972558515E-2</v>
      </c>
      <c r="V3025" s="5">
        <f>L3025/26457</f>
        <v>1.1339154099104207E-4</v>
      </c>
    </row>
    <row r="3026" spans="1:22" ht="48" x14ac:dyDescent="0.2">
      <c r="A3026">
        <v>2411</v>
      </c>
      <c r="B3026" s="3" t="s">
        <v>2412</v>
      </c>
      <c r="C3026" s="3" t="s">
        <v>6521</v>
      </c>
      <c r="D3026">
        <v>25000</v>
      </c>
      <c r="E3026">
        <v>151</v>
      </c>
      <c r="F3026" t="s">
        <v>8221</v>
      </c>
      <c r="G3026" t="s">
        <v>8224</v>
      </c>
      <c r="H3026" t="s">
        <v>8246</v>
      </c>
      <c r="I3026">
        <v>1440524082</v>
      </c>
      <c r="J3026">
        <v>1437932082</v>
      </c>
      <c r="K3026" t="b">
        <v>0</v>
      </c>
      <c r="L3026">
        <v>3</v>
      </c>
      <c r="M3026" t="b">
        <v>0</v>
      </c>
      <c r="N3026" t="s">
        <v>8284</v>
      </c>
      <c r="O3026" s="5">
        <f>E3026/D3026</f>
        <v>6.0400000000000002E-3</v>
      </c>
      <c r="P3026" s="6">
        <f>IF(E3026=0,0,E3026/L3026)</f>
        <v>50.333333333333336</v>
      </c>
      <c r="Q3026" t="str">
        <f>LEFT(N3026,FIND("/",N3026)-1)</f>
        <v>food</v>
      </c>
      <c r="R3026" t="str">
        <f>RIGHT(N3026,LEN(N3026)-FIND("/",N3026))</f>
        <v>food trucks</v>
      </c>
      <c r="S3026" s="10">
        <f>(((J3026/60)/60)/24)+DATE(1970,1,1)</f>
        <v>42211.732430555552</v>
      </c>
      <c r="T3026" s="10">
        <f>(((I3026/60)/60)/24)+DATE(1970,1,1)</f>
        <v>42241.732430555552</v>
      </c>
      <c r="U3026" s="5">
        <f>P3026/3304</f>
        <v>1.523405972558515E-2</v>
      </c>
      <c r="V3026" s="5">
        <f>L3026/26457</f>
        <v>1.1339154099104207E-4</v>
      </c>
    </row>
    <row r="3027" spans="1:22" ht="48" x14ac:dyDescent="0.2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5">
        <f>E3027/D3027</f>
        <v>0.03</v>
      </c>
      <c r="P3027" s="6">
        <f>IF(E3027=0,0,E3027/L3027)</f>
        <v>30</v>
      </c>
      <c r="Q3027" t="str">
        <f>LEFT(N3027,FIND("/",N3027)-1)</f>
        <v>film &amp; video</v>
      </c>
      <c r="R3027" t="str">
        <f>RIGHT(N3027,LEN(N3027)-FIND("/",N3027))</f>
        <v>animation</v>
      </c>
      <c r="S3027" s="10">
        <f>(((J3027/60)/60)/24)+DATE(1970,1,1)</f>
        <v>41340.303032407406</v>
      </c>
      <c r="T3027" s="10">
        <f>(((I3027/60)/60)/24)+DATE(1970,1,1)</f>
        <v>41370.261365740742</v>
      </c>
      <c r="U3027" s="5">
        <f>P3027/3304</f>
        <v>9.0799031476997572E-3</v>
      </c>
      <c r="V3027" s="5">
        <f>L3027/26457</f>
        <v>1.8898590165173677E-4</v>
      </c>
    </row>
    <row r="3028" spans="1:22" ht="32" x14ac:dyDescent="0.2">
      <c r="A3028">
        <v>3737</v>
      </c>
      <c r="B3028" s="3" t="s">
        <v>3734</v>
      </c>
      <c r="C3028" s="3" t="s">
        <v>7847</v>
      </c>
      <c r="D3028">
        <v>700</v>
      </c>
      <c r="E3028">
        <v>150</v>
      </c>
      <c r="F3028" t="s">
        <v>8221</v>
      </c>
      <c r="G3028" t="s">
        <v>8224</v>
      </c>
      <c r="H3028" t="s">
        <v>8246</v>
      </c>
      <c r="I3028">
        <v>1447311540</v>
      </c>
      <c r="J3028">
        <v>1445358903</v>
      </c>
      <c r="K3028" t="b">
        <v>0</v>
      </c>
      <c r="L3028">
        <v>4</v>
      </c>
      <c r="M3028" t="b">
        <v>0</v>
      </c>
      <c r="N3028" t="s">
        <v>8271</v>
      </c>
      <c r="O3028" s="5">
        <f>E3028/D3028</f>
        <v>0.21428571428571427</v>
      </c>
      <c r="P3028" s="6">
        <f>IF(E3028=0,0,E3028/L3028)</f>
        <v>37.5</v>
      </c>
      <c r="Q3028" t="str">
        <f>LEFT(N3028,FIND("/",N3028)-1)</f>
        <v>theater</v>
      </c>
      <c r="R3028" t="str">
        <f>RIGHT(N3028,LEN(N3028)-FIND("/",N3028))</f>
        <v>plays</v>
      </c>
      <c r="S3028" s="10">
        <f>(((J3028/60)/60)/24)+DATE(1970,1,1)</f>
        <v>42297.691006944442</v>
      </c>
      <c r="T3028" s="10">
        <f>(((I3028/60)/60)/24)+DATE(1970,1,1)</f>
        <v>42320.290972222225</v>
      </c>
      <c r="U3028" s="5">
        <f>P3028/3304</f>
        <v>1.1349878934624698E-2</v>
      </c>
      <c r="V3028" s="5">
        <f>L3028/26457</f>
        <v>1.5118872132138944E-4</v>
      </c>
    </row>
    <row r="3029" spans="1:22" ht="48" x14ac:dyDescent="0.2">
      <c r="A3029">
        <v>1485</v>
      </c>
      <c r="B3029" s="3" t="s">
        <v>1486</v>
      </c>
      <c r="C3029" s="3" t="s">
        <v>5595</v>
      </c>
      <c r="D3029">
        <v>6700</v>
      </c>
      <c r="E3029">
        <v>150</v>
      </c>
      <c r="F3029" t="s">
        <v>8221</v>
      </c>
      <c r="G3029" t="s">
        <v>8224</v>
      </c>
      <c r="H3029" t="s">
        <v>8246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8275</v>
      </c>
      <c r="O3029" s="5">
        <f>E3029/D3029</f>
        <v>2.2388059701492536E-2</v>
      </c>
      <c r="P3029" s="6">
        <f>IF(E3029=0,0,E3029/L3029)</f>
        <v>50</v>
      </c>
      <c r="Q3029" t="str">
        <f>LEFT(N3029,FIND("/",N3029)-1)</f>
        <v>publishing</v>
      </c>
      <c r="R3029" t="str">
        <f>RIGHT(N3029,LEN(N3029)-FIND("/",N3029))</f>
        <v>fiction</v>
      </c>
      <c r="S3029" s="10">
        <f>(((J3029/60)/60)/24)+DATE(1970,1,1)</f>
        <v>42130.795983796299</v>
      </c>
      <c r="T3029" s="10">
        <f>(((I3029/60)/60)/24)+DATE(1970,1,1)</f>
        <v>42175.795983796299</v>
      </c>
      <c r="U3029" s="5">
        <f>P3029/3304</f>
        <v>1.513317191283293E-2</v>
      </c>
      <c r="V3029" s="5">
        <f>L3029/26457</f>
        <v>1.1339154099104207E-4</v>
      </c>
    </row>
    <row r="3030" spans="1:22" ht="48" x14ac:dyDescent="0.2">
      <c r="A3030">
        <v>1716</v>
      </c>
      <c r="B3030" s="3" t="s">
        <v>1717</v>
      </c>
      <c r="C3030" s="3" t="s">
        <v>5826</v>
      </c>
      <c r="D3030">
        <v>2000</v>
      </c>
      <c r="E3030">
        <v>150</v>
      </c>
      <c r="F3030" t="s">
        <v>8221</v>
      </c>
      <c r="G3030" t="s">
        <v>8224</v>
      </c>
      <c r="H3030" t="s">
        <v>8246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8293</v>
      </c>
      <c r="O3030" s="5">
        <f>E3030/D3030</f>
        <v>7.4999999999999997E-2</v>
      </c>
      <c r="P3030" s="6">
        <f>IF(E3030=0,0,E3030/L3030)</f>
        <v>50</v>
      </c>
      <c r="Q3030" t="str">
        <f>LEFT(N3030,FIND("/",N3030)-1)</f>
        <v>music</v>
      </c>
      <c r="R3030" t="str">
        <f>RIGHT(N3030,LEN(N3030)-FIND("/",N3030))</f>
        <v>faith</v>
      </c>
      <c r="S3030" s="10">
        <f>(((J3030/60)/60)/24)+DATE(1970,1,1)</f>
        <v>42673.577534722222</v>
      </c>
      <c r="T3030" s="10">
        <f>(((I3030/60)/60)/24)+DATE(1970,1,1)</f>
        <v>42713.619201388887</v>
      </c>
      <c r="U3030" s="5">
        <f>P3030/3304</f>
        <v>1.513317191283293E-2</v>
      </c>
      <c r="V3030" s="5">
        <f>L3030/26457</f>
        <v>1.1339154099104207E-4</v>
      </c>
    </row>
    <row r="3031" spans="1:22" ht="48" x14ac:dyDescent="0.2">
      <c r="A3031">
        <v>2775</v>
      </c>
      <c r="B3031" s="3" t="s">
        <v>2775</v>
      </c>
      <c r="C3031" s="3" t="s">
        <v>6885</v>
      </c>
      <c r="D3031">
        <v>5000</v>
      </c>
      <c r="E3031">
        <v>150</v>
      </c>
      <c r="F3031" t="s">
        <v>8221</v>
      </c>
      <c r="G3031" t="s">
        <v>8224</v>
      </c>
      <c r="H3031" t="s">
        <v>8246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8304</v>
      </c>
      <c r="O3031" s="5">
        <f>E3031/D3031</f>
        <v>0.03</v>
      </c>
      <c r="P3031" s="6">
        <f>IF(E3031=0,0,E3031/L3031)</f>
        <v>75</v>
      </c>
      <c r="Q3031" t="str">
        <f>LEFT(N3031,FIND("/",N3031)-1)</f>
        <v>publishing</v>
      </c>
      <c r="R3031" t="str">
        <f>RIGHT(N3031,LEN(N3031)-FIND("/",N3031))</f>
        <v>children's books</v>
      </c>
      <c r="S3031" s="10">
        <f>(((J3031/60)/60)/24)+DATE(1970,1,1)</f>
        <v>40863.013356481482</v>
      </c>
      <c r="T3031" s="10">
        <f>(((I3031/60)/60)/24)+DATE(1970,1,1)</f>
        <v>40893.013356481482</v>
      </c>
      <c r="U3031" s="5">
        <f>P3031/3304</f>
        <v>2.2699757869249396E-2</v>
      </c>
      <c r="V3031" s="5">
        <f>L3031/26457</f>
        <v>7.5594360660694718E-5</v>
      </c>
    </row>
    <row r="3032" spans="1:22" ht="64" x14ac:dyDescent="0.2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5">
        <f>E3032/D3032</f>
        <v>1.8625E-3</v>
      </c>
      <c r="P3032" s="6">
        <f>IF(E3032=0,0,E3032/L3032)</f>
        <v>13.545454545454545</v>
      </c>
      <c r="Q3032" t="str">
        <f>LEFT(N3032,FIND("/",N3032)-1)</f>
        <v>film &amp; video</v>
      </c>
      <c r="R3032" t="str">
        <f>RIGHT(N3032,LEN(N3032)-FIND("/",N3032))</f>
        <v>animation</v>
      </c>
      <c r="S3032" s="10">
        <f>(((J3032/60)/60)/24)+DATE(1970,1,1)</f>
        <v>42272.93949074074</v>
      </c>
      <c r="T3032" s="10">
        <f>(((I3032/60)/60)/24)+DATE(1970,1,1)</f>
        <v>42313.981157407412</v>
      </c>
      <c r="U3032" s="5">
        <f>P3032/3304</f>
        <v>4.0997138454765573E-3</v>
      </c>
      <c r="V3032" s="5">
        <f>L3032/26457</f>
        <v>4.1576898363382094E-4</v>
      </c>
    </row>
    <row r="3033" spans="1:22" ht="48" x14ac:dyDescent="0.2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5">
        <f>E3033/D3033</f>
        <v>4.8666666666666664E-2</v>
      </c>
      <c r="P3033" s="6">
        <f>IF(E3033=0,0,E3033/L3033)</f>
        <v>24.333333333333332</v>
      </c>
      <c r="Q3033" t="str">
        <f>LEFT(N3033,FIND("/",N3033)-1)</f>
        <v>theater</v>
      </c>
      <c r="R3033" t="str">
        <f>RIGHT(N3033,LEN(N3033)-FIND("/",N3033))</f>
        <v>plays</v>
      </c>
      <c r="S3033" s="10">
        <f>(((J3033/60)/60)/24)+DATE(1970,1,1)</f>
        <v>42165.037581018521</v>
      </c>
      <c r="T3033" s="10">
        <f>(((I3033/60)/60)/24)+DATE(1970,1,1)</f>
        <v>42224.898611111115</v>
      </c>
      <c r="U3033" s="5">
        <f>P3033/3304</f>
        <v>7.3648103309120255E-3</v>
      </c>
      <c r="V3033" s="5">
        <f>L3033/26457</f>
        <v>2.2678308198208414E-4</v>
      </c>
    </row>
    <row r="3034" spans="1:22" ht="32" x14ac:dyDescent="0.2">
      <c r="A3034">
        <v>2916</v>
      </c>
      <c r="B3034" s="3" t="s">
        <v>2916</v>
      </c>
      <c r="C3034" s="3" t="s">
        <v>7026</v>
      </c>
      <c r="D3034">
        <v>1850</v>
      </c>
      <c r="E3034">
        <v>145</v>
      </c>
      <c r="F3034" t="s">
        <v>8221</v>
      </c>
      <c r="G3034" t="s">
        <v>8225</v>
      </c>
      <c r="H3034" t="s">
        <v>8247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8271</v>
      </c>
      <c r="O3034" s="5">
        <f>E3034/D3034</f>
        <v>7.8378378378378383E-2</v>
      </c>
      <c r="P3034" s="6">
        <f>IF(E3034=0,0,E3034/L3034)</f>
        <v>20.714285714285715</v>
      </c>
      <c r="Q3034" t="str">
        <f>LEFT(N3034,FIND("/",N3034)-1)</f>
        <v>theater</v>
      </c>
      <c r="R3034" t="str">
        <f>RIGHT(N3034,LEN(N3034)-FIND("/",N3034))</f>
        <v>plays</v>
      </c>
      <c r="S3034" s="10">
        <f>(((J3034/60)/60)/24)+DATE(1970,1,1)</f>
        <v>41755.476724537039</v>
      </c>
      <c r="T3034" s="10">
        <f>(((I3034/60)/60)/24)+DATE(1970,1,1)</f>
        <v>41778.476724537039</v>
      </c>
      <c r="U3034" s="5">
        <f>P3034/3304</f>
        <v>6.2694569353165001E-3</v>
      </c>
      <c r="V3034" s="5">
        <f>L3034/26457</f>
        <v>2.6458026231243148E-4</v>
      </c>
    </row>
    <row r="3035" spans="1:22" ht="16" x14ac:dyDescent="0.2">
      <c r="A3035">
        <v>1456</v>
      </c>
      <c r="B3035" s="3" t="s">
        <v>1457</v>
      </c>
      <c r="C3035" s="3" t="s">
        <v>5566</v>
      </c>
      <c r="D3035">
        <v>5000</v>
      </c>
      <c r="E303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5">
        <f>E3035/D3035</f>
        <v>2.9000000000000001E-2</v>
      </c>
      <c r="P3035" s="6">
        <f>IF(E3035=0,0,E3035/L3035)</f>
        <v>48.333333333333336</v>
      </c>
      <c r="Q3035" t="str">
        <f>LEFT(N3035,FIND("/",N3035)-1)</f>
        <v>publishing</v>
      </c>
      <c r="R3035" t="str">
        <f>RIGHT(N3035,LEN(N3035)-FIND("/",N3035))</f>
        <v>translations</v>
      </c>
      <c r="S3035" s="10">
        <f>(((J3035/60)/60)/24)+DATE(1970,1,1)</f>
        <v>42708.668576388889</v>
      </c>
      <c r="T3035" s="10">
        <f>(((I3035/60)/60)/24)+DATE(1970,1,1)</f>
        <v>42738.668576388889</v>
      </c>
      <c r="U3035" s="5">
        <f>P3035/3304</f>
        <v>1.4628732849071832E-2</v>
      </c>
      <c r="V3035" s="5">
        <f>L3035/26457</f>
        <v>1.1339154099104207E-4</v>
      </c>
    </row>
    <row r="3036" spans="1:22" ht="48" x14ac:dyDescent="0.2">
      <c r="A3036">
        <v>2569</v>
      </c>
      <c r="B3036" s="3" t="s">
        <v>2569</v>
      </c>
      <c r="C3036" s="3" t="s">
        <v>6679</v>
      </c>
      <c r="D3036">
        <v>6500</v>
      </c>
      <c r="E3036">
        <v>145</v>
      </c>
      <c r="F3036" t="s">
        <v>8220</v>
      </c>
      <c r="G3036" t="s">
        <v>8224</v>
      </c>
      <c r="H3036" t="s">
        <v>8246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8284</v>
      </c>
      <c r="O3036" s="5">
        <f>E3036/D3036</f>
        <v>2.2307692307692306E-2</v>
      </c>
      <c r="P3036" s="6">
        <f>IF(E3036=0,0,E3036/L3036)</f>
        <v>72.5</v>
      </c>
      <c r="Q3036" t="str">
        <f>LEFT(N3036,FIND("/",N3036)-1)</f>
        <v>food</v>
      </c>
      <c r="R3036" t="str">
        <f>RIGHT(N3036,LEN(N3036)-FIND("/",N3036))</f>
        <v>food trucks</v>
      </c>
      <c r="S3036" s="10">
        <f>(((J3036/60)/60)/24)+DATE(1970,1,1)</f>
        <v>42234.105462962965</v>
      </c>
      <c r="T3036" s="10">
        <f>(((I3036/60)/60)/24)+DATE(1970,1,1)</f>
        <v>42264.105462962965</v>
      </c>
      <c r="U3036" s="5">
        <f>P3036/3304</f>
        <v>2.1943099273607748E-2</v>
      </c>
      <c r="V3036" s="5">
        <f>L3036/26457</f>
        <v>7.5594360660694718E-5</v>
      </c>
    </row>
    <row r="3037" spans="1:22" ht="32" x14ac:dyDescent="0.2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5">
        <f>E3037/D3037</f>
        <v>1.6705882352941177E-3</v>
      </c>
      <c r="P3037" s="6">
        <f>IF(E3037=0,0,E3037/L3037)</f>
        <v>142</v>
      </c>
      <c r="Q3037" t="str">
        <f>LEFT(N3037,FIND("/",N3037)-1)</f>
        <v>technology</v>
      </c>
      <c r="R3037" t="str">
        <f>RIGHT(N3037,LEN(N3037)-FIND("/",N3037))</f>
        <v>web</v>
      </c>
      <c r="S3037" s="10">
        <f>(((J3037/60)/60)/24)+DATE(1970,1,1)</f>
        <v>42388.798252314817</v>
      </c>
      <c r="T3037" s="10">
        <f>(((I3037/60)/60)/24)+DATE(1970,1,1)</f>
        <v>42418.798252314817</v>
      </c>
      <c r="U3037" s="5">
        <f>P3037/3304</f>
        <v>4.2978208232445518E-2</v>
      </c>
      <c r="V3037" s="5">
        <f>L3037/26457</f>
        <v>3.7797180330347359E-5</v>
      </c>
    </row>
    <row r="3038" spans="1:22" ht="48" x14ac:dyDescent="0.2">
      <c r="A3038">
        <v>3069</v>
      </c>
      <c r="B3038" s="3" t="s">
        <v>3069</v>
      </c>
      <c r="C3038" s="3" t="s">
        <v>7179</v>
      </c>
      <c r="D3038">
        <v>1000</v>
      </c>
      <c r="E3038">
        <v>141</v>
      </c>
      <c r="F3038" t="s">
        <v>8221</v>
      </c>
      <c r="G3038" t="s">
        <v>8224</v>
      </c>
      <c r="H3038" t="s">
        <v>8246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8303</v>
      </c>
      <c r="O3038" s="5">
        <f>E3038/D3038</f>
        <v>0.14099999999999999</v>
      </c>
      <c r="P3038" s="6">
        <f>IF(E3038=0,0,E3038/L3038)</f>
        <v>20.142857142857142</v>
      </c>
      <c r="Q3038" t="str">
        <f>LEFT(N3038,FIND("/",N3038)-1)</f>
        <v>theater</v>
      </c>
      <c r="R3038" t="str">
        <f>RIGHT(N3038,LEN(N3038)-FIND("/",N3038))</f>
        <v>spaces</v>
      </c>
      <c r="S3038" s="10">
        <f>(((J3038/60)/60)/24)+DATE(1970,1,1)</f>
        <v>41957.833726851852</v>
      </c>
      <c r="T3038" s="10">
        <f>(((I3038/60)/60)/24)+DATE(1970,1,1)</f>
        <v>41987.833726851852</v>
      </c>
      <c r="U3038" s="5">
        <f>P3038/3304</f>
        <v>6.0965063991698376E-3</v>
      </c>
      <c r="V3038" s="5">
        <f>L3038/26457</f>
        <v>2.6458026231243148E-4</v>
      </c>
    </row>
    <row r="3039" spans="1:22" ht="48" x14ac:dyDescent="0.2">
      <c r="A3039">
        <v>472</v>
      </c>
      <c r="B3039" s="3" t="s">
        <v>473</v>
      </c>
      <c r="C3039" s="3" t="s">
        <v>4582</v>
      </c>
      <c r="D3039">
        <v>800</v>
      </c>
      <c r="E3039">
        <v>141</v>
      </c>
      <c r="F3039" t="s">
        <v>8221</v>
      </c>
      <c r="G3039" t="s">
        <v>8224</v>
      </c>
      <c r="H3039" t="s">
        <v>8246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8270</v>
      </c>
      <c r="O3039" s="5">
        <f>E3039/D3039</f>
        <v>0.17624999999999999</v>
      </c>
      <c r="P3039" s="6">
        <f>IF(E3039=0,0,E3039/L3039)</f>
        <v>28.2</v>
      </c>
      <c r="Q3039" t="str">
        <f>LEFT(N3039,FIND("/",N3039)-1)</f>
        <v>film &amp; video</v>
      </c>
      <c r="R3039" t="str">
        <f>RIGHT(N3039,LEN(N3039)-FIND("/",N3039))</f>
        <v>animation</v>
      </c>
      <c r="S3039" s="10">
        <f>(((J3039/60)/60)/24)+DATE(1970,1,1)</f>
        <v>41844.922662037039</v>
      </c>
      <c r="T3039" s="10">
        <f>(((I3039/60)/60)/24)+DATE(1970,1,1)</f>
        <v>41874.922662037039</v>
      </c>
      <c r="U3039" s="5">
        <f>P3039/3304</f>
        <v>8.5351089588377727E-3</v>
      </c>
      <c r="V3039" s="5">
        <f>L3039/26457</f>
        <v>1.8898590165173677E-4</v>
      </c>
    </row>
    <row r="3040" spans="1:22" ht="48" x14ac:dyDescent="0.2">
      <c r="A3040">
        <v>601</v>
      </c>
      <c r="B3040" s="3" t="s">
        <v>602</v>
      </c>
      <c r="C3040" s="3" t="s">
        <v>4711</v>
      </c>
      <c r="D3040">
        <v>10000</v>
      </c>
      <c r="E3040">
        <v>140</v>
      </c>
      <c r="F3040" t="s">
        <v>8220</v>
      </c>
      <c r="G3040" t="s">
        <v>8229</v>
      </c>
      <c r="H3040" t="s">
        <v>8251</v>
      </c>
      <c r="I3040">
        <v>1419626139</v>
      </c>
      <c r="J3040">
        <v>1417034139</v>
      </c>
      <c r="K3040" t="b">
        <v>0</v>
      </c>
      <c r="L3040">
        <v>6</v>
      </c>
      <c r="M3040" t="b">
        <v>0</v>
      </c>
      <c r="N3040" t="s">
        <v>8272</v>
      </c>
      <c r="O3040" s="5">
        <f>E3040/D3040</f>
        <v>1.4E-2</v>
      </c>
      <c r="P3040" s="6">
        <f>IF(E3040=0,0,E3040/L3040)</f>
        <v>23.333333333333332</v>
      </c>
      <c r="Q3040" t="str">
        <f>LEFT(N3040,FIND("/",N3040)-1)</f>
        <v>technology</v>
      </c>
      <c r="R3040" t="str">
        <f>RIGHT(N3040,LEN(N3040)-FIND("/",N3040))</f>
        <v>web</v>
      </c>
      <c r="S3040" s="10">
        <f>(((J3040/60)/60)/24)+DATE(1970,1,1)</f>
        <v>41969.858090277776</v>
      </c>
      <c r="T3040" s="10">
        <f>(((I3040/60)/60)/24)+DATE(1970,1,1)</f>
        <v>41999.858090277776</v>
      </c>
      <c r="U3040" s="5">
        <f>P3040/3304</f>
        <v>7.0621468926553672E-3</v>
      </c>
      <c r="V3040" s="5">
        <f>L3040/26457</f>
        <v>2.2678308198208414E-4</v>
      </c>
    </row>
    <row r="3041" spans="1:22" ht="48" x14ac:dyDescent="0.2">
      <c r="A3041">
        <v>151</v>
      </c>
      <c r="B3041" s="3" t="s">
        <v>153</v>
      </c>
      <c r="C3041" s="3" t="s">
        <v>4261</v>
      </c>
      <c r="D3041">
        <v>250000</v>
      </c>
      <c r="E3041">
        <v>140</v>
      </c>
      <c r="F3041" t="s">
        <v>8220</v>
      </c>
      <c r="G3041" t="s">
        <v>8226</v>
      </c>
      <c r="H3041" t="s">
        <v>8248</v>
      </c>
      <c r="I3041">
        <v>1434633191</v>
      </c>
      <c r="J3041">
        <v>1429449191</v>
      </c>
      <c r="K3041" t="b">
        <v>0</v>
      </c>
      <c r="L3041">
        <v>5</v>
      </c>
      <c r="M3041" t="b">
        <v>0</v>
      </c>
      <c r="N3041" t="s">
        <v>8267</v>
      </c>
      <c r="O3041" s="5">
        <f>E3041/D3041</f>
        <v>5.5999999999999995E-4</v>
      </c>
      <c r="P3041" s="6">
        <f>IF(E3041=0,0,E3041/L3041)</f>
        <v>28</v>
      </c>
      <c r="Q3041" t="str">
        <f>LEFT(N3041,FIND("/",N3041)-1)</f>
        <v>film &amp; video</v>
      </c>
      <c r="R3041" t="str">
        <f>RIGHT(N3041,LEN(N3041)-FIND("/",N3041))</f>
        <v>science fiction</v>
      </c>
      <c r="S3041" s="10">
        <f>(((J3041/60)/60)/24)+DATE(1970,1,1)</f>
        <v>42113.550821759258</v>
      </c>
      <c r="T3041" s="10">
        <f>(((I3041/60)/60)/24)+DATE(1970,1,1)</f>
        <v>42173.550821759258</v>
      </c>
      <c r="U3041" s="5">
        <f>P3041/3304</f>
        <v>8.4745762711864406E-3</v>
      </c>
      <c r="V3041" s="5">
        <f>L3041/26457</f>
        <v>1.8898590165173677E-4</v>
      </c>
    </row>
    <row r="3042" spans="1:22" ht="48" x14ac:dyDescent="0.2">
      <c r="A3042">
        <v>2747</v>
      </c>
      <c r="B3042" s="3" t="s">
        <v>2747</v>
      </c>
      <c r="C3042" s="3" t="s">
        <v>6857</v>
      </c>
      <c r="D3042">
        <v>500</v>
      </c>
      <c r="E3042">
        <v>140</v>
      </c>
      <c r="F3042" t="s">
        <v>8221</v>
      </c>
      <c r="G3042" t="s">
        <v>8224</v>
      </c>
      <c r="H3042" t="s">
        <v>8246</v>
      </c>
      <c r="I3042">
        <v>1339816200</v>
      </c>
      <c r="J3042">
        <v>1337095997</v>
      </c>
      <c r="K3042" t="b">
        <v>0</v>
      </c>
      <c r="L3042">
        <v>4</v>
      </c>
      <c r="M3042" t="b">
        <v>0</v>
      </c>
      <c r="N3042" t="s">
        <v>8304</v>
      </c>
      <c r="O3042" s="5">
        <f>E3042/D3042</f>
        <v>0.28000000000000003</v>
      </c>
      <c r="P3042" s="6">
        <f>IF(E3042=0,0,E3042/L3042)</f>
        <v>35</v>
      </c>
      <c r="Q3042" t="str">
        <f>LEFT(N3042,FIND("/",N3042)-1)</f>
        <v>publishing</v>
      </c>
      <c r="R3042" t="str">
        <f>RIGHT(N3042,LEN(N3042)-FIND("/",N3042))</f>
        <v>children's books</v>
      </c>
      <c r="S3042" s="10">
        <f>(((J3042/60)/60)/24)+DATE(1970,1,1)</f>
        <v>41044.64811342593</v>
      </c>
      <c r="T3042" s="10">
        <f>(((I3042/60)/60)/24)+DATE(1970,1,1)</f>
        <v>41076.131944444445</v>
      </c>
      <c r="U3042" s="5">
        <f>P3042/3304</f>
        <v>1.059322033898305E-2</v>
      </c>
      <c r="V3042" s="5">
        <f>L3042/26457</f>
        <v>1.5118872132138944E-4</v>
      </c>
    </row>
    <row r="3043" spans="1:22" ht="32" x14ac:dyDescent="0.2">
      <c r="A3043">
        <v>1991</v>
      </c>
      <c r="B3043" s="3" t="s">
        <v>1992</v>
      </c>
      <c r="C3043" s="3" t="s">
        <v>6101</v>
      </c>
      <c r="D3043">
        <v>2000</v>
      </c>
      <c r="E3043">
        <v>140</v>
      </c>
      <c r="F3043" t="s">
        <v>8221</v>
      </c>
      <c r="G3043" t="s">
        <v>8224</v>
      </c>
      <c r="H3043" t="s">
        <v>8246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8296</v>
      </c>
      <c r="O3043" s="5">
        <f>E3043/D3043</f>
        <v>7.0000000000000007E-2</v>
      </c>
      <c r="P3043" s="6">
        <f>IF(E3043=0,0,E3043/L3043)</f>
        <v>46.666666666666664</v>
      </c>
      <c r="Q3043" t="str">
        <f>LEFT(N3043,FIND("/",N3043)-1)</f>
        <v>photography</v>
      </c>
      <c r="R3043" t="str">
        <f>RIGHT(N3043,LEN(N3043)-FIND("/",N3043))</f>
        <v>people</v>
      </c>
      <c r="S3043" s="10">
        <f>(((J3043/60)/60)/24)+DATE(1970,1,1)</f>
        <v>42167.89335648148</v>
      </c>
      <c r="T3043" s="10">
        <f>(((I3043/60)/60)/24)+DATE(1970,1,1)</f>
        <v>42188.89335648148</v>
      </c>
      <c r="U3043" s="5">
        <f>P3043/3304</f>
        <v>1.4124293785310734E-2</v>
      </c>
      <c r="V3043" s="5">
        <f>L3043/26457</f>
        <v>1.1339154099104207E-4</v>
      </c>
    </row>
    <row r="3044" spans="1:22" ht="16" x14ac:dyDescent="0.2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5">
        <f>E3044/D3044</f>
        <v>0.26953125</v>
      </c>
      <c r="P3044" s="6">
        <f>IF(E3044=0,0,E3044/L3044)</f>
        <v>17.25</v>
      </c>
      <c r="Q3044" t="str">
        <f>LEFT(N3044,FIND("/",N3044)-1)</f>
        <v>film &amp; video</v>
      </c>
      <c r="R3044" t="str">
        <f>RIGHT(N3044,LEN(N3044)-FIND("/",N3044))</f>
        <v>animation</v>
      </c>
      <c r="S3044" s="10">
        <f>(((J3044/60)/60)/24)+DATE(1970,1,1)</f>
        <v>41801.120069444441</v>
      </c>
      <c r="T3044" s="10">
        <f>(((I3044/60)/60)/24)+DATE(1970,1,1)</f>
        <v>41817.120069444441</v>
      </c>
      <c r="U3044" s="5">
        <f>P3044/3304</f>
        <v>5.2209443099273606E-3</v>
      </c>
      <c r="V3044" s="5">
        <f>L3044/26457</f>
        <v>3.0237744264277887E-4</v>
      </c>
    </row>
    <row r="3045" spans="1:22" ht="48" x14ac:dyDescent="0.2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5">
        <f>E3045/D3045</f>
        <v>0.27400000000000002</v>
      </c>
      <c r="P3045" s="6">
        <f>IF(E3045=0,0,E3045/L3045)</f>
        <v>22.833333333333332</v>
      </c>
      <c r="Q3045" t="str">
        <f>LEFT(N3045,FIND("/",N3045)-1)</f>
        <v>theater</v>
      </c>
      <c r="R3045" t="str">
        <f>RIGHT(N3045,LEN(N3045)-FIND("/",N3045))</f>
        <v>plays</v>
      </c>
      <c r="S3045" s="10">
        <f>(((J3045/60)/60)/24)+DATE(1970,1,1)</f>
        <v>42475.848067129627</v>
      </c>
      <c r="T3045" s="10">
        <f>(((I3045/60)/60)/24)+DATE(1970,1,1)</f>
        <v>42505.848067129627</v>
      </c>
      <c r="U3045" s="5">
        <f>P3045/3304</f>
        <v>6.9108151735270372E-3</v>
      </c>
      <c r="V3045" s="5">
        <f>L3045/26457</f>
        <v>2.2678308198208414E-4</v>
      </c>
    </row>
    <row r="3046" spans="1:22" ht="48" x14ac:dyDescent="0.2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5">
        <f>E3046/D3046</f>
        <v>9.7142857142857135E-3</v>
      </c>
      <c r="P3046" s="6">
        <f>IF(E3046=0,0,E3046/L3046)</f>
        <v>22.666666666666668</v>
      </c>
      <c r="Q3046" t="str">
        <f>LEFT(N3046,FIND("/",N3046)-1)</f>
        <v>theater</v>
      </c>
      <c r="R3046" t="str">
        <f>RIGHT(N3046,LEN(N3046)-FIND("/",N3046))</f>
        <v>plays</v>
      </c>
      <c r="S3046" s="10">
        <f>(((J3046/60)/60)/24)+DATE(1970,1,1)</f>
        <v>41811.536180555559</v>
      </c>
      <c r="T3046" s="10">
        <f>(((I3046/60)/60)/24)+DATE(1970,1,1)</f>
        <v>41841.536180555559</v>
      </c>
      <c r="U3046" s="5">
        <f>P3046/3304</f>
        <v>6.8603712671509286E-3</v>
      </c>
      <c r="V3046" s="5">
        <f>L3046/26457</f>
        <v>2.2678308198208414E-4</v>
      </c>
    </row>
    <row r="3047" spans="1:22" ht="48" x14ac:dyDescent="0.2">
      <c r="A3047">
        <v>4063</v>
      </c>
      <c r="B3047" s="3" t="s">
        <v>4059</v>
      </c>
      <c r="C3047" s="3" t="s">
        <v>8167</v>
      </c>
      <c r="D3047">
        <v>9500</v>
      </c>
      <c r="E3047">
        <v>135</v>
      </c>
      <c r="F3047" t="s">
        <v>8221</v>
      </c>
      <c r="G3047" t="s">
        <v>8225</v>
      </c>
      <c r="H3047" t="s">
        <v>8247</v>
      </c>
      <c r="I3047">
        <v>1403886084</v>
      </c>
      <c r="J3047">
        <v>1401294084</v>
      </c>
      <c r="K3047" t="b">
        <v>0</v>
      </c>
      <c r="L3047">
        <v>9</v>
      </c>
      <c r="M3047" t="b">
        <v>0</v>
      </c>
      <c r="N3047" t="s">
        <v>8271</v>
      </c>
      <c r="O3047" s="5">
        <f>E3047/D3047</f>
        <v>1.4210526315789474E-2</v>
      </c>
      <c r="P3047" s="6">
        <f>IF(E3047=0,0,E3047/L3047)</f>
        <v>15</v>
      </c>
      <c r="Q3047" t="str">
        <f>LEFT(N3047,FIND("/",N3047)-1)</f>
        <v>theater</v>
      </c>
      <c r="R3047" t="str">
        <f>RIGHT(N3047,LEN(N3047)-FIND("/",N3047))</f>
        <v>plays</v>
      </c>
      <c r="S3047" s="10">
        <f>(((J3047/60)/60)/24)+DATE(1970,1,1)</f>
        <v>41787.681527777779</v>
      </c>
      <c r="T3047" s="10">
        <f>(((I3047/60)/60)/24)+DATE(1970,1,1)</f>
        <v>41817.681527777779</v>
      </c>
      <c r="U3047" s="5">
        <f>P3047/3304</f>
        <v>4.5399515738498786E-3</v>
      </c>
      <c r="V3047" s="5">
        <f>L3047/26457</f>
        <v>3.4017462297312621E-4</v>
      </c>
    </row>
    <row r="3048" spans="1:22" ht="32" x14ac:dyDescent="0.2">
      <c r="A3048">
        <v>3900</v>
      </c>
      <c r="B3048" s="3" t="s">
        <v>3897</v>
      </c>
      <c r="C3048" s="3" t="s">
        <v>8008</v>
      </c>
      <c r="D3048">
        <v>2500</v>
      </c>
      <c r="E3048">
        <v>135</v>
      </c>
      <c r="F3048" t="s">
        <v>8221</v>
      </c>
      <c r="G3048" t="s">
        <v>8224</v>
      </c>
      <c r="H3048" t="s">
        <v>8246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8271</v>
      </c>
      <c r="O3048" s="5">
        <f>E3048/D3048</f>
        <v>5.3999999999999999E-2</v>
      </c>
      <c r="P3048" s="6">
        <f>IF(E3048=0,0,E3048/L3048)</f>
        <v>27</v>
      </c>
      <c r="Q3048" t="str">
        <f>LEFT(N3048,FIND("/",N3048)-1)</f>
        <v>theater</v>
      </c>
      <c r="R3048" t="str">
        <f>RIGHT(N3048,LEN(N3048)-FIND("/",N3048))</f>
        <v>plays</v>
      </c>
      <c r="S3048" s="10">
        <f>(((J3048/60)/60)/24)+DATE(1970,1,1)</f>
        <v>42136.092488425929</v>
      </c>
      <c r="T3048" s="10">
        <f>(((I3048/60)/60)/24)+DATE(1970,1,1)</f>
        <v>42166.092488425929</v>
      </c>
      <c r="U3048" s="5">
        <f>P3048/3304</f>
        <v>8.1719128329297824E-3</v>
      </c>
      <c r="V3048" s="5">
        <f>L3048/26457</f>
        <v>1.8898590165173677E-4</v>
      </c>
    </row>
    <row r="3049" spans="1:22" ht="48" x14ac:dyDescent="0.2">
      <c r="A3049">
        <v>3909</v>
      </c>
      <c r="B3049" s="3" t="s">
        <v>3906</v>
      </c>
      <c r="C3049" s="3" t="s">
        <v>8017</v>
      </c>
      <c r="D3049">
        <v>60000</v>
      </c>
      <c r="E3049">
        <v>135</v>
      </c>
      <c r="F3049" t="s">
        <v>8221</v>
      </c>
      <c r="G3049" t="s">
        <v>8224</v>
      </c>
      <c r="H3049" t="s">
        <v>8246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8271</v>
      </c>
      <c r="O3049" s="5">
        <f>E3049/D3049</f>
        <v>2.2499999999999998E-3</v>
      </c>
      <c r="P3049" s="6">
        <f>IF(E3049=0,0,E3049/L3049)</f>
        <v>33.75</v>
      </c>
      <c r="Q3049" t="str">
        <f>LEFT(N3049,FIND("/",N3049)-1)</f>
        <v>theater</v>
      </c>
      <c r="R3049" t="str">
        <f>RIGHT(N3049,LEN(N3049)-FIND("/",N3049))</f>
        <v>plays</v>
      </c>
      <c r="S3049" s="10">
        <f>(((J3049/60)/60)/24)+DATE(1970,1,1)</f>
        <v>41863.359282407408</v>
      </c>
      <c r="T3049" s="10">
        <f>(((I3049/60)/60)/24)+DATE(1970,1,1)</f>
        <v>41893.359282407408</v>
      </c>
      <c r="U3049" s="5">
        <f>P3049/3304</f>
        <v>1.0214891041162228E-2</v>
      </c>
      <c r="V3049" s="5">
        <f>L3049/26457</f>
        <v>1.5118872132138944E-4</v>
      </c>
    </row>
    <row r="3050" spans="1:22" ht="48" x14ac:dyDescent="0.2">
      <c r="A3050">
        <v>3920</v>
      </c>
      <c r="B3050" s="3" t="s">
        <v>3917</v>
      </c>
      <c r="C3050" s="3" t="s">
        <v>8028</v>
      </c>
      <c r="D3050">
        <v>2500</v>
      </c>
      <c r="E3050">
        <v>135</v>
      </c>
      <c r="F3050" t="s">
        <v>8221</v>
      </c>
      <c r="G3050" t="s">
        <v>8225</v>
      </c>
      <c r="H3050" t="s">
        <v>8247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8271</v>
      </c>
      <c r="O3050" s="5">
        <f>E3050/D3050</f>
        <v>5.3999999999999999E-2</v>
      </c>
      <c r="P3050" s="6">
        <f>IF(E3050=0,0,E3050/L3050)</f>
        <v>45</v>
      </c>
      <c r="Q3050" t="str">
        <f>LEFT(N3050,FIND("/",N3050)-1)</f>
        <v>theater</v>
      </c>
      <c r="R3050" t="str">
        <f>RIGHT(N3050,LEN(N3050)-FIND("/",N3050))</f>
        <v>plays</v>
      </c>
      <c r="S3050" s="10">
        <f>(((J3050/60)/60)/24)+DATE(1970,1,1)</f>
        <v>42657.38726851852</v>
      </c>
      <c r="T3050" s="10">
        <f>(((I3050/60)/60)/24)+DATE(1970,1,1)</f>
        <v>42687.428935185191</v>
      </c>
      <c r="U3050" s="5">
        <f>P3050/3304</f>
        <v>1.3619854721549637E-2</v>
      </c>
      <c r="V3050" s="5">
        <f>L3050/26457</f>
        <v>1.1339154099104207E-4</v>
      </c>
    </row>
    <row r="3051" spans="1:22" ht="48" x14ac:dyDescent="0.2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5">
        <f>E3051/D3051</f>
        <v>1.3299999999999999E-2</v>
      </c>
      <c r="P3051" s="6">
        <f>IF(E3051=0,0,E3051/L3051)</f>
        <v>16.625</v>
      </c>
      <c r="Q3051" t="str">
        <f>LEFT(N3051,FIND("/",N3051)-1)</f>
        <v>film &amp; video</v>
      </c>
      <c r="R3051" t="str">
        <f>RIGHT(N3051,LEN(N3051)-FIND("/",N3051))</f>
        <v>animation</v>
      </c>
      <c r="S3051" s="10">
        <f>(((J3051/60)/60)/24)+DATE(1970,1,1)</f>
        <v>42400.711967592593</v>
      </c>
      <c r="T3051" s="10">
        <f>(((I3051/60)/60)/24)+DATE(1970,1,1)</f>
        <v>42430.711967592593</v>
      </c>
      <c r="U3051" s="5">
        <f>P3051/3304</f>
        <v>5.0317796610169488E-3</v>
      </c>
      <c r="V3051" s="5">
        <f>L3051/26457</f>
        <v>3.0237744264277887E-4</v>
      </c>
    </row>
    <row r="3052" spans="1:22" ht="48" x14ac:dyDescent="0.2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5">
        <f>E3052/D3052</f>
        <v>4.3999999999999997E-2</v>
      </c>
      <c r="P3052" s="6">
        <f>IF(E3052=0,0,E3052/L3052)</f>
        <v>44</v>
      </c>
      <c r="Q3052" t="str">
        <f>LEFT(N3052,FIND("/",N3052)-1)</f>
        <v>music</v>
      </c>
      <c r="R3052" t="str">
        <f>RIGHT(N3052,LEN(N3052)-FIND("/",N3052))</f>
        <v>world music</v>
      </c>
      <c r="S3052" s="10">
        <f>(((J3052/60)/60)/24)+DATE(1970,1,1)</f>
        <v>41509.905995370369</v>
      </c>
      <c r="T3052" s="10">
        <f>(((I3052/60)/60)/24)+DATE(1970,1,1)</f>
        <v>41569.905995370369</v>
      </c>
      <c r="U3052" s="5">
        <f>P3052/3304</f>
        <v>1.3317191283292978E-2</v>
      </c>
      <c r="V3052" s="5">
        <f>L3052/26457</f>
        <v>1.1339154099104207E-4</v>
      </c>
    </row>
    <row r="3053" spans="1:22" ht="48" x14ac:dyDescent="0.2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5">
        <f>E3053/D3053</f>
        <v>3.3E-3</v>
      </c>
      <c r="P3053" s="6">
        <f>IF(E3053=0,0,E3053/L3053)</f>
        <v>44</v>
      </c>
      <c r="Q3053" t="str">
        <f>LEFT(N3053,FIND("/",N3053)-1)</f>
        <v>technology</v>
      </c>
      <c r="R3053" t="str">
        <f>RIGHT(N3053,LEN(N3053)-FIND("/",N3053))</f>
        <v>makerspaces</v>
      </c>
      <c r="S3053" s="10">
        <f>(((J3053/60)/60)/24)+DATE(1970,1,1)</f>
        <v>42033.001087962963</v>
      </c>
      <c r="T3053" s="10">
        <f>(((I3053/60)/60)/24)+DATE(1970,1,1)</f>
        <v>42063.001087962963</v>
      </c>
      <c r="U3053" s="5">
        <f>P3053/3304</f>
        <v>1.3317191283292978E-2</v>
      </c>
      <c r="V3053" s="5">
        <f>L3053/26457</f>
        <v>1.1339154099104207E-4</v>
      </c>
    </row>
    <row r="3054" spans="1:22" ht="32" x14ac:dyDescent="0.2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5">
        <f>E3054/D3054</f>
        <v>2.6200000000000001E-2</v>
      </c>
      <c r="P3054" s="6">
        <f>IF(E3054=0,0,E3054/L3054)</f>
        <v>16.375</v>
      </c>
      <c r="Q3054" t="str">
        <f>LEFT(N3054,FIND("/",N3054)-1)</f>
        <v>technology</v>
      </c>
      <c r="R3054" t="str">
        <f>RIGHT(N3054,LEN(N3054)-FIND("/",N3054))</f>
        <v>web</v>
      </c>
      <c r="S3054" s="10">
        <f>(((J3054/60)/60)/24)+DATE(1970,1,1)</f>
        <v>42194.357731481476</v>
      </c>
      <c r="T3054" s="10">
        <f>(((I3054/60)/60)/24)+DATE(1970,1,1)</f>
        <v>42239.357731481476</v>
      </c>
      <c r="U3054" s="5">
        <f>P3054/3304</f>
        <v>4.9561138014527842E-3</v>
      </c>
      <c r="V3054" s="5">
        <f>L3054/26457</f>
        <v>3.0237744264277887E-4</v>
      </c>
    </row>
    <row r="3055" spans="1:22" ht="48" x14ac:dyDescent="0.2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5">
        <f>E3055/D3055</f>
        <v>6.5500000000000003E-2</v>
      </c>
      <c r="P3055" s="6">
        <f>IF(E3055=0,0,E3055/L3055)</f>
        <v>18.714285714285715</v>
      </c>
      <c r="Q3055" t="str">
        <f>LEFT(N3055,FIND("/",N3055)-1)</f>
        <v>music</v>
      </c>
      <c r="R3055" t="str">
        <f>RIGHT(N3055,LEN(N3055)-FIND("/",N3055))</f>
        <v>jazz</v>
      </c>
      <c r="S3055" s="10">
        <f>(((J3055/60)/60)/24)+DATE(1970,1,1)</f>
        <v>41680.359976851854</v>
      </c>
      <c r="T3055" s="10">
        <f>(((I3055/60)/60)/24)+DATE(1970,1,1)</f>
        <v>41714.916666666664</v>
      </c>
      <c r="U3055" s="5">
        <f>P3055/3304</f>
        <v>5.6641300588031827E-3</v>
      </c>
      <c r="V3055" s="5">
        <f>L3055/26457</f>
        <v>2.6458026231243148E-4</v>
      </c>
    </row>
    <row r="3056" spans="1:22" ht="32" x14ac:dyDescent="0.2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5">
        <f>E3056/D3056</f>
        <v>0.15411764705882353</v>
      </c>
      <c r="P3056" s="6">
        <f>IF(E3056=0,0,E3056/L3056)</f>
        <v>32.75</v>
      </c>
      <c r="Q3056" t="str">
        <f>LEFT(N3056,FIND("/",N3056)-1)</f>
        <v>theater</v>
      </c>
      <c r="R3056" t="str">
        <f>RIGHT(N3056,LEN(N3056)-FIND("/",N3056))</f>
        <v>plays</v>
      </c>
      <c r="S3056" s="10">
        <f>(((J3056/60)/60)/24)+DATE(1970,1,1)</f>
        <v>41968.677465277782</v>
      </c>
      <c r="T3056" s="10">
        <f>(((I3056/60)/60)/24)+DATE(1970,1,1)</f>
        <v>42028.5</v>
      </c>
      <c r="U3056" s="5">
        <f>P3056/3304</f>
        <v>9.9122276029055684E-3</v>
      </c>
      <c r="V3056" s="5">
        <f>L3056/26457</f>
        <v>1.5118872132138944E-4</v>
      </c>
    </row>
    <row r="3057" spans="1:22" ht="48" x14ac:dyDescent="0.2">
      <c r="A3057">
        <v>1067</v>
      </c>
      <c r="B3057" s="3" t="s">
        <v>1068</v>
      </c>
      <c r="C3057" s="3" t="s">
        <v>5177</v>
      </c>
      <c r="D3057">
        <v>500</v>
      </c>
      <c r="E3057">
        <v>130</v>
      </c>
      <c r="F3057" t="s">
        <v>8221</v>
      </c>
      <c r="G3057" t="s">
        <v>8224</v>
      </c>
      <c r="H3057" t="s">
        <v>8246</v>
      </c>
      <c r="I3057">
        <v>1387657931</v>
      </c>
      <c r="J3057">
        <v>1385065931</v>
      </c>
      <c r="K3057" t="b">
        <v>0</v>
      </c>
      <c r="L3057">
        <v>10</v>
      </c>
      <c r="M3057" t="b">
        <v>0</v>
      </c>
      <c r="N3057" t="s">
        <v>8282</v>
      </c>
      <c r="O3057" s="5">
        <f>E3057/D3057</f>
        <v>0.26</v>
      </c>
      <c r="P3057" s="6">
        <f>IF(E3057=0,0,E3057/L3057)</f>
        <v>13</v>
      </c>
      <c r="Q3057" t="str">
        <f>LEFT(N3057,FIND("/",N3057)-1)</f>
        <v>games</v>
      </c>
      <c r="R3057" t="str">
        <f>RIGHT(N3057,LEN(N3057)-FIND("/",N3057))</f>
        <v>video games</v>
      </c>
      <c r="S3057" s="10">
        <f>(((J3057/60)/60)/24)+DATE(1970,1,1)</f>
        <v>41599.855682870373</v>
      </c>
      <c r="T3057" s="10">
        <f>(((I3057/60)/60)/24)+DATE(1970,1,1)</f>
        <v>41629.855682870373</v>
      </c>
      <c r="U3057" s="5">
        <f>P3057/3304</f>
        <v>3.934624697336562E-3</v>
      </c>
      <c r="V3057" s="5">
        <f>L3057/26457</f>
        <v>3.7797180330347355E-4</v>
      </c>
    </row>
    <row r="3058" spans="1:22" ht="48" x14ac:dyDescent="0.2">
      <c r="A3058">
        <v>3188</v>
      </c>
      <c r="B3058" s="3" t="s">
        <v>3188</v>
      </c>
      <c r="C3058" s="3" t="s">
        <v>7298</v>
      </c>
      <c r="D3058">
        <v>200</v>
      </c>
      <c r="E3058">
        <v>130</v>
      </c>
      <c r="F3058" t="s">
        <v>8221</v>
      </c>
      <c r="G3058" t="s">
        <v>8225</v>
      </c>
      <c r="H3058" t="s">
        <v>8247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8305</v>
      </c>
      <c r="O3058" s="5">
        <f>E3058/D3058</f>
        <v>0.65</v>
      </c>
      <c r="P3058" s="6">
        <f>IF(E3058=0,0,E3058/L3058)</f>
        <v>14.444444444444445</v>
      </c>
      <c r="Q3058" t="str">
        <f>LEFT(N3058,FIND("/",N3058)-1)</f>
        <v>theater</v>
      </c>
      <c r="R3058" t="str">
        <f>RIGHT(N3058,LEN(N3058)-FIND("/",N3058))</f>
        <v>musical</v>
      </c>
      <c r="S3058" s="10">
        <f>(((J3058/60)/60)/24)+DATE(1970,1,1)</f>
        <v>42144.415532407409</v>
      </c>
      <c r="T3058" s="10">
        <f>(((I3058/60)/60)/24)+DATE(1970,1,1)</f>
        <v>42165.415532407409</v>
      </c>
      <c r="U3058" s="5">
        <f>P3058/3304</f>
        <v>4.371805219262846E-3</v>
      </c>
      <c r="V3058" s="5">
        <f>L3058/26457</f>
        <v>3.4017462297312621E-4</v>
      </c>
    </row>
    <row r="3059" spans="1:22" ht="32" x14ac:dyDescent="0.2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5">
        <f>E3059/D3059</f>
        <v>0.32500000000000001</v>
      </c>
      <c r="P3059" s="6">
        <f>IF(E3059=0,0,E3059/L3059)</f>
        <v>26</v>
      </c>
      <c r="Q3059" t="str">
        <f>LEFT(N3059,FIND("/",N3059)-1)</f>
        <v>theater</v>
      </c>
      <c r="R3059" t="str">
        <f>RIGHT(N3059,LEN(N3059)-FIND("/",N3059))</f>
        <v>plays</v>
      </c>
      <c r="S3059" s="10">
        <f>(((J3059/60)/60)/24)+DATE(1970,1,1)</f>
        <v>42047.07640046296</v>
      </c>
      <c r="T3059" s="10">
        <f>(((I3059/60)/60)/24)+DATE(1970,1,1)</f>
        <v>42077.034733796296</v>
      </c>
      <c r="U3059" s="5">
        <f>P3059/3304</f>
        <v>7.8692493946731241E-3</v>
      </c>
      <c r="V3059" s="5">
        <f>L3059/26457</f>
        <v>1.8898590165173677E-4</v>
      </c>
    </row>
    <row r="3060" spans="1:22" ht="32" x14ac:dyDescent="0.2">
      <c r="A3060">
        <v>4018</v>
      </c>
      <c r="B3060" s="3" t="s">
        <v>4014</v>
      </c>
      <c r="C3060" s="3" t="s">
        <v>8123</v>
      </c>
      <c r="D3060">
        <v>1500</v>
      </c>
      <c r="E3060">
        <v>130</v>
      </c>
      <c r="F3060" t="s">
        <v>8221</v>
      </c>
      <c r="G3060" t="s">
        <v>8225</v>
      </c>
      <c r="H3060" t="s">
        <v>8247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8271</v>
      </c>
      <c r="O3060" s="5">
        <f>E3060/D3060</f>
        <v>8.666666666666667E-2</v>
      </c>
      <c r="P3060" s="6">
        <f>IF(E3060=0,0,E3060/L3060)</f>
        <v>32.5</v>
      </c>
      <c r="Q3060" t="str">
        <f>LEFT(N3060,FIND("/",N3060)-1)</f>
        <v>theater</v>
      </c>
      <c r="R3060" t="str">
        <f>RIGHT(N3060,LEN(N3060)-FIND("/",N3060))</f>
        <v>plays</v>
      </c>
      <c r="S3060" s="10">
        <f>(((J3060/60)/60)/24)+DATE(1970,1,1)</f>
        <v>42620.91097222222</v>
      </c>
      <c r="T3060" s="10">
        <f>(((I3060/60)/60)/24)+DATE(1970,1,1)</f>
        <v>42650.91097222222</v>
      </c>
      <c r="U3060" s="5">
        <f>P3060/3304</f>
        <v>9.8365617433414047E-3</v>
      </c>
      <c r="V3060" s="5">
        <f>L3060/26457</f>
        <v>1.5118872132138944E-4</v>
      </c>
    </row>
    <row r="3061" spans="1:22" ht="48" x14ac:dyDescent="0.2">
      <c r="A3061">
        <v>222</v>
      </c>
      <c r="B3061" s="3" t="s">
        <v>224</v>
      </c>
      <c r="C3061" s="3" t="s">
        <v>4332</v>
      </c>
      <c r="D3061">
        <v>1000</v>
      </c>
      <c r="E3061">
        <v>130</v>
      </c>
      <c r="F3061" t="s">
        <v>8221</v>
      </c>
      <c r="G3061" t="s">
        <v>8224</v>
      </c>
      <c r="H3061" t="s">
        <v>8246</v>
      </c>
      <c r="I3061">
        <v>1427423940</v>
      </c>
      <c r="J3061">
        <v>1422383318</v>
      </c>
      <c r="K3061" t="b">
        <v>0</v>
      </c>
      <c r="L3061">
        <v>2</v>
      </c>
      <c r="M3061" t="b">
        <v>0</v>
      </c>
      <c r="N3061" t="s">
        <v>8268</v>
      </c>
      <c r="O3061" s="5">
        <f>E3061/D3061</f>
        <v>0.13</v>
      </c>
      <c r="P3061" s="6">
        <f>IF(E3061=0,0,E3061/L3061)</f>
        <v>65</v>
      </c>
      <c r="Q3061" t="str">
        <f>LEFT(N3061,FIND("/",N3061)-1)</f>
        <v>film &amp; video</v>
      </c>
      <c r="R3061" t="str">
        <f>RIGHT(N3061,LEN(N3061)-FIND("/",N3061))</f>
        <v>drama</v>
      </c>
      <c r="S3061" s="10">
        <f>(((J3061/60)/60)/24)+DATE(1970,1,1)</f>
        <v>42031.769884259258</v>
      </c>
      <c r="T3061" s="10">
        <f>(((I3061/60)/60)/24)+DATE(1970,1,1)</f>
        <v>42090.110416666663</v>
      </c>
      <c r="U3061" s="5">
        <f>P3061/3304</f>
        <v>1.9673123486682809E-2</v>
      </c>
      <c r="V3061" s="5">
        <f>L3061/26457</f>
        <v>7.5594360660694718E-5</v>
      </c>
    </row>
    <row r="3062" spans="1:22" ht="32" x14ac:dyDescent="0.2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5">
        <f>E3062/D3062</f>
        <v>1.29</v>
      </c>
      <c r="P3062" s="6">
        <f>IF(E3062=0,0,E3062/L3062)</f>
        <v>43</v>
      </c>
      <c r="Q3062" t="str">
        <f>LEFT(N3062,FIND("/",N3062)-1)</f>
        <v>theater</v>
      </c>
      <c r="R3062" t="str">
        <f>RIGHT(N3062,LEN(N3062)-FIND("/",N3062))</f>
        <v>musical</v>
      </c>
      <c r="S3062" s="10">
        <f>(((J3062/60)/60)/24)+DATE(1970,1,1)</f>
        <v>41877.886620370373</v>
      </c>
      <c r="T3062" s="10">
        <f>(((I3062/60)/60)/24)+DATE(1970,1,1)</f>
        <v>41907.886620370373</v>
      </c>
      <c r="U3062" s="5">
        <f>P3062/3304</f>
        <v>1.301452784503632E-2</v>
      </c>
      <c r="V3062" s="5">
        <f>L3062/26457</f>
        <v>1.1339154099104207E-4</v>
      </c>
    </row>
    <row r="3063" spans="1:22" ht="32" x14ac:dyDescent="0.2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5">
        <f>E3063/D3063</f>
        <v>0.128</v>
      </c>
      <c r="P3063" s="6">
        <f>IF(E3063=0,0,E3063/L3063)</f>
        <v>10.666666666666666</v>
      </c>
      <c r="Q3063" t="str">
        <f>LEFT(N3063,FIND("/",N3063)-1)</f>
        <v>games</v>
      </c>
      <c r="R3063" t="str">
        <f>RIGHT(N3063,LEN(N3063)-FIND("/",N3063))</f>
        <v>video games</v>
      </c>
      <c r="S3063" s="10">
        <f>(((J3063/60)/60)/24)+DATE(1970,1,1)</f>
        <v>41557.013182870374</v>
      </c>
      <c r="T3063" s="10">
        <f>(((I3063/60)/60)/24)+DATE(1970,1,1)</f>
        <v>41587.054849537039</v>
      </c>
      <c r="U3063" s="5">
        <f>P3063/3304</f>
        <v>3.2284100080710249E-3</v>
      </c>
      <c r="V3063" s="5">
        <f>L3063/26457</f>
        <v>4.5356616396416828E-4</v>
      </c>
    </row>
    <row r="3064" spans="1:22" ht="48" x14ac:dyDescent="0.2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5">
        <f>E3064/D3064</f>
        <v>9.8461538461538464E-5</v>
      </c>
      <c r="P3064" s="6">
        <f>IF(E3064=0,0,E3064/L3064)</f>
        <v>12.8</v>
      </c>
      <c r="Q3064" t="str">
        <f>LEFT(N3064,FIND("/",N3064)-1)</f>
        <v>theater</v>
      </c>
      <c r="R3064" t="str">
        <f>RIGHT(N3064,LEN(N3064)-FIND("/",N3064))</f>
        <v>spaces</v>
      </c>
      <c r="S3064" s="10">
        <f>(((J3064/60)/60)/24)+DATE(1970,1,1)</f>
        <v>42435.942083333335</v>
      </c>
      <c r="T3064" s="10">
        <f>(((I3064/60)/60)/24)+DATE(1970,1,1)</f>
        <v>42495.900416666671</v>
      </c>
      <c r="U3064" s="5">
        <f>P3064/3304</f>
        <v>3.87409200968523E-3</v>
      </c>
      <c r="V3064" s="5">
        <f>L3064/26457</f>
        <v>3.7797180330347355E-4</v>
      </c>
    </row>
    <row r="3065" spans="1:22" ht="48" x14ac:dyDescent="0.2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5">
        <f>E3065/D3065</f>
        <v>8.3999999999999995E-3</v>
      </c>
      <c r="P3065" s="6">
        <f>IF(E3065=0,0,E3065/L3065)</f>
        <v>25.2</v>
      </c>
      <c r="Q3065" t="str">
        <f>LEFT(N3065,FIND("/",N3065)-1)</f>
        <v>technology</v>
      </c>
      <c r="R3065" t="str">
        <f>RIGHT(N3065,LEN(N3065)-FIND("/",N3065))</f>
        <v>wearables</v>
      </c>
      <c r="S3065" s="10">
        <f>(((J3065/60)/60)/24)+DATE(1970,1,1)</f>
        <v>41999.164340277777</v>
      </c>
      <c r="T3065" s="10">
        <f>(((I3065/60)/60)/24)+DATE(1970,1,1)</f>
        <v>42029.164340277777</v>
      </c>
      <c r="U3065" s="5">
        <f>P3065/3304</f>
        <v>7.6271186440677961E-3</v>
      </c>
      <c r="V3065" s="5">
        <f>L3065/26457</f>
        <v>1.8898590165173677E-4</v>
      </c>
    </row>
    <row r="3066" spans="1:22" ht="32" x14ac:dyDescent="0.2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5">
        <f>E3066/D3066</f>
        <v>1.9384615384615384E-3</v>
      </c>
      <c r="P3066" s="6">
        <f>IF(E3066=0,0,E3066/L3066)</f>
        <v>42</v>
      </c>
      <c r="Q3066" t="str">
        <f>LEFT(N3066,FIND("/",N3066)-1)</f>
        <v>theater</v>
      </c>
      <c r="R3066" t="str">
        <f>RIGHT(N3066,LEN(N3066)-FIND("/",N3066))</f>
        <v>spaces</v>
      </c>
      <c r="S3066" s="10">
        <f>(((J3066/60)/60)/24)+DATE(1970,1,1)</f>
        <v>41981.57230324074</v>
      </c>
      <c r="T3066" s="10">
        <f>(((I3066/60)/60)/24)+DATE(1970,1,1)</f>
        <v>42012.570138888885</v>
      </c>
      <c r="U3066" s="5">
        <f>P3066/3304</f>
        <v>1.2711864406779662E-2</v>
      </c>
      <c r="V3066" s="5">
        <f>L3066/26457</f>
        <v>1.1339154099104207E-4</v>
      </c>
    </row>
    <row r="3067" spans="1:22" ht="48" x14ac:dyDescent="0.2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5">
        <f>E3067/D3067</f>
        <v>6.3E-2</v>
      </c>
      <c r="P3067" s="6">
        <f>IF(E3067=0,0,E3067/L3067)</f>
        <v>42</v>
      </c>
      <c r="Q3067" t="str">
        <f>LEFT(N3067,FIND("/",N3067)-1)</f>
        <v>theater</v>
      </c>
      <c r="R3067" t="str">
        <f>RIGHT(N3067,LEN(N3067)-FIND("/",N3067))</f>
        <v>plays</v>
      </c>
      <c r="S3067" s="10">
        <f>(((J3067/60)/60)/24)+DATE(1970,1,1)</f>
        <v>42053.722060185188</v>
      </c>
      <c r="T3067" s="10">
        <f>(((I3067/60)/60)/24)+DATE(1970,1,1)</f>
        <v>42113.680393518516</v>
      </c>
      <c r="U3067" s="5">
        <f>P3067/3304</f>
        <v>1.2711864406779662E-2</v>
      </c>
      <c r="V3067" s="5">
        <f>L3067/26457</f>
        <v>1.1339154099104207E-4</v>
      </c>
    </row>
    <row r="3068" spans="1:22" ht="48" x14ac:dyDescent="0.2">
      <c r="A3068">
        <v>890</v>
      </c>
      <c r="B3068" s="3" t="s">
        <v>891</v>
      </c>
      <c r="C3068" s="3" t="s">
        <v>5000</v>
      </c>
      <c r="D3068">
        <v>3000</v>
      </c>
      <c r="E3068">
        <v>125</v>
      </c>
      <c r="F3068" t="s">
        <v>8221</v>
      </c>
      <c r="G3068" t="s">
        <v>8224</v>
      </c>
      <c r="H3068" t="s">
        <v>8246</v>
      </c>
      <c r="I3068">
        <v>1385055979</v>
      </c>
      <c r="J3068">
        <v>1382460379</v>
      </c>
      <c r="K3068" t="b">
        <v>0</v>
      </c>
      <c r="L3068">
        <v>4</v>
      </c>
      <c r="M3068" t="b">
        <v>0</v>
      </c>
      <c r="N3068" t="s">
        <v>8279</v>
      </c>
      <c r="O3068" s="5">
        <f>E3068/D3068</f>
        <v>4.1666666666666664E-2</v>
      </c>
      <c r="P3068" s="6">
        <f>IF(E3068=0,0,E3068/L3068)</f>
        <v>31.25</v>
      </c>
      <c r="Q3068" t="str">
        <f>LEFT(N3068,FIND("/",N3068)-1)</f>
        <v>music</v>
      </c>
      <c r="R3068" t="str">
        <f>RIGHT(N3068,LEN(N3068)-FIND("/",N3068))</f>
        <v>indie rock</v>
      </c>
      <c r="S3068" s="10">
        <f>(((J3068/60)/60)/24)+DATE(1970,1,1)</f>
        <v>41569.698831018519</v>
      </c>
      <c r="T3068" s="10">
        <f>(((I3068/60)/60)/24)+DATE(1970,1,1)</f>
        <v>41599.740497685183</v>
      </c>
      <c r="U3068" s="5">
        <f>P3068/3304</f>
        <v>9.4582324455205809E-3</v>
      </c>
      <c r="V3068" s="5">
        <f>L3068/26457</f>
        <v>1.5118872132138944E-4</v>
      </c>
    </row>
    <row r="3069" spans="1:22" ht="48" x14ac:dyDescent="0.2">
      <c r="A3069">
        <v>1138</v>
      </c>
      <c r="B3069" s="3" t="s">
        <v>1139</v>
      </c>
      <c r="C3069" s="3" t="s">
        <v>5248</v>
      </c>
      <c r="D3069">
        <v>35000</v>
      </c>
      <c r="E3069">
        <v>125</v>
      </c>
      <c r="F3069" t="s">
        <v>8221</v>
      </c>
      <c r="G3069" t="s">
        <v>8224</v>
      </c>
      <c r="H3069" t="s">
        <v>8246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8283</v>
      </c>
      <c r="O3069" s="5">
        <f>E3069/D3069</f>
        <v>3.5714285714285713E-3</v>
      </c>
      <c r="P3069" s="6">
        <f>IF(E3069=0,0,E3069/L3069)</f>
        <v>31.25</v>
      </c>
      <c r="Q3069" t="str">
        <f>LEFT(N3069,FIND("/",N3069)-1)</f>
        <v>games</v>
      </c>
      <c r="R3069" t="str">
        <f>RIGHT(N3069,LEN(N3069)-FIND("/",N3069))</f>
        <v>mobile games</v>
      </c>
      <c r="S3069" s="10">
        <f>(((J3069/60)/60)/24)+DATE(1970,1,1)</f>
        <v>42736.9066087963</v>
      </c>
      <c r="T3069" s="10">
        <f>(((I3069/60)/60)/24)+DATE(1970,1,1)</f>
        <v>42756.9066087963</v>
      </c>
      <c r="U3069" s="5">
        <f>P3069/3304</f>
        <v>9.4582324455205809E-3</v>
      </c>
      <c r="V3069" s="5">
        <f>L3069/26457</f>
        <v>1.5118872132138944E-4</v>
      </c>
    </row>
    <row r="3070" spans="1:22" ht="48" x14ac:dyDescent="0.2">
      <c r="A3070">
        <v>1572</v>
      </c>
      <c r="B3070" s="3" t="s">
        <v>1573</v>
      </c>
      <c r="C3070" s="3" t="s">
        <v>5682</v>
      </c>
      <c r="D3070">
        <v>2500</v>
      </c>
      <c r="E3070">
        <v>125</v>
      </c>
      <c r="F3070" t="s">
        <v>8220</v>
      </c>
      <c r="G3070" t="s">
        <v>8225</v>
      </c>
      <c r="H3070" t="s">
        <v>8247</v>
      </c>
      <c r="I3070">
        <v>1456703940</v>
      </c>
      <c r="J3070">
        <v>1454546859</v>
      </c>
      <c r="K3070" t="b">
        <v>0</v>
      </c>
      <c r="L3070">
        <v>3</v>
      </c>
      <c r="M3070" t="b">
        <v>0</v>
      </c>
      <c r="N3070" t="s">
        <v>8290</v>
      </c>
      <c r="O3070" s="5">
        <f>E3070/D3070</f>
        <v>0.05</v>
      </c>
      <c r="P3070" s="6">
        <f>IF(E3070=0,0,E3070/L3070)</f>
        <v>41.666666666666664</v>
      </c>
      <c r="Q3070" t="str">
        <f>LEFT(N3070,FIND("/",N3070)-1)</f>
        <v>publishing</v>
      </c>
      <c r="R3070" t="str">
        <f>RIGHT(N3070,LEN(N3070)-FIND("/",N3070))</f>
        <v>art books</v>
      </c>
      <c r="S3070" s="10">
        <f>(((J3070/60)/60)/24)+DATE(1970,1,1)</f>
        <v>42404.033090277779</v>
      </c>
      <c r="T3070" s="10">
        <f>(((I3070/60)/60)/24)+DATE(1970,1,1)</f>
        <v>42428.999305555553</v>
      </c>
      <c r="U3070" s="5">
        <f>P3070/3304</f>
        <v>1.2610976594027441E-2</v>
      </c>
      <c r="V3070" s="5">
        <f>L3070/26457</f>
        <v>1.1339154099104207E-4</v>
      </c>
    </row>
    <row r="3071" spans="1:22" ht="48" x14ac:dyDescent="0.2">
      <c r="A3071">
        <v>434</v>
      </c>
      <c r="B3071" s="3" t="s">
        <v>435</v>
      </c>
      <c r="C3071" s="3" t="s">
        <v>4544</v>
      </c>
      <c r="D3071">
        <v>2500</v>
      </c>
      <c r="E3071">
        <v>125</v>
      </c>
      <c r="F3071" t="s">
        <v>8221</v>
      </c>
      <c r="G3071" t="s">
        <v>8224</v>
      </c>
      <c r="H3071" t="s">
        <v>8246</v>
      </c>
      <c r="I3071">
        <v>1385931702</v>
      </c>
      <c r="J3071">
        <v>1383076902</v>
      </c>
      <c r="K3071" t="b">
        <v>0</v>
      </c>
      <c r="L3071">
        <v>2</v>
      </c>
      <c r="M3071" t="b">
        <v>0</v>
      </c>
      <c r="N3071" t="s">
        <v>8270</v>
      </c>
      <c r="O3071" s="5">
        <f>E3071/D3071</f>
        <v>0.05</v>
      </c>
      <c r="P3071" s="6">
        <f>IF(E3071=0,0,E3071/L3071)</f>
        <v>62.5</v>
      </c>
      <c r="Q3071" t="str">
        <f>LEFT(N3071,FIND("/",N3071)-1)</f>
        <v>film &amp; video</v>
      </c>
      <c r="R3071" t="str">
        <f>RIGHT(N3071,LEN(N3071)-FIND("/",N3071))</f>
        <v>animation</v>
      </c>
      <c r="S3071" s="10">
        <f>(((J3071/60)/60)/24)+DATE(1970,1,1)</f>
        <v>41576.834513888891</v>
      </c>
      <c r="T3071" s="10">
        <f>(((I3071/60)/60)/24)+DATE(1970,1,1)</f>
        <v>41609.876180555555</v>
      </c>
      <c r="U3071" s="5">
        <f>P3071/3304</f>
        <v>1.8916464891041162E-2</v>
      </c>
      <c r="V3071" s="5">
        <f>L3071/26457</f>
        <v>7.5594360660694718E-5</v>
      </c>
    </row>
    <row r="3072" spans="1:22" ht="48" x14ac:dyDescent="0.2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8283</v>
      </c>
      <c r="O3072" s="5">
        <f>E3072/D3072</f>
        <v>5.0000000000000001E-3</v>
      </c>
      <c r="P3072" s="6">
        <f>IF(E3072=0,0,E3072/L3072)</f>
        <v>62.5</v>
      </c>
      <c r="Q3072" t="str">
        <f>LEFT(N3072,FIND("/",N3072)-1)</f>
        <v>games</v>
      </c>
      <c r="R3072" t="str">
        <f>RIGHT(N3072,LEN(N3072)-FIND("/",N3072))</f>
        <v>mobile games</v>
      </c>
      <c r="S3072" s="10">
        <f>(((J3072/60)/60)/24)+DATE(1970,1,1)</f>
        <v>42742.246493055558</v>
      </c>
      <c r="T3072" s="10">
        <f>(((I3072/60)/60)/24)+DATE(1970,1,1)</f>
        <v>42795.166666666672</v>
      </c>
      <c r="U3072" s="5">
        <f>P3072/3304</f>
        <v>1.8916464891041162E-2</v>
      </c>
      <c r="V3072" s="5">
        <f>L3072/26457</f>
        <v>7.5594360660694718E-5</v>
      </c>
    </row>
    <row r="3073" spans="1:22" ht="48" x14ac:dyDescent="0.2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5">
        <f>E3073/D3073</f>
        <v>6.2500000000000003E-3</v>
      </c>
      <c r="P3073" s="6">
        <f>IF(E3073=0,0,E3073/L3073)</f>
        <v>62.5</v>
      </c>
      <c r="Q3073" t="str">
        <f>LEFT(N3073,FIND("/",N3073)-1)</f>
        <v>theater</v>
      </c>
      <c r="R3073" t="str">
        <f>RIGHT(N3073,LEN(N3073)-FIND("/",N3073))</f>
        <v>spaces</v>
      </c>
      <c r="S3073" s="10">
        <f>(((J3073/60)/60)/24)+DATE(1970,1,1)</f>
        <v>42665.150347222225</v>
      </c>
      <c r="T3073" s="10">
        <f>(((I3073/60)/60)/24)+DATE(1970,1,1)</f>
        <v>42725.192013888889</v>
      </c>
      <c r="U3073" s="5">
        <f>P3073/3304</f>
        <v>1.8916464891041162E-2</v>
      </c>
      <c r="V3073" s="5">
        <f>L3073/26457</f>
        <v>7.5594360660694718E-5</v>
      </c>
    </row>
    <row r="3074" spans="1:22" ht="48" x14ac:dyDescent="0.2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8271</v>
      </c>
      <c r="O3074" s="5">
        <f>E3074/D3074</f>
        <v>1.2500000000000001E-2</v>
      </c>
      <c r="P3074" s="6">
        <f>IF(E3074=0,0,E3074/L3074)</f>
        <v>62.5</v>
      </c>
      <c r="Q3074" t="str">
        <f>LEFT(N3074,FIND("/",N3074)-1)</f>
        <v>theater</v>
      </c>
      <c r="R3074" t="str">
        <f>RIGHT(N3074,LEN(N3074)-FIND("/",N3074))</f>
        <v>plays</v>
      </c>
      <c r="S3074" s="10">
        <f>(((J3074/60)/60)/24)+DATE(1970,1,1)</f>
        <v>41843.775011574071</v>
      </c>
      <c r="T3074" s="10">
        <f>(((I3074/60)/60)/24)+DATE(1970,1,1)</f>
        <v>41863.775011574071</v>
      </c>
      <c r="U3074" s="5">
        <f>P3074/3304</f>
        <v>1.8916464891041162E-2</v>
      </c>
      <c r="V3074" s="5">
        <f>L3074/26457</f>
        <v>7.5594360660694718E-5</v>
      </c>
    </row>
    <row r="3075" spans="1:22" ht="48" x14ac:dyDescent="0.2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8271</v>
      </c>
      <c r="O3075" s="5">
        <f>E3075/D3075</f>
        <v>8.3333333333333332E-3</v>
      </c>
      <c r="P3075" s="6">
        <f>IF(E3075=0,0,E3075/L3075)</f>
        <v>62.5</v>
      </c>
      <c r="Q3075" t="str">
        <f>LEFT(N3075,FIND("/",N3075)-1)</f>
        <v>theater</v>
      </c>
      <c r="R3075" t="str">
        <f>RIGHT(N3075,LEN(N3075)-FIND("/",N3075))</f>
        <v>plays</v>
      </c>
      <c r="S3075" s="10">
        <f>(((J3075/60)/60)/24)+DATE(1970,1,1)</f>
        <v>41878.911550925928</v>
      </c>
      <c r="T3075" s="10">
        <f>(((I3075/60)/60)/24)+DATE(1970,1,1)</f>
        <v>41938.911550925928</v>
      </c>
      <c r="U3075" s="5">
        <f>P3075/3304</f>
        <v>1.8916464891041162E-2</v>
      </c>
      <c r="V3075" s="5">
        <f>L3075/26457</f>
        <v>7.5594360660694718E-5</v>
      </c>
    </row>
    <row r="3076" spans="1:22" ht="48" x14ac:dyDescent="0.2">
      <c r="A3076">
        <v>2823</v>
      </c>
      <c r="B3076" s="3" t="s">
        <v>2823</v>
      </c>
      <c r="C3076" s="3" t="s">
        <v>6933</v>
      </c>
      <c r="D3076">
        <v>100</v>
      </c>
      <c r="E3076">
        <v>124</v>
      </c>
      <c r="F3076" t="s">
        <v>8219</v>
      </c>
      <c r="G3076" t="s">
        <v>8225</v>
      </c>
      <c r="H3076" t="s">
        <v>8247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8271</v>
      </c>
      <c r="O3076" s="5">
        <f>E3076/D3076</f>
        <v>1.24</v>
      </c>
      <c r="P3076" s="6">
        <f>IF(E3076=0,0,E3076/L3076)</f>
        <v>8.8571428571428577</v>
      </c>
      <c r="Q3076" t="str">
        <f>LEFT(N3076,FIND("/",N3076)-1)</f>
        <v>theater</v>
      </c>
      <c r="R3076" t="str">
        <f>RIGHT(N3076,LEN(N3076)-FIND("/",N3076))</f>
        <v>plays</v>
      </c>
      <c r="S3076" s="10">
        <f>(((J3076/60)/60)/24)+DATE(1970,1,1)</f>
        <v>42067.011643518519</v>
      </c>
      <c r="T3076" s="10">
        <f>(((I3076/60)/60)/24)+DATE(1970,1,1)</f>
        <v>42094.957638888889</v>
      </c>
      <c r="U3076" s="5">
        <f>P3076/3304</f>
        <v>2.6807333102732622E-3</v>
      </c>
      <c r="V3076" s="5">
        <f>L3076/26457</f>
        <v>5.2916052462486296E-4</v>
      </c>
    </row>
    <row r="3077" spans="1:22" ht="16" x14ac:dyDescent="0.2">
      <c r="A3077">
        <v>2649</v>
      </c>
      <c r="B3077" s="3" t="s">
        <v>2649</v>
      </c>
      <c r="C3077" s="3" t="s">
        <v>6759</v>
      </c>
      <c r="D3077">
        <v>125000</v>
      </c>
      <c r="E3077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5">
        <f>E3077/D3077</f>
        <v>9.9200000000000004E-4</v>
      </c>
      <c r="P3077" s="6">
        <f>IF(E3077=0,0,E3077/L3077)</f>
        <v>41.333333333333336</v>
      </c>
      <c r="Q3077" t="str">
        <f>LEFT(N3077,FIND("/",N3077)-1)</f>
        <v>technology</v>
      </c>
      <c r="R3077" t="str">
        <f>RIGHT(N3077,LEN(N3077)-FIND("/",N3077))</f>
        <v>space exploration</v>
      </c>
      <c r="S3077" s="10">
        <f>(((J3077/60)/60)/24)+DATE(1970,1,1)</f>
        <v>42341.99700231482</v>
      </c>
      <c r="T3077" s="10">
        <f>(((I3077/60)/60)/24)+DATE(1970,1,1)</f>
        <v>42401.99700231482</v>
      </c>
      <c r="U3077" s="5">
        <f>P3077/3304</f>
        <v>1.2510088781275222E-2</v>
      </c>
      <c r="V3077" s="5">
        <f>L3077/26457</f>
        <v>1.1339154099104207E-4</v>
      </c>
    </row>
    <row r="3078" spans="1:22" ht="48" x14ac:dyDescent="0.2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5">
        <f>E3078/D3078</f>
        <v>4.9199999999999999E-3</v>
      </c>
      <c r="P3078" s="6">
        <f>IF(E3078=0,0,E3078/L3078)</f>
        <v>20.5</v>
      </c>
      <c r="Q3078" t="str">
        <f>LEFT(N3078,FIND("/",N3078)-1)</f>
        <v>technology</v>
      </c>
      <c r="R3078" t="str">
        <f>RIGHT(N3078,LEN(N3078)-FIND("/",N3078))</f>
        <v>web</v>
      </c>
      <c r="S3078" s="10">
        <f>(((J3078/60)/60)/24)+DATE(1970,1,1)</f>
        <v>41927.71980324074</v>
      </c>
      <c r="T3078" s="10">
        <f>(((I3078/60)/60)/24)+DATE(1970,1,1)</f>
        <v>41957.761469907404</v>
      </c>
      <c r="U3078" s="5">
        <f>P3078/3304</f>
        <v>6.2046004842615009E-3</v>
      </c>
      <c r="V3078" s="5">
        <f>L3078/26457</f>
        <v>2.2678308198208414E-4</v>
      </c>
    </row>
    <row r="3079" spans="1:22" ht="48" x14ac:dyDescent="0.2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5">
        <f>E3079/D3079</f>
        <v>0.22363636363636363</v>
      </c>
      <c r="P3079" s="6">
        <f>IF(E3079=0,0,E3079/L3079)</f>
        <v>24.6</v>
      </c>
      <c r="Q3079" t="str">
        <f>LEFT(N3079,FIND("/",N3079)-1)</f>
        <v>music</v>
      </c>
      <c r="R3079" t="str">
        <f>RIGHT(N3079,LEN(N3079)-FIND("/",N3079))</f>
        <v>jazz</v>
      </c>
      <c r="S3079" s="10">
        <f>(((J3079/60)/60)/24)+DATE(1970,1,1)</f>
        <v>42737.545358796298</v>
      </c>
      <c r="T3079" s="10">
        <f>(((I3079/60)/60)/24)+DATE(1970,1,1)</f>
        <v>42797.545358796298</v>
      </c>
      <c r="U3079" s="5">
        <f>P3079/3304</f>
        <v>7.4455205811138018E-3</v>
      </c>
      <c r="V3079" s="5">
        <f>L3079/26457</f>
        <v>1.8898590165173677E-4</v>
      </c>
    </row>
    <row r="3080" spans="1:22" ht="48" x14ac:dyDescent="0.2">
      <c r="A3080">
        <v>2976</v>
      </c>
      <c r="B3080" s="3" t="s">
        <v>2976</v>
      </c>
      <c r="C3080" s="3" t="s">
        <v>7086</v>
      </c>
      <c r="D3080">
        <v>70</v>
      </c>
      <c r="E3080">
        <v>120</v>
      </c>
      <c r="F3080" t="s">
        <v>8219</v>
      </c>
      <c r="G3080" t="s">
        <v>8225</v>
      </c>
      <c r="H3080" t="s">
        <v>8247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8271</v>
      </c>
      <c r="O3080" s="5">
        <f>E3080/D3080</f>
        <v>1.7142857142857142</v>
      </c>
      <c r="P3080" s="6">
        <f>IF(E3080=0,0,E3080/L3080)</f>
        <v>8.5714285714285712</v>
      </c>
      <c r="Q3080" t="str">
        <f>LEFT(N3080,FIND("/",N3080)-1)</f>
        <v>theater</v>
      </c>
      <c r="R3080" t="str">
        <f>RIGHT(N3080,LEN(N3080)-FIND("/",N3080))</f>
        <v>plays</v>
      </c>
      <c r="S3080" s="10">
        <f>(((J3080/60)/60)/24)+DATE(1970,1,1)</f>
        <v>42425.730671296296</v>
      </c>
      <c r="T3080" s="10">
        <f>(((I3080/60)/60)/24)+DATE(1970,1,1)</f>
        <v>42442.5</v>
      </c>
      <c r="U3080" s="5">
        <f>P3080/3304</f>
        <v>2.5942580421999309E-3</v>
      </c>
      <c r="V3080" s="5">
        <f>L3080/26457</f>
        <v>5.2916052462486296E-4</v>
      </c>
    </row>
    <row r="3081" spans="1:22" ht="48" x14ac:dyDescent="0.2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5">
        <f>E3081/D3081</f>
        <v>0.48</v>
      </c>
      <c r="P3081" s="6">
        <f>IF(E3081=0,0,E3081/L3081)</f>
        <v>30</v>
      </c>
      <c r="Q3081" t="str">
        <f>LEFT(N3081,FIND("/",N3081)-1)</f>
        <v>food</v>
      </c>
      <c r="R3081" t="str">
        <f>RIGHT(N3081,LEN(N3081)-FIND("/",N3081))</f>
        <v>small batch</v>
      </c>
      <c r="S3081" s="10">
        <f>(((J3081/60)/60)/24)+DATE(1970,1,1)</f>
        <v>42807.755173611105</v>
      </c>
      <c r="T3081" s="10">
        <f>(((I3081/60)/60)/24)+DATE(1970,1,1)</f>
        <v>42814.755173611105</v>
      </c>
      <c r="U3081" s="5">
        <f>P3081/3304</f>
        <v>9.0799031476997572E-3</v>
      </c>
      <c r="V3081" s="5">
        <f>L3081/26457</f>
        <v>1.5118872132138944E-4</v>
      </c>
    </row>
    <row r="3082" spans="1:22" ht="48" x14ac:dyDescent="0.2">
      <c r="A3082">
        <v>3918</v>
      </c>
      <c r="B3082" s="3" t="s">
        <v>3915</v>
      </c>
      <c r="C3082" s="3" t="s">
        <v>8026</v>
      </c>
      <c r="D3082">
        <v>60000</v>
      </c>
      <c r="E3082">
        <v>120</v>
      </c>
      <c r="F3082" t="s">
        <v>8221</v>
      </c>
      <c r="G3082" t="s">
        <v>8225</v>
      </c>
      <c r="H3082" t="s">
        <v>8247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8271</v>
      </c>
      <c r="O3082" s="5">
        <f>E3082/D3082</f>
        <v>2E-3</v>
      </c>
      <c r="P3082" s="6">
        <f>IF(E3082=0,0,E3082/L3082)</f>
        <v>40</v>
      </c>
      <c r="Q3082" t="str">
        <f>LEFT(N3082,FIND("/",N3082)-1)</f>
        <v>theater</v>
      </c>
      <c r="R3082" t="str">
        <f>RIGHT(N3082,LEN(N3082)-FIND("/",N3082))</f>
        <v>plays</v>
      </c>
      <c r="S3082" s="10">
        <f>(((J3082/60)/60)/24)+DATE(1970,1,1)</f>
        <v>41843.664618055554</v>
      </c>
      <c r="T3082" s="10">
        <f>(((I3082/60)/60)/24)+DATE(1970,1,1)</f>
        <v>41855.666666666664</v>
      </c>
      <c r="U3082" s="5">
        <f>P3082/3304</f>
        <v>1.2106537530266344E-2</v>
      </c>
      <c r="V3082" s="5">
        <f>L3082/26457</f>
        <v>1.1339154099104207E-4</v>
      </c>
    </row>
    <row r="3083" spans="1:22" ht="48" x14ac:dyDescent="0.2">
      <c r="A3083">
        <v>933</v>
      </c>
      <c r="B3083" s="3" t="s">
        <v>934</v>
      </c>
      <c r="C3083" s="3" t="s">
        <v>5043</v>
      </c>
      <c r="D3083">
        <v>2000</v>
      </c>
      <c r="E3083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5">
        <f>E3083/D3083</f>
        <v>0.06</v>
      </c>
      <c r="P3083" s="6">
        <f>IF(E3083=0,0,E3083/L3083)</f>
        <v>60</v>
      </c>
      <c r="Q3083" t="str">
        <f>LEFT(N3083,FIND("/",N3083)-1)</f>
        <v>music</v>
      </c>
      <c r="R3083" t="str">
        <f>RIGHT(N3083,LEN(N3083)-FIND("/",N3083))</f>
        <v>jazz</v>
      </c>
      <c r="S3083" s="10">
        <f>(((J3083/60)/60)/24)+DATE(1970,1,1)</f>
        <v>41711.169085648151</v>
      </c>
      <c r="T3083" s="10">
        <f>(((I3083/60)/60)/24)+DATE(1970,1,1)</f>
        <v>41771.169085648151</v>
      </c>
      <c r="U3083" s="5">
        <f>P3083/3304</f>
        <v>1.8159806295399514E-2</v>
      </c>
      <c r="V3083" s="5">
        <f>L3083/26457</f>
        <v>7.5594360660694718E-5</v>
      </c>
    </row>
    <row r="3084" spans="1:22" ht="32" x14ac:dyDescent="0.2">
      <c r="A3084">
        <v>2362</v>
      </c>
      <c r="B3084" s="3" t="s">
        <v>2363</v>
      </c>
      <c r="C3084" s="3" t="s">
        <v>6472</v>
      </c>
      <c r="D3084">
        <v>420</v>
      </c>
      <c r="E3084">
        <v>120</v>
      </c>
      <c r="F3084" t="s">
        <v>8220</v>
      </c>
      <c r="G3084" t="s">
        <v>8224</v>
      </c>
      <c r="H3084" t="s">
        <v>8246</v>
      </c>
      <c r="I3084">
        <v>1418315470</v>
      </c>
      <c r="J3084">
        <v>1415723470</v>
      </c>
      <c r="K3084" t="b">
        <v>0</v>
      </c>
      <c r="L3084">
        <v>2</v>
      </c>
      <c r="M3084" t="b">
        <v>0</v>
      </c>
      <c r="N3084" t="s">
        <v>8272</v>
      </c>
      <c r="O3084" s="5">
        <f>E3084/D3084</f>
        <v>0.2857142857142857</v>
      </c>
      <c r="P3084" s="6">
        <f>IF(E3084=0,0,E3084/L3084)</f>
        <v>60</v>
      </c>
      <c r="Q3084" t="str">
        <f>LEFT(N3084,FIND("/",N3084)-1)</f>
        <v>technology</v>
      </c>
      <c r="R3084" t="str">
        <f>RIGHT(N3084,LEN(N3084)-FIND("/",N3084))</f>
        <v>web</v>
      </c>
      <c r="S3084" s="10">
        <f>(((J3084/60)/60)/24)+DATE(1970,1,1)</f>
        <v>41954.688310185185</v>
      </c>
      <c r="T3084" s="10">
        <f>(((I3084/60)/60)/24)+DATE(1970,1,1)</f>
        <v>41984.688310185185</v>
      </c>
      <c r="U3084" s="5">
        <f>P3084/3304</f>
        <v>1.8159806295399514E-2</v>
      </c>
      <c r="V3084" s="5">
        <f>L3084/26457</f>
        <v>7.5594360660694718E-5</v>
      </c>
    </row>
    <row r="3085" spans="1:22" ht="48" x14ac:dyDescent="0.2">
      <c r="A3085">
        <v>2567</v>
      </c>
      <c r="B3085" s="3" t="s">
        <v>2567</v>
      </c>
      <c r="C3085" s="3" t="s">
        <v>6677</v>
      </c>
      <c r="D3085">
        <v>45000</v>
      </c>
      <c r="E3085">
        <v>120</v>
      </c>
      <c r="F3085" t="s">
        <v>8220</v>
      </c>
      <c r="G3085" t="s">
        <v>8224</v>
      </c>
      <c r="H3085" t="s">
        <v>8246</v>
      </c>
      <c r="I3085">
        <v>1429823138</v>
      </c>
      <c r="J3085">
        <v>1427231138</v>
      </c>
      <c r="K3085" t="b">
        <v>0</v>
      </c>
      <c r="L3085">
        <v>2</v>
      </c>
      <c r="M3085" t="b">
        <v>0</v>
      </c>
      <c r="N3085" t="s">
        <v>8284</v>
      </c>
      <c r="O3085" s="5">
        <f>E3085/D3085</f>
        <v>2.6666666666666666E-3</v>
      </c>
      <c r="P3085" s="6">
        <f>IF(E3085=0,0,E3085/L3085)</f>
        <v>60</v>
      </c>
      <c r="Q3085" t="str">
        <f>LEFT(N3085,FIND("/",N3085)-1)</f>
        <v>food</v>
      </c>
      <c r="R3085" t="str">
        <f>RIGHT(N3085,LEN(N3085)-FIND("/",N3085))</f>
        <v>food trucks</v>
      </c>
      <c r="S3085" s="10">
        <f>(((J3085/60)/60)/24)+DATE(1970,1,1)</f>
        <v>42087.878912037035</v>
      </c>
      <c r="T3085" s="10">
        <f>(((I3085/60)/60)/24)+DATE(1970,1,1)</f>
        <v>42117.878912037035</v>
      </c>
      <c r="U3085" s="5">
        <f>P3085/3304</f>
        <v>1.8159806295399514E-2</v>
      </c>
      <c r="V3085" s="5">
        <f>L3085/26457</f>
        <v>7.5594360660694718E-5</v>
      </c>
    </row>
    <row r="3086" spans="1:22" ht="48" x14ac:dyDescent="0.2">
      <c r="A3086">
        <v>3889</v>
      </c>
      <c r="B3086" s="3" t="s">
        <v>3886</v>
      </c>
      <c r="C3086" s="3" t="s">
        <v>7997</v>
      </c>
      <c r="D3086">
        <v>8000</v>
      </c>
      <c r="E3086">
        <v>118</v>
      </c>
      <c r="F3086" t="s">
        <v>8221</v>
      </c>
      <c r="G3086" t="s">
        <v>8224</v>
      </c>
      <c r="H3086" t="s">
        <v>8246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8271</v>
      </c>
      <c r="O3086" s="5">
        <f>E3086/D3086</f>
        <v>1.4749999999999999E-2</v>
      </c>
      <c r="P3086" s="6">
        <f>IF(E3086=0,0,E3086/L3086)</f>
        <v>13.111111111111111</v>
      </c>
      <c r="Q3086" t="str">
        <f>LEFT(N3086,FIND("/",N3086)-1)</f>
        <v>theater</v>
      </c>
      <c r="R3086" t="str">
        <f>RIGHT(N3086,LEN(N3086)-FIND("/",N3086))</f>
        <v>plays</v>
      </c>
      <c r="S3086" s="10">
        <f>(((J3086/60)/60)/24)+DATE(1970,1,1)</f>
        <v>41977.004976851851</v>
      </c>
      <c r="T3086" s="10">
        <f>(((I3086/60)/60)/24)+DATE(1970,1,1)</f>
        <v>42008.976388888885</v>
      </c>
      <c r="U3086" s="5">
        <f>P3086/3304</f>
        <v>3.968253968253968E-3</v>
      </c>
      <c r="V3086" s="5">
        <f>L3086/26457</f>
        <v>3.4017462297312621E-4</v>
      </c>
    </row>
    <row r="3087" spans="1:22" ht="48" x14ac:dyDescent="0.2">
      <c r="A3087">
        <v>2151</v>
      </c>
      <c r="B3087" s="3" t="s">
        <v>2152</v>
      </c>
      <c r="C3087" s="3" t="s">
        <v>6261</v>
      </c>
      <c r="D3087">
        <v>45000</v>
      </c>
      <c r="E3087">
        <v>118</v>
      </c>
      <c r="F3087" t="s">
        <v>8221</v>
      </c>
      <c r="G3087" t="s">
        <v>8224</v>
      </c>
      <c r="H3087" t="s">
        <v>8246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8282</v>
      </c>
      <c r="O3087" s="5">
        <f>E3087/D3087</f>
        <v>2.6222222222222224E-3</v>
      </c>
      <c r="P3087" s="6">
        <f>IF(E3087=0,0,E3087/L3087)</f>
        <v>19.666666666666668</v>
      </c>
      <c r="Q3087" t="str">
        <f>LEFT(N3087,FIND("/",N3087)-1)</f>
        <v>games</v>
      </c>
      <c r="R3087" t="str">
        <f>RIGHT(N3087,LEN(N3087)-FIND("/",N3087))</f>
        <v>video games</v>
      </c>
      <c r="S3087" s="10">
        <f>(((J3087/60)/60)/24)+DATE(1970,1,1)</f>
        <v>42520.847384259265</v>
      </c>
      <c r="T3087" s="10">
        <f>(((I3087/60)/60)/24)+DATE(1970,1,1)</f>
        <v>42550.847384259265</v>
      </c>
      <c r="U3087" s="5">
        <f>P3087/3304</f>
        <v>5.9523809523809529E-3</v>
      </c>
      <c r="V3087" s="5">
        <f>L3087/26457</f>
        <v>2.2678308198208414E-4</v>
      </c>
    </row>
    <row r="3088" spans="1:22" ht="48" x14ac:dyDescent="0.2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5">
        <f>E3088/D3088</f>
        <v>0.11600000000000001</v>
      </c>
      <c r="P3088" s="6">
        <f>IF(E3088=0,0,E3088/L3088)</f>
        <v>19.333333333333332</v>
      </c>
      <c r="Q3088" t="str">
        <f>LEFT(N3088,FIND("/",N3088)-1)</f>
        <v>music</v>
      </c>
      <c r="R3088" t="str">
        <f>RIGHT(N3088,LEN(N3088)-FIND("/",N3088))</f>
        <v>world music</v>
      </c>
      <c r="S3088" s="10">
        <f>(((J3088/60)/60)/24)+DATE(1970,1,1)</f>
        <v>40939.948773148149</v>
      </c>
      <c r="T3088" s="10">
        <f>(((I3088/60)/60)/24)+DATE(1970,1,1)</f>
        <v>40960.948773148149</v>
      </c>
      <c r="U3088" s="5">
        <f>P3088/3304</f>
        <v>5.8514931396287323E-3</v>
      </c>
      <c r="V3088" s="5">
        <f>L3088/26457</f>
        <v>2.2678308198208414E-4</v>
      </c>
    </row>
    <row r="3089" spans="1:22" ht="48" x14ac:dyDescent="0.2">
      <c r="A3089">
        <v>3789</v>
      </c>
      <c r="B3089" s="3" t="s">
        <v>3786</v>
      </c>
      <c r="C3089" s="3" t="s">
        <v>7899</v>
      </c>
      <c r="D3089">
        <v>3550</v>
      </c>
      <c r="E3089">
        <v>116</v>
      </c>
      <c r="F3089" t="s">
        <v>8221</v>
      </c>
      <c r="G3089" t="s">
        <v>8225</v>
      </c>
      <c r="H3089" t="s">
        <v>8247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8305</v>
      </c>
      <c r="O3089" s="5">
        <f>E3089/D3089</f>
        <v>3.267605633802817E-2</v>
      </c>
      <c r="P3089" s="6">
        <f>IF(E3089=0,0,E3089/L3089)</f>
        <v>29</v>
      </c>
      <c r="Q3089" t="str">
        <f>LEFT(N3089,FIND("/",N3089)-1)</f>
        <v>theater</v>
      </c>
      <c r="R3089" t="str">
        <f>RIGHT(N3089,LEN(N3089)-FIND("/",N3089))</f>
        <v>musical</v>
      </c>
      <c r="S3089" s="10">
        <f>(((J3089/60)/60)/24)+DATE(1970,1,1)</f>
        <v>42138.798819444448</v>
      </c>
      <c r="T3089" s="10">
        <f>(((I3089/60)/60)/24)+DATE(1970,1,1)</f>
        <v>42170.798819444448</v>
      </c>
      <c r="U3089" s="5">
        <f>P3089/3304</f>
        <v>8.7772397094430989E-3</v>
      </c>
      <c r="V3089" s="5">
        <f>L3089/26457</f>
        <v>1.5118872132138944E-4</v>
      </c>
    </row>
    <row r="3090" spans="1:22" ht="16" x14ac:dyDescent="0.2">
      <c r="A3090">
        <v>3122</v>
      </c>
      <c r="B3090" s="3" t="s">
        <v>3122</v>
      </c>
      <c r="C3090" s="3" t="s">
        <v>7232</v>
      </c>
      <c r="D3090">
        <v>199</v>
      </c>
      <c r="E3090">
        <v>116</v>
      </c>
      <c r="F3090" t="s">
        <v>8220</v>
      </c>
      <c r="G3090" t="s">
        <v>8224</v>
      </c>
      <c r="H3090" t="s">
        <v>8246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8303</v>
      </c>
      <c r="O3090" s="5">
        <f>E3090/D3090</f>
        <v>0.58291457286432158</v>
      </c>
      <c r="P3090" s="6">
        <f>IF(E3090=0,0,E3090/L3090)</f>
        <v>58</v>
      </c>
      <c r="Q3090" t="str">
        <f>LEFT(N3090,FIND("/",N3090)-1)</f>
        <v>theater</v>
      </c>
      <c r="R3090" t="str">
        <f>RIGHT(N3090,LEN(N3090)-FIND("/",N3090))</f>
        <v>spaces</v>
      </c>
      <c r="S3090" s="10">
        <f>(((J3090/60)/60)/24)+DATE(1970,1,1)</f>
        <v>42678.932083333333</v>
      </c>
      <c r="T3090" s="10">
        <f>(((I3090/60)/60)/24)+DATE(1970,1,1)</f>
        <v>42683.973750000005</v>
      </c>
      <c r="U3090" s="5">
        <f>P3090/3304</f>
        <v>1.7554479418886198E-2</v>
      </c>
      <c r="V3090" s="5">
        <f>L3090/26457</f>
        <v>7.5594360660694718E-5</v>
      </c>
    </row>
    <row r="3091" spans="1:22" ht="48" x14ac:dyDescent="0.2">
      <c r="A3091">
        <v>593</v>
      </c>
      <c r="B3091" s="3" t="s">
        <v>594</v>
      </c>
      <c r="C3091" s="3" t="s">
        <v>4703</v>
      </c>
      <c r="D3091">
        <v>500</v>
      </c>
      <c r="E3091">
        <v>115</v>
      </c>
      <c r="F3091" t="s">
        <v>8221</v>
      </c>
      <c r="G3091" t="s">
        <v>8225</v>
      </c>
      <c r="H3091" t="s">
        <v>8247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8272</v>
      </c>
      <c r="O3091" s="5">
        <f>E3091/D3091</f>
        <v>0.23</v>
      </c>
      <c r="P3091" s="6">
        <f>IF(E3091=0,0,E3091/L3091)</f>
        <v>16.428571428571427</v>
      </c>
      <c r="Q3091" t="str">
        <f>LEFT(N3091,FIND("/",N3091)-1)</f>
        <v>technology</v>
      </c>
      <c r="R3091" t="str">
        <f>RIGHT(N3091,LEN(N3091)-FIND("/",N3091))</f>
        <v>web</v>
      </c>
      <c r="S3091" s="10">
        <f>(((J3091/60)/60)/24)+DATE(1970,1,1)</f>
        <v>42070.677604166667</v>
      </c>
      <c r="T3091" s="10">
        <f>(((I3091/60)/60)/24)+DATE(1970,1,1)</f>
        <v>42100.635937500003</v>
      </c>
      <c r="U3091" s="5">
        <f>P3091/3304</f>
        <v>4.9723279142165335E-3</v>
      </c>
      <c r="V3091" s="5">
        <f>L3091/26457</f>
        <v>2.6458026231243148E-4</v>
      </c>
    </row>
    <row r="3092" spans="1:22" ht="48" x14ac:dyDescent="0.2">
      <c r="A3092">
        <v>2124</v>
      </c>
      <c r="B3092" s="3" t="s">
        <v>2125</v>
      </c>
      <c r="C3092" s="3" t="s">
        <v>6234</v>
      </c>
      <c r="D3092">
        <v>1100</v>
      </c>
      <c r="E3092">
        <v>115</v>
      </c>
      <c r="F3092" t="s">
        <v>8221</v>
      </c>
      <c r="G3092" t="s">
        <v>8224</v>
      </c>
      <c r="H3092" t="s">
        <v>8246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8282</v>
      </c>
      <c r="O3092" s="5">
        <f>E3092/D3092</f>
        <v>0.10454545454545454</v>
      </c>
      <c r="P3092" s="6">
        <f>IF(E3092=0,0,E3092/L3092)</f>
        <v>23</v>
      </c>
      <c r="Q3092" t="str">
        <f>LEFT(N3092,FIND("/",N3092)-1)</f>
        <v>games</v>
      </c>
      <c r="R3092" t="str">
        <f>RIGHT(N3092,LEN(N3092)-FIND("/",N3092))</f>
        <v>video games</v>
      </c>
      <c r="S3092" s="10">
        <f>(((J3092/60)/60)/24)+DATE(1970,1,1)</f>
        <v>40464.028182870366</v>
      </c>
      <c r="T3092" s="10">
        <f>(((I3092/60)/60)/24)+DATE(1970,1,1)</f>
        <v>40512.208333333336</v>
      </c>
      <c r="U3092" s="5">
        <f>P3092/3304</f>
        <v>6.9612590799031475E-3</v>
      </c>
      <c r="V3092" s="5">
        <f>L3092/26457</f>
        <v>1.8898590165173677E-4</v>
      </c>
    </row>
    <row r="3093" spans="1:22" ht="48" x14ac:dyDescent="0.2">
      <c r="A3093">
        <v>2155</v>
      </c>
      <c r="B3093" s="3" t="s">
        <v>2156</v>
      </c>
      <c r="C3093" s="3" t="s">
        <v>6265</v>
      </c>
      <c r="D3093">
        <v>5000</v>
      </c>
      <c r="E3093">
        <v>115</v>
      </c>
      <c r="F3093" t="s">
        <v>8221</v>
      </c>
      <c r="G3093" t="s">
        <v>8225</v>
      </c>
      <c r="H3093" t="s">
        <v>8247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8282</v>
      </c>
      <c r="O3093" s="5">
        <f>E3093/D3093</f>
        <v>2.3E-2</v>
      </c>
      <c r="P3093" s="6">
        <f>IF(E3093=0,0,E3093/L3093)</f>
        <v>23</v>
      </c>
      <c r="Q3093" t="str">
        <f>LEFT(N3093,FIND("/",N3093)-1)</f>
        <v>games</v>
      </c>
      <c r="R3093" t="str">
        <f>RIGHT(N3093,LEN(N3093)-FIND("/",N3093))</f>
        <v>video games</v>
      </c>
      <c r="S3093" s="10">
        <f>(((J3093/60)/60)/24)+DATE(1970,1,1)</f>
        <v>42430.747511574074</v>
      </c>
      <c r="T3093" s="10">
        <f>(((I3093/60)/60)/24)+DATE(1970,1,1)</f>
        <v>42460.70584490741</v>
      </c>
      <c r="U3093" s="5">
        <f>P3093/3304</f>
        <v>6.9612590799031475E-3</v>
      </c>
      <c r="V3093" s="5">
        <f>L3093/26457</f>
        <v>1.8898590165173677E-4</v>
      </c>
    </row>
    <row r="3094" spans="1:22" ht="48" x14ac:dyDescent="0.2">
      <c r="A3094">
        <v>146</v>
      </c>
      <c r="B3094" s="3" t="s">
        <v>148</v>
      </c>
      <c r="C3094" s="3" t="s">
        <v>4256</v>
      </c>
      <c r="D3094">
        <v>20000</v>
      </c>
      <c r="E3094">
        <v>115</v>
      </c>
      <c r="F3094" t="s">
        <v>8220</v>
      </c>
      <c r="G3094" t="s">
        <v>8224</v>
      </c>
      <c r="H3094" t="s">
        <v>8246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8267</v>
      </c>
      <c r="O3094" s="5">
        <f>E3094/D3094</f>
        <v>5.7499999999999999E-3</v>
      </c>
      <c r="P3094" s="6">
        <f>IF(E3094=0,0,E3094/L3094)</f>
        <v>38.333333333333336</v>
      </c>
      <c r="Q3094" t="str">
        <f>LEFT(N3094,FIND("/",N3094)-1)</f>
        <v>film &amp; video</v>
      </c>
      <c r="R3094" t="str">
        <f>RIGHT(N3094,LEN(N3094)-FIND("/",N3094))</f>
        <v>science fiction</v>
      </c>
      <c r="S3094" s="10">
        <f>(((J3094/60)/60)/24)+DATE(1970,1,1)</f>
        <v>42693.016180555554</v>
      </c>
      <c r="T3094" s="10">
        <f>(((I3094/60)/60)/24)+DATE(1970,1,1)</f>
        <v>42753.016180555554</v>
      </c>
      <c r="U3094" s="5">
        <f>P3094/3304</f>
        <v>1.1602098466505248E-2</v>
      </c>
      <c r="V3094" s="5">
        <f>L3094/26457</f>
        <v>1.1339154099104207E-4</v>
      </c>
    </row>
    <row r="3095" spans="1:22" ht="48" x14ac:dyDescent="0.2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5">
        <f>E3095/D3095</f>
        <v>1.7538461538461537E-2</v>
      </c>
      <c r="P3095" s="6">
        <f>IF(E3095=0,0,E3095/L3095)</f>
        <v>12.666666666666666</v>
      </c>
      <c r="Q3095" t="str">
        <f>LEFT(N3095,FIND("/",N3095)-1)</f>
        <v>film &amp; video</v>
      </c>
      <c r="R3095" t="str">
        <f>RIGHT(N3095,LEN(N3095)-FIND("/",N3095))</f>
        <v>animation</v>
      </c>
      <c r="S3095" s="10">
        <f>(((J3095/60)/60)/24)+DATE(1970,1,1)</f>
        <v>41991.526655092588</v>
      </c>
      <c r="T3095" s="10">
        <f>(((I3095/60)/60)/24)+DATE(1970,1,1)</f>
        <v>42021.526655092588</v>
      </c>
      <c r="U3095" s="5">
        <f>P3095/3304</f>
        <v>3.8337368845843419E-3</v>
      </c>
      <c r="V3095" s="5">
        <f>L3095/26457</f>
        <v>3.4017462297312621E-4</v>
      </c>
    </row>
    <row r="3096" spans="1:22" ht="48" x14ac:dyDescent="0.2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5">
        <f>E3096/D3096</f>
        <v>2.9894179894179893E-2</v>
      </c>
      <c r="P3096" s="6">
        <f>IF(E3096=0,0,E3096/L3096)</f>
        <v>14.125</v>
      </c>
      <c r="Q3096" t="str">
        <f>LEFT(N3096,FIND("/",N3096)-1)</f>
        <v>music</v>
      </c>
      <c r="R3096" t="str">
        <f>RIGHT(N3096,LEN(N3096)-FIND("/",N3096))</f>
        <v>indie rock</v>
      </c>
      <c r="S3096" s="10">
        <f>(((J3096/60)/60)/24)+DATE(1970,1,1)</f>
        <v>41179.32104166667</v>
      </c>
      <c r="T3096" s="10">
        <f>(((I3096/60)/60)/24)+DATE(1970,1,1)</f>
        <v>41212.32104166667</v>
      </c>
      <c r="U3096" s="5">
        <f>P3096/3304</f>
        <v>4.275121065375303E-3</v>
      </c>
      <c r="V3096" s="5">
        <f>L3096/26457</f>
        <v>3.0237744264277887E-4</v>
      </c>
    </row>
    <row r="3097" spans="1:22" ht="48" x14ac:dyDescent="0.2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5">
        <f>E3097/D3097</f>
        <v>2.75E-2</v>
      </c>
      <c r="P3097" s="6">
        <f>IF(E3097=0,0,E3097/L3097)</f>
        <v>15.714285714285714</v>
      </c>
      <c r="Q3097" t="str">
        <f>LEFT(N3097,FIND("/",N3097)-1)</f>
        <v>film &amp; video</v>
      </c>
      <c r="R3097" t="str">
        <f>RIGHT(N3097,LEN(N3097)-FIND("/",N3097))</f>
        <v>drama</v>
      </c>
      <c r="S3097" s="10">
        <f>(((J3097/60)/60)/24)+DATE(1970,1,1)</f>
        <v>42032.82576388889</v>
      </c>
      <c r="T3097" s="10">
        <f>(((I3097/60)/60)/24)+DATE(1970,1,1)</f>
        <v>42062.82576388889</v>
      </c>
      <c r="U3097" s="5">
        <f>P3097/3304</f>
        <v>4.7561397440332061E-3</v>
      </c>
      <c r="V3097" s="5">
        <f>L3097/26457</f>
        <v>2.6458026231243148E-4</v>
      </c>
    </row>
    <row r="3098" spans="1:22" ht="48" x14ac:dyDescent="0.2">
      <c r="A3098">
        <v>3979</v>
      </c>
      <c r="B3098" s="3" t="s">
        <v>3976</v>
      </c>
      <c r="C3098" s="3" t="s">
        <v>8086</v>
      </c>
      <c r="D3098">
        <v>6000</v>
      </c>
      <c r="E3098">
        <v>110</v>
      </c>
      <c r="F3098" t="s">
        <v>8221</v>
      </c>
      <c r="G3098" t="s">
        <v>8225</v>
      </c>
      <c r="H3098" t="s">
        <v>8247</v>
      </c>
      <c r="I3098">
        <v>1427659200</v>
      </c>
      <c r="J3098">
        <v>1425678057</v>
      </c>
      <c r="K3098" t="b">
        <v>0</v>
      </c>
      <c r="L3098">
        <v>6</v>
      </c>
      <c r="M3098" t="b">
        <v>0</v>
      </c>
      <c r="N3098" t="s">
        <v>8271</v>
      </c>
      <c r="O3098" s="5">
        <f>E3098/D3098</f>
        <v>1.8333333333333333E-2</v>
      </c>
      <c r="P3098" s="6">
        <f>IF(E3098=0,0,E3098/L3098)</f>
        <v>18.333333333333332</v>
      </c>
      <c r="Q3098" t="str">
        <f>LEFT(N3098,FIND("/",N3098)-1)</f>
        <v>theater</v>
      </c>
      <c r="R3098" t="str">
        <f>RIGHT(N3098,LEN(N3098)-FIND("/",N3098))</f>
        <v>plays</v>
      </c>
      <c r="S3098" s="10">
        <f>(((J3098/60)/60)/24)+DATE(1970,1,1)</f>
        <v>42069.903437500005</v>
      </c>
      <c r="T3098" s="10">
        <f>(((I3098/60)/60)/24)+DATE(1970,1,1)</f>
        <v>42092.833333333328</v>
      </c>
      <c r="U3098" s="5">
        <f>P3098/3304</f>
        <v>5.548829701372074E-3</v>
      </c>
      <c r="V3098" s="5">
        <f>L3098/26457</f>
        <v>2.2678308198208414E-4</v>
      </c>
    </row>
    <row r="3099" spans="1:22" ht="48" x14ac:dyDescent="0.2">
      <c r="A3099">
        <v>4047</v>
      </c>
      <c r="B3099" s="3" t="s">
        <v>4043</v>
      </c>
      <c r="C3099" s="3" t="s">
        <v>8151</v>
      </c>
      <c r="D3099">
        <v>5000</v>
      </c>
      <c r="E3099">
        <v>110</v>
      </c>
      <c r="F3099" t="s">
        <v>8221</v>
      </c>
      <c r="G3099" t="s">
        <v>8224</v>
      </c>
      <c r="H3099" t="s">
        <v>8246</v>
      </c>
      <c r="I3099">
        <v>1420938000</v>
      </c>
      <c r="J3099">
        <v>1418862743</v>
      </c>
      <c r="K3099" t="b">
        <v>0</v>
      </c>
      <c r="L3099">
        <v>4</v>
      </c>
      <c r="M3099" t="b">
        <v>0</v>
      </c>
      <c r="N3099" t="s">
        <v>8271</v>
      </c>
      <c r="O3099" s="5">
        <f>E3099/D3099</f>
        <v>2.1999999999999999E-2</v>
      </c>
      <c r="P3099" s="6">
        <f>IF(E3099=0,0,E3099/L3099)</f>
        <v>27.5</v>
      </c>
      <c r="Q3099" t="str">
        <f>LEFT(N3099,FIND("/",N3099)-1)</f>
        <v>theater</v>
      </c>
      <c r="R3099" t="str">
        <f>RIGHT(N3099,LEN(N3099)-FIND("/",N3099))</f>
        <v>plays</v>
      </c>
      <c r="S3099" s="10">
        <f>(((J3099/60)/60)/24)+DATE(1970,1,1)</f>
        <v>41991.022488425922</v>
      </c>
      <c r="T3099" s="10">
        <f>(((I3099/60)/60)/24)+DATE(1970,1,1)</f>
        <v>42015.041666666672</v>
      </c>
      <c r="U3099" s="5">
        <f>P3099/3304</f>
        <v>8.3232445520581115E-3</v>
      </c>
      <c r="V3099" s="5">
        <f>L3099/26457</f>
        <v>1.5118872132138944E-4</v>
      </c>
    </row>
    <row r="3100" spans="1:22" ht="48" x14ac:dyDescent="0.2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5">
        <f>E3100/D3100</f>
        <v>3.6666666666666666E-3</v>
      </c>
      <c r="P3100" s="6">
        <f>IF(E3100=0,0,E3100/L3100)</f>
        <v>36.666666666666664</v>
      </c>
      <c r="Q3100" t="str">
        <f>LEFT(N3100,FIND("/",N3100)-1)</f>
        <v>theater</v>
      </c>
      <c r="R3100" t="str">
        <f>RIGHT(N3100,LEN(N3100)-FIND("/",N3100))</f>
        <v>musical</v>
      </c>
      <c r="S3100" s="10">
        <f>(((J3100/60)/60)/24)+DATE(1970,1,1)</f>
        <v>42013.424502314811</v>
      </c>
      <c r="T3100" s="10">
        <f>(((I3100/60)/60)/24)+DATE(1970,1,1)</f>
        <v>42051.424502314811</v>
      </c>
      <c r="U3100" s="5">
        <f>P3100/3304</f>
        <v>1.1097659402744148E-2</v>
      </c>
      <c r="V3100" s="5">
        <f>L3100/26457</f>
        <v>1.1339154099104207E-4</v>
      </c>
    </row>
    <row r="3101" spans="1:22" ht="48" x14ac:dyDescent="0.2">
      <c r="A3101">
        <v>1735</v>
      </c>
      <c r="B3101" s="3" t="s">
        <v>1736</v>
      </c>
      <c r="C3101" s="3" t="s">
        <v>5845</v>
      </c>
      <c r="D3101">
        <v>1000</v>
      </c>
      <c r="E3101">
        <v>110</v>
      </c>
      <c r="F3101" t="s">
        <v>8221</v>
      </c>
      <c r="G3101" t="s">
        <v>8224</v>
      </c>
      <c r="H3101" t="s">
        <v>8246</v>
      </c>
      <c r="I3101">
        <v>1470598345</v>
      </c>
      <c r="J3101">
        <v>1468006345</v>
      </c>
      <c r="K3101" t="b">
        <v>0</v>
      </c>
      <c r="L3101">
        <v>2</v>
      </c>
      <c r="M3101" t="b">
        <v>0</v>
      </c>
      <c r="N3101" t="s">
        <v>8293</v>
      </c>
      <c r="O3101" s="5">
        <f>E3101/D3101</f>
        <v>0.11</v>
      </c>
      <c r="P3101" s="6">
        <f>IF(E3101=0,0,E3101/L3101)</f>
        <v>55</v>
      </c>
      <c r="Q3101" t="str">
        <f>LEFT(N3101,FIND("/",N3101)-1)</f>
        <v>music</v>
      </c>
      <c r="R3101" t="str">
        <f>RIGHT(N3101,LEN(N3101)-FIND("/",N3101))</f>
        <v>faith</v>
      </c>
      <c r="S3101" s="10">
        <f>(((J3101/60)/60)/24)+DATE(1970,1,1)</f>
        <v>42559.814178240747</v>
      </c>
      <c r="T3101" s="10">
        <f>(((I3101/60)/60)/24)+DATE(1970,1,1)</f>
        <v>42589.814178240747</v>
      </c>
      <c r="U3101" s="5">
        <f>P3101/3304</f>
        <v>1.6646489104116223E-2</v>
      </c>
      <c r="V3101" s="5">
        <f>L3101/26457</f>
        <v>7.5594360660694718E-5</v>
      </c>
    </row>
    <row r="3102" spans="1:22" ht="32" x14ac:dyDescent="0.2">
      <c r="A3102">
        <v>2749</v>
      </c>
      <c r="B3102" s="3" t="s">
        <v>2749</v>
      </c>
      <c r="C3102" s="3" t="s">
        <v>6859</v>
      </c>
      <c r="D3102">
        <v>10000</v>
      </c>
      <c r="E3102">
        <v>110</v>
      </c>
      <c r="F3102" t="s">
        <v>8221</v>
      </c>
      <c r="G3102" t="s">
        <v>8224</v>
      </c>
      <c r="H3102" t="s">
        <v>8246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8304</v>
      </c>
      <c r="O3102" s="5">
        <f>E3102/D3102</f>
        <v>1.0999999999999999E-2</v>
      </c>
      <c r="P3102" s="6">
        <f>IF(E3102=0,0,E3102/L3102)</f>
        <v>55</v>
      </c>
      <c r="Q3102" t="str">
        <f>LEFT(N3102,FIND("/",N3102)-1)</f>
        <v>publishing</v>
      </c>
      <c r="R3102" t="str">
        <f>RIGHT(N3102,LEN(N3102)-FIND("/",N3102))</f>
        <v>children's books</v>
      </c>
      <c r="S3102" s="10">
        <f>(((J3102/60)/60)/24)+DATE(1970,1,1)</f>
        <v>42068.799039351856</v>
      </c>
      <c r="T3102" s="10">
        <f>(((I3102/60)/60)/24)+DATE(1970,1,1)</f>
        <v>42098.757372685184</v>
      </c>
      <c r="U3102" s="5">
        <f>P3102/3304</f>
        <v>1.6646489104116223E-2</v>
      </c>
      <c r="V3102" s="5">
        <f>L3102/26457</f>
        <v>7.5594360660694718E-5</v>
      </c>
    </row>
    <row r="3103" spans="1:22" ht="48" x14ac:dyDescent="0.2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5">
        <f>E3103/D3103</f>
        <v>0.22</v>
      </c>
      <c r="P3103" s="6">
        <f>IF(E3103=0,0,E3103/L3103)</f>
        <v>55</v>
      </c>
      <c r="Q3103" t="str">
        <f>LEFT(N3103,FIND("/",N3103)-1)</f>
        <v>theater</v>
      </c>
      <c r="R3103" t="str">
        <f>RIGHT(N3103,LEN(N3103)-FIND("/",N3103))</f>
        <v>plays</v>
      </c>
      <c r="S3103" s="10">
        <f>(((J3103/60)/60)/24)+DATE(1970,1,1)</f>
        <v>41928.690138888887</v>
      </c>
      <c r="T3103" s="10">
        <f>(((I3103/60)/60)/24)+DATE(1970,1,1)</f>
        <v>41958.833333333328</v>
      </c>
      <c r="U3103" s="5">
        <f>P3103/3304</f>
        <v>1.6646489104116223E-2</v>
      </c>
      <c r="V3103" s="5">
        <f>L3103/26457</f>
        <v>7.5594360660694718E-5</v>
      </c>
    </row>
    <row r="3104" spans="1:22" ht="48" x14ac:dyDescent="0.2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5">
        <f>E3104/D3104</f>
        <v>2.4222222222222221E-2</v>
      </c>
      <c r="P3104" s="6">
        <f>IF(E3104=0,0,E3104/L3104)</f>
        <v>36.333333333333336</v>
      </c>
      <c r="Q3104" t="str">
        <f>LEFT(N3104,FIND("/",N3104)-1)</f>
        <v>games</v>
      </c>
      <c r="R3104" t="str">
        <f>RIGHT(N3104,LEN(N3104)-FIND("/",N3104))</f>
        <v>video games</v>
      </c>
      <c r="S3104" s="10">
        <f>(((J3104/60)/60)/24)+DATE(1970,1,1)</f>
        <v>41704.16642361111</v>
      </c>
      <c r="T3104" s="10">
        <f>(((I3104/60)/60)/24)+DATE(1970,1,1)</f>
        <v>41734.124756944446</v>
      </c>
      <c r="U3104" s="5">
        <f>P3104/3304</f>
        <v>1.0996771589991929E-2</v>
      </c>
      <c r="V3104" s="5">
        <f>L3104/26457</f>
        <v>1.1339154099104207E-4</v>
      </c>
    </row>
    <row r="3105" spans="1:22" ht="32" x14ac:dyDescent="0.2">
      <c r="A3105">
        <v>2351</v>
      </c>
      <c r="B3105" s="3" t="s">
        <v>2352</v>
      </c>
      <c r="C3105" s="3" t="s">
        <v>6461</v>
      </c>
      <c r="D3105">
        <v>18900</v>
      </c>
      <c r="E3105">
        <v>108</v>
      </c>
      <c r="F3105" t="s">
        <v>8220</v>
      </c>
      <c r="G3105" t="s">
        <v>8228</v>
      </c>
      <c r="H3105" t="s">
        <v>8250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8272</v>
      </c>
      <c r="O3105" s="5">
        <f>E3105/D3105</f>
        <v>5.7142857142857143E-3</v>
      </c>
      <c r="P3105" s="6">
        <f>IF(E3105=0,0,E3105/L3105)</f>
        <v>15.428571428571429</v>
      </c>
      <c r="Q3105" t="str">
        <f>LEFT(N3105,FIND("/",N3105)-1)</f>
        <v>technology</v>
      </c>
      <c r="R3105" t="str">
        <f>RIGHT(N3105,LEN(N3105)-FIND("/",N3105))</f>
        <v>web</v>
      </c>
      <c r="S3105" s="10">
        <f>(((J3105/60)/60)/24)+DATE(1970,1,1)</f>
        <v>42094.101145833338</v>
      </c>
      <c r="T3105" s="10">
        <f>(((I3105/60)/60)/24)+DATE(1970,1,1)</f>
        <v>42124.101145833338</v>
      </c>
      <c r="U3105" s="5">
        <f>P3105/3304</f>
        <v>4.6696644759598753E-3</v>
      </c>
      <c r="V3105" s="5">
        <f>L3105/26457</f>
        <v>2.6458026231243148E-4</v>
      </c>
    </row>
    <row r="3106" spans="1:22" ht="48" x14ac:dyDescent="0.2">
      <c r="A3106">
        <v>2326</v>
      </c>
      <c r="B3106" s="3" t="s">
        <v>2327</v>
      </c>
      <c r="C3106" s="3" t="s">
        <v>6436</v>
      </c>
      <c r="D3106">
        <v>15000</v>
      </c>
      <c r="E3106">
        <v>108</v>
      </c>
      <c r="F3106" t="s">
        <v>8222</v>
      </c>
      <c r="G3106" t="s">
        <v>8224</v>
      </c>
      <c r="H3106" t="s">
        <v>8246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8298</v>
      </c>
      <c r="O3106" s="5">
        <f>E3106/D3106</f>
        <v>7.1999999999999998E-3</v>
      </c>
      <c r="P3106" s="6">
        <f>IF(E3106=0,0,E3106/L3106)</f>
        <v>108</v>
      </c>
      <c r="Q3106" t="str">
        <f>LEFT(N3106,FIND("/",N3106)-1)</f>
        <v>food</v>
      </c>
      <c r="R3106" t="str">
        <f>RIGHT(N3106,LEN(N3106)-FIND("/",N3106))</f>
        <v>small batch</v>
      </c>
      <c r="S3106" s="10">
        <f>(((J3106/60)/60)/24)+DATE(1970,1,1)</f>
        <v>42804.034120370372</v>
      </c>
      <c r="T3106" s="10">
        <f>(((I3106/60)/60)/24)+DATE(1970,1,1)</f>
        <v>42855.708333333328</v>
      </c>
      <c r="U3106" s="5">
        <f>P3106/3304</f>
        <v>3.2687651331719129E-2</v>
      </c>
      <c r="V3106" s="5">
        <f>L3106/26457</f>
        <v>3.7797180330347359E-5</v>
      </c>
    </row>
    <row r="3107" spans="1:22" ht="32" x14ac:dyDescent="0.2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5">
        <f>E3107/D3107</f>
        <v>3.5666666666666666E-2</v>
      </c>
      <c r="P3107" s="6">
        <f>IF(E3107=0,0,E3107/L3107)</f>
        <v>26.75</v>
      </c>
      <c r="Q3107" t="str">
        <f>LEFT(N3107,FIND("/",N3107)-1)</f>
        <v>photography</v>
      </c>
      <c r="R3107" t="str">
        <f>RIGHT(N3107,LEN(N3107)-FIND("/",N3107))</f>
        <v>photobooks</v>
      </c>
      <c r="S3107" s="10">
        <f>(((J3107/60)/60)/24)+DATE(1970,1,1)</f>
        <v>41973.740335648152</v>
      </c>
      <c r="T3107" s="10">
        <f>(((I3107/60)/60)/24)+DATE(1970,1,1)</f>
        <v>42033.740335648152</v>
      </c>
      <c r="U3107" s="5">
        <f>P3107/3304</f>
        <v>8.0962469733656169E-3</v>
      </c>
      <c r="V3107" s="5">
        <f>L3107/26457</f>
        <v>1.5118872132138944E-4</v>
      </c>
    </row>
    <row r="3108" spans="1:22" ht="48" x14ac:dyDescent="0.2">
      <c r="A3108">
        <v>2648</v>
      </c>
      <c r="B3108" s="3" t="s">
        <v>2648</v>
      </c>
      <c r="C3108" s="3" t="s">
        <v>6758</v>
      </c>
      <c r="D3108">
        <v>12000</v>
      </c>
      <c r="E3108">
        <v>106</v>
      </c>
      <c r="F3108" t="s">
        <v>8220</v>
      </c>
      <c r="G3108" t="s">
        <v>8224</v>
      </c>
      <c r="H3108" t="s">
        <v>8246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8301</v>
      </c>
      <c r="O3108" s="5">
        <f>E3108/D3108</f>
        <v>8.8333333333333337E-3</v>
      </c>
      <c r="P3108" s="6">
        <f>IF(E3108=0,0,E3108/L3108)</f>
        <v>17.666666666666668</v>
      </c>
      <c r="Q3108" t="str">
        <f>LEFT(N3108,FIND("/",N3108)-1)</f>
        <v>technology</v>
      </c>
      <c r="R3108" t="str">
        <f>RIGHT(N3108,LEN(N3108)-FIND("/",N3108))</f>
        <v>space exploration</v>
      </c>
      <c r="S3108" s="10">
        <f>(((J3108/60)/60)/24)+DATE(1970,1,1)</f>
        <v>42408.714814814812</v>
      </c>
      <c r="T3108" s="10">
        <f>(((I3108/60)/60)/24)+DATE(1970,1,1)</f>
        <v>42438.714814814812</v>
      </c>
      <c r="U3108" s="5">
        <f>P3108/3304</f>
        <v>5.3470540758676355E-3</v>
      </c>
      <c r="V3108" s="5">
        <f>L3108/26457</f>
        <v>2.2678308198208414E-4</v>
      </c>
    </row>
    <row r="3109" spans="1:22" ht="32" x14ac:dyDescent="0.2">
      <c r="A3109">
        <v>1380</v>
      </c>
      <c r="B3109" s="3" t="s">
        <v>1381</v>
      </c>
      <c r="C3109" s="3" t="s">
        <v>5490</v>
      </c>
      <c r="D3109">
        <v>25</v>
      </c>
      <c r="E3109">
        <v>106</v>
      </c>
      <c r="F3109" t="s">
        <v>8219</v>
      </c>
      <c r="G3109" t="s">
        <v>8224</v>
      </c>
      <c r="H3109" t="s">
        <v>8246</v>
      </c>
      <c r="I3109">
        <v>1433815200</v>
      </c>
      <c r="J3109">
        <v>1431886706</v>
      </c>
      <c r="K3109" t="b">
        <v>0</v>
      </c>
      <c r="L3109">
        <v>5</v>
      </c>
      <c r="M3109" t="b">
        <v>1</v>
      </c>
      <c r="N3109" t="s">
        <v>8276</v>
      </c>
      <c r="O3109" s="5">
        <f>E3109/D3109</f>
        <v>4.24</v>
      </c>
      <c r="P3109" s="6">
        <f>IF(E3109=0,0,E3109/L3109)</f>
        <v>21.2</v>
      </c>
      <c r="Q3109" t="str">
        <f>LEFT(N3109,FIND("/",N3109)-1)</f>
        <v>music</v>
      </c>
      <c r="R3109" t="str">
        <f>RIGHT(N3109,LEN(N3109)-FIND("/",N3109))</f>
        <v>rock</v>
      </c>
      <c r="S3109" s="10">
        <f>(((J3109/60)/60)/24)+DATE(1970,1,1)</f>
        <v>42141.762800925921</v>
      </c>
      <c r="T3109" s="10">
        <f>(((I3109/60)/60)/24)+DATE(1970,1,1)</f>
        <v>42164.083333333328</v>
      </c>
      <c r="U3109" s="5">
        <f>P3109/3304</f>
        <v>6.4164648910411621E-3</v>
      </c>
      <c r="V3109" s="5">
        <f>L3109/26457</f>
        <v>1.8898590165173677E-4</v>
      </c>
    </row>
    <row r="3110" spans="1:22" ht="48" x14ac:dyDescent="0.2">
      <c r="A3110">
        <v>968</v>
      </c>
      <c r="B3110" s="3" t="s">
        <v>969</v>
      </c>
      <c r="C3110" s="3" t="s">
        <v>5078</v>
      </c>
      <c r="D3110">
        <v>8000</v>
      </c>
      <c r="E3110">
        <v>106</v>
      </c>
      <c r="F3110" t="s">
        <v>8221</v>
      </c>
      <c r="G3110" t="s">
        <v>8224</v>
      </c>
      <c r="H3110" t="s">
        <v>8246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8273</v>
      </c>
      <c r="O3110" s="5">
        <f>E3110/D3110</f>
        <v>1.325E-2</v>
      </c>
      <c r="P3110" s="6">
        <f>IF(E3110=0,0,E3110/L3110)</f>
        <v>26.5</v>
      </c>
      <c r="Q3110" t="str">
        <f>LEFT(N3110,FIND("/",N3110)-1)</f>
        <v>technology</v>
      </c>
      <c r="R3110" t="str">
        <f>RIGHT(N3110,LEN(N3110)-FIND("/",N3110))</f>
        <v>wearables</v>
      </c>
      <c r="S3110" s="10">
        <f>(((J3110/60)/60)/24)+DATE(1970,1,1)</f>
        <v>41836.847615740742</v>
      </c>
      <c r="T3110" s="10">
        <f>(((I3110/60)/60)/24)+DATE(1970,1,1)</f>
        <v>41866.847615740742</v>
      </c>
      <c r="U3110" s="5">
        <f>P3110/3304</f>
        <v>8.0205811138014532E-3</v>
      </c>
      <c r="V3110" s="5">
        <f>L3110/26457</f>
        <v>1.5118872132138944E-4</v>
      </c>
    </row>
    <row r="3111" spans="1:22" ht="48" x14ac:dyDescent="0.2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8273</v>
      </c>
      <c r="O3111" s="5">
        <f>E3111/D3111</f>
        <v>3.0285714285714286E-3</v>
      </c>
      <c r="P3111" s="6">
        <f>IF(E3111=0,0,E3111/L3111)</f>
        <v>26.5</v>
      </c>
      <c r="Q3111" t="str">
        <f>LEFT(N3111,FIND("/",N3111)-1)</f>
        <v>technology</v>
      </c>
      <c r="R3111" t="str">
        <f>RIGHT(N3111,LEN(N3111)-FIND("/",N3111))</f>
        <v>wearables</v>
      </c>
      <c r="S3111" s="10">
        <f>(((J3111/60)/60)/24)+DATE(1970,1,1)</f>
        <v>42115.656539351854</v>
      </c>
      <c r="T3111" s="10">
        <f>(((I3111/60)/60)/24)+DATE(1970,1,1)</f>
        <v>42145.656539351854</v>
      </c>
      <c r="U3111" s="5">
        <f>P3111/3304</f>
        <v>8.0205811138014532E-3</v>
      </c>
      <c r="V3111" s="5">
        <f>L3111/26457</f>
        <v>1.5118872132138944E-4</v>
      </c>
    </row>
    <row r="3112" spans="1:22" ht="80" x14ac:dyDescent="0.2">
      <c r="A3112">
        <v>984</v>
      </c>
      <c r="B3112" s="3" t="s">
        <v>985</v>
      </c>
      <c r="C3112" s="3" t="s">
        <v>5094</v>
      </c>
      <c r="D3112">
        <v>10000</v>
      </c>
      <c r="E3112">
        <v>106</v>
      </c>
      <c r="F3112" t="s">
        <v>8221</v>
      </c>
      <c r="G3112" t="s">
        <v>8224</v>
      </c>
      <c r="H3112" t="s">
        <v>8246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8273</v>
      </c>
      <c r="O3112" s="5">
        <f>E3112/D3112</f>
        <v>1.06E-2</v>
      </c>
      <c r="P3112" s="6">
        <f>IF(E3112=0,0,E3112/L3112)</f>
        <v>35.333333333333336</v>
      </c>
      <c r="Q3112" t="str">
        <f>LEFT(N3112,FIND("/",N3112)-1)</f>
        <v>technology</v>
      </c>
      <c r="R3112" t="str">
        <f>RIGHT(N3112,LEN(N3112)-FIND("/",N3112))</f>
        <v>wearables</v>
      </c>
      <c r="S3112" s="10">
        <f>(((J3112/60)/60)/24)+DATE(1970,1,1)</f>
        <v>42061.11583333333</v>
      </c>
      <c r="T3112" s="10">
        <f>(((I3112/60)/60)/24)+DATE(1970,1,1)</f>
        <v>42091.074166666673</v>
      </c>
      <c r="U3112" s="5">
        <f>P3112/3304</f>
        <v>1.0694108151735271E-2</v>
      </c>
      <c r="V3112" s="5">
        <f>L3112/26457</f>
        <v>1.1339154099104207E-4</v>
      </c>
    </row>
    <row r="3113" spans="1:22" ht="48" x14ac:dyDescent="0.2">
      <c r="A3113">
        <v>571</v>
      </c>
      <c r="B3113" s="3" t="s">
        <v>572</v>
      </c>
      <c r="C3113" s="3" t="s">
        <v>4681</v>
      </c>
      <c r="D3113">
        <v>25000</v>
      </c>
      <c r="E3113">
        <v>106</v>
      </c>
      <c r="F3113" t="s">
        <v>8221</v>
      </c>
      <c r="G3113" t="s">
        <v>8224</v>
      </c>
      <c r="H3113" t="s">
        <v>8246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8272</v>
      </c>
      <c r="O3113" s="5">
        <f>E3113/D3113</f>
        <v>4.2399999999999998E-3</v>
      </c>
      <c r="P3113" s="6">
        <f>IF(E3113=0,0,E3113/L3113)</f>
        <v>53</v>
      </c>
      <c r="Q3113" t="str">
        <f>LEFT(N3113,FIND("/",N3113)-1)</f>
        <v>technology</v>
      </c>
      <c r="R3113" t="str">
        <f>RIGHT(N3113,LEN(N3113)-FIND("/",N3113))</f>
        <v>web</v>
      </c>
      <c r="S3113" s="10">
        <f>(((J3113/60)/60)/24)+DATE(1970,1,1)</f>
        <v>42192.816238425927</v>
      </c>
      <c r="T3113" s="10">
        <f>(((I3113/60)/60)/24)+DATE(1970,1,1)</f>
        <v>42212.165972222225</v>
      </c>
      <c r="U3113" s="5">
        <f>P3113/3304</f>
        <v>1.6041162227602906E-2</v>
      </c>
      <c r="V3113" s="5">
        <f>L3113/26457</f>
        <v>7.5594360660694718E-5</v>
      </c>
    </row>
    <row r="3114" spans="1:22" ht="32" x14ac:dyDescent="0.2">
      <c r="A3114">
        <v>1405</v>
      </c>
      <c r="B3114" s="3" t="s">
        <v>1406</v>
      </c>
      <c r="C3114" s="3" t="s">
        <v>5515</v>
      </c>
      <c r="D3114">
        <v>25000</v>
      </c>
      <c r="E3114">
        <v>105</v>
      </c>
      <c r="F3114" t="s">
        <v>8221</v>
      </c>
      <c r="G3114" t="s">
        <v>8224</v>
      </c>
      <c r="H3114" t="s">
        <v>8246</v>
      </c>
      <c r="I3114">
        <v>1417195201</v>
      </c>
      <c r="J3114">
        <v>1414599601</v>
      </c>
      <c r="K3114" t="b">
        <v>1</v>
      </c>
      <c r="L3114">
        <v>17</v>
      </c>
      <c r="M3114" t="b">
        <v>0</v>
      </c>
      <c r="N3114" t="s">
        <v>8287</v>
      </c>
      <c r="O3114" s="5">
        <f>E3114/D3114</f>
        <v>4.1999999999999997E-3</v>
      </c>
      <c r="P3114" s="6">
        <f>IF(E3114=0,0,E3114/L3114)</f>
        <v>6.1764705882352944</v>
      </c>
      <c r="Q3114" t="str">
        <f>LEFT(N3114,FIND("/",N3114)-1)</f>
        <v>publishing</v>
      </c>
      <c r="R3114" t="str">
        <f>RIGHT(N3114,LEN(N3114)-FIND("/",N3114))</f>
        <v>translations</v>
      </c>
      <c r="S3114" s="10">
        <f>(((J3114/60)/60)/24)+DATE(1970,1,1)</f>
        <v>41941.680567129632</v>
      </c>
      <c r="T3114" s="10">
        <f>(((I3114/60)/60)/24)+DATE(1970,1,1)</f>
        <v>41971.722233796296</v>
      </c>
      <c r="U3114" s="5">
        <f>P3114/3304</f>
        <v>1.8693918245264209E-3</v>
      </c>
      <c r="V3114" s="5">
        <f>L3114/26457</f>
        <v>6.4255206561590508E-4</v>
      </c>
    </row>
    <row r="3115" spans="1:22" ht="48" x14ac:dyDescent="0.2">
      <c r="A3115">
        <v>1481</v>
      </c>
      <c r="B3115" s="3" t="s">
        <v>1482</v>
      </c>
      <c r="C3115" s="3" t="s">
        <v>5591</v>
      </c>
      <c r="D3115">
        <v>5000</v>
      </c>
      <c r="E3115">
        <v>105</v>
      </c>
      <c r="F3115" t="s">
        <v>8221</v>
      </c>
      <c r="G3115" t="s">
        <v>8229</v>
      </c>
      <c r="H3115" t="s">
        <v>8251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8275</v>
      </c>
      <c r="O3115" s="5">
        <f>E3115/D3115</f>
        <v>2.1000000000000001E-2</v>
      </c>
      <c r="P3115" s="6">
        <f>IF(E3115=0,0,E3115/L3115)</f>
        <v>17.5</v>
      </c>
      <c r="Q3115" t="str">
        <f>LEFT(N3115,FIND("/",N3115)-1)</f>
        <v>publishing</v>
      </c>
      <c r="R3115" t="str">
        <f>RIGHT(N3115,LEN(N3115)-FIND("/",N3115))</f>
        <v>fiction</v>
      </c>
      <c r="S3115" s="10">
        <f>(((J3115/60)/60)/24)+DATE(1970,1,1)</f>
        <v>41550.922974537039</v>
      </c>
      <c r="T3115" s="10">
        <f>(((I3115/60)/60)/24)+DATE(1970,1,1)</f>
        <v>41580.922974537039</v>
      </c>
      <c r="U3115" s="5">
        <f>P3115/3304</f>
        <v>5.2966101694915252E-3</v>
      </c>
      <c r="V3115" s="5">
        <f>L3115/26457</f>
        <v>2.2678308198208414E-4</v>
      </c>
    </row>
    <row r="3116" spans="1:22" ht="48" x14ac:dyDescent="0.2">
      <c r="A3116">
        <v>712</v>
      </c>
      <c r="B3116" s="3" t="s">
        <v>713</v>
      </c>
      <c r="C3116" s="3" t="s">
        <v>4822</v>
      </c>
      <c r="D3116">
        <v>48500</v>
      </c>
      <c r="E3116">
        <v>105</v>
      </c>
      <c r="F3116" t="s">
        <v>8221</v>
      </c>
      <c r="G3116" t="s">
        <v>8224</v>
      </c>
      <c r="H3116" t="s">
        <v>8246</v>
      </c>
      <c r="I3116">
        <v>1455466832</v>
      </c>
      <c r="J3116">
        <v>1452874832</v>
      </c>
      <c r="K3116" t="b">
        <v>0</v>
      </c>
      <c r="L3116">
        <v>4</v>
      </c>
      <c r="M3116" t="b">
        <v>0</v>
      </c>
      <c r="N3116" t="s">
        <v>8273</v>
      </c>
      <c r="O3116" s="5">
        <f>E3116/D3116</f>
        <v>2.1649484536082476E-3</v>
      </c>
      <c r="P3116" s="6">
        <f>IF(E3116=0,0,E3116/L3116)</f>
        <v>26.25</v>
      </c>
      <c r="Q3116" t="str">
        <f>LEFT(N3116,FIND("/",N3116)-1)</f>
        <v>technology</v>
      </c>
      <c r="R3116" t="str">
        <f>RIGHT(N3116,LEN(N3116)-FIND("/",N3116))</f>
        <v>wearables</v>
      </c>
      <c r="S3116" s="10">
        <f>(((J3116/60)/60)/24)+DATE(1970,1,1)</f>
        <v>42384.680925925932</v>
      </c>
      <c r="T3116" s="10">
        <f>(((I3116/60)/60)/24)+DATE(1970,1,1)</f>
        <v>42414.680925925932</v>
      </c>
      <c r="U3116" s="5">
        <f>P3116/3304</f>
        <v>7.9449152542372878E-3</v>
      </c>
      <c r="V3116" s="5">
        <f>L3116/26457</f>
        <v>1.5118872132138944E-4</v>
      </c>
    </row>
    <row r="3117" spans="1:22" ht="48" x14ac:dyDescent="0.2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8304</v>
      </c>
      <c r="O3117" s="5">
        <f>E3117/D3117</f>
        <v>0.105</v>
      </c>
      <c r="P3117" s="6">
        <f>IF(E3117=0,0,E3117/L3117)</f>
        <v>52.5</v>
      </c>
      <c r="Q3117" t="str">
        <f>LEFT(N3117,FIND("/",N3117)-1)</f>
        <v>publishing</v>
      </c>
      <c r="R3117" t="str">
        <f>RIGHT(N3117,LEN(N3117)-FIND("/",N3117))</f>
        <v>children's books</v>
      </c>
      <c r="S3117" s="10">
        <f>(((J3117/60)/60)/24)+DATE(1970,1,1)</f>
        <v>42524.36650462963</v>
      </c>
      <c r="T3117" s="10">
        <f>(((I3117/60)/60)/24)+DATE(1970,1,1)</f>
        <v>42567.36650462963</v>
      </c>
      <c r="U3117" s="5">
        <f>P3117/3304</f>
        <v>1.5889830508474576E-2</v>
      </c>
      <c r="V3117" s="5">
        <f>L3117/26457</f>
        <v>7.5594360660694718E-5</v>
      </c>
    </row>
    <row r="3118" spans="1:22" ht="48" x14ac:dyDescent="0.2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8303</v>
      </c>
      <c r="O3118" s="5">
        <f>E3118/D3118</f>
        <v>4.7727272727272731E-3</v>
      </c>
      <c r="P3118" s="6">
        <f>IF(E3118=0,0,E3118/L3118)</f>
        <v>52.5</v>
      </c>
      <c r="Q3118" t="str">
        <f>LEFT(N3118,FIND("/",N3118)-1)</f>
        <v>theater</v>
      </c>
      <c r="R3118" t="str">
        <f>RIGHT(N3118,LEN(N3118)-FIND("/",N3118))</f>
        <v>spaces</v>
      </c>
      <c r="S3118" s="10">
        <f>(((J3118/60)/60)/24)+DATE(1970,1,1)</f>
        <v>42766.956921296296</v>
      </c>
      <c r="T3118" s="10">
        <f>(((I3118/60)/60)/24)+DATE(1970,1,1)</f>
        <v>42796.956921296296</v>
      </c>
      <c r="U3118" s="5">
        <f>P3118/3304</f>
        <v>1.5889830508474576E-2</v>
      </c>
      <c r="V3118" s="5">
        <f>L3118/26457</f>
        <v>7.5594360660694718E-5</v>
      </c>
    </row>
    <row r="3119" spans="1:22" ht="48" x14ac:dyDescent="0.2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8271</v>
      </c>
      <c r="O3119" s="5">
        <f>E3119/D3119</f>
        <v>1.0500000000000001E-2</v>
      </c>
      <c r="P3119" s="6">
        <f>IF(E3119=0,0,E3119/L3119)</f>
        <v>52.5</v>
      </c>
      <c r="Q3119" t="str">
        <f>LEFT(N3119,FIND("/",N3119)-1)</f>
        <v>theater</v>
      </c>
      <c r="R3119" t="str">
        <f>RIGHT(N3119,LEN(N3119)-FIND("/",N3119))</f>
        <v>plays</v>
      </c>
      <c r="S3119" s="10">
        <f>(((J3119/60)/60)/24)+DATE(1970,1,1)</f>
        <v>41856.672152777777</v>
      </c>
      <c r="T3119" s="10">
        <f>(((I3119/60)/60)/24)+DATE(1970,1,1)</f>
        <v>41886.672152777777</v>
      </c>
      <c r="U3119" s="5">
        <f>P3119/3304</f>
        <v>1.5889830508474576E-2</v>
      </c>
      <c r="V3119" s="5">
        <f>L3119/26457</f>
        <v>7.5594360660694718E-5</v>
      </c>
    </row>
    <row r="3120" spans="1:22" ht="48" x14ac:dyDescent="0.2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5">
        <f>E3120/D3120</f>
        <v>1.7333333333333333E-2</v>
      </c>
      <c r="P3120" s="6">
        <f>IF(E3120=0,0,E3120/L3120)</f>
        <v>34.666666666666664</v>
      </c>
      <c r="Q3120" t="str">
        <f>LEFT(N3120,FIND("/",N3120)-1)</f>
        <v>games</v>
      </c>
      <c r="R3120" t="str">
        <f>RIGHT(N3120,LEN(N3120)-FIND("/",N3120))</f>
        <v>video games</v>
      </c>
      <c r="S3120" s="10">
        <f>(((J3120/60)/60)/24)+DATE(1970,1,1)</f>
        <v>41361.886469907404</v>
      </c>
      <c r="T3120" s="10">
        <f>(((I3120/60)/60)/24)+DATE(1970,1,1)</f>
        <v>41391.886469907404</v>
      </c>
      <c r="U3120" s="5">
        <f>P3120/3304</f>
        <v>1.049233252623083E-2</v>
      </c>
      <c r="V3120" s="5">
        <f>L3120/26457</f>
        <v>1.1339154099104207E-4</v>
      </c>
    </row>
    <row r="3121" spans="1:22" ht="48" x14ac:dyDescent="0.2">
      <c r="A3121">
        <v>3192</v>
      </c>
      <c r="B3121" s="3" t="s">
        <v>3192</v>
      </c>
      <c r="C3121" s="3" t="s">
        <v>7302</v>
      </c>
      <c r="D3121">
        <v>10000</v>
      </c>
      <c r="E3121">
        <v>102</v>
      </c>
      <c r="F3121" t="s">
        <v>8221</v>
      </c>
      <c r="G3121" t="s">
        <v>8225</v>
      </c>
      <c r="H3121" t="s">
        <v>8247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8305</v>
      </c>
      <c r="O3121" s="5">
        <f>E3121/D3121</f>
        <v>1.0200000000000001E-2</v>
      </c>
      <c r="P3121" s="6">
        <f>IF(E3121=0,0,E3121/L3121)</f>
        <v>12.75</v>
      </c>
      <c r="Q3121" t="str">
        <f>LEFT(N3121,FIND("/",N3121)-1)</f>
        <v>theater</v>
      </c>
      <c r="R3121" t="str">
        <f>RIGHT(N3121,LEN(N3121)-FIND("/",N3121))</f>
        <v>musical</v>
      </c>
      <c r="S3121" s="10">
        <f>(((J3121/60)/60)/24)+DATE(1970,1,1)</f>
        <v>42018.94049768518</v>
      </c>
      <c r="T3121" s="10">
        <f>(((I3121/60)/60)/24)+DATE(1970,1,1)</f>
        <v>42063.916666666672</v>
      </c>
      <c r="U3121" s="5">
        <f>P3121/3304</f>
        <v>3.858958837772397E-3</v>
      </c>
      <c r="V3121" s="5">
        <f>L3121/26457</f>
        <v>3.0237744264277887E-4</v>
      </c>
    </row>
    <row r="3122" spans="1:22" ht="32" x14ac:dyDescent="0.2">
      <c r="A3122">
        <v>1916</v>
      </c>
      <c r="B3122" s="3" t="s">
        <v>1917</v>
      </c>
      <c r="C3122" s="3" t="s">
        <v>6026</v>
      </c>
      <c r="D3122">
        <v>20000</v>
      </c>
      <c r="E3122">
        <v>102</v>
      </c>
      <c r="F3122" t="s">
        <v>8221</v>
      </c>
      <c r="G3122" t="s">
        <v>8224</v>
      </c>
      <c r="H3122" t="s">
        <v>8246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8294</v>
      </c>
      <c r="O3122" s="5">
        <f>E3122/D3122</f>
        <v>5.1000000000000004E-3</v>
      </c>
      <c r="P3122" s="6">
        <f>IF(E3122=0,0,E3122/L3122)</f>
        <v>17</v>
      </c>
      <c r="Q3122" t="str">
        <f>LEFT(N3122,FIND("/",N3122)-1)</f>
        <v>technology</v>
      </c>
      <c r="R3122" t="str">
        <f>RIGHT(N3122,LEN(N3122)-FIND("/",N3122))</f>
        <v>gadgets</v>
      </c>
      <c r="S3122" s="10">
        <f>(((J3122/60)/60)/24)+DATE(1970,1,1)</f>
        <v>42656.717303240745</v>
      </c>
      <c r="T3122" s="10">
        <f>(((I3122/60)/60)/24)+DATE(1970,1,1)</f>
        <v>42681.758969907409</v>
      </c>
      <c r="U3122" s="5">
        <f>P3122/3304</f>
        <v>5.145278450363196E-3</v>
      </c>
      <c r="V3122" s="5">
        <f>L3122/26457</f>
        <v>2.2678308198208414E-4</v>
      </c>
    </row>
    <row r="3123" spans="1:22" ht="48" x14ac:dyDescent="0.2">
      <c r="A3123">
        <v>1550</v>
      </c>
      <c r="B3123" s="3" t="s">
        <v>1551</v>
      </c>
      <c r="C3123" s="3" t="s">
        <v>5660</v>
      </c>
      <c r="D3123">
        <v>750</v>
      </c>
      <c r="E3123">
        <v>101</v>
      </c>
      <c r="F3123" t="s">
        <v>8221</v>
      </c>
      <c r="G3123" t="s">
        <v>8225</v>
      </c>
      <c r="H3123" t="s">
        <v>8247</v>
      </c>
      <c r="I3123">
        <v>1463050034</v>
      </c>
      <c r="J3123">
        <v>1460458034</v>
      </c>
      <c r="K3123" t="b">
        <v>0</v>
      </c>
      <c r="L3123">
        <v>7</v>
      </c>
      <c r="M3123" t="b">
        <v>0</v>
      </c>
      <c r="N3123" t="s">
        <v>8289</v>
      </c>
      <c r="O3123" s="5">
        <f>E3123/D3123</f>
        <v>0.13466666666666666</v>
      </c>
      <c r="P3123" s="6">
        <f>IF(E3123=0,0,E3123/L3123)</f>
        <v>14.428571428571429</v>
      </c>
      <c r="Q3123" t="str">
        <f>LEFT(N3123,FIND("/",N3123)-1)</f>
        <v>photography</v>
      </c>
      <c r="R3123" t="str">
        <f>RIGHT(N3123,LEN(N3123)-FIND("/",N3123))</f>
        <v>nature</v>
      </c>
      <c r="S3123" s="10">
        <f>(((J3123/60)/60)/24)+DATE(1970,1,1)</f>
        <v>42472.449467592596</v>
      </c>
      <c r="T3123" s="10">
        <f>(((I3123/60)/60)/24)+DATE(1970,1,1)</f>
        <v>42502.449467592596</v>
      </c>
      <c r="U3123" s="5">
        <f>P3123/3304</f>
        <v>4.367001037703217E-3</v>
      </c>
      <c r="V3123" s="5">
        <f>L3123/26457</f>
        <v>2.6458026231243148E-4</v>
      </c>
    </row>
    <row r="3124" spans="1:22" ht="48" x14ac:dyDescent="0.2">
      <c r="A3124">
        <v>640</v>
      </c>
      <c r="B3124" s="3" t="s">
        <v>641</v>
      </c>
      <c r="C3124" s="3" t="s">
        <v>4750</v>
      </c>
      <c r="D3124">
        <v>70</v>
      </c>
      <c r="E3124">
        <v>101</v>
      </c>
      <c r="F3124" t="s">
        <v>8219</v>
      </c>
      <c r="G3124" t="s">
        <v>8230</v>
      </c>
      <c r="H3124" t="s">
        <v>8249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8273</v>
      </c>
      <c r="O3124" s="5">
        <f>E3124/D3124</f>
        <v>1.4428571428571428</v>
      </c>
      <c r="P3124" s="6">
        <f>IF(E3124=0,0,E3124/L3124)</f>
        <v>50.5</v>
      </c>
      <c r="Q3124" t="str">
        <f>LEFT(N3124,FIND("/",N3124)-1)</f>
        <v>technology</v>
      </c>
      <c r="R3124" t="str">
        <f>RIGHT(N3124,LEN(N3124)-FIND("/",N3124))</f>
        <v>wearables</v>
      </c>
      <c r="S3124" s="10">
        <f>(((J3124/60)/60)/24)+DATE(1970,1,1)</f>
        <v>42683.420312500006</v>
      </c>
      <c r="T3124" s="10">
        <f>(((I3124/60)/60)/24)+DATE(1970,1,1)</f>
        <v>42698.958333333328</v>
      </c>
      <c r="U3124" s="5">
        <f>P3124/3304</f>
        <v>1.5284503631961259E-2</v>
      </c>
      <c r="V3124" s="5">
        <f>L3124/26457</f>
        <v>7.5594360660694718E-5</v>
      </c>
    </row>
    <row r="3125" spans="1:22" ht="48" x14ac:dyDescent="0.2">
      <c r="A3125">
        <v>861</v>
      </c>
      <c r="B3125" s="3" t="s">
        <v>862</v>
      </c>
      <c r="C3125" s="3" t="s">
        <v>4971</v>
      </c>
      <c r="D3125">
        <v>4500</v>
      </c>
      <c r="E3125">
        <v>101</v>
      </c>
      <c r="F3125" t="s">
        <v>8221</v>
      </c>
      <c r="G3125" t="s">
        <v>8224</v>
      </c>
      <c r="H3125" t="s">
        <v>8246</v>
      </c>
      <c r="I3125">
        <v>1474067404</v>
      </c>
      <c r="J3125">
        <v>1471475404</v>
      </c>
      <c r="K3125" t="b">
        <v>0</v>
      </c>
      <c r="L3125">
        <v>2</v>
      </c>
      <c r="M3125" t="b">
        <v>0</v>
      </c>
      <c r="N3125" t="s">
        <v>8278</v>
      </c>
      <c r="O3125" s="5">
        <f>E3125/D3125</f>
        <v>2.2444444444444444E-2</v>
      </c>
      <c r="P3125" s="6">
        <f>IF(E3125=0,0,E3125/L3125)</f>
        <v>50.5</v>
      </c>
      <c r="Q3125" t="str">
        <f>LEFT(N3125,FIND("/",N3125)-1)</f>
        <v>music</v>
      </c>
      <c r="R3125" t="str">
        <f>RIGHT(N3125,LEN(N3125)-FIND("/",N3125))</f>
        <v>jazz</v>
      </c>
      <c r="S3125" s="10">
        <f>(((J3125/60)/60)/24)+DATE(1970,1,1)</f>
        <v>42599.965324074074</v>
      </c>
      <c r="T3125" s="10">
        <f>(((I3125/60)/60)/24)+DATE(1970,1,1)</f>
        <v>42629.965324074074</v>
      </c>
      <c r="U3125" s="5">
        <f>P3125/3304</f>
        <v>1.5284503631961259E-2</v>
      </c>
      <c r="V3125" s="5">
        <f>L3125/26457</f>
        <v>7.5594360660694718E-5</v>
      </c>
    </row>
    <row r="3126" spans="1:22" ht="48" x14ac:dyDescent="0.2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5">
        <f>E3126/D3126</f>
        <v>3.3666666666666664E-2</v>
      </c>
      <c r="P3126" s="6">
        <f>IF(E3126=0,0,E3126/L3126)</f>
        <v>50.5</v>
      </c>
      <c r="Q3126" t="str">
        <f>LEFT(N3126,FIND("/",N3126)-1)</f>
        <v>theater</v>
      </c>
      <c r="R3126" t="str">
        <f>RIGHT(N3126,LEN(N3126)-FIND("/",N3126))</f>
        <v>plays</v>
      </c>
      <c r="S3126" s="10">
        <f>(((J3126/60)/60)/24)+DATE(1970,1,1)</f>
        <v>42615.142870370371</v>
      </c>
      <c r="T3126" s="10">
        <f>(((I3126/60)/60)/24)+DATE(1970,1,1)</f>
        <v>42645.142870370371</v>
      </c>
      <c r="U3126" s="5">
        <f>P3126/3304</f>
        <v>1.5284503631961259E-2</v>
      </c>
      <c r="V3126" s="5">
        <f>L3126/26457</f>
        <v>7.5594360660694718E-5</v>
      </c>
    </row>
    <row r="3127" spans="1:22" ht="48" x14ac:dyDescent="0.2">
      <c r="A3127">
        <v>1100</v>
      </c>
      <c r="B3127" s="3" t="s">
        <v>1101</v>
      </c>
      <c r="C3127" s="3" t="s">
        <v>5210</v>
      </c>
      <c r="D3127">
        <v>4000</v>
      </c>
      <c r="E3127">
        <v>100</v>
      </c>
      <c r="F3127" t="s">
        <v>8221</v>
      </c>
      <c r="G3127" t="s">
        <v>8236</v>
      </c>
      <c r="H3127" t="s">
        <v>8249</v>
      </c>
      <c r="I3127">
        <v>1455417571</v>
      </c>
      <c r="J3127">
        <v>1452825571</v>
      </c>
      <c r="K3127" t="b">
        <v>0</v>
      </c>
      <c r="L3127">
        <v>10</v>
      </c>
      <c r="M3127" t="b">
        <v>0</v>
      </c>
      <c r="N3127" t="s">
        <v>8282</v>
      </c>
      <c r="O3127" s="5">
        <f>E3127/D3127</f>
        <v>2.5000000000000001E-2</v>
      </c>
      <c r="P3127" s="6">
        <f>IF(E3127=0,0,E3127/L3127)</f>
        <v>10</v>
      </c>
      <c r="Q3127" t="str">
        <f>LEFT(N3127,FIND("/",N3127)-1)</f>
        <v>games</v>
      </c>
      <c r="R3127" t="str">
        <f>RIGHT(N3127,LEN(N3127)-FIND("/",N3127))</f>
        <v>video games</v>
      </c>
      <c r="S3127" s="10">
        <f>(((J3127/60)/60)/24)+DATE(1970,1,1)</f>
        <v>42384.110775462963</v>
      </c>
      <c r="T3127" s="10">
        <f>(((I3127/60)/60)/24)+DATE(1970,1,1)</f>
        <v>42414.110775462963</v>
      </c>
      <c r="U3127" s="5">
        <f>P3127/3304</f>
        <v>3.0266343825665859E-3</v>
      </c>
      <c r="V3127" s="5">
        <f>L3127/26457</f>
        <v>3.7797180330347355E-4</v>
      </c>
    </row>
    <row r="3128" spans="1:22" ht="48" x14ac:dyDescent="0.2">
      <c r="A3128">
        <v>4103</v>
      </c>
      <c r="B3128" s="3" t="s">
        <v>4099</v>
      </c>
      <c r="C3128" s="3" t="s">
        <v>8206</v>
      </c>
      <c r="D3128">
        <v>1000</v>
      </c>
      <c r="E3128">
        <v>100</v>
      </c>
      <c r="F3128" t="s">
        <v>8221</v>
      </c>
      <c r="G3128" t="s">
        <v>8224</v>
      </c>
      <c r="H3128" t="s">
        <v>8246</v>
      </c>
      <c r="I3128">
        <v>1440613920</v>
      </c>
      <c r="J3128">
        <v>1435953566</v>
      </c>
      <c r="K3128" t="b">
        <v>0</v>
      </c>
      <c r="L3128">
        <v>6</v>
      </c>
      <c r="M3128" t="b">
        <v>0</v>
      </c>
      <c r="N3128" t="s">
        <v>8271</v>
      </c>
      <c r="O3128" s="5">
        <f>E3128/D3128</f>
        <v>0.1</v>
      </c>
      <c r="P3128" s="6">
        <f>IF(E3128=0,0,E3128/L3128)</f>
        <v>16.666666666666668</v>
      </c>
      <c r="Q3128" t="str">
        <f>LEFT(N3128,FIND("/",N3128)-1)</f>
        <v>theater</v>
      </c>
      <c r="R3128" t="str">
        <f>RIGHT(N3128,LEN(N3128)-FIND("/",N3128))</f>
        <v>plays</v>
      </c>
      <c r="S3128" s="10">
        <f>(((J3128/60)/60)/24)+DATE(1970,1,1)</f>
        <v>42188.83293981482</v>
      </c>
      <c r="T3128" s="10">
        <f>(((I3128/60)/60)/24)+DATE(1970,1,1)</f>
        <v>42242.772222222222</v>
      </c>
      <c r="U3128" s="5">
        <f>P3128/3304</f>
        <v>5.0443906376109772E-3</v>
      </c>
      <c r="V3128" s="5">
        <f>L3128/26457</f>
        <v>2.2678308198208414E-4</v>
      </c>
    </row>
    <row r="3129" spans="1:22" ht="48" x14ac:dyDescent="0.2">
      <c r="A3129">
        <v>3576</v>
      </c>
      <c r="B3129" s="3" t="s">
        <v>3575</v>
      </c>
      <c r="C3129" s="3" t="s">
        <v>7686</v>
      </c>
      <c r="D3129">
        <v>100</v>
      </c>
      <c r="E3129">
        <v>100</v>
      </c>
      <c r="F3129" t="s">
        <v>8219</v>
      </c>
      <c r="G3129" t="s">
        <v>8224</v>
      </c>
      <c r="H3129" t="s">
        <v>8246</v>
      </c>
      <c r="I3129">
        <v>1480947054</v>
      </c>
      <c r="J3129">
        <v>1475759454</v>
      </c>
      <c r="K3129" t="b">
        <v>0</v>
      </c>
      <c r="L3129">
        <v>5</v>
      </c>
      <c r="M3129" t="b">
        <v>1</v>
      </c>
      <c r="N3129" t="s">
        <v>8271</v>
      </c>
      <c r="O3129" s="5">
        <f>E3129/D3129</f>
        <v>1</v>
      </c>
      <c r="P3129" s="6">
        <f>IF(E3129=0,0,E3129/L3129)</f>
        <v>20</v>
      </c>
      <c r="Q3129" t="str">
        <f>LEFT(N3129,FIND("/",N3129)-1)</f>
        <v>theater</v>
      </c>
      <c r="R3129" t="str">
        <f>RIGHT(N3129,LEN(N3129)-FIND("/",N3129))</f>
        <v>plays</v>
      </c>
      <c r="S3129" s="10">
        <f>(((J3129/60)/60)/24)+DATE(1970,1,1)</f>
        <v>42649.54923611111</v>
      </c>
      <c r="T3129" s="10">
        <f>(((I3129/60)/60)/24)+DATE(1970,1,1)</f>
        <v>42709.590902777782</v>
      </c>
      <c r="U3129" s="5">
        <f>P3129/3304</f>
        <v>6.0532687651331718E-3</v>
      </c>
      <c r="V3129" s="5">
        <f>L3129/26457</f>
        <v>1.8898590165173677E-4</v>
      </c>
    </row>
    <row r="3130" spans="1:22" ht="48" x14ac:dyDescent="0.2">
      <c r="A3130">
        <v>2766</v>
      </c>
      <c r="B3130" s="3" t="s">
        <v>2766</v>
      </c>
      <c r="C3130" s="3" t="s">
        <v>6876</v>
      </c>
      <c r="D3130">
        <v>5000</v>
      </c>
      <c r="E3130">
        <v>100</v>
      </c>
      <c r="F3130" t="s">
        <v>8221</v>
      </c>
      <c r="G3130" t="s">
        <v>8224</v>
      </c>
      <c r="H3130" t="s">
        <v>8246</v>
      </c>
      <c r="I3130">
        <v>1313078518</v>
      </c>
      <c r="J3130">
        <v>1310486518</v>
      </c>
      <c r="K3130" t="b">
        <v>0</v>
      </c>
      <c r="L3130">
        <v>4</v>
      </c>
      <c r="M3130" t="b">
        <v>0</v>
      </c>
      <c r="N3130" t="s">
        <v>8304</v>
      </c>
      <c r="O3130" s="5">
        <f>E3130/D3130</f>
        <v>0.02</v>
      </c>
      <c r="P3130" s="6">
        <f>IF(E3130=0,0,E3130/L3130)</f>
        <v>25</v>
      </c>
      <c r="Q3130" t="str">
        <f>LEFT(N3130,FIND("/",N3130)-1)</f>
        <v>publishing</v>
      </c>
      <c r="R3130" t="str">
        <f>RIGHT(N3130,LEN(N3130)-FIND("/",N3130))</f>
        <v>children's books</v>
      </c>
      <c r="S3130" s="10">
        <f>(((J3130/60)/60)/24)+DATE(1970,1,1)</f>
        <v>40736.668032407404</v>
      </c>
      <c r="T3130" s="10">
        <f>(((I3130/60)/60)/24)+DATE(1970,1,1)</f>
        <v>40766.668032407404</v>
      </c>
      <c r="U3130" s="5">
        <f>P3130/3304</f>
        <v>7.5665859564164649E-3</v>
      </c>
      <c r="V3130" s="5">
        <f>L3130/26457</f>
        <v>1.5118872132138944E-4</v>
      </c>
    </row>
    <row r="3131" spans="1:22" ht="48" x14ac:dyDescent="0.2">
      <c r="A3131">
        <v>3742</v>
      </c>
      <c r="B3131" s="3" t="s">
        <v>3739</v>
      </c>
      <c r="C3131" s="3" t="s">
        <v>7852</v>
      </c>
      <c r="D3131">
        <v>5000</v>
      </c>
      <c r="E3131">
        <v>100</v>
      </c>
      <c r="F3131" t="s">
        <v>8221</v>
      </c>
      <c r="G3131" t="s">
        <v>8224</v>
      </c>
      <c r="H3131" t="s">
        <v>8246</v>
      </c>
      <c r="I3131">
        <v>1409980144</v>
      </c>
      <c r="J3131">
        <v>1407388144</v>
      </c>
      <c r="K3131" t="b">
        <v>0</v>
      </c>
      <c r="L3131">
        <v>4</v>
      </c>
      <c r="M3131" t="b">
        <v>0</v>
      </c>
      <c r="N3131" t="s">
        <v>8271</v>
      </c>
      <c r="O3131" s="5">
        <f>E3131/D3131</f>
        <v>0.02</v>
      </c>
      <c r="P3131" s="6">
        <f>IF(E3131=0,0,E3131/L3131)</f>
        <v>25</v>
      </c>
      <c r="Q3131" t="str">
        <f>LEFT(N3131,FIND("/",N3131)-1)</f>
        <v>theater</v>
      </c>
      <c r="R3131" t="str">
        <f>RIGHT(N3131,LEN(N3131)-FIND("/",N3131))</f>
        <v>plays</v>
      </c>
      <c r="S3131" s="10">
        <f>(((J3131/60)/60)/24)+DATE(1970,1,1)</f>
        <v>41858.214629629627</v>
      </c>
      <c r="T3131" s="10">
        <f>(((I3131/60)/60)/24)+DATE(1970,1,1)</f>
        <v>41888.214629629627</v>
      </c>
      <c r="U3131" s="5">
        <f>P3131/3304</f>
        <v>7.5665859564164649E-3</v>
      </c>
      <c r="V3131" s="5">
        <f>L3131/26457</f>
        <v>1.5118872132138944E-4</v>
      </c>
    </row>
    <row r="3132" spans="1:22" ht="48" x14ac:dyDescent="0.2">
      <c r="A3132">
        <v>1183</v>
      </c>
      <c r="B3132" s="3" t="s">
        <v>1184</v>
      </c>
      <c r="C3132" s="3" t="s">
        <v>5293</v>
      </c>
      <c r="D3132">
        <v>2500</v>
      </c>
      <c r="E3132">
        <v>100</v>
      </c>
      <c r="F3132" t="s">
        <v>8221</v>
      </c>
      <c r="G3132" t="s">
        <v>8224</v>
      </c>
      <c r="H3132" t="s">
        <v>8246</v>
      </c>
      <c r="I3132">
        <v>1478059140</v>
      </c>
      <c r="J3132">
        <v>1476391223</v>
      </c>
      <c r="K3132" t="b">
        <v>0</v>
      </c>
      <c r="L3132">
        <v>3</v>
      </c>
      <c r="M3132" t="b">
        <v>0</v>
      </c>
      <c r="N3132" t="s">
        <v>8284</v>
      </c>
      <c r="O3132" s="5">
        <f>E3132/D3132</f>
        <v>0.04</v>
      </c>
      <c r="P3132" s="6">
        <f>IF(E3132=0,0,E3132/L3132)</f>
        <v>33.333333333333336</v>
      </c>
      <c r="Q3132" t="str">
        <f>LEFT(N3132,FIND("/",N3132)-1)</f>
        <v>food</v>
      </c>
      <c r="R3132" t="str">
        <f>RIGHT(N3132,LEN(N3132)-FIND("/",N3132))</f>
        <v>food trucks</v>
      </c>
      <c r="S3132" s="10">
        <f>(((J3132/60)/60)/24)+DATE(1970,1,1)</f>
        <v>42656.86137731481</v>
      </c>
      <c r="T3132" s="10">
        <f>(((I3132/60)/60)/24)+DATE(1970,1,1)</f>
        <v>42676.165972222225</v>
      </c>
      <c r="U3132" s="5">
        <f>P3132/3304</f>
        <v>1.0088781275221954E-2</v>
      </c>
      <c r="V3132" s="5">
        <f>L3132/26457</f>
        <v>1.1339154099104207E-4</v>
      </c>
    </row>
    <row r="3133" spans="1:22" ht="48" x14ac:dyDescent="0.2">
      <c r="A3133">
        <v>4020</v>
      </c>
      <c r="B3133" s="3" t="s">
        <v>4016</v>
      </c>
      <c r="C3133" s="3" t="s">
        <v>8125</v>
      </c>
      <c r="D3133">
        <v>600</v>
      </c>
      <c r="E3133">
        <v>100</v>
      </c>
      <c r="F3133" t="s">
        <v>8221</v>
      </c>
      <c r="G3133" t="s">
        <v>8224</v>
      </c>
      <c r="H3133" t="s">
        <v>8246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8271</v>
      </c>
      <c r="O3133" s="5">
        <f>E3133/D3133</f>
        <v>0.16666666666666666</v>
      </c>
      <c r="P3133" s="6">
        <f>IF(E3133=0,0,E3133/L3133)</f>
        <v>33.333333333333336</v>
      </c>
      <c r="Q3133" t="str">
        <f>LEFT(N3133,FIND("/",N3133)-1)</f>
        <v>theater</v>
      </c>
      <c r="R3133" t="str">
        <f>RIGHT(N3133,LEN(N3133)-FIND("/",N3133))</f>
        <v>plays</v>
      </c>
      <c r="S3133" s="10">
        <f>(((J3133/60)/60)/24)+DATE(1970,1,1)</f>
        <v>42057.190960648149</v>
      </c>
      <c r="T3133" s="10">
        <f>(((I3133/60)/60)/24)+DATE(1970,1,1)</f>
        <v>42087.149293981478</v>
      </c>
      <c r="U3133" s="5">
        <f>P3133/3304</f>
        <v>1.0088781275221954E-2</v>
      </c>
      <c r="V3133" s="5">
        <f>L3133/26457</f>
        <v>1.1339154099104207E-4</v>
      </c>
    </row>
    <row r="3134" spans="1:22" ht="48" x14ac:dyDescent="0.2">
      <c r="A3134">
        <v>1170</v>
      </c>
      <c r="B3134" s="3" t="s">
        <v>1171</v>
      </c>
      <c r="C3134" s="3" t="s">
        <v>5280</v>
      </c>
      <c r="D3134">
        <v>25000</v>
      </c>
      <c r="E3134">
        <v>100</v>
      </c>
      <c r="F3134" t="s">
        <v>8221</v>
      </c>
      <c r="G3134" t="s">
        <v>8225</v>
      </c>
      <c r="H3134" t="s">
        <v>8247</v>
      </c>
      <c r="I3134">
        <v>1433021171</v>
      </c>
      <c r="J3134">
        <v>1430429171</v>
      </c>
      <c r="K3134" t="b">
        <v>0</v>
      </c>
      <c r="L3134">
        <v>2</v>
      </c>
      <c r="M3134" t="b">
        <v>0</v>
      </c>
      <c r="N3134" t="s">
        <v>8284</v>
      </c>
      <c r="O3134" s="5">
        <f>E3134/D3134</f>
        <v>4.0000000000000001E-3</v>
      </c>
      <c r="P3134" s="6">
        <f>IF(E3134=0,0,E3134/L3134)</f>
        <v>50</v>
      </c>
      <c r="Q3134" t="str">
        <f>LEFT(N3134,FIND("/",N3134)-1)</f>
        <v>food</v>
      </c>
      <c r="R3134" t="str">
        <f>RIGHT(N3134,LEN(N3134)-FIND("/",N3134))</f>
        <v>food trucks</v>
      </c>
      <c r="S3134" s="10">
        <f>(((J3134/60)/60)/24)+DATE(1970,1,1)</f>
        <v>42124.893182870372</v>
      </c>
      <c r="T3134" s="10">
        <f>(((I3134/60)/60)/24)+DATE(1970,1,1)</f>
        <v>42154.893182870372</v>
      </c>
      <c r="U3134" s="5">
        <f>P3134/3304</f>
        <v>1.513317191283293E-2</v>
      </c>
      <c r="V3134" s="5">
        <f>L3134/26457</f>
        <v>7.5594360660694718E-5</v>
      </c>
    </row>
    <row r="3135" spans="1:22" ht="48" x14ac:dyDescent="0.2">
      <c r="A3135">
        <v>2368</v>
      </c>
      <c r="B3135" s="3" t="s">
        <v>2369</v>
      </c>
      <c r="C3135" s="3" t="s">
        <v>6478</v>
      </c>
      <c r="D3135">
        <v>40000</v>
      </c>
      <c r="E3135">
        <v>100</v>
      </c>
      <c r="F3135" t="s">
        <v>8220</v>
      </c>
      <c r="G3135" t="s">
        <v>8224</v>
      </c>
      <c r="H3135" t="s">
        <v>8246</v>
      </c>
      <c r="I3135">
        <v>1429028365</v>
      </c>
      <c r="J3135">
        <v>1425143965</v>
      </c>
      <c r="K3135" t="b">
        <v>0</v>
      </c>
      <c r="L3135">
        <v>2</v>
      </c>
      <c r="M3135" t="b">
        <v>0</v>
      </c>
      <c r="N3135" t="s">
        <v>8272</v>
      </c>
      <c r="O3135" s="5">
        <f>E3135/D3135</f>
        <v>2.5000000000000001E-3</v>
      </c>
      <c r="P3135" s="6">
        <f>IF(E3135=0,0,E3135/L3135)</f>
        <v>50</v>
      </c>
      <c r="Q3135" t="str">
        <f>LEFT(N3135,FIND("/",N3135)-1)</f>
        <v>technology</v>
      </c>
      <c r="R3135" t="str">
        <f>RIGHT(N3135,LEN(N3135)-FIND("/",N3135))</f>
        <v>web</v>
      </c>
      <c r="S3135" s="10">
        <f>(((J3135/60)/60)/24)+DATE(1970,1,1)</f>
        <v>42063.721817129626</v>
      </c>
      <c r="T3135" s="10">
        <f>(((I3135/60)/60)/24)+DATE(1970,1,1)</f>
        <v>42108.680150462969</v>
      </c>
      <c r="U3135" s="5">
        <f>P3135/3304</f>
        <v>1.513317191283293E-2</v>
      </c>
      <c r="V3135" s="5">
        <f>L3135/26457</f>
        <v>7.5594360660694718E-5</v>
      </c>
    </row>
    <row r="3136" spans="1:22" ht="48" x14ac:dyDescent="0.2">
      <c r="A3136">
        <v>218</v>
      </c>
      <c r="B3136" s="3" t="s">
        <v>220</v>
      </c>
      <c r="C3136" s="3" t="s">
        <v>4328</v>
      </c>
      <c r="D3136">
        <v>5000</v>
      </c>
      <c r="E3136">
        <v>100</v>
      </c>
      <c r="F3136" t="s">
        <v>8221</v>
      </c>
      <c r="G3136" t="s">
        <v>8224</v>
      </c>
      <c r="H3136" t="s">
        <v>8246</v>
      </c>
      <c r="I3136">
        <v>1431702289</v>
      </c>
      <c r="J3136">
        <v>1426518289</v>
      </c>
      <c r="K3136" t="b">
        <v>0</v>
      </c>
      <c r="L3136">
        <v>1</v>
      </c>
      <c r="M3136" t="b">
        <v>0</v>
      </c>
      <c r="N3136" t="s">
        <v>8268</v>
      </c>
      <c r="O3136" s="5">
        <f>E3136/D3136</f>
        <v>0.02</v>
      </c>
      <c r="P3136" s="6">
        <f>IF(E3136=0,0,E3136/L3136)</f>
        <v>100</v>
      </c>
      <c r="Q3136" t="str">
        <f>LEFT(N3136,FIND("/",N3136)-1)</f>
        <v>film &amp; video</v>
      </c>
      <c r="R3136" t="str">
        <f>RIGHT(N3136,LEN(N3136)-FIND("/",N3136))</f>
        <v>drama</v>
      </c>
      <c r="S3136" s="10">
        <f>(((J3136/60)/60)/24)+DATE(1970,1,1)</f>
        <v>42079.628344907411</v>
      </c>
      <c r="T3136" s="10">
        <f>(((I3136/60)/60)/24)+DATE(1970,1,1)</f>
        <v>42139.628344907411</v>
      </c>
      <c r="U3136" s="5">
        <f>P3136/3304</f>
        <v>3.026634382566586E-2</v>
      </c>
      <c r="V3136" s="5">
        <f>L3136/26457</f>
        <v>3.7797180330347359E-5</v>
      </c>
    </row>
    <row r="3137" spans="1:22" ht="32" x14ac:dyDescent="0.2">
      <c r="A3137">
        <v>600</v>
      </c>
      <c r="B3137" s="3" t="s">
        <v>601</v>
      </c>
      <c r="C3137" s="3" t="s">
        <v>4710</v>
      </c>
      <c r="D3137">
        <v>5000</v>
      </c>
      <c r="E3137">
        <v>100</v>
      </c>
      <c r="F3137" t="s">
        <v>8220</v>
      </c>
      <c r="G3137" t="s">
        <v>8224</v>
      </c>
      <c r="H3137" t="s">
        <v>8246</v>
      </c>
      <c r="I3137">
        <v>1431198562</v>
      </c>
      <c r="J3137">
        <v>1426014562</v>
      </c>
      <c r="K3137" t="b">
        <v>0</v>
      </c>
      <c r="L3137">
        <v>1</v>
      </c>
      <c r="M3137" t="b">
        <v>0</v>
      </c>
      <c r="N3137" t="s">
        <v>8272</v>
      </c>
      <c r="O3137" s="5">
        <f>E3137/D3137</f>
        <v>0.02</v>
      </c>
      <c r="P3137" s="6">
        <f>IF(E3137=0,0,E3137/L3137)</f>
        <v>100</v>
      </c>
      <c r="Q3137" t="str">
        <f>LEFT(N3137,FIND("/",N3137)-1)</f>
        <v>technology</v>
      </c>
      <c r="R3137" t="str">
        <f>RIGHT(N3137,LEN(N3137)-FIND("/",N3137))</f>
        <v>web</v>
      </c>
      <c r="S3137" s="10">
        <f>(((J3137/60)/60)/24)+DATE(1970,1,1)</f>
        <v>42073.798171296294</v>
      </c>
      <c r="T3137" s="10">
        <f>(((I3137/60)/60)/24)+DATE(1970,1,1)</f>
        <v>42133.798171296294</v>
      </c>
      <c r="U3137" s="5">
        <f>P3137/3304</f>
        <v>3.026634382566586E-2</v>
      </c>
      <c r="V3137" s="5">
        <f>L3137/26457</f>
        <v>3.7797180330347359E-5</v>
      </c>
    </row>
    <row r="3138" spans="1:22" ht="16" x14ac:dyDescent="0.2">
      <c r="A3138">
        <v>919</v>
      </c>
      <c r="B3138" s="3" t="s">
        <v>920</v>
      </c>
      <c r="C3138" s="3" t="s">
        <v>5029</v>
      </c>
      <c r="D3138">
        <v>20000</v>
      </c>
      <c r="E3138">
        <v>100</v>
      </c>
      <c r="F3138" t="s">
        <v>8221</v>
      </c>
      <c r="G3138" t="s">
        <v>8224</v>
      </c>
      <c r="H3138" t="s">
        <v>8246</v>
      </c>
      <c r="I3138">
        <v>1355930645</v>
      </c>
      <c r="J3138">
        <v>1352906645</v>
      </c>
      <c r="K3138" t="b">
        <v>0</v>
      </c>
      <c r="L3138">
        <v>1</v>
      </c>
      <c r="M3138" t="b">
        <v>0</v>
      </c>
      <c r="N3138" t="s">
        <v>8278</v>
      </c>
      <c r="O3138" s="5">
        <f>E3138/D3138</f>
        <v>5.0000000000000001E-3</v>
      </c>
      <c r="P3138" s="6">
        <f>IF(E3138=0,0,E3138/L3138)</f>
        <v>100</v>
      </c>
      <c r="Q3138" t="str">
        <f>LEFT(N3138,FIND("/",N3138)-1)</f>
        <v>music</v>
      </c>
      <c r="R3138" t="str">
        <f>RIGHT(N3138,LEN(N3138)-FIND("/",N3138))</f>
        <v>jazz</v>
      </c>
      <c r="S3138" s="10">
        <f>(((J3138/60)/60)/24)+DATE(1970,1,1)</f>
        <v>41227.641724537039</v>
      </c>
      <c r="T3138" s="10">
        <f>(((I3138/60)/60)/24)+DATE(1970,1,1)</f>
        <v>41262.641724537039</v>
      </c>
      <c r="U3138" s="5">
        <f>P3138/3304</f>
        <v>3.026634382566586E-2</v>
      </c>
      <c r="V3138" s="5">
        <f>L3138/26457</f>
        <v>3.7797180330347359E-5</v>
      </c>
    </row>
    <row r="3139" spans="1:22" ht="48" x14ac:dyDescent="0.2">
      <c r="A3139">
        <v>1145</v>
      </c>
      <c r="B3139" s="3" t="s">
        <v>1146</v>
      </c>
      <c r="C3139" s="3" t="s">
        <v>5255</v>
      </c>
      <c r="D3139">
        <v>80000</v>
      </c>
      <c r="E3139">
        <v>100</v>
      </c>
      <c r="F3139" t="s">
        <v>8221</v>
      </c>
      <c r="G3139" t="s">
        <v>8224</v>
      </c>
      <c r="H3139" t="s">
        <v>8246</v>
      </c>
      <c r="I3139">
        <v>1412272592</v>
      </c>
      <c r="J3139">
        <v>1407088592</v>
      </c>
      <c r="K3139" t="b">
        <v>0</v>
      </c>
      <c r="L3139">
        <v>1</v>
      </c>
      <c r="M3139" t="b">
        <v>0</v>
      </c>
      <c r="N3139" t="s">
        <v>8284</v>
      </c>
      <c r="O3139" s="5">
        <f>E3139/D3139</f>
        <v>1.25E-3</v>
      </c>
      <c r="P3139" s="6">
        <f>IF(E3139=0,0,E3139/L3139)</f>
        <v>100</v>
      </c>
      <c r="Q3139" t="str">
        <f>LEFT(N3139,FIND("/",N3139)-1)</f>
        <v>food</v>
      </c>
      <c r="R3139" t="str">
        <f>RIGHT(N3139,LEN(N3139)-FIND("/",N3139))</f>
        <v>food trucks</v>
      </c>
      <c r="S3139" s="10">
        <f>(((J3139/60)/60)/24)+DATE(1970,1,1)</f>
        <v>41854.747592592597</v>
      </c>
      <c r="T3139" s="10">
        <f>(((I3139/60)/60)/24)+DATE(1970,1,1)</f>
        <v>41914.747592592597</v>
      </c>
      <c r="U3139" s="5">
        <f>P3139/3304</f>
        <v>3.026634382566586E-2</v>
      </c>
      <c r="V3139" s="5">
        <f>L3139/26457</f>
        <v>3.7797180330347359E-5</v>
      </c>
    </row>
    <row r="3140" spans="1:22" ht="48" x14ac:dyDescent="0.2">
      <c r="A3140">
        <v>1342</v>
      </c>
      <c r="B3140" s="3" t="s">
        <v>1343</v>
      </c>
      <c r="C3140" s="3" t="s">
        <v>5452</v>
      </c>
      <c r="D3140">
        <v>50000</v>
      </c>
      <c r="E3140">
        <v>100</v>
      </c>
      <c r="F3140" t="s">
        <v>8220</v>
      </c>
      <c r="G3140" t="s">
        <v>8224</v>
      </c>
      <c r="H3140" t="s">
        <v>8246</v>
      </c>
      <c r="I3140">
        <v>1437161739</v>
      </c>
      <c r="J3140">
        <v>1434569739</v>
      </c>
      <c r="K3140" t="b">
        <v>0</v>
      </c>
      <c r="L3140">
        <v>1</v>
      </c>
      <c r="M3140" t="b">
        <v>0</v>
      </c>
      <c r="N3140" t="s">
        <v>8273</v>
      </c>
      <c r="O3140" s="5">
        <f>E3140/D3140</f>
        <v>2E-3</v>
      </c>
      <c r="P3140" s="6">
        <f>IF(E3140=0,0,E3140/L3140)</f>
        <v>100</v>
      </c>
      <c r="Q3140" t="str">
        <f>LEFT(N3140,FIND("/",N3140)-1)</f>
        <v>technology</v>
      </c>
      <c r="R3140" t="str">
        <f>RIGHT(N3140,LEN(N3140)-FIND("/",N3140))</f>
        <v>wearables</v>
      </c>
      <c r="S3140" s="10">
        <f>(((J3140/60)/60)/24)+DATE(1970,1,1)</f>
        <v>42172.816423611104</v>
      </c>
      <c r="T3140" s="10">
        <f>(((I3140/60)/60)/24)+DATE(1970,1,1)</f>
        <v>42202.816423611104</v>
      </c>
      <c r="U3140" s="5">
        <f>P3140/3304</f>
        <v>3.026634382566586E-2</v>
      </c>
      <c r="V3140" s="5">
        <f>L3140/26457</f>
        <v>3.7797180330347359E-5</v>
      </c>
    </row>
    <row r="3141" spans="1:22" ht="48" x14ac:dyDescent="0.2">
      <c r="A3141">
        <v>1413</v>
      </c>
      <c r="B3141" s="3" t="s">
        <v>1414</v>
      </c>
      <c r="C3141" s="3" t="s">
        <v>5523</v>
      </c>
      <c r="D3141">
        <v>2000</v>
      </c>
      <c r="E3141">
        <v>100</v>
      </c>
      <c r="F3141" t="s">
        <v>8221</v>
      </c>
      <c r="G3141" t="s">
        <v>8237</v>
      </c>
      <c r="H3141" t="s">
        <v>8249</v>
      </c>
      <c r="I3141">
        <v>1455964170</v>
      </c>
      <c r="J3141">
        <v>1450780170</v>
      </c>
      <c r="K3141" t="b">
        <v>0</v>
      </c>
      <c r="L3141">
        <v>1</v>
      </c>
      <c r="M3141" t="b">
        <v>0</v>
      </c>
      <c r="N3141" t="s">
        <v>8287</v>
      </c>
      <c r="O3141" s="5">
        <f>E3141/D3141</f>
        <v>0.05</v>
      </c>
      <c r="P3141" s="6">
        <f>IF(E3141=0,0,E3141/L3141)</f>
        <v>100</v>
      </c>
      <c r="Q3141" t="str">
        <f>LEFT(N3141,FIND("/",N3141)-1)</f>
        <v>publishing</v>
      </c>
      <c r="R3141" t="str">
        <f>RIGHT(N3141,LEN(N3141)-FIND("/",N3141))</f>
        <v>translations</v>
      </c>
      <c r="S3141" s="10">
        <f>(((J3141/60)/60)/24)+DATE(1970,1,1)</f>
        <v>42360.437152777777</v>
      </c>
      <c r="T3141" s="10">
        <f>(((I3141/60)/60)/24)+DATE(1970,1,1)</f>
        <v>42420.437152777777</v>
      </c>
      <c r="U3141" s="5">
        <f>P3141/3304</f>
        <v>3.026634382566586E-2</v>
      </c>
      <c r="V3141" s="5">
        <f>L3141/26457</f>
        <v>3.7797180330347359E-5</v>
      </c>
    </row>
    <row r="3142" spans="1:22" ht="48" x14ac:dyDescent="0.2">
      <c r="A3142">
        <v>1423</v>
      </c>
      <c r="B3142" s="3" t="s">
        <v>1424</v>
      </c>
      <c r="C3142" s="3" t="s">
        <v>5533</v>
      </c>
      <c r="D3142">
        <v>30000</v>
      </c>
      <c r="E3142">
        <v>100</v>
      </c>
      <c r="F3142" t="s">
        <v>8221</v>
      </c>
      <c r="G3142" t="s">
        <v>8226</v>
      </c>
      <c r="H3142" t="s">
        <v>8248</v>
      </c>
      <c r="I3142">
        <v>1451637531</v>
      </c>
      <c r="J3142">
        <v>1449045531</v>
      </c>
      <c r="K3142" t="b">
        <v>0</v>
      </c>
      <c r="L3142">
        <v>1</v>
      </c>
      <c r="M3142" t="b">
        <v>0</v>
      </c>
      <c r="N3142" t="s">
        <v>8287</v>
      </c>
      <c r="O3142" s="5">
        <f>E3142/D3142</f>
        <v>3.3333333333333335E-3</v>
      </c>
      <c r="P3142" s="6">
        <f>IF(E3142=0,0,E3142/L3142)</f>
        <v>100</v>
      </c>
      <c r="Q3142" t="str">
        <f>LEFT(N3142,FIND("/",N3142)-1)</f>
        <v>publishing</v>
      </c>
      <c r="R3142" t="str">
        <f>RIGHT(N3142,LEN(N3142)-FIND("/",N3142))</f>
        <v>translations</v>
      </c>
      <c r="S3142" s="10">
        <f>(((J3142/60)/60)/24)+DATE(1970,1,1)</f>
        <v>42340.360312500001</v>
      </c>
      <c r="T3142" s="10">
        <f>(((I3142/60)/60)/24)+DATE(1970,1,1)</f>
        <v>42370.360312500001</v>
      </c>
      <c r="U3142" s="5">
        <f>P3142/3304</f>
        <v>3.026634382566586E-2</v>
      </c>
      <c r="V3142" s="5">
        <f>L3142/26457</f>
        <v>3.7797180330347359E-5</v>
      </c>
    </row>
    <row r="3143" spans="1:22" ht="32" x14ac:dyDescent="0.2">
      <c r="A3143">
        <v>1491</v>
      </c>
      <c r="B3143" s="3" t="s">
        <v>1492</v>
      </c>
      <c r="C3143" s="3" t="s">
        <v>5601</v>
      </c>
      <c r="D3143">
        <v>1200</v>
      </c>
      <c r="E3143">
        <v>100</v>
      </c>
      <c r="F3143" t="s">
        <v>8221</v>
      </c>
      <c r="G3143" t="s">
        <v>8224</v>
      </c>
      <c r="H3143" t="s">
        <v>8246</v>
      </c>
      <c r="I3143">
        <v>1424014680</v>
      </c>
      <c r="J3143">
        <v>1418922443</v>
      </c>
      <c r="K3143" t="b">
        <v>0</v>
      </c>
      <c r="L3143">
        <v>1</v>
      </c>
      <c r="M3143" t="b">
        <v>0</v>
      </c>
      <c r="N3143" t="s">
        <v>8275</v>
      </c>
      <c r="O3143" s="5">
        <f>E3143/D3143</f>
        <v>8.3333333333333329E-2</v>
      </c>
      <c r="P3143" s="6">
        <f>IF(E3143=0,0,E3143/L3143)</f>
        <v>100</v>
      </c>
      <c r="Q3143" t="str">
        <f>LEFT(N3143,FIND("/",N3143)-1)</f>
        <v>publishing</v>
      </c>
      <c r="R3143" t="str">
        <f>RIGHT(N3143,LEN(N3143)-FIND("/",N3143))</f>
        <v>fiction</v>
      </c>
      <c r="S3143" s="10">
        <f>(((J3143/60)/60)/24)+DATE(1970,1,1)</f>
        <v>41991.713460648149</v>
      </c>
      <c r="T3143" s="10">
        <f>(((I3143/60)/60)/24)+DATE(1970,1,1)</f>
        <v>42050.651388888888</v>
      </c>
      <c r="U3143" s="5">
        <f>P3143/3304</f>
        <v>3.026634382566586E-2</v>
      </c>
      <c r="V3143" s="5">
        <f>L3143/26457</f>
        <v>3.7797180330347359E-5</v>
      </c>
    </row>
    <row r="3144" spans="1:22" ht="48" x14ac:dyDescent="0.2">
      <c r="A3144">
        <v>1557</v>
      </c>
      <c r="B3144" s="3" t="s">
        <v>1558</v>
      </c>
      <c r="C3144" s="3" t="s">
        <v>5667</v>
      </c>
      <c r="D3144">
        <v>2500</v>
      </c>
      <c r="E3144">
        <v>100</v>
      </c>
      <c r="F3144" t="s">
        <v>8221</v>
      </c>
      <c r="G3144" t="s">
        <v>8224</v>
      </c>
      <c r="H3144" t="s">
        <v>8246</v>
      </c>
      <c r="I3144">
        <v>1411227633</v>
      </c>
      <c r="J3144">
        <v>1408549233</v>
      </c>
      <c r="K3144" t="b">
        <v>0</v>
      </c>
      <c r="L3144">
        <v>1</v>
      </c>
      <c r="M3144" t="b">
        <v>0</v>
      </c>
      <c r="N3144" t="s">
        <v>8289</v>
      </c>
      <c r="O3144" s="5">
        <f>E3144/D3144</f>
        <v>0.04</v>
      </c>
      <c r="P3144" s="6">
        <f>IF(E3144=0,0,E3144/L3144)</f>
        <v>100</v>
      </c>
      <c r="Q3144" t="str">
        <f>LEFT(N3144,FIND("/",N3144)-1)</f>
        <v>photography</v>
      </c>
      <c r="R3144" t="str">
        <f>RIGHT(N3144,LEN(N3144)-FIND("/",N3144))</f>
        <v>nature</v>
      </c>
      <c r="S3144" s="10">
        <f>(((J3144/60)/60)/24)+DATE(1970,1,1)</f>
        <v>41871.65315972222</v>
      </c>
      <c r="T3144" s="10">
        <f>(((I3144/60)/60)/24)+DATE(1970,1,1)</f>
        <v>41902.65315972222</v>
      </c>
      <c r="U3144" s="5">
        <f>P3144/3304</f>
        <v>3.026634382566586E-2</v>
      </c>
      <c r="V3144" s="5">
        <f>L3144/26457</f>
        <v>3.7797180330347359E-5</v>
      </c>
    </row>
    <row r="3145" spans="1:22" ht="48" x14ac:dyDescent="0.2">
      <c r="A3145">
        <v>1565</v>
      </c>
      <c r="B3145" s="3" t="s">
        <v>1566</v>
      </c>
      <c r="C3145" s="3" t="s">
        <v>5675</v>
      </c>
      <c r="D3145">
        <v>4000</v>
      </c>
      <c r="E3145">
        <v>100</v>
      </c>
      <c r="F3145" t="s">
        <v>8220</v>
      </c>
      <c r="G3145" t="s">
        <v>8224</v>
      </c>
      <c r="H3145" t="s">
        <v>8246</v>
      </c>
      <c r="I3145">
        <v>1307554261</v>
      </c>
      <c r="J3145">
        <v>1304962261</v>
      </c>
      <c r="K3145" t="b">
        <v>0</v>
      </c>
      <c r="L3145">
        <v>1</v>
      </c>
      <c r="M3145" t="b">
        <v>0</v>
      </c>
      <c r="N3145" t="s">
        <v>8290</v>
      </c>
      <c r="O3145" s="5">
        <f>E3145/D3145</f>
        <v>2.5000000000000001E-2</v>
      </c>
      <c r="P3145" s="6">
        <f>IF(E3145=0,0,E3145/L3145)</f>
        <v>100</v>
      </c>
      <c r="Q3145" t="str">
        <f>LEFT(N3145,FIND("/",N3145)-1)</f>
        <v>publishing</v>
      </c>
      <c r="R3145" t="str">
        <f>RIGHT(N3145,LEN(N3145)-FIND("/",N3145))</f>
        <v>art books</v>
      </c>
      <c r="S3145" s="10">
        <f>(((J3145/60)/60)/24)+DATE(1970,1,1)</f>
        <v>40672.729872685188</v>
      </c>
      <c r="T3145" s="10">
        <f>(((I3145/60)/60)/24)+DATE(1970,1,1)</f>
        <v>40702.729872685188</v>
      </c>
      <c r="U3145" s="5">
        <f>P3145/3304</f>
        <v>3.026634382566586E-2</v>
      </c>
      <c r="V3145" s="5">
        <f>L3145/26457</f>
        <v>3.7797180330347359E-5</v>
      </c>
    </row>
    <row r="3146" spans="1:22" ht="48" x14ac:dyDescent="0.2">
      <c r="A3146">
        <v>2565</v>
      </c>
      <c r="B3146" s="3" t="s">
        <v>2565</v>
      </c>
      <c r="C3146" s="3" t="s">
        <v>6675</v>
      </c>
      <c r="D3146">
        <v>10000</v>
      </c>
      <c r="E3146">
        <v>100</v>
      </c>
      <c r="F3146" t="s">
        <v>8220</v>
      </c>
      <c r="G3146" t="s">
        <v>8224</v>
      </c>
      <c r="H3146" t="s">
        <v>8246</v>
      </c>
      <c r="I3146">
        <v>1462827000</v>
      </c>
      <c r="J3146">
        <v>1457710589</v>
      </c>
      <c r="K3146" t="b">
        <v>0</v>
      </c>
      <c r="L3146">
        <v>1</v>
      </c>
      <c r="M3146" t="b">
        <v>0</v>
      </c>
      <c r="N3146" t="s">
        <v>8284</v>
      </c>
      <c r="O3146" s="5">
        <f>E3146/D3146</f>
        <v>0.01</v>
      </c>
      <c r="P3146" s="6">
        <f>IF(E3146=0,0,E3146/L3146)</f>
        <v>100</v>
      </c>
      <c r="Q3146" t="str">
        <f>LEFT(N3146,FIND("/",N3146)-1)</f>
        <v>food</v>
      </c>
      <c r="R3146" t="str">
        <f>RIGHT(N3146,LEN(N3146)-FIND("/",N3146))</f>
        <v>food trucks</v>
      </c>
      <c r="S3146" s="10">
        <f>(((J3146/60)/60)/24)+DATE(1970,1,1)</f>
        <v>42440.650335648148</v>
      </c>
      <c r="T3146" s="10">
        <f>(((I3146/60)/60)/24)+DATE(1970,1,1)</f>
        <v>42499.868055555555</v>
      </c>
      <c r="U3146" s="5">
        <f>P3146/3304</f>
        <v>3.026634382566586E-2</v>
      </c>
      <c r="V3146" s="5">
        <f>L3146/26457</f>
        <v>3.7797180330347359E-5</v>
      </c>
    </row>
    <row r="3147" spans="1:22" ht="32" x14ac:dyDescent="0.2">
      <c r="A3147">
        <v>2944</v>
      </c>
      <c r="B3147" s="3" t="s">
        <v>2944</v>
      </c>
      <c r="C3147" s="3" t="s">
        <v>7054</v>
      </c>
      <c r="D3147">
        <v>10000</v>
      </c>
      <c r="E3147">
        <v>100</v>
      </c>
      <c r="F3147" t="s">
        <v>8221</v>
      </c>
      <c r="G3147" t="s">
        <v>8224</v>
      </c>
      <c r="H3147" t="s">
        <v>8246</v>
      </c>
      <c r="I3147">
        <v>1433714198</v>
      </c>
      <c r="J3147">
        <v>1431122198</v>
      </c>
      <c r="K3147" t="b">
        <v>0</v>
      </c>
      <c r="L3147">
        <v>1</v>
      </c>
      <c r="M3147" t="b">
        <v>0</v>
      </c>
      <c r="N3147" t="s">
        <v>8303</v>
      </c>
      <c r="O3147" s="5">
        <f>E3147/D3147</f>
        <v>0.01</v>
      </c>
      <c r="P3147" s="6">
        <f>IF(E3147=0,0,E3147/L3147)</f>
        <v>100</v>
      </c>
      <c r="Q3147" t="str">
        <f>LEFT(N3147,FIND("/",N3147)-1)</f>
        <v>theater</v>
      </c>
      <c r="R3147" t="str">
        <f>RIGHT(N3147,LEN(N3147)-FIND("/",N3147))</f>
        <v>spaces</v>
      </c>
      <c r="S3147" s="10">
        <f>(((J3147/60)/60)/24)+DATE(1970,1,1)</f>
        <v>42132.9143287037</v>
      </c>
      <c r="T3147" s="10">
        <f>(((I3147/60)/60)/24)+DATE(1970,1,1)</f>
        <v>42162.9143287037</v>
      </c>
      <c r="U3147" s="5">
        <f>P3147/3304</f>
        <v>3.026634382566586E-2</v>
      </c>
      <c r="V3147" s="5">
        <f>L3147/26457</f>
        <v>3.7797180330347359E-5</v>
      </c>
    </row>
    <row r="3148" spans="1:22" ht="48" x14ac:dyDescent="0.2">
      <c r="A3148">
        <v>3632</v>
      </c>
      <c r="B3148" s="3" t="s">
        <v>3630</v>
      </c>
      <c r="C3148" s="3" t="s">
        <v>7742</v>
      </c>
      <c r="D3148">
        <v>500</v>
      </c>
      <c r="E3148">
        <v>100</v>
      </c>
      <c r="F3148" t="s">
        <v>8221</v>
      </c>
      <c r="G3148" t="s">
        <v>8225</v>
      </c>
      <c r="H3148" t="s">
        <v>8247</v>
      </c>
      <c r="I3148">
        <v>1416781749</v>
      </c>
      <c r="J3148">
        <v>1415053749</v>
      </c>
      <c r="K3148" t="b">
        <v>0</v>
      </c>
      <c r="L3148">
        <v>1</v>
      </c>
      <c r="M3148" t="b">
        <v>0</v>
      </c>
      <c r="N3148" t="s">
        <v>8305</v>
      </c>
      <c r="O3148" s="5">
        <f>E3148/D3148</f>
        <v>0.2</v>
      </c>
      <c r="P3148" s="6">
        <f>IF(E3148=0,0,E3148/L3148)</f>
        <v>100</v>
      </c>
      <c r="Q3148" t="str">
        <f>LEFT(N3148,FIND("/",N3148)-1)</f>
        <v>theater</v>
      </c>
      <c r="R3148" t="str">
        <f>RIGHT(N3148,LEN(N3148)-FIND("/",N3148))</f>
        <v>musical</v>
      </c>
      <c r="S3148" s="10">
        <f>(((J3148/60)/60)/24)+DATE(1970,1,1)</f>
        <v>41946.936909722222</v>
      </c>
      <c r="T3148" s="10">
        <f>(((I3148/60)/60)/24)+DATE(1970,1,1)</f>
        <v>41966.936909722222</v>
      </c>
      <c r="U3148" s="5">
        <f>P3148/3304</f>
        <v>3.026634382566586E-2</v>
      </c>
      <c r="V3148" s="5">
        <f>L3148/26457</f>
        <v>3.7797180330347359E-5</v>
      </c>
    </row>
    <row r="3149" spans="1:22" ht="48" x14ac:dyDescent="0.2">
      <c r="A3149">
        <v>3730</v>
      </c>
      <c r="B3149" s="3" t="s">
        <v>3727</v>
      </c>
      <c r="C3149" s="3" t="s">
        <v>7840</v>
      </c>
      <c r="D3149">
        <v>1000</v>
      </c>
      <c r="E3149">
        <v>100</v>
      </c>
      <c r="F3149" t="s">
        <v>8221</v>
      </c>
      <c r="G3149" t="s">
        <v>8224</v>
      </c>
      <c r="H3149" t="s">
        <v>8246</v>
      </c>
      <c r="I3149">
        <v>1439828159</v>
      </c>
      <c r="J3149">
        <v>1437236159</v>
      </c>
      <c r="K3149" t="b">
        <v>0</v>
      </c>
      <c r="L3149">
        <v>1</v>
      </c>
      <c r="M3149" t="b">
        <v>0</v>
      </c>
      <c r="N3149" t="s">
        <v>8271</v>
      </c>
      <c r="O3149" s="5">
        <f>E3149/D3149</f>
        <v>0.1</v>
      </c>
      <c r="P3149" s="6">
        <f>IF(E3149=0,0,E3149/L3149)</f>
        <v>100</v>
      </c>
      <c r="Q3149" t="str">
        <f>LEFT(N3149,FIND("/",N3149)-1)</f>
        <v>theater</v>
      </c>
      <c r="R3149" t="str">
        <f>RIGHT(N3149,LEN(N3149)-FIND("/",N3149))</f>
        <v>plays</v>
      </c>
      <c r="S3149" s="10">
        <f>(((J3149/60)/60)/24)+DATE(1970,1,1)</f>
        <v>42203.677766203706</v>
      </c>
      <c r="T3149" s="10">
        <f>(((I3149/60)/60)/24)+DATE(1970,1,1)</f>
        <v>42233.677766203706</v>
      </c>
      <c r="U3149" s="5">
        <f>P3149/3304</f>
        <v>3.026634382566586E-2</v>
      </c>
      <c r="V3149" s="5">
        <f>L3149/26457</f>
        <v>3.7797180330347359E-5</v>
      </c>
    </row>
    <row r="3150" spans="1:22" ht="16" x14ac:dyDescent="0.2">
      <c r="A3150">
        <v>3861</v>
      </c>
      <c r="B3150" s="3" t="s">
        <v>3858</v>
      </c>
      <c r="C3150" s="3" t="s">
        <v>7970</v>
      </c>
      <c r="D3150">
        <v>2000</v>
      </c>
      <c r="E3150">
        <v>100</v>
      </c>
      <c r="F3150" t="s">
        <v>8221</v>
      </c>
      <c r="G3150" t="s">
        <v>8224</v>
      </c>
      <c r="H3150" t="s">
        <v>8246</v>
      </c>
      <c r="I3150">
        <v>1415828820</v>
      </c>
      <c r="J3150">
        <v>1412258977</v>
      </c>
      <c r="K3150" t="b">
        <v>0</v>
      </c>
      <c r="L3150">
        <v>1</v>
      </c>
      <c r="M3150" t="b">
        <v>0</v>
      </c>
      <c r="N3150" t="s">
        <v>8271</v>
      </c>
      <c r="O3150" s="5">
        <f>E3150/D3150</f>
        <v>0.05</v>
      </c>
      <c r="P3150" s="6">
        <f>IF(E3150=0,0,E3150/L3150)</f>
        <v>100</v>
      </c>
      <c r="Q3150" t="str">
        <f>LEFT(N3150,FIND("/",N3150)-1)</f>
        <v>theater</v>
      </c>
      <c r="R3150" t="str">
        <f>RIGHT(N3150,LEN(N3150)-FIND("/",N3150))</f>
        <v>plays</v>
      </c>
      <c r="S3150" s="10">
        <f>(((J3150/60)/60)/24)+DATE(1970,1,1)</f>
        <v>41914.590011574073</v>
      </c>
      <c r="T3150" s="10">
        <f>(((I3150/60)/60)/24)+DATE(1970,1,1)</f>
        <v>41955.907638888893</v>
      </c>
      <c r="U3150" s="5">
        <f>P3150/3304</f>
        <v>3.026634382566586E-2</v>
      </c>
      <c r="V3150" s="5">
        <f>L3150/26457</f>
        <v>3.7797180330347359E-5</v>
      </c>
    </row>
    <row r="3151" spans="1:22" ht="32" x14ac:dyDescent="0.2">
      <c r="A3151">
        <v>3991</v>
      </c>
      <c r="B3151" s="3" t="s">
        <v>3987</v>
      </c>
      <c r="C3151" s="3" t="s">
        <v>8097</v>
      </c>
      <c r="D3151">
        <v>500</v>
      </c>
      <c r="E3151">
        <v>100</v>
      </c>
      <c r="F3151" t="s">
        <v>8221</v>
      </c>
      <c r="G3151" t="s">
        <v>8224</v>
      </c>
      <c r="H3151" t="s">
        <v>8246</v>
      </c>
      <c r="I3151">
        <v>1433086082</v>
      </c>
      <c r="J3151">
        <v>1430494082</v>
      </c>
      <c r="K3151" t="b">
        <v>0</v>
      </c>
      <c r="L3151">
        <v>1</v>
      </c>
      <c r="M3151" t="b">
        <v>0</v>
      </c>
      <c r="N3151" t="s">
        <v>8271</v>
      </c>
      <c r="O3151" s="5">
        <f>E3151/D3151</f>
        <v>0.2</v>
      </c>
      <c r="P3151" s="6">
        <f>IF(E3151=0,0,E3151/L3151)</f>
        <v>100</v>
      </c>
      <c r="Q3151" t="str">
        <f>LEFT(N3151,FIND("/",N3151)-1)</f>
        <v>theater</v>
      </c>
      <c r="R3151" t="str">
        <f>RIGHT(N3151,LEN(N3151)-FIND("/",N3151))</f>
        <v>plays</v>
      </c>
      <c r="S3151" s="10">
        <f>(((J3151/60)/60)/24)+DATE(1970,1,1)</f>
        <v>42125.644467592589</v>
      </c>
      <c r="T3151" s="10">
        <f>(((I3151/60)/60)/24)+DATE(1970,1,1)</f>
        <v>42155.644467592589</v>
      </c>
      <c r="U3151" s="5">
        <f>P3151/3304</f>
        <v>3.026634382566586E-2</v>
      </c>
      <c r="V3151" s="5">
        <f>L3151/26457</f>
        <v>3.7797180330347359E-5</v>
      </c>
    </row>
    <row r="3152" spans="1:22" ht="48" x14ac:dyDescent="0.2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5">
        <f>E3152/D3152</f>
        <v>9.5999999999999992E-3</v>
      </c>
      <c r="P3152" s="6">
        <f>IF(E3152=0,0,E3152/L3152)</f>
        <v>24</v>
      </c>
      <c r="Q3152" t="str">
        <f>LEFT(N3152,FIND("/",N3152)-1)</f>
        <v>theater</v>
      </c>
      <c r="R3152" t="str">
        <f>RIGHT(N3152,LEN(N3152)-FIND("/",N3152))</f>
        <v>plays</v>
      </c>
      <c r="S3152" s="10">
        <f>(((J3152/60)/60)/24)+DATE(1970,1,1)</f>
        <v>42802.718784722223</v>
      </c>
      <c r="T3152" s="10">
        <f>(((I3152/60)/60)/24)+DATE(1970,1,1)</f>
        <v>42832.677118055552</v>
      </c>
      <c r="U3152" s="5">
        <f>P3152/3304</f>
        <v>7.2639225181598066E-3</v>
      </c>
      <c r="V3152" s="5">
        <f>L3152/26457</f>
        <v>1.5118872132138944E-4</v>
      </c>
    </row>
    <row r="3153" spans="1:22" ht="48" x14ac:dyDescent="0.2">
      <c r="A3153">
        <v>3984</v>
      </c>
      <c r="B3153" s="3" t="s">
        <v>3980</v>
      </c>
      <c r="C3153" s="3" t="s">
        <v>8090</v>
      </c>
      <c r="D3153">
        <v>1500</v>
      </c>
      <c r="E3153">
        <v>95</v>
      </c>
      <c r="F3153" t="s">
        <v>8221</v>
      </c>
      <c r="G3153" t="s">
        <v>8225</v>
      </c>
      <c r="H3153" t="s">
        <v>8247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8271</v>
      </c>
      <c r="O3153" s="5">
        <f>E3153/D3153</f>
        <v>6.3333333333333339E-2</v>
      </c>
      <c r="P3153" s="6">
        <f>IF(E3153=0,0,E3153/L3153)</f>
        <v>9.5</v>
      </c>
      <c r="Q3153" t="str">
        <f>LEFT(N3153,FIND("/",N3153)-1)</f>
        <v>theater</v>
      </c>
      <c r="R3153" t="str">
        <f>RIGHT(N3153,LEN(N3153)-FIND("/",N3153))</f>
        <v>plays</v>
      </c>
      <c r="S3153" s="10">
        <f>(((J3153/60)/60)/24)+DATE(1970,1,1)</f>
        <v>41920.963472222218</v>
      </c>
      <c r="T3153" s="10">
        <f>(((I3153/60)/60)/24)+DATE(1970,1,1)</f>
        <v>41951</v>
      </c>
      <c r="U3153" s="5">
        <f>P3153/3304</f>
        <v>2.8753026634382567E-3</v>
      </c>
      <c r="V3153" s="5">
        <f>L3153/26457</f>
        <v>3.7797180330347355E-4</v>
      </c>
    </row>
    <row r="3154" spans="1:22" ht="48" x14ac:dyDescent="0.2">
      <c r="A3154">
        <v>661</v>
      </c>
      <c r="B3154" s="3" t="s">
        <v>662</v>
      </c>
      <c r="C3154" s="3" t="s">
        <v>4771</v>
      </c>
      <c r="D3154">
        <v>10000</v>
      </c>
      <c r="E3154">
        <v>95</v>
      </c>
      <c r="F3154" t="s">
        <v>8221</v>
      </c>
      <c r="G3154" t="s">
        <v>8224</v>
      </c>
      <c r="H3154" t="s">
        <v>8246</v>
      </c>
      <c r="I3154">
        <v>1477236559</v>
      </c>
      <c r="J3154">
        <v>1474644559</v>
      </c>
      <c r="K3154" t="b">
        <v>0</v>
      </c>
      <c r="L3154">
        <v>9</v>
      </c>
      <c r="M3154" t="b">
        <v>0</v>
      </c>
      <c r="N3154" t="s">
        <v>8273</v>
      </c>
      <c r="O3154" s="5">
        <f>E3154/D3154</f>
        <v>9.4999999999999998E-3</v>
      </c>
      <c r="P3154" s="6">
        <f>IF(E3154=0,0,E3154/L3154)</f>
        <v>10.555555555555555</v>
      </c>
      <c r="Q3154" t="str">
        <f>LEFT(N3154,FIND("/",N3154)-1)</f>
        <v>technology</v>
      </c>
      <c r="R3154" t="str">
        <f>RIGHT(N3154,LEN(N3154)-FIND("/",N3154))</f>
        <v>wearables</v>
      </c>
      <c r="S3154" s="10">
        <f>(((J3154/60)/60)/24)+DATE(1970,1,1)</f>
        <v>42636.645358796297</v>
      </c>
      <c r="T3154" s="10">
        <f>(((I3154/60)/60)/24)+DATE(1970,1,1)</f>
        <v>42666.645358796297</v>
      </c>
      <c r="U3154" s="5">
        <f>P3154/3304</f>
        <v>3.1947807371536185E-3</v>
      </c>
      <c r="V3154" s="5">
        <f>L3154/26457</f>
        <v>3.4017462297312621E-4</v>
      </c>
    </row>
    <row r="3155" spans="1:22" ht="48" x14ac:dyDescent="0.2">
      <c r="A3155">
        <v>2852</v>
      </c>
      <c r="B3155" s="3" t="s">
        <v>2852</v>
      </c>
      <c r="C3155" s="3" t="s">
        <v>6962</v>
      </c>
      <c r="D3155">
        <v>5000</v>
      </c>
      <c r="E3155">
        <v>95</v>
      </c>
      <c r="F3155" t="s">
        <v>8221</v>
      </c>
      <c r="G3155" t="s">
        <v>8224</v>
      </c>
      <c r="H3155" t="s">
        <v>8246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8271</v>
      </c>
      <c r="O3155" s="5">
        <f>E3155/D3155</f>
        <v>1.9E-2</v>
      </c>
      <c r="P3155" s="6">
        <f>IF(E3155=0,0,E3155/L3155)</f>
        <v>15.833333333333334</v>
      </c>
      <c r="Q3155" t="str">
        <f>LEFT(N3155,FIND("/",N3155)-1)</f>
        <v>theater</v>
      </c>
      <c r="R3155" t="str">
        <f>RIGHT(N3155,LEN(N3155)-FIND("/",N3155))</f>
        <v>plays</v>
      </c>
      <c r="S3155" s="10">
        <f>(((J3155/60)/60)/24)+DATE(1970,1,1)</f>
        <v>41781.045173611114</v>
      </c>
      <c r="T3155" s="10">
        <f>(((I3155/60)/60)/24)+DATE(1970,1,1)</f>
        <v>41811.045173611114</v>
      </c>
      <c r="U3155" s="5">
        <f>P3155/3304</f>
        <v>4.7921711057304283E-3</v>
      </c>
      <c r="V3155" s="5">
        <f>L3155/26457</f>
        <v>2.2678308198208414E-4</v>
      </c>
    </row>
    <row r="3156" spans="1:22" ht="48" x14ac:dyDescent="0.2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8271</v>
      </c>
      <c r="O3156" s="5">
        <f>E3156/D3156</f>
        <v>2.5333333333333333E-2</v>
      </c>
      <c r="P3156" s="6">
        <f>IF(E3156=0,0,E3156/L3156)</f>
        <v>23.75</v>
      </c>
      <c r="Q3156" t="str">
        <f>LEFT(N3156,FIND("/",N3156)-1)</f>
        <v>theater</v>
      </c>
      <c r="R3156" t="str">
        <f>RIGHT(N3156,LEN(N3156)-FIND("/",N3156))</f>
        <v>plays</v>
      </c>
      <c r="S3156" s="10">
        <f>(((J3156/60)/60)/24)+DATE(1970,1,1)</f>
        <v>42446.060694444444</v>
      </c>
      <c r="T3156" s="10">
        <f>(((I3156/60)/60)/24)+DATE(1970,1,1)</f>
        <v>42461.165972222225</v>
      </c>
      <c r="U3156" s="5">
        <f>P3156/3304</f>
        <v>7.1882566585956421E-3</v>
      </c>
      <c r="V3156" s="5">
        <f>L3156/26457</f>
        <v>1.5118872132138944E-4</v>
      </c>
    </row>
    <row r="3157" spans="1:22" ht="48" x14ac:dyDescent="0.2">
      <c r="A3157">
        <v>4111</v>
      </c>
      <c r="B3157" s="3" t="s">
        <v>4107</v>
      </c>
      <c r="C3157" s="3" t="s">
        <v>8214</v>
      </c>
      <c r="D3157">
        <v>3000</v>
      </c>
      <c r="E3157">
        <v>94</v>
      </c>
      <c r="F3157" t="s">
        <v>8221</v>
      </c>
      <c r="G3157" t="s">
        <v>8224</v>
      </c>
      <c r="H3157" t="s">
        <v>8246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8271</v>
      </c>
      <c r="O3157" s="5">
        <f>E3157/D3157</f>
        <v>3.1333333333333331E-2</v>
      </c>
      <c r="P3157" s="6">
        <f>IF(E3157=0,0,E3157/L3157)</f>
        <v>15.666666666666666</v>
      </c>
      <c r="Q3157" t="str">
        <f>LEFT(N3157,FIND("/",N3157)-1)</f>
        <v>theater</v>
      </c>
      <c r="R3157" t="str">
        <f>RIGHT(N3157,LEN(N3157)-FIND("/",N3157))</f>
        <v>plays</v>
      </c>
      <c r="S3157" s="10">
        <f>(((J3157/60)/60)/24)+DATE(1970,1,1)</f>
        <v>42029.135879629626</v>
      </c>
      <c r="T3157" s="10">
        <f>(((I3157/60)/60)/24)+DATE(1970,1,1)</f>
        <v>42059.135879629626</v>
      </c>
      <c r="U3157" s="5">
        <f>P3157/3304</f>
        <v>4.741727199354318E-3</v>
      </c>
      <c r="V3157" s="5">
        <f>L3157/26457</f>
        <v>2.2678308198208414E-4</v>
      </c>
    </row>
    <row r="3158" spans="1:22" ht="48" x14ac:dyDescent="0.2">
      <c r="A3158">
        <v>1560</v>
      </c>
      <c r="B3158" s="3" t="s">
        <v>1561</v>
      </c>
      <c r="C3158" s="3" t="s">
        <v>5670</v>
      </c>
      <c r="D3158">
        <v>2500</v>
      </c>
      <c r="E3158">
        <v>94</v>
      </c>
      <c r="F3158" t="s">
        <v>8221</v>
      </c>
      <c r="G3158" t="s">
        <v>8224</v>
      </c>
      <c r="H3158" t="s">
        <v>8246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8289</v>
      </c>
      <c r="O3158" s="5">
        <f>E3158/D3158</f>
        <v>3.7600000000000001E-2</v>
      </c>
      <c r="P3158" s="6">
        <f>IF(E3158=0,0,E3158/L3158)</f>
        <v>23.5</v>
      </c>
      <c r="Q3158" t="str">
        <f>LEFT(N3158,FIND("/",N3158)-1)</f>
        <v>photography</v>
      </c>
      <c r="R3158" t="str">
        <f>RIGHT(N3158,LEN(N3158)-FIND("/",N3158))</f>
        <v>nature</v>
      </c>
      <c r="S3158" s="10">
        <f>(((J3158/60)/60)/24)+DATE(1970,1,1)</f>
        <v>41936.020752314813</v>
      </c>
      <c r="T3158" s="10">
        <f>(((I3158/60)/60)/24)+DATE(1970,1,1)</f>
        <v>41956.062418981484</v>
      </c>
      <c r="U3158" s="5">
        <f>P3158/3304</f>
        <v>7.1125907990314766E-3</v>
      </c>
      <c r="V3158" s="5">
        <f>L3158/26457</f>
        <v>1.5118872132138944E-4</v>
      </c>
    </row>
    <row r="3159" spans="1:22" ht="32" x14ac:dyDescent="0.2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5">
        <f>E3159/D3159</f>
        <v>9.2999999999999999E-2</v>
      </c>
      <c r="P3159" s="6">
        <f>IF(E3159=0,0,E3159/L3159)</f>
        <v>31</v>
      </c>
      <c r="Q3159" t="str">
        <f>LEFT(N3159,FIND("/",N3159)-1)</f>
        <v>photography</v>
      </c>
      <c r="R3159" t="str">
        <f>RIGHT(N3159,LEN(N3159)-FIND("/",N3159))</f>
        <v>places</v>
      </c>
      <c r="S3159" s="10">
        <f>(((J3159/60)/60)/24)+DATE(1970,1,1)</f>
        <v>42246.789965277778</v>
      </c>
      <c r="T3159" s="10">
        <f>(((I3159/60)/60)/24)+DATE(1970,1,1)</f>
        <v>42303.888888888891</v>
      </c>
      <c r="U3159" s="5">
        <f>P3159/3304</f>
        <v>9.3825665859564172E-3</v>
      </c>
      <c r="V3159" s="5">
        <f>L3159/26457</f>
        <v>1.1339154099104207E-4</v>
      </c>
    </row>
    <row r="3160" spans="1:22" ht="48" x14ac:dyDescent="0.2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5">
        <f>E3160/D3160</f>
        <v>9.1999999999999998E-3</v>
      </c>
      <c r="P3160" s="6">
        <f>IF(E3160=0,0,E3160/L3160)</f>
        <v>15.333333333333334</v>
      </c>
      <c r="Q3160" t="str">
        <f>LEFT(N3160,FIND("/",N3160)-1)</f>
        <v>film &amp; video</v>
      </c>
      <c r="R3160" t="str">
        <f>RIGHT(N3160,LEN(N3160)-FIND("/",N3160))</f>
        <v>science fiction</v>
      </c>
      <c r="S3160" s="10">
        <f>(((J3160/60)/60)/24)+DATE(1970,1,1)</f>
        <v>41968.172106481477</v>
      </c>
      <c r="T3160" s="10">
        <f>(((I3160/60)/60)/24)+DATE(1970,1,1)</f>
        <v>41998.333333333328</v>
      </c>
      <c r="U3160" s="5">
        <f>P3160/3304</f>
        <v>4.6408393866020983E-3</v>
      </c>
      <c r="V3160" s="5">
        <f>L3160/26457</f>
        <v>2.2678308198208414E-4</v>
      </c>
    </row>
    <row r="3161" spans="1:22" ht="48" x14ac:dyDescent="0.2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5">
        <f>E3161/D3161</f>
        <v>9.2857142857142856E-4</v>
      </c>
      <c r="P3161" s="6">
        <f>IF(E3161=0,0,E3161/L3161)</f>
        <v>22.75</v>
      </c>
      <c r="Q3161" t="str">
        <f>LEFT(N3161,FIND("/",N3161)-1)</f>
        <v>technology</v>
      </c>
      <c r="R3161" t="str">
        <f>RIGHT(N3161,LEN(N3161)-FIND("/",N3161))</f>
        <v>space exploration</v>
      </c>
      <c r="S3161" s="10">
        <f>(((J3161/60)/60)/24)+DATE(1970,1,1)</f>
        <v>42551.884189814817</v>
      </c>
      <c r="T3161" s="10">
        <f>(((I3161/60)/60)/24)+DATE(1970,1,1)</f>
        <v>42581.884189814817</v>
      </c>
      <c r="U3161" s="5">
        <f>P3161/3304</f>
        <v>6.8855932203389829E-3</v>
      </c>
      <c r="V3161" s="5">
        <f>L3161/26457</f>
        <v>1.5118872132138944E-4</v>
      </c>
    </row>
    <row r="3162" spans="1:22" ht="48" x14ac:dyDescent="0.2">
      <c r="A3162">
        <v>863</v>
      </c>
      <c r="B3162" s="3" t="s">
        <v>864</v>
      </c>
      <c r="C3162" s="3" t="s">
        <v>4973</v>
      </c>
      <c r="D3162">
        <v>2000</v>
      </c>
      <c r="E3162">
        <v>90</v>
      </c>
      <c r="F3162" t="s">
        <v>8221</v>
      </c>
      <c r="G3162" t="s">
        <v>8224</v>
      </c>
      <c r="H3162" t="s">
        <v>8246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8278</v>
      </c>
      <c r="O3162" s="5">
        <f>E3162/D3162</f>
        <v>4.4999999999999998E-2</v>
      </c>
      <c r="P3162" s="6">
        <f>IF(E3162=0,0,E3162/L3162)</f>
        <v>18</v>
      </c>
      <c r="Q3162" t="str">
        <f>LEFT(N3162,FIND("/",N3162)-1)</f>
        <v>music</v>
      </c>
      <c r="R3162" t="str">
        <f>RIGHT(N3162,LEN(N3162)-FIND("/",N3162))</f>
        <v>jazz</v>
      </c>
      <c r="S3162" s="10">
        <f>(((J3162/60)/60)/24)+DATE(1970,1,1)</f>
        <v>40921.117662037039</v>
      </c>
      <c r="T3162" s="10">
        <f>(((I3162/60)/60)/24)+DATE(1970,1,1)</f>
        <v>40951.117662037039</v>
      </c>
      <c r="U3162" s="5">
        <f>P3162/3304</f>
        <v>5.4479418886198543E-3</v>
      </c>
      <c r="V3162" s="5">
        <f>L3162/26457</f>
        <v>1.8898590165173677E-4</v>
      </c>
    </row>
    <row r="3163" spans="1:22" ht="32" x14ac:dyDescent="0.2">
      <c r="A3163">
        <v>2599</v>
      </c>
      <c r="B3163" s="3" t="s">
        <v>2599</v>
      </c>
      <c r="C3163" s="3" t="s">
        <v>6709</v>
      </c>
      <c r="D3163">
        <v>9041</v>
      </c>
      <c r="E3163">
        <v>90</v>
      </c>
      <c r="F3163" t="s">
        <v>8221</v>
      </c>
      <c r="G3163" t="s">
        <v>8224</v>
      </c>
      <c r="H3163" t="s">
        <v>8246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8284</v>
      </c>
      <c r="O3163" s="5">
        <f>E3163/D3163</f>
        <v>9.9546510341776348E-3</v>
      </c>
      <c r="P3163" s="6">
        <f>IF(E3163=0,0,E3163/L3163)</f>
        <v>18</v>
      </c>
      <c r="Q3163" t="str">
        <f>LEFT(N3163,FIND("/",N3163)-1)</f>
        <v>food</v>
      </c>
      <c r="R3163" t="str">
        <f>RIGHT(N3163,LEN(N3163)-FIND("/",N3163))</f>
        <v>food trucks</v>
      </c>
      <c r="S3163" s="10">
        <f>(((J3163/60)/60)/24)+DATE(1970,1,1)</f>
        <v>41809.754016203704</v>
      </c>
      <c r="T3163" s="10">
        <f>(((I3163/60)/60)/24)+DATE(1970,1,1)</f>
        <v>41854.754016203704</v>
      </c>
      <c r="U3163" s="5">
        <f>P3163/3304</f>
        <v>5.4479418886198543E-3</v>
      </c>
      <c r="V3163" s="5">
        <f>L3163/26457</f>
        <v>1.8898590165173677E-4</v>
      </c>
    </row>
    <row r="3164" spans="1:22" ht="48" x14ac:dyDescent="0.2">
      <c r="A3164">
        <v>718</v>
      </c>
      <c r="B3164" s="3" t="s">
        <v>719</v>
      </c>
      <c r="C3164" s="3" t="s">
        <v>4828</v>
      </c>
      <c r="D3164">
        <v>12000</v>
      </c>
      <c r="E3164">
        <v>90</v>
      </c>
      <c r="F3164" t="s">
        <v>8221</v>
      </c>
      <c r="G3164" t="s">
        <v>8224</v>
      </c>
      <c r="H3164" t="s">
        <v>8246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8273</v>
      </c>
      <c r="O3164" s="5">
        <f>E3164/D3164</f>
        <v>7.4999999999999997E-3</v>
      </c>
      <c r="P3164" s="6">
        <f>IF(E3164=0,0,E3164/L3164)</f>
        <v>22.5</v>
      </c>
      <c r="Q3164" t="str">
        <f>LEFT(N3164,FIND("/",N3164)-1)</f>
        <v>technology</v>
      </c>
      <c r="R3164" t="str">
        <f>RIGHT(N3164,LEN(N3164)-FIND("/",N3164))</f>
        <v>wearables</v>
      </c>
      <c r="S3164" s="10">
        <f>(((J3164/60)/60)/24)+DATE(1970,1,1)</f>
        <v>42752.845451388886</v>
      </c>
      <c r="T3164" s="10">
        <f>(((I3164/60)/60)/24)+DATE(1970,1,1)</f>
        <v>42784.249305555553</v>
      </c>
      <c r="U3164" s="5">
        <f>P3164/3304</f>
        <v>6.8099273607748183E-3</v>
      </c>
      <c r="V3164" s="5">
        <f>L3164/26457</f>
        <v>1.5118872132138944E-4</v>
      </c>
    </row>
    <row r="3165" spans="1:22" ht="48" x14ac:dyDescent="0.2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5">
        <f>E3165/D3165</f>
        <v>3.0000000000000001E-3</v>
      </c>
      <c r="P3165" s="6">
        <f>IF(E3165=0,0,E3165/L3165)</f>
        <v>30</v>
      </c>
      <c r="Q3165" t="str">
        <f>LEFT(N3165,FIND("/",N3165)-1)</f>
        <v>music</v>
      </c>
      <c r="R3165" t="str">
        <f>RIGHT(N3165,LEN(N3165)-FIND("/",N3165))</f>
        <v>jazz</v>
      </c>
      <c r="S3165" s="10">
        <f>(((J3165/60)/60)/24)+DATE(1970,1,1)</f>
        <v>41829.965532407405</v>
      </c>
      <c r="T3165" s="10">
        <f>(((I3165/60)/60)/24)+DATE(1970,1,1)</f>
        <v>41881.645833333336</v>
      </c>
      <c r="U3165" s="5">
        <f>P3165/3304</f>
        <v>9.0799031476997572E-3</v>
      </c>
      <c r="V3165" s="5">
        <f>L3165/26457</f>
        <v>1.1339154099104207E-4</v>
      </c>
    </row>
    <row r="3166" spans="1:22" ht="32" x14ac:dyDescent="0.2">
      <c r="A3166">
        <v>2763</v>
      </c>
      <c r="B3166" s="3" t="s">
        <v>2763</v>
      </c>
      <c r="C3166" s="3" t="s">
        <v>6873</v>
      </c>
      <c r="D3166">
        <v>39400</v>
      </c>
      <c r="E3166">
        <v>90</v>
      </c>
      <c r="F3166" t="s">
        <v>8221</v>
      </c>
      <c r="G3166" t="s">
        <v>8224</v>
      </c>
      <c r="H3166" t="s">
        <v>8246</v>
      </c>
      <c r="I3166">
        <v>1369403684</v>
      </c>
      <c r="J3166">
        <v>1365515684</v>
      </c>
      <c r="K3166" t="b">
        <v>0</v>
      </c>
      <c r="L3166">
        <v>3</v>
      </c>
      <c r="M3166" t="b">
        <v>0</v>
      </c>
      <c r="N3166" t="s">
        <v>8304</v>
      </c>
      <c r="O3166" s="5">
        <f>E3166/D3166</f>
        <v>2.2842639593908631E-3</v>
      </c>
      <c r="P3166" s="6">
        <f>IF(E3166=0,0,E3166/L3166)</f>
        <v>30</v>
      </c>
      <c r="Q3166" t="str">
        <f>LEFT(N3166,FIND("/",N3166)-1)</f>
        <v>publishing</v>
      </c>
      <c r="R3166" t="str">
        <f>RIGHT(N3166,LEN(N3166)-FIND("/",N3166))</f>
        <v>children's books</v>
      </c>
      <c r="S3166" s="10">
        <f>(((J3166/60)/60)/24)+DATE(1970,1,1)</f>
        <v>41373.579675925925</v>
      </c>
      <c r="T3166" s="10">
        <f>(((I3166/60)/60)/24)+DATE(1970,1,1)</f>
        <v>41418.579675925925</v>
      </c>
      <c r="U3166" s="5">
        <f>P3166/3304</f>
        <v>9.0799031476997572E-3</v>
      </c>
      <c r="V3166" s="5">
        <f>L3166/26457</f>
        <v>1.1339154099104207E-4</v>
      </c>
    </row>
    <row r="3167" spans="1:22" ht="48" x14ac:dyDescent="0.2">
      <c r="A3167">
        <v>3919</v>
      </c>
      <c r="B3167" s="3" t="s">
        <v>3916</v>
      </c>
      <c r="C3167" s="3" t="s">
        <v>8027</v>
      </c>
      <c r="D3167">
        <v>5000</v>
      </c>
      <c r="E3167">
        <v>90</v>
      </c>
      <c r="F3167" t="s">
        <v>8221</v>
      </c>
      <c r="G3167" t="s">
        <v>8225</v>
      </c>
      <c r="H3167" t="s">
        <v>8247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8271</v>
      </c>
      <c r="O3167" s="5">
        <f>E3167/D3167</f>
        <v>1.7999999999999999E-2</v>
      </c>
      <c r="P3167" s="6">
        <f>IF(E3167=0,0,E3167/L3167)</f>
        <v>30</v>
      </c>
      <c r="Q3167" t="str">
        <f>LEFT(N3167,FIND("/",N3167)-1)</f>
        <v>theater</v>
      </c>
      <c r="R3167" t="str">
        <f>RIGHT(N3167,LEN(N3167)-FIND("/",N3167))</f>
        <v>plays</v>
      </c>
      <c r="S3167" s="10">
        <f>(((J3167/60)/60)/24)+DATE(1970,1,1)</f>
        <v>42358.684872685189</v>
      </c>
      <c r="T3167" s="10">
        <f>(((I3167/60)/60)/24)+DATE(1970,1,1)</f>
        <v>42387</v>
      </c>
      <c r="U3167" s="5">
        <f>P3167/3304</f>
        <v>9.0799031476997572E-3</v>
      </c>
      <c r="V3167" s="5">
        <f>L3167/26457</f>
        <v>1.1339154099104207E-4</v>
      </c>
    </row>
    <row r="3168" spans="1:22" ht="48" x14ac:dyDescent="0.2">
      <c r="A3168">
        <v>627</v>
      </c>
      <c r="B3168" s="3" t="s">
        <v>628</v>
      </c>
      <c r="C3168" s="3" t="s">
        <v>4737</v>
      </c>
      <c r="D3168">
        <v>450000</v>
      </c>
      <c r="E3168">
        <v>90</v>
      </c>
      <c r="F3168" t="s">
        <v>8220</v>
      </c>
      <c r="G3168" t="s">
        <v>8235</v>
      </c>
      <c r="H3168" t="s">
        <v>8255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8272</v>
      </c>
      <c r="O3168" s="5">
        <f>E3168/D3168</f>
        <v>2.0000000000000001E-4</v>
      </c>
      <c r="P3168" s="6">
        <f>IF(E3168=0,0,E3168/L3168)</f>
        <v>90</v>
      </c>
      <c r="Q3168" t="str">
        <f>LEFT(N3168,FIND("/",N3168)-1)</f>
        <v>technology</v>
      </c>
      <c r="R3168" t="str">
        <f>RIGHT(N3168,LEN(N3168)-FIND("/",N3168))</f>
        <v>web</v>
      </c>
      <c r="S3168" s="10">
        <f>(((J3168/60)/60)/24)+DATE(1970,1,1)</f>
        <v>42384.306840277779</v>
      </c>
      <c r="T3168" s="10">
        <f>(((I3168/60)/60)/24)+DATE(1970,1,1)</f>
        <v>42443.958333333328</v>
      </c>
      <c r="U3168" s="5">
        <f>P3168/3304</f>
        <v>2.7239709443099273E-2</v>
      </c>
      <c r="V3168" s="5">
        <f>L3168/26457</f>
        <v>3.7797180330347359E-5</v>
      </c>
    </row>
    <row r="3169" spans="1:22" ht="48" x14ac:dyDescent="0.2">
      <c r="A3169">
        <v>4110</v>
      </c>
      <c r="B3169" s="3" t="s">
        <v>4106</v>
      </c>
      <c r="C3169" s="3" t="s">
        <v>8213</v>
      </c>
      <c r="D3169">
        <v>300</v>
      </c>
      <c r="E3169">
        <v>86</v>
      </c>
      <c r="F3169" t="s">
        <v>8221</v>
      </c>
      <c r="G3169" t="s">
        <v>8225</v>
      </c>
      <c r="H3169" t="s">
        <v>8247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8271</v>
      </c>
      <c r="O3169" s="5">
        <f>E3169/D3169</f>
        <v>0.28666666666666668</v>
      </c>
      <c r="P3169" s="6">
        <f>IF(E3169=0,0,E3169/L3169)</f>
        <v>14.333333333333334</v>
      </c>
      <c r="Q3169" t="str">
        <f>LEFT(N3169,FIND("/",N3169)-1)</f>
        <v>theater</v>
      </c>
      <c r="R3169" t="str">
        <f>RIGHT(N3169,LEN(N3169)-FIND("/",N3169))</f>
        <v>plays</v>
      </c>
      <c r="S3169" s="10">
        <f>(((J3169/60)/60)/24)+DATE(1970,1,1)</f>
        <v>42512.626747685179</v>
      </c>
      <c r="T3169" s="10">
        <f>(((I3169/60)/60)/24)+DATE(1970,1,1)</f>
        <v>42572.626747685179</v>
      </c>
      <c r="U3169" s="5">
        <f>P3169/3304</f>
        <v>4.33817594834544E-3</v>
      </c>
      <c r="V3169" s="5">
        <f>L3169/26457</f>
        <v>2.2678308198208414E-4</v>
      </c>
    </row>
    <row r="3170" spans="1:22" ht="48" x14ac:dyDescent="0.2">
      <c r="A3170">
        <v>2502</v>
      </c>
      <c r="B3170" s="3" t="s">
        <v>2502</v>
      </c>
      <c r="C3170" s="3" t="s">
        <v>6612</v>
      </c>
      <c r="D3170">
        <v>110000</v>
      </c>
      <c r="E3170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5">
        <f>E3170/D3170</f>
        <v>7.8181818181818181E-4</v>
      </c>
      <c r="P3170" s="6">
        <f>IF(E3170=0,0,E3170/L3170)</f>
        <v>17.2</v>
      </c>
      <c r="Q3170" t="str">
        <f>LEFT(N3170,FIND("/",N3170)-1)</f>
        <v>food</v>
      </c>
      <c r="R3170" t="str">
        <f>RIGHT(N3170,LEN(N3170)-FIND("/",N3170))</f>
        <v>restaurants</v>
      </c>
      <c r="S3170" s="10">
        <f>(((J3170/60)/60)/24)+DATE(1970,1,1)</f>
        <v>41858.825439814813</v>
      </c>
      <c r="T3170" s="10">
        <f>(((I3170/60)/60)/24)+DATE(1970,1,1)</f>
        <v>41903.825439814813</v>
      </c>
      <c r="U3170" s="5">
        <f>P3170/3304</f>
        <v>5.2058111380145281E-3</v>
      </c>
      <c r="V3170" s="5">
        <f>L3170/26457</f>
        <v>1.8898590165173677E-4</v>
      </c>
    </row>
    <row r="3171" spans="1:22" ht="48" x14ac:dyDescent="0.2">
      <c r="A3171">
        <v>2160</v>
      </c>
      <c r="B3171" s="3" t="s">
        <v>2161</v>
      </c>
      <c r="C3171" s="3" t="s">
        <v>6270</v>
      </c>
      <c r="D3171">
        <v>10000</v>
      </c>
      <c r="E3171">
        <v>85</v>
      </c>
      <c r="F3171" t="s">
        <v>8221</v>
      </c>
      <c r="G3171" t="s">
        <v>8224</v>
      </c>
      <c r="H3171" t="s">
        <v>8246</v>
      </c>
      <c r="I3171">
        <v>1337447105</v>
      </c>
      <c r="J3171">
        <v>1334855105</v>
      </c>
      <c r="K3171" t="b">
        <v>0</v>
      </c>
      <c r="L3171">
        <v>16</v>
      </c>
      <c r="M3171" t="b">
        <v>0</v>
      </c>
      <c r="N3171" t="s">
        <v>8282</v>
      </c>
      <c r="O3171" s="5">
        <f>E3171/D3171</f>
        <v>8.5000000000000006E-3</v>
      </c>
      <c r="P3171" s="6">
        <f>IF(E3171=0,0,E3171/L3171)</f>
        <v>5.3125</v>
      </c>
      <c r="Q3171" t="str">
        <f>LEFT(N3171,FIND("/",N3171)-1)</f>
        <v>games</v>
      </c>
      <c r="R3171" t="str">
        <f>RIGHT(N3171,LEN(N3171)-FIND("/",N3171))</f>
        <v>video games</v>
      </c>
      <c r="S3171" s="10">
        <f>(((J3171/60)/60)/24)+DATE(1970,1,1)</f>
        <v>41018.711863425924</v>
      </c>
      <c r="T3171" s="10">
        <f>(((I3171/60)/60)/24)+DATE(1970,1,1)</f>
        <v>41048.711863425924</v>
      </c>
      <c r="U3171" s="5">
        <f>P3171/3304</f>
        <v>1.6078995157384989E-3</v>
      </c>
      <c r="V3171" s="5">
        <f>L3171/26457</f>
        <v>6.0475488528555774E-4</v>
      </c>
    </row>
    <row r="3172" spans="1:22" ht="48" x14ac:dyDescent="0.2">
      <c r="A3172">
        <v>2597</v>
      </c>
      <c r="B3172" s="3" t="s">
        <v>2597</v>
      </c>
      <c r="C3172" s="3" t="s">
        <v>6707</v>
      </c>
      <c r="D3172">
        <v>1500</v>
      </c>
      <c r="E3172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5">
        <f>E3172/D3172</f>
        <v>5.6666666666666664E-2</v>
      </c>
      <c r="P3172" s="6">
        <f>IF(E3172=0,0,E3172/L3172)</f>
        <v>12.142857142857142</v>
      </c>
      <c r="Q3172" t="str">
        <f>LEFT(N3172,FIND("/",N3172)-1)</f>
        <v>food</v>
      </c>
      <c r="R3172" t="str">
        <f>RIGHT(N3172,LEN(N3172)-FIND("/",N3172))</f>
        <v>food trucks</v>
      </c>
      <c r="S3172" s="10">
        <f>(((J3172/60)/60)/24)+DATE(1970,1,1)</f>
        <v>42510.341631944444</v>
      </c>
      <c r="T3172" s="10">
        <f>(((I3172/60)/60)/24)+DATE(1970,1,1)</f>
        <v>42540.341631944444</v>
      </c>
      <c r="U3172" s="5">
        <f>P3172/3304</f>
        <v>3.6751988931165683E-3</v>
      </c>
      <c r="V3172" s="5">
        <f>L3172/26457</f>
        <v>2.6458026231243148E-4</v>
      </c>
    </row>
    <row r="3173" spans="1:22" ht="48" x14ac:dyDescent="0.2">
      <c r="A3173">
        <v>1709</v>
      </c>
      <c r="B3173" s="3" t="s">
        <v>1710</v>
      </c>
      <c r="C3173" s="3" t="s">
        <v>5819</v>
      </c>
      <c r="D3173">
        <v>1750</v>
      </c>
      <c r="E3173">
        <v>85</v>
      </c>
      <c r="F3173" t="s">
        <v>8221</v>
      </c>
      <c r="G3173" t="s">
        <v>8224</v>
      </c>
      <c r="H3173" t="s">
        <v>8246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8293</v>
      </c>
      <c r="O3173" s="5">
        <f>E3173/D3173</f>
        <v>4.8571428571428571E-2</v>
      </c>
      <c r="P3173" s="6">
        <f>IF(E3173=0,0,E3173/L3173)</f>
        <v>21.25</v>
      </c>
      <c r="Q3173" t="str">
        <f>LEFT(N3173,FIND("/",N3173)-1)</f>
        <v>music</v>
      </c>
      <c r="R3173" t="str">
        <f>RIGHT(N3173,LEN(N3173)-FIND("/",N3173))</f>
        <v>faith</v>
      </c>
      <c r="S3173" s="10">
        <f>(((J3173/60)/60)/24)+DATE(1970,1,1)</f>
        <v>41841.56381944444</v>
      </c>
      <c r="T3173" s="10">
        <f>(((I3173/60)/60)/24)+DATE(1970,1,1)</f>
        <v>41882.818749999999</v>
      </c>
      <c r="U3173" s="5">
        <f>P3173/3304</f>
        <v>6.4315980629539955E-3</v>
      </c>
      <c r="V3173" s="5">
        <f>L3173/26457</f>
        <v>1.5118872132138944E-4</v>
      </c>
    </row>
    <row r="3174" spans="1:22" ht="48" x14ac:dyDescent="0.2">
      <c r="A3174">
        <v>1907</v>
      </c>
      <c r="B3174" s="3" t="s">
        <v>1908</v>
      </c>
      <c r="C3174" s="3" t="s">
        <v>6017</v>
      </c>
      <c r="D3174">
        <v>30000</v>
      </c>
      <c r="E3174">
        <v>85</v>
      </c>
      <c r="F3174" t="s">
        <v>8221</v>
      </c>
      <c r="G3174" t="s">
        <v>8224</v>
      </c>
      <c r="H3174" t="s">
        <v>8246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8294</v>
      </c>
      <c r="O3174" s="5">
        <f>E3174/D3174</f>
        <v>2.8333333333333335E-3</v>
      </c>
      <c r="P3174" s="6">
        <f>IF(E3174=0,0,E3174/L3174)</f>
        <v>21.25</v>
      </c>
      <c r="Q3174" t="str">
        <f>LEFT(N3174,FIND("/",N3174)-1)</f>
        <v>technology</v>
      </c>
      <c r="R3174" t="str">
        <f>RIGHT(N3174,LEN(N3174)-FIND("/",N3174))</f>
        <v>gadgets</v>
      </c>
      <c r="S3174" s="10">
        <f>(((J3174/60)/60)/24)+DATE(1970,1,1)</f>
        <v>41767.587094907409</v>
      </c>
      <c r="T3174" s="10">
        <f>(((I3174/60)/60)/24)+DATE(1970,1,1)</f>
        <v>41782.587094907409</v>
      </c>
      <c r="U3174" s="5">
        <f>P3174/3304</f>
        <v>6.4315980629539955E-3</v>
      </c>
      <c r="V3174" s="5">
        <f>L3174/26457</f>
        <v>1.5118872132138944E-4</v>
      </c>
    </row>
    <row r="3175" spans="1:22" ht="32" x14ac:dyDescent="0.2">
      <c r="A3175">
        <v>2130</v>
      </c>
      <c r="B3175" s="3" t="s">
        <v>2131</v>
      </c>
      <c r="C3175" s="3" t="s">
        <v>6240</v>
      </c>
      <c r="D3175">
        <v>42000</v>
      </c>
      <c r="E3175">
        <v>85</v>
      </c>
      <c r="F3175" t="s">
        <v>8221</v>
      </c>
      <c r="G3175" t="s">
        <v>8224</v>
      </c>
      <c r="H3175" t="s">
        <v>8246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8282</v>
      </c>
      <c r="O3175" s="5">
        <f>E3175/D3175</f>
        <v>2.0238095238095236E-3</v>
      </c>
      <c r="P3175" s="6">
        <f>IF(E3175=0,0,E3175/L3175)</f>
        <v>21.25</v>
      </c>
      <c r="Q3175" t="str">
        <f>LEFT(N3175,FIND("/",N3175)-1)</f>
        <v>games</v>
      </c>
      <c r="R3175" t="str">
        <f>RIGHT(N3175,LEN(N3175)-FIND("/",N3175))</f>
        <v>video games</v>
      </c>
      <c r="S3175" s="10">
        <f>(((J3175/60)/60)/24)+DATE(1970,1,1)</f>
        <v>41832.086377314816</v>
      </c>
      <c r="T3175" s="10">
        <f>(((I3175/60)/60)/24)+DATE(1970,1,1)</f>
        <v>41867.086377314816</v>
      </c>
      <c r="U3175" s="5">
        <f>P3175/3304</f>
        <v>6.4315980629539955E-3</v>
      </c>
      <c r="V3175" s="5">
        <f>L3175/26457</f>
        <v>1.5118872132138944E-4</v>
      </c>
    </row>
    <row r="3176" spans="1:22" ht="48" x14ac:dyDescent="0.2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5">
        <f>E3176/D3176</f>
        <v>3.1481481481481478E-2</v>
      </c>
      <c r="P3176" s="6">
        <f>IF(E3176=0,0,E3176/L3176)</f>
        <v>21.25</v>
      </c>
      <c r="Q3176" t="str">
        <f>LEFT(N3176,FIND("/",N3176)-1)</f>
        <v>food</v>
      </c>
      <c r="R3176" t="str">
        <f>RIGHT(N3176,LEN(N3176)-FIND("/",N3176))</f>
        <v>small batch</v>
      </c>
      <c r="S3176" s="10">
        <f>(((J3176/60)/60)/24)+DATE(1970,1,1)</f>
        <v>42804.895474537043</v>
      </c>
      <c r="T3176" s="10">
        <f>(((I3176/60)/60)/24)+DATE(1970,1,1)</f>
        <v>42834.853807870371</v>
      </c>
      <c r="U3176" s="5">
        <f>P3176/3304</f>
        <v>6.4315980629539955E-3</v>
      </c>
      <c r="V3176" s="5">
        <f>L3176/26457</f>
        <v>1.5118872132138944E-4</v>
      </c>
    </row>
    <row r="3177" spans="1:22" ht="48" x14ac:dyDescent="0.2">
      <c r="A3177">
        <v>1563</v>
      </c>
      <c r="B3177" s="3" t="s">
        <v>1564</v>
      </c>
      <c r="C3177" s="3" t="s">
        <v>5673</v>
      </c>
      <c r="D3177">
        <v>6000</v>
      </c>
      <c r="E3177">
        <v>85</v>
      </c>
      <c r="F3177" t="s">
        <v>8220</v>
      </c>
      <c r="G3177" t="s">
        <v>8225</v>
      </c>
      <c r="H3177" t="s">
        <v>8247</v>
      </c>
      <c r="I3177">
        <v>1394815751</v>
      </c>
      <c r="J3177">
        <v>1389635351</v>
      </c>
      <c r="K3177" t="b">
        <v>0</v>
      </c>
      <c r="L3177">
        <v>2</v>
      </c>
      <c r="M3177" t="b">
        <v>0</v>
      </c>
      <c r="N3177" t="s">
        <v>8290</v>
      </c>
      <c r="O3177" s="5">
        <f>E3177/D3177</f>
        <v>1.4166666666666666E-2</v>
      </c>
      <c r="P3177" s="6">
        <f>IF(E3177=0,0,E3177/L3177)</f>
        <v>42.5</v>
      </c>
      <c r="Q3177" t="str">
        <f>LEFT(N3177,FIND("/",N3177)-1)</f>
        <v>publishing</v>
      </c>
      <c r="R3177" t="str">
        <f>RIGHT(N3177,LEN(N3177)-FIND("/",N3177))</f>
        <v>art books</v>
      </c>
      <c r="S3177" s="10">
        <f>(((J3177/60)/60)/24)+DATE(1970,1,1)</f>
        <v>41652.742488425924</v>
      </c>
      <c r="T3177" s="10">
        <f>(((I3177/60)/60)/24)+DATE(1970,1,1)</f>
        <v>41712.700821759259</v>
      </c>
      <c r="U3177" s="5">
        <f>P3177/3304</f>
        <v>1.2863196125907991E-2</v>
      </c>
      <c r="V3177" s="5">
        <f>L3177/26457</f>
        <v>7.5594360660694718E-5</v>
      </c>
    </row>
    <row r="3178" spans="1:22" ht="48" x14ac:dyDescent="0.2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5">
        <f>E3178/D3178</f>
        <v>8.3000000000000004E-2</v>
      </c>
      <c r="P3178" s="6">
        <f>IF(E3178=0,0,E3178/L3178)</f>
        <v>10.375</v>
      </c>
      <c r="Q3178" t="str">
        <f>LEFT(N3178,FIND("/",N3178)-1)</f>
        <v>games</v>
      </c>
      <c r="R3178" t="str">
        <f>RIGHT(N3178,LEN(N3178)-FIND("/",N3178))</f>
        <v>video games</v>
      </c>
      <c r="S3178" s="10">
        <f>(((J3178/60)/60)/24)+DATE(1970,1,1)</f>
        <v>42333.598530092597</v>
      </c>
      <c r="T3178" s="10">
        <f>(((I3178/60)/60)/24)+DATE(1970,1,1)</f>
        <v>42363.598530092597</v>
      </c>
      <c r="U3178" s="5">
        <f>P3178/3304</f>
        <v>3.1401331719128327E-3</v>
      </c>
      <c r="V3178" s="5">
        <f>L3178/26457</f>
        <v>3.0237744264277887E-4</v>
      </c>
    </row>
    <row r="3179" spans="1:22" ht="48" x14ac:dyDescent="0.2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5">
        <f>E3179/D3179</f>
        <v>3.2804E-2</v>
      </c>
      <c r="P3179" s="6">
        <f>IF(E3179=0,0,E3179/L3179)</f>
        <v>20.502500000000001</v>
      </c>
      <c r="Q3179" t="str">
        <f>LEFT(N3179,FIND("/",N3179)-1)</f>
        <v>film &amp; video</v>
      </c>
      <c r="R3179" t="str">
        <f>RIGHT(N3179,LEN(N3179)-FIND("/",N3179))</f>
        <v>animation</v>
      </c>
      <c r="S3179" s="10">
        <f>(((J3179/60)/60)/24)+DATE(1970,1,1)</f>
        <v>41753.758043981477</v>
      </c>
      <c r="T3179" s="10">
        <f>(((I3179/60)/60)/24)+DATE(1970,1,1)</f>
        <v>41773.758043981477</v>
      </c>
      <c r="U3179" s="5">
        <f>P3179/3304</f>
        <v>6.2053571428571435E-3</v>
      </c>
      <c r="V3179" s="5">
        <f>L3179/26457</f>
        <v>1.5118872132138944E-4</v>
      </c>
    </row>
    <row r="3180" spans="1:22" ht="48" x14ac:dyDescent="0.2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5">
        <f>E3180/D3180</f>
        <v>8.2000000000000007E-3</v>
      </c>
      <c r="P3180" s="6">
        <f>IF(E3180=0,0,E3180/L3180)</f>
        <v>16.399999999999999</v>
      </c>
      <c r="Q3180" t="str">
        <f>LEFT(N3180,FIND("/",N3180)-1)</f>
        <v>film &amp; video</v>
      </c>
      <c r="R3180" t="str">
        <f>RIGHT(N3180,LEN(N3180)-FIND("/",N3180))</f>
        <v>animation</v>
      </c>
      <c r="S3180" s="10">
        <f>(((J3180/60)/60)/24)+DATE(1970,1,1)</f>
        <v>41938.717256944445</v>
      </c>
      <c r="T3180" s="10">
        <f>(((I3180/60)/60)/24)+DATE(1970,1,1)</f>
        <v>41969.551388888889</v>
      </c>
      <c r="U3180" s="5">
        <f>P3180/3304</f>
        <v>4.9636803874092009E-3</v>
      </c>
      <c r="V3180" s="5">
        <f>L3180/26457</f>
        <v>1.8898590165173677E-4</v>
      </c>
    </row>
    <row r="3181" spans="1:22" ht="48" x14ac:dyDescent="0.2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5">
        <f>E3181/D3181</f>
        <v>3.2799999999999999E-3</v>
      </c>
      <c r="P3181" s="6">
        <f>IF(E3181=0,0,E3181/L3181)</f>
        <v>20.5</v>
      </c>
      <c r="Q3181" t="str">
        <f>LEFT(N3181,FIND("/",N3181)-1)</f>
        <v>technology</v>
      </c>
      <c r="R3181" t="str">
        <f>RIGHT(N3181,LEN(N3181)-FIND("/",N3181))</f>
        <v>web</v>
      </c>
      <c r="S3181" s="10">
        <f>(((J3181/60)/60)/24)+DATE(1970,1,1)</f>
        <v>41961.18913194444</v>
      </c>
      <c r="T3181" s="10">
        <f>(((I3181/60)/60)/24)+DATE(1970,1,1)</f>
        <v>41991.18913194444</v>
      </c>
      <c r="U3181" s="5">
        <f>P3181/3304</f>
        <v>6.2046004842615009E-3</v>
      </c>
      <c r="V3181" s="5">
        <f>L3181/26457</f>
        <v>1.5118872132138944E-4</v>
      </c>
    </row>
    <row r="3182" spans="1:22" ht="48" x14ac:dyDescent="0.2">
      <c r="A3182">
        <v>1065</v>
      </c>
      <c r="B3182" s="3" t="s">
        <v>1066</v>
      </c>
      <c r="C3182" s="3" t="s">
        <v>5175</v>
      </c>
      <c r="D3182">
        <v>3000</v>
      </c>
      <c r="E3182">
        <v>81</v>
      </c>
      <c r="F3182" t="s">
        <v>8221</v>
      </c>
      <c r="G3182" t="s">
        <v>8226</v>
      </c>
      <c r="H3182" t="s">
        <v>8248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8282</v>
      </c>
      <c r="O3182" s="5">
        <f>E3182/D3182</f>
        <v>2.7E-2</v>
      </c>
      <c r="P3182" s="6">
        <f>IF(E3182=0,0,E3182/L3182)</f>
        <v>16.2</v>
      </c>
      <c r="Q3182" t="str">
        <f>LEFT(N3182,FIND("/",N3182)-1)</f>
        <v>games</v>
      </c>
      <c r="R3182" t="str">
        <f>RIGHT(N3182,LEN(N3182)-FIND("/",N3182))</f>
        <v>video games</v>
      </c>
      <c r="S3182" s="10">
        <f>(((J3182/60)/60)/24)+DATE(1970,1,1)</f>
        <v>41661.381041666667</v>
      </c>
      <c r="T3182" s="10">
        <f>(((I3182/60)/60)/24)+DATE(1970,1,1)</f>
        <v>41689.381041666667</v>
      </c>
      <c r="U3182" s="5">
        <f>P3182/3304</f>
        <v>4.9031476997578689E-3</v>
      </c>
      <c r="V3182" s="5">
        <f>L3182/26457</f>
        <v>1.8898590165173677E-4</v>
      </c>
    </row>
    <row r="3183" spans="1:22" ht="64" x14ac:dyDescent="0.2">
      <c r="A3183">
        <v>155</v>
      </c>
      <c r="B3183" s="3" t="s">
        <v>157</v>
      </c>
      <c r="C3183" s="3" t="s">
        <v>4265</v>
      </c>
      <c r="D3183">
        <v>1350000</v>
      </c>
      <c r="E3183">
        <v>81</v>
      </c>
      <c r="F3183" t="s">
        <v>8220</v>
      </c>
      <c r="G3183" t="s">
        <v>8224</v>
      </c>
      <c r="H3183" t="s">
        <v>8246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8267</v>
      </c>
      <c r="O3183" s="5">
        <f>E3183/D3183</f>
        <v>6.0000000000000002E-5</v>
      </c>
      <c r="P3183" s="6">
        <f>IF(E3183=0,0,E3183/L3183)</f>
        <v>20.25</v>
      </c>
      <c r="Q3183" t="str">
        <f>LEFT(N3183,FIND("/",N3183)-1)</f>
        <v>film &amp; video</v>
      </c>
      <c r="R3183" t="str">
        <f>RIGHT(N3183,LEN(N3183)-FIND("/",N3183))</f>
        <v>science fiction</v>
      </c>
      <c r="S3183" s="10">
        <f>(((J3183/60)/60)/24)+DATE(1970,1,1)</f>
        <v>42168.559432870374</v>
      </c>
      <c r="T3183" s="10">
        <f>(((I3183/60)/60)/24)+DATE(1970,1,1)</f>
        <v>42208.559432870374</v>
      </c>
      <c r="U3183" s="5">
        <f>P3183/3304</f>
        <v>6.1289346246973363E-3</v>
      </c>
      <c r="V3183" s="5">
        <f>L3183/26457</f>
        <v>1.5118872132138944E-4</v>
      </c>
    </row>
    <row r="3184" spans="1:22" ht="48" x14ac:dyDescent="0.2">
      <c r="A3184">
        <v>2325</v>
      </c>
      <c r="B3184" s="3" t="s">
        <v>2326</v>
      </c>
      <c r="C3184" s="3" t="s">
        <v>6435</v>
      </c>
      <c r="D3184">
        <v>1000</v>
      </c>
      <c r="E3184">
        <v>80</v>
      </c>
      <c r="F3184" t="s">
        <v>8222</v>
      </c>
      <c r="G3184" t="s">
        <v>8224</v>
      </c>
      <c r="H3184" t="s">
        <v>8246</v>
      </c>
      <c r="I3184">
        <v>1490830331</v>
      </c>
      <c r="J3184">
        <v>1488241931</v>
      </c>
      <c r="K3184" t="b">
        <v>0</v>
      </c>
      <c r="L3184">
        <v>7</v>
      </c>
      <c r="M3184" t="b">
        <v>0</v>
      </c>
      <c r="N3184" t="s">
        <v>8298</v>
      </c>
      <c r="O3184" s="5">
        <f>E3184/D3184</f>
        <v>0.08</v>
      </c>
      <c r="P3184" s="6">
        <f>IF(E3184=0,0,E3184/L3184)</f>
        <v>11.428571428571429</v>
      </c>
      <c r="Q3184" t="str">
        <f>LEFT(N3184,FIND("/",N3184)-1)</f>
        <v>food</v>
      </c>
      <c r="R3184" t="str">
        <f>RIGHT(N3184,LEN(N3184)-FIND("/",N3184))</f>
        <v>small batch</v>
      </c>
      <c r="S3184" s="10">
        <f>(((J3184/60)/60)/24)+DATE(1970,1,1)</f>
        <v>42794.022349537037</v>
      </c>
      <c r="T3184" s="10">
        <f>(((I3184/60)/60)/24)+DATE(1970,1,1)</f>
        <v>42823.980682870373</v>
      </c>
      <c r="U3184" s="5">
        <f>P3184/3304</f>
        <v>3.4590107229332413E-3</v>
      </c>
      <c r="V3184" s="5">
        <f>L3184/26457</f>
        <v>2.6458026231243148E-4</v>
      </c>
    </row>
    <row r="3185" spans="1:22" ht="48" x14ac:dyDescent="0.2">
      <c r="A3185">
        <v>574</v>
      </c>
      <c r="B3185" s="3" t="s">
        <v>575</v>
      </c>
      <c r="C3185" s="3" t="s">
        <v>4684</v>
      </c>
      <c r="D3185">
        <v>11180</v>
      </c>
      <c r="E3185">
        <v>80</v>
      </c>
      <c r="F3185" t="s">
        <v>8221</v>
      </c>
      <c r="G3185" t="s">
        <v>8225</v>
      </c>
      <c r="H3185" t="s">
        <v>8247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8272</v>
      </c>
      <c r="O3185" s="5">
        <f>E3185/D3185</f>
        <v>7.1556350626118068E-3</v>
      </c>
      <c r="P3185" s="6">
        <f>IF(E3185=0,0,E3185/L3185)</f>
        <v>20</v>
      </c>
      <c r="Q3185" t="str">
        <f>LEFT(N3185,FIND("/",N3185)-1)</f>
        <v>technology</v>
      </c>
      <c r="R3185" t="str">
        <f>RIGHT(N3185,LEN(N3185)-FIND("/",N3185))</f>
        <v>web</v>
      </c>
      <c r="S3185" s="10">
        <f>(((J3185/60)/60)/24)+DATE(1970,1,1)</f>
        <v>42632.443368055552</v>
      </c>
      <c r="T3185" s="10">
        <f>(((I3185/60)/60)/24)+DATE(1970,1,1)</f>
        <v>42662.443368055552</v>
      </c>
      <c r="U3185" s="5">
        <f>P3185/3304</f>
        <v>6.0532687651331718E-3</v>
      </c>
      <c r="V3185" s="5">
        <f>L3185/26457</f>
        <v>1.5118872132138944E-4</v>
      </c>
    </row>
    <row r="3186" spans="1:22" ht="48" x14ac:dyDescent="0.2">
      <c r="A3186">
        <v>1571</v>
      </c>
      <c r="B3186" s="3" t="s">
        <v>1572</v>
      </c>
      <c r="C3186" s="3" t="s">
        <v>5681</v>
      </c>
      <c r="D3186">
        <v>12100</v>
      </c>
      <c r="E3186">
        <v>80</v>
      </c>
      <c r="F3186" t="s">
        <v>8220</v>
      </c>
      <c r="G3186" t="s">
        <v>8225</v>
      </c>
      <c r="H3186" t="s">
        <v>8247</v>
      </c>
      <c r="I3186">
        <v>1434738483</v>
      </c>
      <c r="J3186">
        <v>1432146483</v>
      </c>
      <c r="K3186" t="b">
        <v>0</v>
      </c>
      <c r="L3186">
        <v>4</v>
      </c>
      <c r="M3186" t="b">
        <v>0</v>
      </c>
      <c r="N3186" t="s">
        <v>8290</v>
      </c>
      <c r="O3186" s="5">
        <f>E3186/D3186</f>
        <v>6.6115702479338841E-3</v>
      </c>
      <c r="P3186" s="6">
        <f>IF(E3186=0,0,E3186/L3186)</f>
        <v>20</v>
      </c>
      <c r="Q3186" t="str">
        <f>LEFT(N3186,FIND("/",N3186)-1)</f>
        <v>publishing</v>
      </c>
      <c r="R3186" t="str">
        <f>RIGHT(N3186,LEN(N3186)-FIND("/",N3186))</f>
        <v>art books</v>
      </c>
      <c r="S3186" s="10">
        <f>(((J3186/60)/60)/24)+DATE(1970,1,1)</f>
        <v>42144.769479166673</v>
      </c>
      <c r="T3186" s="10">
        <f>(((I3186/60)/60)/24)+DATE(1970,1,1)</f>
        <v>42174.769479166673</v>
      </c>
      <c r="U3186" s="5">
        <f>P3186/3304</f>
        <v>6.0532687651331718E-3</v>
      </c>
      <c r="V3186" s="5">
        <f>L3186/26457</f>
        <v>1.5118872132138944E-4</v>
      </c>
    </row>
    <row r="3187" spans="1:22" ht="48" x14ac:dyDescent="0.2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5">
        <f>E3187/D3187</f>
        <v>0.32</v>
      </c>
      <c r="P3187" s="6">
        <f>IF(E3187=0,0,E3187/L3187)</f>
        <v>26.666666666666668</v>
      </c>
      <c r="Q3187" t="str">
        <f>LEFT(N3187,FIND("/",N3187)-1)</f>
        <v>theater</v>
      </c>
      <c r="R3187" t="str">
        <f>RIGHT(N3187,LEN(N3187)-FIND("/",N3187))</f>
        <v>plays</v>
      </c>
      <c r="S3187" s="10">
        <f>(((J3187/60)/60)/24)+DATE(1970,1,1)</f>
        <v>42257.590833333335</v>
      </c>
      <c r="T3187" s="10">
        <f>(((I3187/60)/60)/24)+DATE(1970,1,1)</f>
        <v>42271.590833333335</v>
      </c>
      <c r="U3187" s="5">
        <f>P3187/3304</f>
        <v>8.0710250201775635E-3</v>
      </c>
      <c r="V3187" s="5">
        <f>L3187/26457</f>
        <v>1.1339154099104207E-4</v>
      </c>
    </row>
    <row r="3188" spans="1:22" ht="48" x14ac:dyDescent="0.2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5">
        <f>E3188/D3188</f>
        <v>0.11428571428571428</v>
      </c>
      <c r="P3188" s="6">
        <f>IF(E3188=0,0,E3188/L3188)</f>
        <v>40</v>
      </c>
      <c r="Q3188" t="str">
        <f>LEFT(N3188,FIND("/",N3188)-1)</f>
        <v>theater</v>
      </c>
      <c r="R3188" t="str">
        <f>RIGHT(N3188,LEN(N3188)-FIND("/",N3188))</f>
        <v>plays</v>
      </c>
      <c r="S3188" s="10">
        <f>(((J3188/60)/60)/24)+DATE(1970,1,1)</f>
        <v>42497.070775462969</v>
      </c>
      <c r="T3188" s="10">
        <f>(((I3188/60)/60)/24)+DATE(1970,1,1)</f>
        <v>42514.600694444445</v>
      </c>
      <c r="U3188" s="5">
        <f>P3188/3304</f>
        <v>1.2106537530266344E-2</v>
      </c>
      <c r="V3188" s="5">
        <f>L3188/26457</f>
        <v>7.5594360660694718E-5</v>
      </c>
    </row>
    <row r="3189" spans="1:22" ht="48" x14ac:dyDescent="0.2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5">
        <f>E3189/D3189</f>
        <v>7.8E-2</v>
      </c>
      <c r="P3189" s="6">
        <f>IF(E3189=0,0,E3189/L3189)</f>
        <v>26</v>
      </c>
      <c r="Q3189" t="str">
        <f>LEFT(N3189,FIND("/",N3189)-1)</f>
        <v>photography</v>
      </c>
      <c r="R3189" t="str">
        <f>RIGHT(N3189,LEN(N3189)-FIND("/",N3189))</f>
        <v>people</v>
      </c>
      <c r="S3189" s="10">
        <f>(((J3189/60)/60)/24)+DATE(1970,1,1)</f>
        <v>42181.902037037042</v>
      </c>
      <c r="T3189" s="10">
        <f>(((I3189/60)/60)/24)+DATE(1970,1,1)</f>
        <v>42201.902037037042</v>
      </c>
      <c r="U3189" s="5">
        <f>P3189/3304</f>
        <v>7.8692493946731241E-3</v>
      </c>
      <c r="V3189" s="5">
        <f>L3189/26457</f>
        <v>1.1339154099104207E-4</v>
      </c>
    </row>
    <row r="3190" spans="1:22" ht="48" x14ac:dyDescent="0.2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5">
        <f>E3190/D3190</f>
        <v>7.7000000000000002E-3</v>
      </c>
      <c r="P3190" s="6">
        <f>IF(E3190=0,0,E3190/L3190)</f>
        <v>38.5</v>
      </c>
      <c r="Q3190" t="str">
        <f>LEFT(N3190,FIND("/",N3190)-1)</f>
        <v>publishing</v>
      </c>
      <c r="R3190" t="str">
        <f>RIGHT(N3190,LEN(N3190)-FIND("/",N3190))</f>
        <v>translations</v>
      </c>
      <c r="S3190" s="10">
        <f>(((J3190/60)/60)/24)+DATE(1970,1,1)</f>
        <v>42391.35019675926</v>
      </c>
      <c r="T3190" s="10">
        <f>(((I3190/60)/60)/24)+DATE(1970,1,1)</f>
        <v>42421.35019675926</v>
      </c>
      <c r="U3190" s="5">
        <f>P3190/3304</f>
        <v>1.1652542372881356E-2</v>
      </c>
      <c r="V3190" s="5">
        <f>L3190/26457</f>
        <v>7.5594360660694718E-5</v>
      </c>
    </row>
    <row r="3191" spans="1:22" ht="48" x14ac:dyDescent="0.2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5">
        <f>E3191/D3191</f>
        <v>7.6E-3</v>
      </c>
      <c r="P3191" s="6">
        <f>IF(E3191=0,0,E3191/L3191)</f>
        <v>15.2</v>
      </c>
      <c r="Q3191" t="str">
        <f>LEFT(N3191,FIND("/",N3191)-1)</f>
        <v>film &amp; video</v>
      </c>
      <c r="R3191" t="str">
        <f>RIGHT(N3191,LEN(N3191)-FIND("/",N3191))</f>
        <v>animation</v>
      </c>
      <c r="S3191" s="10">
        <f>(((J3191/60)/60)/24)+DATE(1970,1,1)</f>
        <v>41129.942870370374</v>
      </c>
      <c r="T3191" s="10">
        <f>(((I3191/60)/60)/24)+DATE(1970,1,1)</f>
        <v>41159.942870370374</v>
      </c>
      <c r="U3191" s="5">
        <f>P3191/3304</f>
        <v>4.6004842615012106E-3</v>
      </c>
      <c r="V3191" s="5">
        <f>L3191/26457</f>
        <v>1.8898590165173677E-4</v>
      </c>
    </row>
    <row r="3192" spans="1:22" ht="48" x14ac:dyDescent="0.2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5">
        <f>E3192/D3192</f>
        <v>1.3818181818181818E-2</v>
      </c>
      <c r="P3192" s="6">
        <f>IF(E3192=0,0,E3192/L3192)</f>
        <v>19</v>
      </c>
      <c r="Q3192" t="str">
        <f>LEFT(N3192,FIND("/",N3192)-1)</f>
        <v>photography</v>
      </c>
      <c r="R3192" t="str">
        <f>RIGHT(N3192,LEN(N3192)-FIND("/",N3192))</f>
        <v>photobooks</v>
      </c>
      <c r="S3192" s="10">
        <f>(((J3192/60)/60)/24)+DATE(1970,1,1)</f>
        <v>41913.94840277778</v>
      </c>
      <c r="T3192" s="10">
        <f>(((I3192/60)/60)/24)+DATE(1970,1,1)</f>
        <v>41943.94840277778</v>
      </c>
      <c r="U3192" s="5">
        <f>P3192/3304</f>
        <v>5.7506053268765135E-3</v>
      </c>
      <c r="V3192" s="5">
        <f>L3192/26457</f>
        <v>1.5118872132138944E-4</v>
      </c>
    </row>
    <row r="3193" spans="1:22" ht="48" x14ac:dyDescent="0.2">
      <c r="A3193">
        <v>2904</v>
      </c>
      <c r="B3193" s="3" t="s">
        <v>2904</v>
      </c>
      <c r="C3193" s="3" t="s">
        <v>7014</v>
      </c>
      <c r="D3193">
        <v>1500</v>
      </c>
      <c r="E3193">
        <v>75</v>
      </c>
      <c r="F3193" t="s">
        <v>8221</v>
      </c>
      <c r="G3193" t="s">
        <v>8225</v>
      </c>
      <c r="H3193" t="s">
        <v>8247</v>
      </c>
      <c r="I3193">
        <v>1415534400</v>
      </c>
      <c r="J3193">
        <v>1414538031</v>
      </c>
      <c r="K3193" t="b">
        <v>0</v>
      </c>
      <c r="L3193">
        <v>4</v>
      </c>
      <c r="M3193" t="b">
        <v>0</v>
      </c>
      <c r="N3193" t="s">
        <v>8271</v>
      </c>
      <c r="O3193" s="5">
        <f>E3193/D3193</f>
        <v>0.05</v>
      </c>
      <c r="P3193" s="6">
        <f>IF(E3193=0,0,E3193/L3193)</f>
        <v>18.75</v>
      </c>
      <c r="Q3193" t="str">
        <f>LEFT(N3193,FIND("/",N3193)-1)</f>
        <v>theater</v>
      </c>
      <c r="R3193" t="str">
        <f>RIGHT(N3193,LEN(N3193)-FIND("/",N3193))</f>
        <v>plays</v>
      </c>
      <c r="S3193" s="10">
        <f>(((J3193/60)/60)/24)+DATE(1970,1,1)</f>
        <v>41940.967951388891</v>
      </c>
      <c r="T3193" s="10">
        <f>(((I3193/60)/60)/24)+DATE(1970,1,1)</f>
        <v>41952.5</v>
      </c>
      <c r="U3193" s="5">
        <f>P3193/3304</f>
        <v>5.6749394673123489E-3</v>
      </c>
      <c r="V3193" s="5">
        <f>L3193/26457</f>
        <v>1.5118872132138944E-4</v>
      </c>
    </row>
    <row r="3194" spans="1:22" ht="32" x14ac:dyDescent="0.2">
      <c r="A3194">
        <v>1447</v>
      </c>
      <c r="B3194" s="3" t="s">
        <v>1448</v>
      </c>
      <c r="C3194" s="3" t="s">
        <v>5557</v>
      </c>
      <c r="D3194">
        <v>500000</v>
      </c>
      <c r="E3194">
        <v>75</v>
      </c>
      <c r="F3194" t="s">
        <v>8221</v>
      </c>
      <c r="G3194" t="s">
        <v>8224</v>
      </c>
      <c r="H3194" t="s">
        <v>8246</v>
      </c>
      <c r="I3194">
        <v>1467999134</v>
      </c>
      <c r="J3194">
        <v>1465407134</v>
      </c>
      <c r="K3194" t="b">
        <v>0</v>
      </c>
      <c r="L3194">
        <v>3</v>
      </c>
      <c r="M3194" t="b">
        <v>0</v>
      </c>
      <c r="N3194" t="s">
        <v>8287</v>
      </c>
      <c r="O3194" s="5">
        <f>E3194/D3194</f>
        <v>1.4999999999999999E-4</v>
      </c>
      <c r="P3194" s="6">
        <f>IF(E3194=0,0,E3194/L3194)</f>
        <v>25</v>
      </c>
      <c r="Q3194" t="str">
        <f>LEFT(N3194,FIND("/",N3194)-1)</f>
        <v>publishing</v>
      </c>
      <c r="R3194" t="str">
        <f>RIGHT(N3194,LEN(N3194)-FIND("/",N3194))</f>
        <v>translations</v>
      </c>
      <c r="S3194" s="10">
        <f>(((J3194/60)/60)/24)+DATE(1970,1,1)</f>
        <v>42529.730717592596</v>
      </c>
      <c r="T3194" s="10">
        <f>(((I3194/60)/60)/24)+DATE(1970,1,1)</f>
        <v>42559.730717592596</v>
      </c>
      <c r="U3194" s="5">
        <f>P3194/3304</f>
        <v>7.5665859564164649E-3</v>
      </c>
      <c r="V3194" s="5">
        <f>L3194/26457</f>
        <v>1.1339154099104207E-4</v>
      </c>
    </row>
    <row r="3195" spans="1:22" ht="32" x14ac:dyDescent="0.2">
      <c r="A3195">
        <v>1596</v>
      </c>
      <c r="B3195" s="3" t="s">
        <v>1597</v>
      </c>
      <c r="C3195" s="3" t="s">
        <v>5706</v>
      </c>
      <c r="D3195">
        <v>3250</v>
      </c>
      <c r="E3195">
        <v>75</v>
      </c>
      <c r="F3195" t="s">
        <v>8221</v>
      </c>
      <c r="G3195" t="s">
        <v>8225</v>
      </c>
      <c r="H3195" t="s">
        <v>8247</v>
      </c>
      <c r="I3195">
        <v>1418469569</v>
      </c>
      <c r="J3195">
        <v>1414577969</v>
      </c>
      <c r="K3195" t="b">
        <v>0</v>
      </c>
      <c r="L3195">
        <v>3</v>
      </c>
      <c r="M3195" t="b">
        <v>0</v>
      </c>
      <c r="N3195" t="s">
        <v>8291</v>
      </c>
      <c r="O3195" s="5">
        <f>E3195/D3195</f>
        <v>2.3076923076923078E-2</v>
      </c>
      <c r="P3195" s="6">
        <f>IF(E3195=0,0,E3195/L3195)</f>
        <v>25</v>
      </c>
      <c r="Q3195" t="str">
        <f>LEFT(N3195,FIND("/",N3195)-1)</f>
        <v>photography</v>
      </c>
      <c r="R3195" t="str">
        <f>RIGHT(N3195,LEN(N3195)-FIND("/",N3195))</f>
        <v>places</v>
      </c>
      <c r="S3195" s="10">
        <f>(((J3195/60)/60)/24)+DATE(1970,1,1)</f>
        <v>41941.430196759262</v>
      </c>
      <c r="T3195" s="10">
        <f>(((I3195/60)/60)/24)+DATE(1970,1,1)</f>
        <v>41986.471863425926</v>
      </c>
      <c r="U3195" s="5">
        <f>P3195/3304</f>
        <v>7.5665859564164649E-3</v>
      </c>
      <c r="V3195" s="5">
        <f>L3195/26457</f>
        <v>1.1339154099104207E-4</v>
      </c>
    </row>
    <row r="3196" spans="1:22" ht="48" x14ac:dyDescent="0.2">
      <c r="A3196">
        <v>2562</v>
      </c>
      <c r="B3196" s="3" t="s">
        <v>2562</v>
      </c>
      <c r="C3196" s="3" t="s">
        <v>6672</v>
      </c>
      <c r="D3196">
        <v>10000</v>
      </c>
      <c r="E3196">
        <v>75</v>
      </c>
      <c r="F3196" t="s">
        <v>8220</v>
      </c>
      <c r="G3196" t="s">
        <v>8236</v>
      </c>
      <c r="H3196" t="s">
        <v>8249</v>
      </c>
      <c r="I3196">
        <v>1476189339</v>
      </c>
      <c r="J3196">
        <v>1471005339</v>
      </c>
      <c r="K3196" t="b">
        <v>0</v>
      </c>
      <c r="L3196">
        <v>3</v>
      </c>
      <c r="M3196" t="b">
        <v>0</v>
      </c>
      <c r="N3196" t="s">
        <v>8284</v>
      </c>
      <c r="O3196" s="5">
        <f>E3196/D3196</f>
        <v>7.4999999999999997E-3</v>
      </c>
      <c r="P3196" s="6">
        <f>IF(E3196=0,0,E3196/L3196)</f>
        <v>25</v>
      </c>
      <c r="Q3196" t="str">
        <f>LEFT(N3196,FIND("/",N3196)-1)</f>
        <v>food</v>
      </c>
      <c r="R3196" t="str">
        <f>RIGHT(N3196,LEN(N3196)-FIND("/",N3196))</f>
        <v>food trucks</v>
      </c>
      <c r="S3196" s="10">
        <f>(((J3196/60)/60)/24)+DATE(1970,1,1)</f>
        <v>42594.524756944447</v>
      </c>
      <c r="T3196" s="10">
        <f>(((I3196/60)/60)/24)+DATE(1970,1,1)</f>
        <v>42654.524756944447</v>
      </c>
      <c r="U3196" s="5">
        <f>P3196/3304</f>
        <v>7.5665859564164649E-3</v>
      </c>
      <c r="V3196" s="5">
        <f>L3196/26457</f>
        <v>1.1339154099104207E-4</v>
      </c>
    </row>
    <row r="3197" spans="1:22" ht="48" x14ac:dyDescent="0.2">
      <c r="A3197">
        <v>2794</v>
      </c>
      <c r="B3197" s="3" t="s">
        <v>2794</v>
      </c>
      <c r="C3197" s="3" t="s">
        <v>6904</v>
      </c>
      <c r="D3197">
        <v>50</v>
      </c>
      <c r="E3197">
        <v>75</v>
      </c>
      <c r="F3197" t="s">
        <v>8219</v>
      </c>
      <c r="G3197" t="s">
        <v>8225</v>
      </c>
      <c r="H3197" t="s">
        <v>8247</v>
      </c>
      <c r="I3197">
        <v>1457031600</v>
      </c>
      <c r="J3197">
        <v>1455640559</v>
      </c>
      <c r="K3197" t="b">
        <v>0</v>
      </c>
      <c r="L3197">
        <v>3</v>
      </c>
      <c r="M3197" t="b">
        <v>1</v>
      </c>
      <c r="N3197" t="s">
        <v>8271</v>
      </c>
      <c r="O3197" s="5">
        <f>E3197/D3197</f>
        <v>1.5</v>
      </c>
      <c r="P3197" s="6">
        <f>IF(E3197=0,0,E3197/L3197)</f>
        <v>25</v>
      </c>
      <c r="Q3197" t="str">
        <f>LEFT(N3197,FIND("/",N3197)-1)</f>
        <v>theater</v>
      </c>
      <c r="R3197" t="str">
        <f>RIGHT(N3197,LEN(N3197)-FIND("/",N3197))</f>
        <v>plays</v>
      </c>
      <c r="S3197" s="10">
        <f>(((J3197/60)/60)/24)+DATE(1970,1,1)</f>
        <v>42416.691655092596</v>
      </c>
      <c r="T3197" s="10">
        <f>(((I3197/60)/60)/24)+DATE(1970,1,1)</f>
        <v>42432.791666666672</v>
      </c>
      <c r="U3197" s="5">
        <f>P3197/3304</f>
        <v>7.5665859564164649E-3</v>
      </c>
      <c r="V3197" s="5">
        <f>L3197/26457</f>
        <v>1.1339154099104207E-4</v>
      </c>
    </row>
    <row r="3198" spans="1:22" ht="48" x14ac:dyDescent="0.2">
      <c r="A3198">
        <v>4009</v>
      </c>
      <c r="B3198" s="3" t="s">
        <v>4005</v>
      </c>
      <c r="C3198" s="3" t="s">
        <v>8114</v>
      </c>
      <c r="D3198">
        <v>1930</v>
      </c>
      <c r="E3198">
        <v>75</v>
      </c>
      <c r="F3198" t="s">
        <v>8221</v>
      </c>
      <c r="G3198" t="s">
        <v>8225</v>
      </c>
      <c r="H3198" t="s">
        <v>8247</v>
      </c>
      <c r="I3198">
        <v>1410281360</v>
      </c>
      <c r="J3198">
        <v>1406825360</v>
      </c>
      <c r="K3198" t="b">
        <v>0</v>
      </c>
      <c r="L3198">
        <v>3</v>
      </c>
      <c r="M3198" t="b">
        <v>0</v>
      </c>
      <c r="N3198" t="s">
        <v>8271</v>
      </c>
      <c r="O3198" s="5">
        <f>E3198/D3198</f>
        <v>3.8860103626943004E-2</v>
      </c>
      <c r="P3198" s="6">
        <f>IF(E3198=0,0,E3198/L3198)</f>
        <v>25</v>
      </c>
      <c r="Q3198" t="str">
        <f>LEFT(N3198,FIND("/",N3198)-1)</f>
        <v>theater</v>
      </c>
      <c r="R3198" t="str">
        <f>RIGHT(N3198,LEN(N3198)-FIND("/",N3198))</f>
        <v>plays</v>
      </c>
      <c r="S3198" s="10">
        <f>(((J3198/60)/60)/24)+DATE(1970,1,1)</f>
        <v>41851.700925925928</v>
      </c>
      <c r="T3198" s="10">
        <f>(((I3198/60)/60)/24)+DATE(1970,1,1)</f>
        <v>41891.700925925928</v>
      </c>
      <c r="U3198" s="5">
        <f>P3198/3304</f>
        <v>7.5665859564164649E-3</v>
      </c>
      <c r="V3198" s="5">
        <f>L3198/26457</f>
        <v>1.1339154099104207E-4</v>
      </c>
    </row>
    <row r="3199" spans="1:22" ht="32" x14ac:dyDescent="0.2">
      <c r="A3199">
        <v>1149</v>
      </c>
      <c r="B3199" s="3" t="s">
        <v>1150</v>
      </c>
      <c r="C3199" s="3" t="s">
        <v>5259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1466096566</v>
      </c>
      <c r="J3199">
        <v>1463504566</v>
      </c>
      <c r="K3199" t="b">
        <v>0</v>
      </c>
      <c r="L3199">
        <v>2</v>
      </c>
      <c r="M3199" t="b">
        <v>0</v>
      </c>
      <c r="N3199" t="s">
        <v>8284</v>
      </c>
      <c r="O3199" s="5">
        <f>E3199/D3199</f>
        <v>1.5E-3</v>
      </c>
      <c r="P3199" s="6">
        <f>IF(E3199=0,0,E3199/L3199)</f>
        <v>37.5</v>
      </c>
      <c r="Q3199" t="str">
        <f>LEFT(N3199,FIND("/",N3199)-1)</f>
        <v>food</v>
      </c>
      <c r="R3199" t="str">
        <f>RIGHT(N3199,LEN(N3199)-FIND("/",N3199))</f>
        <v>food trucks</v>
      </c>
      <c r="S3199" s="10">
        <f>(((J3199/60)/60)/24)+DATE(1970,1,1)</f>
        <v>42507.71025462963</v>
      </c>
      <c r="T3199" s="10">
        <f>(((I3199/60)/60)/24)+DATE(1970,1,1)</f>
        <v>42537.71025462963</v>
      </c>
      <c r="U3199" s="5">
        <f>P3199/3304</f>
        <v>1.1349878934624698E-2</v>
      </c>
      <c r="V3199" s="5">
        <f>L3199/26457</f>
        <v>7.5594360660694718E-5</v>
      </c>
    </row>
    <row r="3200" spans="1:22" ht="16" x14ac:dyDescent="0.2">
      <c r="A3200">
        <v>1718</v>
      </c>
      <c r="B3200" s="3" t="s">
        <v>1719</v>
      </c>
      <c r="C3200" s="3" t="s">
        <v>5828</v>
      </c>
      <c r="D3200">
        <v>35000</v>
      </c>
      <c r="E3200">
        <v>75</v>
      </c>
      <c r="F3200" t="s">
        <v>8221</v>
      </c>
      <c r="G3200" t="s">
        <v>8224</v>
      </c>
      <c r="H3200" t="s">
        <v>8246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8293</v>
      </c>
      <c r="O3200" s="5">
        <f>E3200/D3200</f>
        <v>2.142857142857143E-3</v>
      </c>
      <c r="P3200" s="6">
        <f>IF(E3200=0,0,E3200/L3200)</f>
        <v>37.5</v>
      </c>
      <c r="Q3200" t="str">
        <f>LEFT(N3200,FIND("/",N3200)-1)</f>
        <v>music</v>
      </c>
      <c r="R3200" t="str">
        <f>RIGHT(N3200,LEN(N3200)-FIND("/",N3200))</f>
        <v>faith</v>
      </c>
      <c r="S3200" s="10">
        <f>(((J3200/60)/60)/24)+DATE(1970,1,1)</f>
        <v>42460.610520833332</v>
      </c>
      <c r="T3200" s="10">
        <f>(((I3200/60)/60)/24)+DATE(1970,1,1)</f>
        <v>42504.207638888889</v>
      </c>
      <c r="U3200" s="5">
        <f>P3200/3304</f>
        <v>1.1349878934624698E-2</v>
      </c>
      <c r="V3200" s="5">
        <f>L3200/26457</f>
        <v>7.5594360660694718E-5</v>
      </c>
    </row>
    <row r="3201" spans="1:22" ht="64" x14ac:dyDescent="0.2">
      <c r="A3201">
        <v>2382</v>
      </c>
      <c r="B3201" s="3" t="s">
        <v>2383</v>
      </c>
      <c r="C3201" s="3" t="s">
        <v>6492</v>
      </c>
      <c r="D3201">
        <v>3000</v>
      </c>
      <c r="E3201">
        <v>75</v>
      </c>
      <c r="F3201" t="s">
        <v>8220</v>
      </c>
      <c r="G3201" t="s">
        <v>8224</v>
      </c>
      <c r="H3201" t="s">
        <v>8246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8272</v>
      </c>
      <c r="O3201" s="5">
        <f>E3201/D3201</f>
        <v>2.5000000000000001E-2</v>
      </c>
      <c r="P3201" s="6">
        <f>IF(E3201=0,0,E3201/L3201)</f>
        <v>37.5</v>
      </c>
      <c r="Q3201" t="str">
        <f>LEFT(N3201,FIND("/",N3201)-1)</f>
        <v>technology</v>
      </c>
      <c r="R3201" t="str">
        <f>RIGHT(N3201,LEN(N3201)-FIND("/",N3201))</f>
        <v>web</v>
      </c>
      <c r="S3201" s="10">
        <f>(((J3201/60)/60)/24)+DATE(1970,1,1)</f>
        <v>42195.187534722223</v>
      </c>
      <c r="T3201" s="10">
        <f>(((I3201/60)/60)/24)+DATE(1970,1,1)</f>
        <v>42220.187534722223</v>
      </c>
      <c r="U3201" s="5">
        <f>P3201/3304</f>
        <v>1.1349878934624698E-2</v>
      </c>
      <c r="V3201" s="5">
        <f>L3201/26457</f>
        <v>7.5594360660694718E-5</v>
      </c>
    </row>
    <row r="3202" spans="1:22" ht="48" x14ac:dyDescent="0.2">
      <c r="A3202">
        <v>2510</v>
      </c>
      <c r="B3202" s="3" t="s">
        <v>2510</v>
      </c>
      <c r="C3202" s="3" t="s">
        <v>6620</v>
      </c>
      <c r="D3202">
        <v>50000</v>
      </c>
      <c r="E3202">
        <v>75</v>
      </c>
      <c r="F3202" t="s">
        <v>8221</v>
      </c>
      <c r="G3202" t="s">
        <v>8224</v>
      </c>
      <c r="H3202" t="s">
        <v>8246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8299</v>
      </c>
      <c r="O3202" s="5">
        <f>E3202/D3202</f>
        <v>1.5E-3</v>
      </c>
      <c r="P3202" s="6">
        <f>IF(E3202=0,0,E3202/L3202)</f>
        <v>37.5</v>
      </c>
      <c r="Q3202" t="str">
        <f>LEFT(N3202,FIND("/",N3202)-1)</f>
        <v>food</v>
      </c>
      <c r="R3202" t="str">
        <f>RIGHT(N3202,LEN(N3202)-FIND("/",N3202))</f>
        <v>restaurants</v>
      </c>
      <c r="S3202" s="10">
        <f>(((J3202/60)/60)/24)+DATE(1970,1,1)</f>
        <v>42078.997361111105</v>
      </c>
      <c r="T3202" s="10">
        <f>(((I3202/60)/60)/24)+DATE(1970,1,1)</f>
        <v>42138.997361111105</v>
      </c>
      <c r="U3202" s="5">
        <f>P3202/3304</f>
        <v>1.1349878934624698E-2</v>
      </c>
      <c r="V3202" s="5">
        <f>L3202/26457</f>
        <v>7.5594360660694718E-5</v>
      </c>
    </row>
    <row r="3203" spans="1:22" ht="32" x14ac:dyDescent="0.2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5">
        <f>E3203/D3203</f>
        <v>1.5E-3</v>
      </c>
      <c r="P3203" s="6">
        <f>IF(E3203=0,0,E3203/L3203)</f>
        <v>37.5</v>
      </c>
      <c r="Q3203" t="str">
        <f>LEFT(N3203,FIND("/",N3203)-1)</f>
        <v>theater</v>
      </c>
      <c r="R3203" t="str">
        <f>RIGHT(N3203,LEN(N3203)-FIND("/",N3203))</f>
        <v>spaces</v>
      </c>
      <c r="S3203" s="10">
        <f>(((J3203/60)/60)/24)+DATE(1970,1,1)</f>
        <v>42122.670069444444</v>
      </c>
      <c r="T3203" s="10">
        <f>(((I3203/60)/60)/24)+DATE(1970,1,1)</f>
        <v>42152.665972222225</v>
      </c>
      <c r="U3203" s="5">
        <f>P3203/3304</f>
        <v>1.1349878934624698E-2</v>
      </c>
      <c r="V3203" s="5">
        <f>L3203/26457</f>
        <v>7.5594360660694718E-5</v>
      </c>
    </row>
    <row r="3204" spans="1:22" ht="48" x14ac:dyDescent="0.2">
      <c r="A3204">
        <v>1011</v>
      </c>
      <c r="B3204" s="3" t="s">
        <v>1012</v>
      </c>
      <c r="C3204" s="3" t="s">
        <v>5121</v>
      </c>
      <c r="D3204">
        <v>20000</v>
      </c>
      <c r="E3204">
        <v>75</v>
      </c>
      <c r="F3204" t="s">
        <v>8220</v>
      </c>
      <c r="G3204" t="s">
        <v>8224</v>
      </c>
      <c r="H3204" t="s">
        <v>8246</v>
      </c>
      <c r="I3204">
        <v>1418938395</v>
      </c>
      <c r="J3204">
        <v>1415050395</v>
      </c>
      <c r="K3204" t="b">
        <v>0</v>
      </c>
      <c r="L3204">
        <v>1</v>
      </c>
      <c r="M3204" t="b">
        <v>0</v>
      </c>
      <c r="N3204" t="s">
        <v>8273</v>
      </c>
      <c r="O3204" s="5">
        <f>E3204/D3204</f>
        <v>3.7499999999999999E-3</v>
      </c>
      <c r="P3204" s="6">
        <f>IF(E3204=0,0,E3204/L3204)</f>
        <v>75</v>
      </c>
      <c r="Q3204" t="str">
        <f>LEFT(N3204,FIND("/",N3204)-1)</f>
        <v>technology</v>
      </c>
      <c r="R3204" t="str">
        <f>RIGHT(N3204,LEN(N3204)-FIND("/",N3204))</f>
        <v>wearables</v>
      </c>
      <c r="S3204" s="10">
        <f>(((J3204/60)/60)/24)+DATE(1970,1,1)</f>
        <v>41946.898090277777</v>
      </c>
      <c r="T3204" s="10">
        <f>(((I3204/60)/60)/24)+DATE(1970,1,1)</f>
        <v>41991.898090277777</v>
      </c>
      <c r="U3204" s="5">
        <f>P3204/3304</f>
        <v>2.2699757869249396E-2</v>
      </c>
      <c r="V3204" s="5">
        <f>L3204/26457</f>
        <v>3.7797180330347359E-5</v>
      </c>
    </row>
    <row r="3205" spans="1:22" ht="32" x14ac:dyDescent="0.2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5">
        <f>E3205/D3205</f>
        <v>1.48E-3</v>
      </c>
      <c r="P3205" s="6">
        <f>IF(E3205=0,0,E3205/L3205)</f>
        <v>5.2857142857142856</v>
      </c>
      <c r="Q3205" t="str">
        <f>LEFT(N3205,FIND("/",N3205)-1)</f>
        <v>food</v>
      </c>
      <c r="R3205" t="str">
        <f>RIGHT(N3205,LEN(N3205)-FIND("/",N3205))</f>
        <v>food trucks</v>
      </c>
      <c r="S3205" s="10">
        <f>(((J3205/60)/60)/24)+DATE(1970,1,1)</f>
        <v>42028.118865740747</v>
      </c>
      <c r="T3205" s="10">
        <f>(((I3205/60)/60)/24)+DATE(1970,1,1)</f>
        <v>42059.125</v>
      </c>
      <c r="U3205" s="5">
        <f>P3205/3304</f>
        <v>1.599792459356624E-3</v>
      </c>
      <c r="V3205" s="5">
        <f>L3205/26457</f>
        <v>5.2916052462486296E-4</v>
      </c>
    </row>
    <row r="3206" spans="1:22" ht="32" x14ac:dyDescent="0.2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5">
        <f>E3206/D3206</f>
        <v>4.8666666666666667E-3</v>
      </c>
      <c r="P3206" s="6">
        <f>IF(E3206=0,0,E3206/L3206)</f>
        <v>24.333333333333332</v>
      </c>
      <c r="Q3206" t="str">
        <f>LEFT(N3206,FIND("/",N3206)-1)</f>
        <v>food</v>
      </c>
      <c r="R3206" t="str">
        <f>RIGHT(N3206,LEN(N3206)-FIND("/",N3206))</f>
        <v>food trucks</v>
      </c>
      <c r="S3206" s="10">
        <f>(((J3206/60)/60)/24)+DATE(1970,1,1)</f>
        <v>42675.171076388884</v>
      </c>
      <c r="T3206" s="10">
        <f>(((I3206/60)/60)/24)+DATE(1970,1,1)</f>
        <v>42705.212743055556</v>
      </c>
      <c r="U3206" s="5">
        <f>P3206/3304</f>
        <v>7.3648103309120255E-3</v>
      </c>
      <c r="V3206" s="5">
        <f>L3206/26457</f>
        <v>1.1339154099104207E-4</v>
      </c>
    </row>
    <row r="3207" spans="1:22" ht="48" x14ac:dyDescent="0.2">
      <c r="A3207">
        <v>1408</v>
      </c>
      <c r="B3207" s="3" t="s">
        <v>1409</v>
      </c>
      <c r="C3207" s="3" t="s">
        <v>5518</v>
      </c>
      <c r="D3207">
        <v>1000</v>
      </c>
      <c r="E3207">
        <v>72</v>
      </c>
      <c r="F3207" t="s">
        <v>8221</v>
      </c>
      <c r="G3207" t="s">
        <v>8225</v>
      </c>
      <c r="H3207" t="s">
        <v>8247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8287</v>
      </c>
      <c r="O3207" s="5">
        <f>E3207/D3207</f>
        <v>7.1999999999999995E-2</v>
      </c>
      <c r="P3207" s="6">
        <f>IF(E3207=0,0,E3207/L3207)</f>
        <v>12</v>
      </c>
      <c r="Q3207" t="str">
        <f>LEFT(N3207,FIND("/",N3207)-1)</f>
        <v>publishing</v>
      </c>
      <c r="R3207" t="str">
        <f>RIGHT(N3207,LEN(N3207)-FIND("/",N3207))</f>
        <v>translations</v>
      </c>
      <c r="S3207" s="10">
        <f>(((J3207/60)/60)/24)+DATE(1970,1,1)</f>
        <v>42291.872175925921</v>
      </c>
      <c r="T3207" s="10">
        <f>(((I3207/60)/60)/24)+DATE(1970,1,1)</f>
        <v>42321.913842592592</v>
      </c>
      <c r="U3207" s="5">
        <f>P3207/3304</f>
        <v>3.6319612590799033E-3</v>
      </c>
      <c r="V3207" s="5">
        <f>L3207/26457</f>
        <v>2.2678308198208414E-4</v>
      </c>
    </row>
    <row r="3208" spans="1:22" ht="48" x14ac:dyDescent="0.2">
      <c r="A3208">
        <v>888</v>
      </c>
      <c r="B3208" s="3" t="s">
        <v>889</v>
      </c>
      <c r="C3208" s="3" t="s">
        <v>4998</v>
      </c>
      <c r="D3208">
        <v>1000</v>
      </c>
      <c r="E3208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5">
        <f>E3208/D3208</f>
        <v>7.1999999999999995E-2</v>
      </c>
      <c r="P3208" s="6">
        <f>IF(E3208=0,0,E3208/L3208)</f>
        <v>18</v>
      </c>
      <c r="Q3208" t="str">
        <f>LEFT(N3208,FIND("/",N3208)-1)</f>
        <v>music</v>
      </c>
      <c r="R3208" t="str">
        <f>RIGHT(N3208,LEN(N3208)-FIND("/",N3208))</f>
        <v>indie rock</v>
      </c>
      <c r="S3208" s="10">
        <f>(((J3208/60)/60)/24)+DATE(1970,1,1)</f>
        <v>40751.753298611111</v>
      </c>
      <c r="T3208" s="10">
        <f>(((I3208/60)/60)/24)+DATE(1970,1,1)</f>
        <v>40787.25</v>
      </c>
      <c r="U3208" s="5">
        <f>P3208/3304</f>
        <v>5.4479418886198543E-3</v>
      </c>
      <c r="V3208" s="5">
        <f>L3208/26457</f>
        <v>1.5118872132138944E-4</v>
      </c>
    </row>
    <row r="3209" spans="1:22" ht="32" x14ac:dyDescent="0.2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5">
        <f>E3209/D3209</f>
        <v>4.7333333333333333E-3</v>
      </c>
      <c r="P3209" s="6">
        <f>IF(E3209=0,0,E3209/L3209)</f>
        <v>23.666666666666668</v>
      </c>
      <c r="Q3209" t="str">
        <f>LEFT(N3209,FIND("/",N3209)-1)</f>
        <v>food</v>
      </c>
      <c r="R3209" t="str">
        <f>RIGHT(N3209,LEN(N3209)-FIND("/",N3209))</f>
        <v>food trucks</v>
      </c>
      <c r="S3209" s="10">
        <f>(((J3209/60)/60)/24)+DATE(1970,1,1)</f>
        <v>42048.181921296295</v>
      </c>
      <c r="T3209" s="10">
        <f>(((I3209/60)/60)/24)+DATE(1970,1,1)</f>
        <v>42108.14025462963</v>
      </c>
      <c r="U3209" s="5">
        <f>P3209/3304</f>
        <v>7.1630347054075869E-3</v>
      </c>
      <c r="V3209" s="5">
        <f>L3209/26457</f>
        <v>1.1339154099104207E-4</v>
      </c>
    </row>
    <row r="3210" spans="1:22" ht="48" x14ac:dyDescent="0.2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5">
        <f>E3210/D3210</f>
        <v>1.1833333333333333E-3</v>
      </c>
      <c r="P3210" s="6">
        <f>IF(E3210=0,0,E3210/L3210)</f>
        <v>23.666666666666668</v>
      </c>
      <c r="Q3210" t="str">
        <f>LEFT(N3210,FIND("/",N3210)-1)</f>
        <v>theater</v>
      </c>
      <c r="R3210" t="str">
        <f>RIGHT(N3210,LEN(N3210)-FIND("/",N3210))</f>
        <v>spaces</v>
      </c>
      <c r="S3210" s="10">
        <f>(((J3210/60)/60)/24)+DATE(1970,1,1)</f>
        <v>42031.138831018514</v>
      </c>
      <c r="T3210" s="10">
        <f>(((I3210/60)/60)/24)+DATE(1970,1,1)</f>
        <v>42061.138831018514</v>
      </c>
      <c r="U3210" s="5">
        <f>P3210/3304</f>
        <v>7.1630347054075869E-3</v>
      </c>
      <c r="V3210" s="5">
        <f>L3210/26457</f>
        <v>1.1339154099104207E-4</v>
      </c>
    </row>
    <row r="3211" spans="1:22" ht="48" x14ac:dyDescent="0.2">
      <c r="A3211">
        <v>4016</v>
      </c>
      <c r="B3211" s="3" t="s">
        <v>4012</v>
      </c>
      <c r="C3211" s="3" t="s">
        <v>8121</v>
      </c>
      <c r="D3211">
        <v>500</v>
      </c>
      <c r="E3211">
        <v>70</v>
      </c>
      <c r="F3211" t="s">
        <v>8221</v>
      </c>
      <c r="G3211" t="s">
        <v>8225</v>
      </c>
      <c r="H3211" t="s">
        <v>8247</v>
      </c>
      <c r="I3211">
        <v>1410987400</v>
      </c>
      <c r="J3211">
        <v>1408395400</v>
      </c>
      <c r="K3211" t="b">
        <v>0</v>
      </c>
      <c r="L3211">
        <v>7</v>
      </c>
      <c r="M3211" t="b">
        <v>0</v>
      </c>
      <c r="N3211" t="s">
        <v>8271</v>
      </c>
      <c r="O3211" s="5">
        <f>E3211/D3211</f>
        <v>0.14000000000000001</v>
      </c>
      <c r="P3211" s="6">
        <f>IF(E3211=0,0,E3211/L3211)</f>
        <v>10</v>
      </c>
      <c r="Q3211" t="str">
        <f>LEFT(N3211,FIND("/",N3211)-1)</f>
        <v>theater</v>
      </c>
      <c r="R3211" t="str">
        <f>RIGHT(N3211,LEN(N3211)-FIND("/",N3211))</f>
        <v>plays</v>
      </c>
      <c r="S3211" s="10">
        <f>(((J3211/60)/60)/24)+DATE(1970,1,1)</f>
        <v>41869.872685185182</v>
      </c>
      <c r="T3211" s="10">
        <f>(((I3211/60)/60)/24)+DATE(1970,1,1)</f>
        <v>41899.872685185182</v>
      </c>
      <c r="U3211" s="5">
        <f>P3211/3304</f>
        <v>3.0266343825665859E-3</v>
      </c>
      <c r="V3211" s="5">
        <f>L3211/26457</f>
        <v>2.6458026231243148E-4</v>
      </c>
    </row>
    <row r="3212" spans="1:22" ht="48" x14ac:dyDescent="0.2">
      <c r="A3212">
        <v>125</v>
      </c>
      <c r="B3212" s="3" t="s">
        <v>127</v>
      </c>
      <c r="C3212" s="3" t="s">
        <v>4236</v>
      </c>
      <c r="D3212">
        <v>500</v>
      </c>
      <c r="E3212">
        <v>70</v>
      </c>
      <c r="F3212" t="s">
        <v>8220</v>
      </c>
      <c r="G3212" t="s">
        <v>8229</v>
      </c>
      <c r="H3212" t="s">
        <v>8251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8267</v>
      </c>
      <c r="O3212" s="5">
        <f>E3212/D3212</f>
        <v>0.14000000000000001</v>
      </c>
      <c r="P3212" s="6">
        <f>IF(E3212=0,0,E3212/L3212)</f>
        <v>11.666666666666666</v>
      </c>
      <c r="Q3212" t="str">
        <f>LEFT(N3212,FIND("/",N3212)-1)</f>
        <v>film &amp; video</v>
      </c>
      <c r="R3212" t="str">
        <f>RIGHT(N3212,LEN(N3212)-FIND("/",N3212))</f>
        <v>science fiction</v>
      </c>
      <c r="S3212" s="10">
        <f>(((J3212/60)/60)/24)+DATE(1970,1,1)</f>
        <v>42709.993981481486</v>
      </c>
      <c r="T3212" s="10">
        <f>(((I3212/60)/60)/24)+DATE(1970,1,1)</f>
        <v>42769.993981481486</v>
      </c>
      <c r="U3212" s="5">
        <f>P3212/3304</f>
        <v>3.5310734463276836E-3</v>
      </c>
      <c r="V3212" s="5">
        <f>L3212/26457</f>
        <v>2.2678308198208414E-4</v>
      </c>
    </row>
    <row r="3213" spans="1:22" ht="48" x14ac:dyDescent="0.2">
      <c r="A3213">
        <v>2700</v>
      </c>
      <c r="B3213" s="3" t="s">
        <v>2700</v>
      </c>
      <c r="C3213" s="3" t="s">
        <v>6810</v>
      </c>
      <c r="D3213">
        <v>9999</v>
      </c>
      <c r="E3213">
        <v>70</v>
      </c>
      <c r="F3213" t="s">
        <v>8221</v>
      </c>
      <c r="G3213" t="s">
        <v>8224</v>
      </c>
      <c r="H3213" t="s">
        <v>8246</v>
      </c>
      <c r="I3213">
        <v>1411073972</v>
      </c>
      <c r="J3213">
        <v>1408481972</v>
      </c>
      <c r="K3213" t="b">
        <v>0</v>
      </c>
      <c r="L3213">
        <v>4</v>
      </c>
      <c r="M3213" t="b">
        <v>0</v>
      </c>
      <c r="N3213" t="s">
        <v>8284</v>
      </c>
      <c r="O3213" s="5">
        <f>E3213/D3213</f>
        <v>7.0007000700070005E-3</v>
      </c>
      <c r="P3213" s="6">
        <f>IF(E3213=0,0,E3213/L3213)</f>
        <v>17.5</v>
      </c>
      <c r="Q3213" t="str">
        <f>LEFT(N3213,FIND("/",N3213)-1)</f>
        <v>food</v>
      </c>
      <c r="R3213" t="str">
        <f>RIGHT(N3213,LEN(N3213)-FIND("/",N3213))</f>
        <v>food trucks</v>
      </c>
      <c r="S3213" s="10">
        <f>(((J3213/60)/60)/24)+DATE(1970,1,1)</f>
        <v>41870.87467592593</v>
      </c>
      <c r="T3213" s="10">
        <f>(((I3213/60)/60)/24)+DATE(1970,1,1)</f>
        <v>41900.87467592593</v>
      </c>
      <c r="U3213" s="5">
        <f>P3213/3304</f>
        <v>5.2966101694915252E-3</v>
      </c>
      <c r="V3213" s="5">
        <f>L3213/26457</f>
        <v>1.5118872132138944E-4</v>
      </c>
    </row>
    <row r="3214" spans="1:22" ht="48" x14ac:dyDescent="0.2">
      <c r="A3214">
        <v>3995</v>
      </c>
      <c r="B3214" s="3" t="s">
        <v>3991</v>
      </c>
      <c r="C3214" s="3" t="s">
        <v>8101</v>
      </c>
      <c r="D3214">
        <v>200</v>
      </c>
      <c r="E3214">
        <v>70</v>
      </c>
      <c r="F3214" t="s">
        <v>8221</v>
      </c>
      <c r="G3214" t="s">
        <v>8225</v>
      </c>
      <c r="H3214" t="s">
        <v>8247</v>
      </c>
      <c r="I3214">
        <v>1423913220</v>
      </c>
      <c r="J3214">
        <v>1421339077</v>
      </c>
      <c r="K3214" t="b">
        <v>0</v>
      </c>
      <c r="L3214">
        <v>4</v>
      </c>
      <c r="M3214" t="b">
        <v>0</v>
      </c>
      <c r="N3214" t="s">
        <v>8271</v>
      </c>
      <c r="O3214" s="5">
        <f>E3214/D3214</f>
        <v>0.35</v>
      </c>
      <c r="P3214" s="6">
        <f>IF(E3214=0,0,E3214/L3214)</f>
        <v>17.5</v>
      </c>
      <c r="Q3214" t="str">
        <f>LEFT(N3214,FIND("/",N3214)-1)</f>
        <v>theater</v>
      </c>
      <c r="R3214" t="str">
        <f>RIGHT(N3214,LEN(N3214)-FIND("/",N3214))</f>
        <v>plays</v>
      </c>
      <c r="S3214" s="10">
        <f>(((J3214/60)/60)/24)+DATE(1970,1,1)</f>
        <v>42019.683761574073</v>
      </c>
      <c r="T3214" s="10">
        <f>(((I3214/60)/60)/24)+DATE(1970,1,1)</f>
        <v>42049.477083333331</v>
      </c>
      <c r="U3214" s="5">
        <f>P3214/3304</f>
        <v>5.2966101694915252E-3</v>
      </c>
      <c r="V3214" s="5">
        <f>L3214/26457</f>
        <v>1.5118872132138944E-4</v>
      </c>
    </row>
    <row r="3215" spans="1:22" ht="48" x14ac:dyDescent="0.2">
      <c r="A3215">
        <v>2848</v>
      </c>
      <c r="B3215" s="3" t="s">
        <v>2848</v>
      </c>
      <c r="C3215" s="3" t="s">
        <v>6958</v>
      </c>
      <c r="D3215">
        <v>35000</v>
      </c>
      <c r="E3215">
        <v>70</v>
      </c>
      <c r="F3215" t="s">
        <v>8221</v>
      </c>
      <c r="G3215" t="s">
        <v>8224</v>
      </c>
      <c r="H3215" t="s">
        <v>8246</v>
      </c>
      <c r="I3215">
        <v>1432913659</v>
      </c>
      <c r="J3215">
        <v>1430321659</v>
      </c>
      <c r="K3215" t="b">
        <v>0</v>
      </c>
      <c r="L3215">
        <v>3</v>
      </c>
      <c r="M3215" t="b">
        <v>0</v>
      </c>
      <c r="N3215" t="s">
        <v>8271</v>
      </c>
      <c r="O3215" s="5">
        <f>E3215/D3215</f>
        <v>2E-3</v>
      </c>
      <c r="P3215" s="6">
        <f>IF(E3215=0,0,E3215/L3215)</f>
        <v>23.333333333333332</v>
      </c>
      <c r="Q3215" t="str">
        <f>LEFT(N3215,FIND("/",N3215)-1)</f>
        <v>theater</v>
      </c>
      <c r="R3215" t="str">
        <f>RIGHT(N3215,LEN(N3215)-FIND("/",N3215))</f>
        <v>plays</v>
      </c>
      <c r="S3215" s="10">
        <f>(((J3215/60)/60)/24)+DATE(1970,1,1)</f>
        <v>42123.648831018523</v>
      </c>
      <c r="T3215" s="10">
        <f>(((I3215/60)/60)/24)+DATE(1970,1,1)</f>
        <v>42153.648831018523</v>
      </c>
      <c r="U3215" s="5">
        <f>P3215/3304</f>
        <v>7.0621468926553672E-3</v>
      </c>
      <c r="V3215" s="5">
        <f>L3215/26457</f>
        <v>1.1339154099104207E-4</v>
      </c>
    </row>
    <row r="3216" spans="1:22" ht="48" x14ac:dyDescent="0.2">
      <c r="A3216">
        <v>3675</v>
      </c>
      <c r="B3216" s="3" t="s">
        <v>3672</v>
      </c>
      <c r="C3216" s="3" t="s">
        <v>7785</v>
      </c>
      <c r="D3216">
        <v>50</v>
      </c>
      <c r="E3216">
        <v>70</v>
      </c>
      <c r="F3216" t="s">
        <v>8219</v>
      </c>
      <c r="G3216" t="s">
        <v>8225</v>
      </c>
      <c r="H3216" t="s">
        <v>8247</v>
      </c>
      <c r="I3216">
        <v>1463353200</v>
      </c>
      <c r="J3216">
        <v>1462285182</v>
      </c>
      <c r="K3216" t="b">
        <v>0</v>
      </c>
      <c r="L3216">
        <v>3</v>
      </c>
      <c r="M3216" t="b">
        <v>1</v>
      </c>
      <c r="N3216" t="s">
        <v>8271</v>
      </c>
      <c r="O3216" s="5">
        <f>E3216/D3216</f>
        <v>1.4</v>
      </c>
      <c r="P3216" s="6">
        <f>IF(E3216=0,0,E3216/L3216)</f>
        <v>23.333333333333332</v>
      </c>
      <c r="Q3216" t="str">
        <f>LEFT(N3216,FIND("/",N3216)-1)</f>
        <v>theater</v>
      </c>
      <c r="R3216" t="str">
        <f>RIGHT(N3216,LEN(N3216)-FIND("/",N3216))</f>
        <v>plays</v>
      </c>
      <c r="S3216" s="10">
        <f>(((J3216/60)/60)/24)+DATE(1970,1,1)</f>
        <v>42493.597013888888</v>
      </c>
      <c r="T3216" s="10">
        <f>(((I3216/60)/60)/24)+DATE(1970,1,1)</f>
        <v>42505.958333333328</v>
      </c>
      <c r="U3216" s="5">
        <f>P3216/3304</f>
        <v>7.0621468926553672E-3</v>
      </c>
      <c r="V3216" s="5">
        <f>L3216/26457</f>
        <v>1.1339154099104207E-4</v>
      </c>
    </row>
    <row r="3217" spans="1:22" ht="48" x14ac:dyDescent="0.2">
      <c r="A3217">
        <v>543</v>
      </c>
      <c r="B3217" s="3" t="s">
        <v>544</v>
      </c>
      <c r="C3217" s="3" t="s">
        <v>4653</v>
      </c>
      <c r="D3217">
        <v>22000</v>
      </c>
      <c r="E3217">
        <v>70</v>
      </c>
      <c r="F3217" t="s">
        <v>8221</v>
      </c>
      <c r="G3217" t="s">
        <v>8226</v>
      </c>
      <c r="H3217" t="s">
        <v>8248</v>
      </c>
      <c r="I3217">
        <v>1414807962</v>
      </c>
      <c r="J3217">
        <v>1412215962</v>
      </c>
      <c r="K3217" t="b">
        <v>0</v>
      </c>
      <c r="L3217">
        <v>2</v>
      </c>
      <c r="M3217" t="b">
        <v>0</v>
      </c>
      <c r="N3217" t="s">
        <v>8272</v>
      </c>
      <c r="O3217" s="5">
        <f>E3217/D3217</f>
        <v>3.1818181818181819E-3</v>
      </c>
      <c r="P3217" s="6">
        <f>IF(E3217=0,0,E3217/L3217)</f>
        <v>35</v>
      </c>
      <c r="Q3217" t="str">
        <f>LEFT(N3217,FIND("/",N3217)-1)</f>
        <v>technology</v>
      </c>
      <c r="R3217" t="str">
        <f>RIGHT(N3217,LEN(N3217)-FIND("/",N3217))</f>
        <v>web</v>
      </c>
      <c r="S3217" s="10">
        <f>(((J3217/60)/60)/24)+DATE(1970,1,1)</f>
        <v>41914.092152777775</v>
      </c>
      <c r="T3217" s="10">
        <f>(((I3217/60)/60)/24)+DATE(1970,1,1)</f>
        <v>41944.092152777775</v>
      </c>
      <c r="U3217" s="5">
        <f>P3217/3304</f>
        <v>1.059322033898305E-2</v>
      </c>
      <c r="V3217" s="5">
        <f>L3217/26457</f>
        <v>7.5594360660694718E-5</v>
      </c>
    </row>
    <row r="3218" spans="1:22" ht="48" x14ac:dyDescent="0.2">
      <c r="A3218">
        <v>898</v>
      </c>
      <c r="B3218" s="3" t="s">
        <v>899</v>
      </c>
      <c r="C3218" s="3" t="s">
        <v>5008</v>
      </c>
      <c r="D3218">
        <v>2500</v>
      </c>
      <c r="E3218">
        <v>70</v>
      </c>
      <c r="F3218" t="s">
        <v>8221</v>
      </c>
      <c r="G3218" t="s">
        <v>8224</v>
      </c>
      <c r="H3218" t="s">
        <v>8246</v>
      </c>
      <c r="I3218">
        <v>1326651110</v>
      </c>
      <c r="J3218">
        <v>1322763110</v>
      </c>
      <c r="K3218" t="b">
        <v>0</v>
      </c>
      <c r="L3218">
        <v>2</v>
      </c>
      <c r="M3218" t="b">
        <v>0</v>
      </c>
      <c r="N3218" t="s">
        <v>8279</v>
      </c>
      <c r="O3218" s="5">
        <f>E3218/D3218</f>
        <v>2.8000000000000001E-2</v>
      </c>
      <c r="P3218" s="6">
        <f>IF(E3218=0,0,E3218/L3218)</f>
        <v>35</v>
      </c>
      <c r="Q3218" t="str">
        <f>LEFT(N3218,FIND("/",N3218)-1)</f>
        <v>music</v>
      </c>
      <c r="R3218" t="str">
        <f>RIGHT(N3218,LEN(N3218)-FIND("/",N3218))</f>
        <v>indie rock</v>
      </c>
      <c r="S3218" s="10">
        <f>(((J3218/60)/60)/24)+DATE(1970,1,1)</f>
        <v>40878.758217592593</v>
      </c>
      <c r="T3218" s="10">
        <f>(((I3218/60)/60)/24)+DATE(1970,1,1)</f>
        <v>40923.758217592593</v>
      </c>
      <c r="U3218" s="5">
        <f>P3218/3304</f>
        <v>1.059322033898305E-2</v>
      </c>
      <c r="V3218" s="5">
        <f>L3218/26457</f>
        <v>7.5594360660694718E-5</v>
      </c>
    </row>
    <row r="3219" spans="1:22" ht="48" x14ac:dyDescent="0.2">
      <c r="A3219">
        <v>1070</v>
      </c>
      <c r="B3219" s="3" t="s">
        <v>1071</v>
      </c>
      <c r="C3219" s="3" t="s">
        <v>5180</v>
      </c>
      <c r="D3219">
        <v>10000</v>
      </c>
      <c r="E3219">
        <v>70</v>
      </c>
      <c r="F3219" t="s">
        <v>8221</v>
      </c>
      <c r="G3219" t="s">
        <v>8224</v>
      </c>
      <c r="H3219" t="s">
        <v>8246</v>
      </c>
      <c r="I3219">
        <v>1349050622</v>
      </c>
      <c r="J3219">
        <v>1347322622</v>
      </c>
      <c r="K3219" t="b">
        <v>0</v>
      </c>
      <c r="L3219">
        <v>2</v>
      </c>
      <c r="M3219" t="b">
        <v>0</v>
      </c>
      <c r="N3219" t="s">
        <v>8282</v>
      </c>
      <c r="O3219" s="5">
        <f>E3219/D3219</f>
        <v>7.0000000000000001E-3</v>
      </c>
      <c r="P3219" s="6">
        <f>IF(E3219=0,0,E3219/L3219)</f>
        <v>35</v>
      </c>
      <c r="Q3219" t="str">
        <f>LEFT(N3219,FIND("/",N3219)-1)</f>
        <v>games</v>
      </c>
      <c r="R3219" t="str">
        <f>RIGHT(N3219,LEN(N3219)-FIND("/",N3219))</f>
        <v>video games</v>
      </c>
      <c r="S3219" s="10">
        <f>(((J3219/60)/60)/24)+DATE(1970,1,1)</f>
        <v>41163.011828703704</v>
      </c>
      <c r="T3219" s="10">
        <f>(((I3219/60)/60)/24)+DATE(1970,1,1)</f>
        <v>41183.011828703704</v>
      </c>
      <c r="U3219" s="5">
        <f>P3219/3304</f>
        <v>1.059322033898305E-2</v>
      </c>
      <c r="V3219" s="5">
        <f>L3219/26457</f>
        <v>7.5594360660694718E-5</v>
      </c>
    </row>
    <row r="3220" spans="1:22" ht="32" x14ac:dyDescent="0.2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5">
        <f>E3220/D3220</f>
        <v>1.7457500000000001E-2</v>
      </c>
      <c r="P3220" s="6">
        <f>IF(E3220=0,0,E3220/L3220)</f>
        <v>11.638333333333334</v>
      </c>
      <c r="Q3220" t="str">
        <f>LEFT(N3220,FIND("/",N3220)-1)</f>
        <v>photography</v>
      </c>
      <c r="R3220" t="str">
        <f>RIGHT(N3220,LEN(N3220)-FIND("/",N3220))</f>
        <v>photobooks</v>
      </c>
      <c r="S3220" s="10">
        <f>(((J3220/60)/60)/24)+DATE(1970,1,1)</f>
        <v>41934.842685185184</v>
      </c>
      <c r="T3220" s="10">
        <f>(((I3220/60)/60)/24)+DATE(1970,1,1)</f>
        <v>41954.884351851855</v>
      </c>
      <c r="U3220" s="5">
        <f>P3220/3304</f>
        <v>3.522497982243745E-3</v>
      </c>
      <c r="V3220" s="5">
        <f>L3220/26457</f>
        <v>2.2678308198208414E-4</v>
      </c>
    </row>
    <row r="3221" spans="1:22" ht="48" x14ac:dyDescent="0.2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5">
        <f>E3221/D3221</f>
        <v>4.1818181818181817E-2</v>
      </c>
      <c r="P3221" s="6">
        <f>IF(E3221=0,0,E3221/L3221)</f>
        <v>23</v>
      </c>
      <c r="Q3221" t="str">
        <f>LEFT(N3221,FIND("/",N3221)-1)</f>
        <v>theater</v>
      </c>
      <c r="R3221" t="str">
        <f>RIGHT(N3221,LEN(N3221)-FIND("/",N3221))</f>
        <v>plays</v>
      </c>
      <c r="S3221" s="10">
        <f>(((J3221/60)/60)/24)+DATE(1970,1,1)</f>
        <v>42401.672372685185</v>
      </c>
      <c r="T3221" s="10">
        <f>(((I3221/60)/60)/24)+DATE(1970,1,1)</f>
        <v>42431.672372685185</v>
      </c>
      <c r="U3221" s="5">
        <f>P3221/3304</f>
        <v>6.9612590799031475E-3</v>
      </c>
      <c r="V3221" s="5">
        <f>L3221/26457</f>
        <v>1.1339154099104207E-4</v>
      </c>
    </row>
    <row r="3222" spans="1:22" ht="48" x14ac:dyDescent="0.2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5">
        <f>E3222/D3222</f>
        <v>2.7199999999999998E-2</v>
      </c>
      <c r="P3222" s="6">
        <f>IF(E3222=0,0,E3222/L3222)</f>
        <v>8.5</v>
      </c>
      <c r="Q3222" t="str">
        <f>LEFT(N3222,FIND("/",N3222)-1)</f>
        <v>technology</v>
      </c>
      <c r="R3222" t="str">
        <f>RIGHT(N3222,LEN(N3222)-FIND("/",N3222))</f>
        <v>web</v>
      </c>
      <c r="S3222" s="10">
        <f>(((J3222/60)/60)/24)+DATE(1970,1,1)</f>
        <v>42163.636828703704</v>
      </c>
      <c r="T3222" s="10">
        <f>(((I3222/60)/60)/24)+DATE(1970,1,1)</f>
        <v>42193.636828703704</v>
      </c>
      <c r="U3222" s="5">
        <f>P3222/3304</f>
        <v>2.572639225181598E-3</v>
      </c>
      <c r="V3222" s="5">
        <f>L3222/26457</f>
        <v>3.0237744264277887E-4</v>
      </c>
    </row>
    <row r="3223" spans="1:22" ht="48" x14ac:dyDescent="0.2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5">
        <f>E3223/D3223</f>
        <v>9.0666666666666662E-4</v>
      </c>
      <c r="P3223" s="6">
        <f>IF(E3223=0,0,E3223/L3223)</f>
        <v>34</v>
      </c>
      <c r="Q3223" t="str">
        <f>LEFT(N3223,FIND("/",N3223)-1)</f>
        <v>technology</v>
      </c>
      <c r="R3223" t="str">
        <f>RIGHT(N3223,LEN(N3223)-FIND("/",N3223))</f>
        <v>web</v>
      </c>
      <c r="S3223" s="10">
        <f>(((J3223/60)/60)/24)+DATE(1970,1,1)</f>
        <v>42022.069988425923</v>
      </c>
      <c r="T3223" s="10">
        <f>(((I3223/60)/60)/24)+DATE(1970,1,1)</f>
        <v>42052.069988425923</v>
      </c>
      <c r="U3223" s="5">
        <f>P3223/3304</f>
        <v>1.0290556900726392E-2</v>
      </c>
      <c r="V3223" s="5">
        <f>L3223/26457</f>
        <v>7.5594360660694718E-5</v>
      </c>
    </row>
    <row r="3224" spans="1:22" ht="48" x14ac:dyDescent="0.2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5">
        <f>E3224/D3224</f>
        <v>6.7000000000000002E-3</v>
      </c>
      <c r="P3224" s="6">
        <f>IF(E3224=0,0,E3224/L3224)</f>
        <v>67</v>
      </c>
      <c r="Q3224" t="str">
        <f>LEFT(N3224,FIND("/",N3224)-1)</f>
        <v>publishing</v>
      </c>
      <c r="R3224" t="str">
        <f>RIGHT(N3224,LEN(N3224)-FIND("/",N3224))</f>
        <v>art books</v>
      </c>
      <c r="S3224" s="10">
        <f>(((J3224/60)/60)/24)+DATE(1970,1,1)</f>
        <v>41555.041701388887</v>
      </c>
      <c r="T3224" s="10">
        <f>(((I3224/60)/60)/24)+DATE(1970,1,1)</f>
        <v>41585.083368055559</v>
      </c>
      <c r="U3224" s="5">
        <f>P3224/3304</f>
        <v>2.0278450363196126E-2</v>
      </c>
      <c r="V3224" s="5">
        <f>L3224/26457</f>
        <v>3.7797180330347359E-5</v>
      </c>
    </row>
    <row r="3225" spans="1:22" ht="32" x14ac:dyDescent="0.2">
      <c r="A3225">
        <v>997</v>
      </c>
      <c r="B3225" s="3" t="s">
        <v>998</v>
      </c>
      <c r="C3225" s="3" t="s">
        <v>5107</v>
      </c>
      <c r="D3225">
        <v>5000</v>
      </c>
      <c r="E3225">
        <v>65</v>
      </c>
      <c r="F3225" t="s">
        <v>8221</v>
      </c>
      <c r="G3225" t="s">
        <v>8224</v>
      </c>
      <c r="H3225" t="s">
        <v>8246</v>
      </c>
      <c r="I3225">
        <v>1417145297</v>
      </c>
      <c r="J3225">
        <v>1414549697</v>
      </c>
      <c r="K3225" t="b">
        <v>0</v>
      </c>
      <c r="L3225">
        <v>8</v>
      </c>
      <c r="M3225" t="b">
        <v>0</v>
      </c>
      <c r="N3225" t="s">
        <v>8273</v>
      </c>
      <c r="O3225" s="5">
        <f>E3225/D3225</f>
        <v>1.2999999999999999E-2</v>
      </c>
      <c r="P3225" s="6">
        <f>IF(E3225=0,0,E3225/L3225)</f>
        <v>8.125</v>
      </c>
      <c r="Q3225" t="str">
        <f>LEFT(N3225,FIND("/",N3225)-1)</f>
        <v>technology</v>
      </c>
      <c r="R3225" t="str">
        <f>RIGHT(N3225,LEN(N3225)-FIND("/",N3225))</f>
        <v>wearables</v>
      </c>
      <c r="S3225" s="10">
        <f>(((J3225/60)/60)/24)+DATE(1970,1,1)</f>
        <v>41941.10297453704</v>
      </c>
      <c r="T3225" s="10">
        <f>(((I3225/60)/60)/24)+DATE(1970,1,1)</f>
        <v>41971.144641203704</v>
      </c>
      <c r="U3225" s="5">
        <f>P3225/3304</f>
        <v>2.4591404358353512E-3</v>
      </c>
      <c r="V3225" s="5">
        <f>L3225/26457</f>
        <v>3.0237744264277887E-4</v>
      </c>
    </row>
    <row r="3226" spans="1:22" ht="32" x14ac:dyDescent="0.2">
      <c r="A3226">
        <v>996</v>
      </c>
      <c r="B3226" s="3" t="s">
        <v>997</v>
      </c>
      <c r="C3226" s="3" t="s">
        <v>5106</v>
      </c>
      <c r="D3226">
        <v>4000</v>
      </c>
      <c r="E3226">
        <v>65</v>
      </c>
      <c r="F3226" t="s">
        <v>8221</v>
      </c>
      <c r="G3226" t="s">
        <v>8224</v>
      </c>
      <c r="H3226" t="s">
        <v>8246</v>
      </c>
      <c r="I3226">
        <v>1406474820</v>
      </c>
      <c r="J3226">
        <v>1403902060</v>
      </c>
      <c r="K3226" t="b">
        <v>0</v>
      </c>
      <c r="L3226">
        <v>5</v>
      </c>
      <c r="M3226" t="b">
        <v>0</v>
      </c>
      <c r="N3226" t="s">
        <v>8273</v>
      </c>
      <c r="O3226" s="5">
        <f>E3226/D3226</f>
        <v>1.6250000000000001E-2</v>
      </c>
      <c r="P3226" s="6">
        <f>IF(E3226=0,0,E3226/L3226)</f>
        <v>13</v>
      </c>
      <c r="Q3226" t="str">
        <f>LEFT(N3226,FIND("/",N3226)-1)</f>
        <v>technology</v>
      </c>
      <c r="R3226" t="str">
        <f>RIGHT(N3226,LEN(N3226)-FIND("/",N3226))</f>
        <v>wearables</v>
      </c>
      <c r="S3226" s="10">
        <f>(((J3226/60)/60)/24)+DATE(1970,1,1)</f>
        <v>41817.866435185184</v>
      </c>
      <c r="T3226" s="10">
        <f>(((I3226/60)/60)/24)+DATE(1970,1,1)</f>
        <v>41847.643750000003</v>
      </c>
      <c r="U3226" s="5">
        <f>P3226/3304</f>
        <v>3.934624697336562E-3</v>
      </c>
      <c r="V3226" s="5">
        <f>L3226/26457</f>
        <v>1.8898590165173677E-4</v>
      </c>
    </row>
    <row r="3227" spans="1:22" ht="32" x14ac:dyDescent="0.2">
      <c r="A3227">
        <v>2519</v>
      </c>
      <c r="B3227" s="3" t="s">
        <v>2519</v>
      </c>
      <c r="C3227" s="3" t="s">
        <v>6629</v>
      </c>
      <c r="D3227">
        <v>150000</v>
      </c>
      <c r="E3227">
        <v>65</v>
      </c>
      <c r="F3227" t="s">
        <v>8221</v>
      </c>
      <c r="G3227" t="s">
        <v>8224</v>
      </c>
      <c r="H3227" t="s">
        <v>8246</v>
      </c>
      <c r="I3227">
        <v>1405741404</v>
      </c>
      <c r="J3227">
        <v>1403149404</v>
      </c>
      <c r="K3227" t="b">
        <v>0</v>
      </c>
      <c r="L3227">
        <v>4</v>
      </c>
      <c r="M3227" t="b">
        <v>0</v>
      </c>
      <c r="N3227" t="s">
        <v>8299</v>
      </c>
      <c r="O3227" s="5">
        <f>E3227/D3227</f>
        <v>4.3333333333333331E-4</v>
      </c>
      <c r="P3227" s="6">
        <f>IF(E3227=0,0,E3227/L3227)</f>
        <v>16.25</v>
      </c>
      <c r="Q3227" t="str">
        <f>LEFT(N3227,FIND("/",N3227)-1)</f>
        <v>food</v>
      </c>
      <c r="R3227" t="str">
        <f>RIGHT(N3227,LEN(N3227)-FIND("/",N3227))</f>
        <v>restaurants</v>
      </c>
      <c r="S3227" s="10">
        <f>(((J3227/60)/60)/24)+DATE(1970,1,1)</f>
        <v>41809.155138888891</v>
      </c>
      <c r="T3227" s="10">
        <f>(((I3227/60)/60)/24)+DATE(1970,1,1)</f>
        <v>41839.155138888891</v>
      </c>
      <c r="U3227" s="5">
        <f>P3227/3304</f>
        <v>4.9182808716707023E-3</v>
      </c>
      <c r="V3227" s="5">
        <f>L3227/26457</f>
        <v>1.5118872132138944E-4</v>
      </c>
    </row>
    <row r="3228" spans="1:22" ht="48" x14ac:dyDescent="0.2">
      <c r="A3228">
        <v>3908</v>
      </c>
      <c r="B3228" s="3" t="s">
        <v>3905</v>
      </c>
      <c r="C3228" s="3" t="s">
        <v>8016</v>
      </c>
      <c r="D3228">
        <v>750</v>
      </c>
      <c r="E3228">
        <v>65</v>
      </c>
      <c r="F3228" t="s">
        <v>8221</v>
      </c>
      <c r="G3228" t="s">
        <v>8224</v>
      </c>
      <c r="H3228" t="s">
        <v>8246</v>
      </c>
      <c r="I3228">
        <v>1406603696</v>
      </c>
      <c r="J3228">
        <v>1405307696</v>
      </c>
      <c r="K3228" t="b">
        <v>0</v>
      </c>
      <c r="L3228">
        <v>4</v>
      </c>
      <c r="M3228" t="b">
        <v>0</v>
      </c>
      <c r="N3228" t="s">
        <v>8271</v>
      </c>
      <c r="O3228" s="5">
        <f>E3228/D3228</f>
        <v>8.666666666666667E-2</v>
      </c>
      <c r="P3228" s="6">
        <f>IF(E3228=0,0,E3228/L3228)</f>
        <v>16.25</v>
      </c>
      <c r="Q3228" t="str">
        <f>LEFT(N3228,FIND("/",N3228)-1)</f>
        <v>theater</v>
      </c>
      <c r="R3228" t="str">
        <f>RIGHT(N3228,LEN(N3228)-FIND("/",N3228))</f>
        <v>plays</v>
      </c>
      <c r="S3228" s="10">
        <f>(((J3228/60)/60)/24)+DATE(1970,1,1)</f>
        <v>41834.135370370372</v>
      </c>
      <c r="T3228" s="10">
        <f>(((I3228/60)/60)/24)+DATE(1970,1,1)</f>
        <v>41849.135370370372</v>
      </c>
      <c r="U3228" s="5">
        <f>P3228/3304</f>
        <v>4.9182808716707023E-3</v>
      </c>
      <c r="V3228" s="5">
        <f>L3228/26457</f>
        <v>1.5118872132138944E-4</v>
      </c>
    </row>
    <row r="3229" spans="1:22" ht="48" x14ac:dyDescent="0.2">
      <c r="A3229">
        <v>3840</v>
      </c>
      <c r="B3229" s="3" t="s">
        <v>3837</v>
      </c>
      <c r="C3229" s="3" t="s">
        <v>7949</v>
      </c>
      <c r="D3229">
        <v>1</v>
      </c>
      <c r="E3229">
        <v>65</v>
      </c>
      <c r="F3229" t="s">
        <v>8219</v>
      </c>
      <c r="G3229" t="s">
        <v>8225</v>
      </c>
      <c r="H3229" t="s">
        <v>8247</v>
      </c>
      <c r="I3229">
        <v>1459180229</v>
      </c>
      <c r="J3229">
        <v>1457023829</v>
      </c>
      <c r="K3229" t="b">
        <v>0</v>
      </c>
      <c r="L3229">
        <v>3</v>
      </c>
      <c r="M3229" t="b">
        <v>1</v>
      </c>
      <c r="N3229" t="s">
        <v>8271</v>
      </c>
      <c r="O3229" s="5">
        <f>E3229/D3229</f>
        <v>65</v>
      </c>
      <c r="P3229" s="6">
        <f>IF(E3229=0,0,E3229/L3229)</f>
        <v>21.666666666666668</v>
      </c>
      <c r="Q3229" t="str">
        <f>LEFT(N3229,FIND("/",N3229)-1)</f>
        <v>theater</v>
      </c>
      <c r="R3229" t="str">
        <f>RIGHT(N3229,LEN(N3229)-FIND("/",N3229))</f>
        <v>plays</v>
      </c>
      <c r="S3229" s="10">
        <f>(((J3229/60)/60)/24)+DATE(1970,1,1)</f>
        <v>42432.701724537037</v>
      </c>
      <c r="T3229" s="10">
        <f>(((I3229/60)/60)/24)+DATE(1970,1,1)</f>
        <v>42457.660057870366</v>
      </c>
      <c r="U3229" s="5">
        <f>P3229/3304</f>
        <v>6.5577078288942704E-3</v>
      </c>
      <c r="V3229" s="5">
        <f>L3229/26457</f>
        <v>1.1339154099104207E-4</v>
      </c>
    </row>
    <row r="3230" spans="1:22" ht="48" x14ac:dyDescent="0.2">
      <c r="A3230">
        <v>872</v>
      </c>
      <c r="B3230" s="3" t="s">
        <v>873</v>
      </c>
      <c r="C3230" s="3" t="s">
        <v>4982</v>
      </c>
      <c r="D3230">
        <v>8000</v>
      </c>
      <c r="E3230">
        <v>65</v>
      </c>
      <c r="F3230" t="s">
        <v>8221</v>
      </c>
      <c r="G3230" t="s">
        <v>8224</v>
      </c>
      <c r="H3230" t="s">
        <v>8246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8278</v>
      </c>
      <c r="O3230" s="5">
        <f>E3230/D3230</f>
        <v>8.1250000000000003E-3</v>
      </c>
      <c r="P3230" s="6">
        <f>IF(E3230=0,0,E3230/L3230)</f>
        <v>32.5</v>
      </c>
      <c r="Q3230" t="str">
        <f>LEFT(N3230,FIND("/",N3230)-1)</f>
        <v>music</v>
      </c>
      <c r="R3230" t="str">
        <f>RIGHT(N3230,LEN(N3230)-FIND("/",N3230))</f>
        <v>jazz</v>
      </c>
      <c r="S3230" s="10">
        <f>(((J3230/60)/60)/24)+DATE(1970,1,1)</f>
        <v>40567.825543981482</v>
      </c>
      <c r="T3230" s="10">
        <f>(((I3230/60)/60)/24)+DATE(1970,1,1)</f>
        <v>40612.825543981482</v>
      </c>
      <c r="U3230" s="5">
        <f>P3230/3304</f>
        <v>9.8365617433414047E-3</v>
      </c>
      <c r="V3230" s="5">
        <f>L3230/26457</f>
        <v>7.5594360660694718E-5</v>
      </c>
    </row>
    <row r="3231" spans="1:22" ht="48" x14ac:dyDescent="0.2">
      <c r="A3231">
        <v>878</v>
      </c>
      <c r="B3231" s="3" t="s">
        <v>879</v>
      </c>
      <c r="C3231" s="3" t="s">
        <v>4988</v>
      </c>
      <c r="D3231">
        <v>5000</v>
      </c>
      <c r="E3231">
        <v>65</v>
      </c>
      <c r="F3231" t="s">
        <v>8221</v>
      </c>
      <c r="G3231" t="s">
        <v>8224</v>
      </c>
      <c r="H3231" t="s">
        <v>8246</v>
      </c>
      <c r="I3231">
        <v>1293082524</v>
      </c>
      <c r="J3231">
        <v>1290490524</v>
      </c>
      <c r="K3231" t="b">
        <v>0</v>
      </c>
      <c r="L3231">
        <v>2</v>
      </c>
      <c r="M3231" t="b">
        <v>0</v>
      </c>
      <c r="N3231" t="s">
        <v>8278</v>
      </c>
      <c r="O3231" s="5">
        <f>E3231/D3231</f>
        <v>1.2999999999999999E-2</v>
      </c>
      <c r="P3231" s="6">
        <f>IF(E3231=0,0,E3231/L3231)</f>
        <v>32.5</v>
      </c>
      <c r="Q3231" t="str">
        <f>LEFT(N3231,FIND("/",N3231)-1)</f>
        <v>music</v>
      </c>
      <c r="R3231" t="str">
        <f>RIGHT(N3231,LEN(N3231)-FIND("/",N3231))</f>
        <v>jazz</v>
      </c>
      <c r="S3231" s="10">
        <f>(((J3231/60)/60)/24)+DATE(1970,1,1)</f>
        <v>40505.232916666668</v>
      </c>
      <c r="T3231" s="10">
        <f>(((I3231/60)/60)/24)+DATE(1970,1,1)</f>
        <v>40535.232916666668</v>
      </c>
      <c r="U3231" s="5">
        <f>P3231/3304</f>
        <v>9.8365617433414047E-3</v>
      </c>
      <c r="V3231" s="5">
        <f>L3231/26457</f>
        <v>7.5594360660694718E-5</v>
      </c>
    </row>
    <row r="3232" spans="1:22" ht="48" x14ac:dyDescent="0.2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5">
        <f>E3232/D3232</f>
        <v>1.6</v>
      </c>
      <c r="P3232" s="6">
        <f>IF(E3232=0,0,E3232/L3232)</f>
        <v>4.9230769230769234</v>
      </c>
      <c r="Q3232" t="str">
        <f>LEFT(N3232,FIND("/",N3232)-1)</f>
        <v>publishing</v>
      </c>
      <c r="R3232" t="str">
        <f>RIGHT(N3232,LEN(N3232)-FIND("/",N3232))</f>
        <v>nonfiction</v>
      </c>
      <c r="S3232" s="10">
        <f>(((J3232/60)/60)/24)+DATE(1970,1,1)</f>
        <v>41486.424317129626</v>
      </c>
      <c r="T3232" s="10">
        <f>(((I3232/60)/60)/24)+DATE(1970,1,1)</f>
        <v>41546.424317129626</v>
      </c>
      <c r="U3232" s="5">
        <f>P3232/3304</f>
        <v>1.4900353883404731E-3</v>
      </c>
      <c r="V3232" s="5">
        <f>L3232/26457</f>
        <v>4.9136334429451562E-4</v>
      </c>
    </row>
    <row r="3233" spans="1:22" ht="48" x14ac:dyDescent="0.2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5">
        <f>E3233/D3233</f>
        <v>2.1000000000000001E-2</v>
      </c>
      <c r="P3233" s="6">
        <f>IF(E3233=0,0,E3233/L3233)</f>
        <v>15.75</v>
      </c>
      <c r="Q3233" t="str">
        <f>LEFT(N3233,FIND("/",N3233)-1)</f>
        <v>theater</v>
      </c>
      <c r="R3233" t="str">
        <f>RIGHT(N3233,LEN(N3233)-FIND("/",N3233))</f>
        <v>plays</v>
      </c>
      <c r="S3233" s="10">
        <f>(((J3233/60)/60)/24)+DATE(1970,1,1)</f>
        <v>42128.615682870368</v>
      </c>
      <c r="T3233" s="10">
        <f>(((I3233/60)/60)/24)+DATE(1970,1,1)</f>
        <v>42188.615682870368</v>
      </c>
      <c r="U3233" s="5">
        <f>P3233/3304</f>
        <v>4.7669491525423732E-3</v>
      </c>
      <c r="V3233" s="5">
        <f>L3233/26457</f>
        <v>1.5118872132138944E-4</v>
      </c>
    </row>
    <row r="3234" spans="1:22" ht="48" x14ac:dyDescent="0.2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5">
        <f>E3234/D3234</f>
        <v>3.0999999999999999E-3</v>
      </c>
      <c r="P3234" s="6">
        <f>IF(E3234=0,0,E3234/L3234)</f>
        <v>12.4</v>
      </c>
      <c r="Q3234" t="str">
        <f>LEFT(N3234,FIND("/",N3234)-1)</f>
        <v>music</v>
      </c>
      <c r="R3234" t="str">
        <f>RIGHT(N3234,LEN(N3234)-FIND("/",N3234))</f>
        <v>jazz</v>
      </c>
      <c r="S3234" s="10">
        <f>(((J3234/60)/60)/24)+DATE(1970,1,1)</f>
        <v>41488.022256944445</v>
      </c>
      <c r="T3234" s="10">
        <f>(((I3234/60)/60)/24)+DATE(1970,1,1)</f>
        <v>41518.022256944445</v>
      </c>
      <c r="U3234" s="5">
        <f>P3234/3304</f>
        <v>3.7530266343825669E-3</v>
      </c>
      <c r="V3234" s="5">
        <f>L3234/26457</f>
        <v>1.8898590165173677E-4</v>
      </c>
    </row>
    <row r="3235" spans="1:22" ht="48" x14ac:dyDescent="0.2">
      <c r="A3235">
        <v>3922</v>
      </c>
      <c r="B3235" s="3" t="s">
        <v>3919</v>
      </c>
      <c r="C3235" s="3" t="s">
        <v>8030</v>
      </c>
      <c r="D3235">
        <v>750</v>
      </c>
      <c r="E3235">
        <v>61</v>
      </c>
      <c r="F3235" t="s">
        <v>8221</v>
      </c>
      <c r="G3235" t="s">
        <v>8224</v>
      </c>
      <c r="H3235" t="s">
        <v>8246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8271</v>
      </c>
      <c r="O3235" s="5">
        <f>E3235/D3235</f>
        <v>8.1333333333333327E-2</v>
      </c>
      <c r="P3235" s="6">
        <f>IF(E3235=0,0,E3235/L3235)</f>
        <v>10.166666666666666</v>
      </c>
      <c r="Q3235" t="str">
        <f>LEFT(N3235,FIND("/",N3235)-1)</f>
        <v>theater</v>
      </c>
      <c r="R3235" t="str">
        <f>RIGHT(N3235,LEN(N3235)-FIND("/",N3235))</f>
        <v>plays</v>
      </c>
      <c r="S3235" s="10">
        <f>(((J3235/60)/60)/24)+DATE(1970,1,1)</f>
        <v>42020.768634259264</v>
      </c>
      <c r="T3235" s="10">
        <f>(((I3235/60)/60)/24)+DATE(1970,1,1)</f>
        <v>42065.958333333328</v>
      </c>
      <c r="U3235" s="5">
        <f>P3235/3304</f>
        <v>3.0770782889426957E-3</v>
      </c>
      <c r="V3235" s="5">
        <f>L3235/26457</f>
        <v>2.2678308198208414E-4</v>
      </c>
    </row>
    <row r="3236" spans="1:22" ht="48" x14ac:dyDescent="0.2">
      <c r="A3236">
        <v>456</v>
      </c>
      <c r="B3236" s="3" t="s">
        <v>457</v>
      </c>
      <c r="C3236" s="3" t="s">
        <v>4566</v>
      </c>
      <c r="D3236">
        <v>8888</v>
      </c>
      <c r="E3236">
        <v>61</v>
      </c>
      <c r="F3236" t="s">
        <v>8221</v>
      </c>
      <c r="G3236" t="s">
        <v>8224</v>
      </c>
      <c r="H3236" t="s">
        <v>8246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8270</v>
      </c>
      <c r="O3236" s="5">
        <f>E3236/D3236</f>
        <v>6.8631863186318634E-3</v>
      </c>
      <c r="P3236" s="6">
        <f>IF(E3236=0,0,E3236/L3236)</f>
        <v>20.333333333333332</v>
      </c>
      <c r="Q3236" t="str">
        <f>LEFT(N3236,FIND("/",N3236)-1)</f>
        <v>film &amp; video</v>
      </c>
      <c r="R3236" t="str">
        <f>RIGHT(N3236,LEN(N3236)-FIND("/",N3236))</f>
        <v>animation</v>
      </c>
      <c r="S3236" s="10">
        <f>(((J3236/60)/60)/24)+DATE(1970,1,1)</f>
        <v>41547.694456018515</v>
      </c>
      <c r="T3236" s="10">
        <f>(((I3236/60)/60)/24)+DATE(1970,1,1)</f>
        <v>41569.165972222225</v>
      </c>
      <c r="U3236" s="5">
        <f>P3236/3304</f>
        <v>6.1541565778853915E-3</v>
      </c>
      <c r="V3236" s="5">
        <f>L3236/26457</f>
        <v>1.1339154099104207E-4</v>
      </c>
    </row>
    <row r="3237" spans="1:22" ht="48" x14ac:dyDescent="0.2">
      <c r="A3237">
        <v>591</v>
      </c>
      <c r="B3237" s="3" t="s">
        <v>592</v>
      </c>
      <c r="C3237" s="3" t="s">
        <v>4701</v>
      </c>
      <c r="D3237">
        <v>100000</v>
      </c>
      <c r="E3237">
        <v>61</v>
      </c>
      <c r="F3237" t="s">
        <v>8221</v>
      </c>
      <c r="G3237" t="s">
        <v>8224</v>
      </c>
      <c r="H3237" t="s">
        <v>8246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8272</v>
      </c>
      <c r="O3237" s="5">
        <f>E3237/D3237</f>
        <v>6.0999999999999997E-4</v>
      </c>
      <c r="P3237" s="6">
        <f>IF(E3237=0,0,E3237/L3237)</f>
        <v>30.5</v>
      </c>
      <c r="Q3237" t="str">
        <f>LEFT(N3237,FIND("/",N3237)-1)</f>
        <v>technology</v>
      </c>
      <c r="R3237" t="str">
        <f>RIGHT(N3237,LEN(N3237)-FIND("/",N3237))</f>
        <v>web</v>
      </c>
      <c r="S3237" s="10">
        <f>(((J3237/60)/60)/24)+DATE(1970,1,1)</f>
        <v>42177.543171296296</v>
      </c>
      <c r="T3237" s="10">
        <f>(((I3237/60)/60)/24)+DATE(1970,1,1)</f>
        <v>42207.543171296296</v>
      </c>
      <c r="U3237" s="5">
        <f>P3237/3304</f>
        <v>9.2312348668280864E-3</v>
      </c>
      <c r="V3237" s="5">
        <f>L3237/26457</f>
        <v>7.5594360660694718E-5</v>
      </c>
    </row>
    <row r="3238" spans="1:22" ht="32" x14ac:dyDescent="0.2">
      <c r="A3238">
        <v>709</v>
      </c>
      <c r="B3238" s="3" t="s">
        <v>710</v>
      </c>
      <c r="C3238" s="3" t="s">
        <v>4819</v>
      </c>
      <c r="D3238">
        <v>15000</v>
      </c>
      <c r="E3238">
        <v>61</v>
      </c>
      <c r="F3238" t="s">
        <v>8221</v>
      </c>
      <c r="G3238" t="s">
        <v>8224</v>
      </c>
      <c r="H3238" t="s">
        <v>8246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8273</v>
      </c>
      <c r="O3238" s="5">
        <f>E3238/D3238</f>
        <v>4.0666666666666663E-3</v>
      </c>
      <c r="P3238" s="6">
        <f>IF(E3238=0,0,E3238/L3238)</f>
        <v>30.5</v>
      </c>
      <c r="Q3238" t="str">
        <f>LEFT(N3238,FIND("/",N3238)-1)</f>
        <v>technology</v>
      </c>
      <c r="R3238" t="str">
        <f>RIGHT(N3238,LEN(N3238)-FIND("/",N3238))</f>
        <v>wearables</v>
      </c>
      <c r="S3238" s="10">
        <f>(((J3238/60)/60)/24)+DATE(1970,1,1)</f>
        <v>41948.041192129633</v>
      </c>
      <c r="T3238" s="10">
        <f>(((I3238/60)/60)/24)+DATE(1970,1,1)</f>
        <v>41978.041192129633</v>
      </c>
      <c r="U3238" s="5">
        <f>P3238/3304</f>
        <v>9.2312348668280864E-3</v>
      </c>
      <c r="V3238" s="5">
        <f>L3238/26457</f>
        <v>7.5594360660694718E-5</v>
      </c>
    </row>
    <row r="3239" spans="1:22" ht="48" x14ac:dyDescent="0.2">
      <c r="A3239">
        <v>4008</v>
      </c>
      <c r="B3239" s="3" t="s">
        <v>4004</v>
      </c>
      <c r="C3239" s="3" t="s">
        <v>8113</v>
      </c>
      <c r="D3239">
        <v>1000</v>
      </c>
      <c r="E3239">
        <v>60</v>
      </c>
      <c r="F3239" t="s">
        <v>8221</v>
      </c>
      <c r="G3239" t="s">
        <v>8225</v>
      </c>
      <c r="H3239" t="s">
        <v>8247</v>
      </c>
      <c r="I3239">
        <v>1437606507</v>
      </c>
      <c r="J3239">
        <v>1435014507</v>
      </c>
      <c r="K3239" t="b">
        <v>0</v>
      </c>
      <c r="L3239">
        <v>4</v>
      </c>
      <c r="M3239" t="b">
        <v>0</v>
      </c>
      <c r="N3239" t="s">
        <v>8271</v>
      </c>
      <c r="O3239" s="5">
        <f>E3239/D3239</f>
        <v>0.06</v>
      </c>
      <c r="P3239" s="6">
        <f>IF(E3239=0,0,E3239/L3239)</f>
        <v>15</v>
      </c>
      <c r="Q3239" t="str">
        <f>LEFT(N3239,FIND("/",N3239)-1)</f>
        <v>theater</v>
      </c>
      <c r="R3239" t="str">
        <f>RIGHT(N3239,LEN(N3239)-FIND("/",N3239))</f>
        <v>plays</v>
      </c>
      <c r="S3239" s="10">
        <f>(((J3239/60)/60)/24)+DATE(1970,1,1)</f>
        <v>42177.964201388888</v>
      </c>
      <c r="T3239" s="10">
        <f>(((I3239/60)/60)/24)+DATE(1970,1,1)</f>
        <v>42207.964201388888</v>
      </c>
      <c r="U3239" s="5">
        <f>P3239/3304</f>
        <v>4.5399515738498786E-3</v>
      </c>
      <c r="V3239" s="5">
        <f>L3239/26457</f>
        <v>1.5118872132138944E-4</v>
      </c>
    </row>
    <row r="3240" spans="1:22" ht="48" x14ac:dyDescent="0.2">
      <c r="A3240">
        <v>4093</v>
      </c>
      <c r="B3240" s="3" t="s">
        <v>4089</v>
      </c>
      <c r="C3240" s="3" t="s">
        <v>8196</v>
      </c>
      <c r="D3240">
        <v>2500</v>
      </c>
      <c r="E3240">
        <v>60</v>
      </c>
      <c r="F3240" t="s">
        <v>8221</v>
      </c>
      <c r="G3240" t="s">
        <v>8225</v>
      </c>
      <c r="H3240" t="s">
        <v>8247</v>
      </c>
      <c r="I3240">
        <v>1440272093</v>
      </c>
      <c r="J3240">
        <v>1435088093</v>
      </c>
      <c r="K3240" t="b">
        <v>0</v>
      </c>
      <c r="L3240">
        <v>4</v>
      </c>
      <c r="M3240" t="b">
        <v>0</v>
      </c>
      <c r="N3240" t="s">
        <v>8271</v>
      </c>
      <c r="O3240" s="5">
        <f>E3240/D3240</f>
        <v>2.4E-2</v>
      </c>
      <c r="P3240" s="6">
        <f>IF(E3240=0,0,E3240/L3240)</f>
        <v>15</v>
      </c>
      <c r="Q3240" t="str">
        <f>LEFT(N3240,FIND("/",N3240)-1)</f>
        <v>theater</v>
      </c>
      <c r="R3240" t="str">
        <f>RIGHT(N3240,LEN(N3240)-FIND("/",N3240))</f>
        <v>plays</v>
      </c>
      <c r="S3240" s="10">
        <f>(((J3240/60)/60)/24)+DATE(1970,1,1)</f>
        <v>42178.815891203703</v>
      </c>
      <c r="T3240" s="10">
        <f>(((I3240/60)/60)/24)+DATE(1970,1,1)</f>
        <v>42238.815891203703</v>
      </c>
      <c r="U3240" s="5">
        <f>P3240/3304</f>
        <v>4.5399515738498786E-3</v>
      </c>
      <c r="V3240" s="5">
        <f>L3240/26457</f>
        <v>1.5118872132138944E-4</v>
      </c>
    </row>
    <row r="3241" spans="1:22" ht="48" x14ac:dyDescent="0.2">
      <c r="A3241">
        <v>617</v>
      </c>
      <c r="B3241" s="3" t="s">
        <v>618</v>
      </c>
      <c r="C3241" s="3" t="s">
        <v>4727</v>
      </c>
      <c r="D3241">
        <v>2000</v>
      </c>
      <c r="E3241">
        <v>60</v>
      </c>
      <c r="F3241" t="s">
        <v>8220</v>
      </c>
      <c r="G3241" t="s">
        <v>8225</v>
      </c>
      <c r="H3241" t="s">
        <v>8247</v>
      </c>
      <c r="I3241">
        <v>1431072843</v>
      </c>
      <c r="J3241">
        <v>1427184843</v>
      </c>
      <c r="K3241" t="b">
        <v>0</v>
      </c>
      <c r="L3241">
        <v>3</v>
      </c>
      <c r="M3241" t="b">
        <v>0</v>
      </c>
      <c r="N3241" t="s">
        <v>8272</v>
      </c>
      <c r="O3241" s="5">
        <f>E3241/D3241</f>
        <v>0.03</v>
      </c>
      <c r="P3241" s="6">
        <f>IF(E3241=0,0,E3241/L3241)</f>
        <v>20</v>
      </c>
      <c r="Q3241" t="str">
        <f>LEFT(N3241,FIND("/",N3241)-1)</f>
        <v>technology</v>
      </c>
      <c r="R3241" t="str">
        <f>RIGHT(N3241,LEN(N3241)-FIND("/",N3241))</f>
        <v>web</v>
      </c>
      <c r="S3241" s="10">
        <f>(((J3241/60)/60)/24)+DATE(1970,1,1)</f>
        <v>42087.343090277776</v>
      </c>
      <c r="T3241" s="10">
        <f>(((I3241/60)/60)/24)+DATE(1970,1,1)</f>
        <v>42132.343090277776</v>
      </c>
      <c r="U3241" s="5">
        <f>P3241/3304</f>
        <v>6.0532687651331718E-3</v>
      </c>
      <c r="V3241" s="5">
        <f>L3241/26457</f>
        <v>1.1339154099104207E-4</v>
      </c>
    </row>
    <row r="3242" spans="1:22" ht="48" x14ac:dyDescent="0.2">
      <c r="A3242">
        <v>3864</v>
      </c>
      <c r="B3242" s="3" t="s">
        <v>3861</v>
      </c>
      <c r="C3242" s="3" t="s">
        <v>7973</v>
      </c>
      <c r="D3242">
        <v>5000</v>
      </c>
      <c r="E3242">
        <v>60</v>
      </c>
      <c r="F3242" t="s">
        <v>8221</v>
      </c>
      <c r="G3242" t="s">
        <v>8224</v>
      </c>
      <c r="H3242" t="s">
        <v>8246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8271</v>
      </c>
      <c r="O3242" s="5">
        <f>E3242/D3242</f>
        <v>1.2E-2</v>
      </c>
      <c r="P3242" s="6">
        <f>IF(E3242=0,0,E3242/L3242)</f>
        <v>20</v>
      </c>
      <c r="Q3242" t="str">
        <f>LEFT(N3242,FIND("/",N3242)-1)</f>
        <v>theater</v>
      </c>
      <c r="R3242" t="str">
        <f>RIGHT(N3242,LEN(N3242)-FIND("/",N3242))</f>
        <v>plays</v>
      </c>
      <c r="S3242" s="10">
        <f>(((J3242/60)/60)/24)+DATE(1970,1,1)</f>
        <v>42295.891828703709</v>
      </c>
      <c r="T3242" s="10">
        <f>(((I3242/60)/60)/24)+DATE(1970,1,1)</f>
        <v>42325.933495370366</v>
      </c>
      <c r="U3242" s="5">
        <f>P3242/3304</f>
        <v>6.0532687651331718E-3</v>
      </c>
      <c r="V3242" s="5">
        <f>L3242/26457</f>
        <v>1.1339154099104207E-4</v>
      </c>
    </row>
    <row r="3243" spans="1:22" ht="48" x14ac:dyDescent="0.2">
      <c r="A3243">
        <v>230</v>
      </c>
      <c r="B3243" s="3" t="s">
        <v>232</v>
      </c>
      <c r="C3243" s="3" t="s">
        <v>4340</v>
      </c>
      <c r="D3243">
        <v>15000</v>
      </c>
      <c r="E3243">
        <v>60</v>
      </c>
      <c r="F3243" t="s">
        <v>8221</v>
      </c>
      <c r="G3243" t="s">
        <v>8224</v>
      </c>
      <c r="H3243" t="s">
        <v>8246</v>
      </c>
      <c r="I3243">
        <v>1433443151</v>
      </c>
      <c r="J3243">
        <v>1430851151</v>
      </c>
      <c r="K3243" t="b">
        <v>0</v>
      </c>
      <c r="L3243">
        <v>2</v>
      </c>
      <c r="M3243" t="b">
        <v>0</v>
      </c>
      <c r="N3243" t="s">
        <v>8268</v>
      </c>
      <c r="O3243" s="5">
        <f>E3243/D3243</f>
        <v>4.0000000000000001E-3</v>
      </c>
      <c r="P3243" s="6">
        <f>IF(E3243=0,0,E3243/L3243)</f>
        <v>30</v>
      </c>
      <c r="Q3243" t="str">
        <f>LEFT(N3243,FIND("/",N3243)-1)</f>
        <v>film &amp; video</v>
      </c>
      <c r="R3243" t="str">
        <f>RIGHT(N3243,LEN(N3243)-FIND("/",N3243))</f>
        <v>drama</v>
      </c>
      <c r="S3243" s="10">
        <f>(((J3243/60)/60)/24)+DATE(1970,1,1)</f>
        <v>42129.777210648142</v>
      </c>
      <c r="T3243" s="10">
        <f>(((I3243/60)/60)/24)+DATE(1970,1,1)</f>
        <v>42159.777210648142</v>
      </c>
      <c r="U3243" s="5">
        <f>P3243/3304</f>
        <v>9.0799031476997572E-3</v>
      </c>
      <c r="V3243" s="5">
        <f>L3243/26457</f>
        <v>7.5594360660694718E-5</v>
      </c>
    </row>
    <row r="3244" spans="1:22" ht="48" x14ac:dyDescent="0.2">
      <c r="A3244">
        <v>1914</v>
      </c>
      <c r="B3244" s="3" t="s">
        <v>1915</v>
      </c>
      <c r="C3244" s="3" t="s">
        <v>6024</v>
      </c>
      <c r="D3244">
        <v>666</v>
      </c>
      <c r="E3244">
        <v>60</v>
      </c>
      <c r="F3244" t="s">
        <v>8221</v>
      </c>
      <c r="G3244" t="s">
        <v>8224</v>
      </c>
      <c r="H3244" t="s">
        <v>8246</v>
      </c>
      <c r="I3244">
        <v>1414814340</v>
      </c>
      <c r="J3244">
        <v>1413519073</v>
      </c>
      <c r="K3244" t="b">
        <v>0</v>
      </c>
      <c r="L3244">
        <v>2</v>
      </c>
      <c r="M3244" t="b">
        <v>0</v>
      </c>
      <c r="N3244" t="s">
        <v>8294</v>
      </c>
      <c r="O3244" s="5">
        <f>E3244/D3244</f>
        <v>9.0090090090090086E-2</v>
      </c>
      <c r="P3244" s="6">
        <f>IF(E3244=0,0,E3244/L3244)</f>
        <v>30</v>
      </c>
      <c r="Q3244" t="str">
        <f>LEFT(N3244,FIND("/",N3244)-1)</f>
        <v>technology</v>
      </c>
      <c r="R3244" t="str">
        <f>RIGHT(N3244,LEN(N3244)-FIND("/",N3244))</f>
        <v>gadgets</v>
      </c>
      <c r="S3244" s="10">
        <f>(((J3244/60)/60)/24)+DATE(1970,1,1)</f>
        <v>41929.174456018518</v>
      </c>
      <c r="T3244" s="10">
        <f>(((I3244/60)/60)/24)+DATE(1970,1,1)</f>
        <v>41944.165972222225</v>
      </c>
      <c r="U3244" s="5">
        <f>P3244/3304</f>
        <v>9.0799031476997572E-3</v>
      </c>
      <c r="V3244" s="5">
        <f>L3244/26457</f>
        <v>7.5594360660694718E-5</v>
      </c>
    </row>
    <row r="3245" spans="1:22" ht="32" x14ac:dyDescent="0.2">
      <c r="A3245">
        <v>1548</v>
      </c>
      <c r="B3245" s="3" t="s">
        <v>1549</v>
      </c>
      <c r="C3245" s="3" t="s">
        <v>5658</v>
      </c>
      <c r="D3245">
        <v>700</v>
      </c>
      <c r="E3245">
        <v>60</v>
      </c>
      <c r="F3245" t="s">
        <v>8221</v>
      </c>
      <c r="G3245" t="s">
        <v>8224</v>
      </c>
      <c r="H3245" t="s">
        <v>8246</v>
      </c>
      <c r="I3245">
        <v>1447020620</v>
      </c>
      <c r="J3245">
        <v>1444425020</v>
      </c>
      <c r="K3245" t="b">
        <v>0</v>
      </c>
      <c r="L3245">
        <v>1</v>
      </c>
      <c r="M3245" t="b">
        <v>0</v>
      </c>
      <c r="N3245" t="s">
        <v>8289</v>
      </c>
      <c r="O3245" s="5">
        <f>E3245/D3245</f>
        <v>8.5714285714285715E-2</v>
      </c>
      <c r="P3245" s="6">
        <f>IF(E3245=0,0,E3245/L3245)</f>
        <v>60</v>
      </c>
      <c r="Q3245" t="str">
        <f>LEFT(N3245,FIND("/",N3245)-1)</f>
        <v>photography</v>
      </c>
      <c r="R3245" t="str">
        <f>RIGHT(N3245,LEN(N3245)-FIND("/",N3245))</f>
        <v>nature</v>
      </c>
      <c r="S3245" s="10">
        <f>(((J3245/60)/60)/24)+DATE(1970,1,1)</f>
        <v>42286.88217592593</v>
      </c>
      <c r="T3245" s="10">
        <f>(((I3245/60)/60)/24)+DATE(1970,1,1)</f>
        <v>42316.923842592587</v>
      </c>
      <c r="U3245" s="5">
        <f>P3245/3304</f>
        <v>1.8159806295399514E-2</v>
      </c>
      <c r="V3245" s="5">
        <f>L3245/26457</f>
        <v>3.7797180330347359E-5</v>
      </c>
    </row>
    <row r="3246" spans="1:22" ht="48" x14ac:dyDescent="0.2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5">
        <f>E3246/D3246</f>
        <v>8.4285714285714294E-3</v>
      </c>
      <c r="P3246" s="6">
        <f>IF(E3246=0,0,E3246/L3246)</f>
        <v>29.5</v>
      </c>
      <c r="Q3246" t="str">
        <f>LEFT(N3246,FIND("/",N3246)-1)</f>
        <v>food</v>
      </c>
      <c r="R3246" t="str">
        <f>RIGHT(N3246,LEN(N3246)-FIND("/",N3246))</f>
        <v>food trucks</v>
      </c>
      <c r="S3246" s="10">
        <f>(((J3246/60)/60)/24)+DATE(1970,1,1)</f>
        <v>42744.903182870374</v>
      </c>
      <c r="T3246" s="10">
        <f>(((I3246/60)/60)/24)+DATE(1970,1,1)</f>
        <v>42774.903182870374</v>
      </c>
      <c r="U3246" s="5">
        <f>P3246/3304</f>
        <v>8.9285714285714281E-3</v>
      </c>
      <c r="V3246" s="5">
        <f>L3246/26457</f>
        <v>7.5594360660694718E-5</v>
      </c>
    </row>
    <row r="3247" spans="1:22" ht="48" x14ac:dyDescent="0.2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5">
        <f>E3247/D3247</f>
        <v>1.9666666666666666E-2</v>
      </c>
      <c r="P3247" s="6">
        <f>IF(E3247=0,0,E3247/L3247)</f>
        <v>59</v>
      </c>
      <c r="Q3247" t="str">
        <f>LEFT(N3247,FIND("/",N3247)-1)</f>
        <v>theater</v>
      </c>
      <c r="R3247" t="str">
        <f>RIGHT(N3247,LEN(N3247)-FIND("/",N3247))</f>
        <v>plays</v>
      </c>
      <c r="S3247" s="10">
        <f>(((J3247/60)/60)/24)+DATE(1970,1,1)</f>
        <v>42767.031678240746</v>
      </c>
      <c r="T3247" s="10">
        <f>(((I3247/60)/60)/24)+DATE(1970,1,1)</f>
        <v>42797.208333333328</v>
      </c>
      <c r="U3247" s="5">
        <f>P3247/3304</f>
        <v>1.7857142857142856E-2</v>
      </c>
      <c r="V3247" s="5">
        <f>L3247/26457</f>
        <v>3.7797180330347359E-5</v>
      </c>
    </row>
    <row r="3248" spans="1:22" ht="48" x14ac:dyDescent="0.2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5">
        <f>E3248/D3248</f>
        <v>1.9E-2</v>
      </c>
      <c r="P3248" s="6">
        <f>IF(E3248=0,0,E3248/L3248)</f>
        <v>19</v>
      </c>
      <c r="Q3248" t="str">
        <f>LEFT(N3248,FIND("/",N3248)-1)</f>
        <v>publishing</v>
      </c>
      <c r="R3248" t="str">
        <f>RIGHT(N3248,LEN(N3248)-FIND("/",N3248))</f>
        <v>fiction</v>
      </c>
      <c r="S3248" s="10">
        <f>(((J3248/60)/60)/24)+DATE(1970,1,1)</f>
        <v>41840.983541666668</v>
      </c>
      <c r="T3248" s="10">
        <f>(((I3248/60)/60)/24)+DATE(1970,1,1)</f>
        <v>41885.983541666668</v>
      </c>
      <c r="U3248" s="5">
        <f>P3248/3304</f>
        <v>5.7506053268765135E-3</v>
      </c>
      <c r="V3248" s="5">
        <f>L3248/26457</f>
        <v>1.1339154099104207E-4</v>
      </c>
    </row>
    <row r="3249" spans="1:22" ht="48" x14ac:dyDescent="0.2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5">
        <f>E3249/D3249</f>
        <v>5.5999999999999999E-3</v>
      </c>
      <c r="P3249" s="6">
        <f>IF(E3249=0,0,E3249/L3249)</f>
        <v>14</v>
      </c>
      <c r="Q3249" t="str">
        <f>LEFT(N3249,FIND("/",N3249)-1)</f>
        <v>technology</v>
      </c>
      <c r="R3249" t="str">
        <f>RIGHT(N3249,LEN(N3249)-FIND("/",N3249))</f>
        <v>web</v>
      </c>
      <c r="S3249" s="10">
        <f>(((J3249/60)/60)/24)+DATE(1970,1,1)</f>
        <v>42020.854247685187</v>
      </c>
      <c r="T3249" s="10">
        <f>(((I3249/60)/60)/24)+DATE(1970,1,1)</f>
        <v>42050.854247685187</v>
      </c>
      <c r="U3249" s="5">
        <f>P3249/3304</f>
        <v>4.2372881355932203E-3</v>
      </c>
      <c r="V3249" s="5">
        <f>L3249/26457</f>
        <v>1.5118872132138944E-4</v>
      </c>
    </row>
    <row r="3250" spans="1:22" ht="32" x14ac:dyDescent="0.2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5">
        <f>E3250/D3250</f>
        <v>5.5999999999999999E-3</v>
      </c>
      <c r="P3250" s="6">
        <f>IF(E3250=0,0,E3250/L3250)</f>
        <v>18.666666666666668</v>
      </c>
      <c r="Q3250" t="str">
        <f>LEFT(N3250,FIND("/",N3250)-1)</f>
        <v>games</v>
      </c>
      <c r="R3250" t="str">
        <f>RIGHT(N3250,LEN(N3250)-FIND("/",N3250))</f>
        <v>video games</v>
      </c>
      <c r="S3250" s="10">
        <f>(((J3250/60)/60)/24)+DATE(1970,1,1)</f>
        <v>41101.906111111115</v>
      </c>
      <c r="T3250" s="10">
        <f>(((I3250/60)/60)/24)+DATE(1970,1,1)</f>
        <v>41131.906111111115</v>
      </c>
      <c r="U3250" s="5">
        <f>P3250/3304</f>
        <v>5.6497175141242938E-3</v>
      </c>
      <c r="V3250" s="5">
        <f>L3250/26457</f>
        <v>1.1339154099104207E-4</v>
      </c>
    </row>
    <row r="3251" spans="1:22" ht="64" x14ac:dyDescent="0.2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5">
        <f>E3251/D3251</f>
        <v>2.8E-3</v>
      </c>
      <c r="P3251" s="6">
        <f>IF(E3251=0,0,E3251/L3251)</f>
        <v>18.666666666666668</v>
      </c>
      <c r="Q3251" t="str">
        <f>LEFT(N3251,FIND("/",N3251)-1)</f>
        <v>theater</v>
      </c>
      <c r="R3251" t="str">
        <f>RIGHT(N3251,LEN(N3251)-FIND("/",N3251))</f>
        <v>spaces</v>
      </c>
      <c r="S3251" s="10">
        <f>(((J3251/60)/60)/24)+DATE(1970,1,1)</f>
        <v>41853.563402777778</v>
      </c>
      <c r="T3251" s="10">
        <f>(((I3251/60)/60)/24)+DATE(1970,1,1)</f>
        <v>41883.208333333336</v>
      </c>
      <c r="U3251" s="5">
        <f>P3251/3304</f>
        <v>5.6497175141242938E-3</v>
      </c>
      <c r="V3251" s="5">
        <f>L3251/26457</f>
        <v>1.1339154099104207E-4</v>
      </c>
    </row>
    <row r="3252" spans="1:22" ht="48" x14ac:dyDescent="0.2">
      <c r="A3252">
        <v>2380</v>
      </c>
      <c r="B3252" s="3" t="s">
        <v>2381</v>
      </c>
      <c r="C3252" s="3" t="s">
        <v>6490</v>
      </c>
      <c r="D3252">
        <v>15000</v>
      </c>
      <c r="E3252">
        <v>55</v>
      </c>
      <c r="F3252" t="s">
        <v>8220</v>
      </c>
      <c r="G3252" t="s">
        <v>8224</v>
      </c>
      <c r="H3252" t="s">
        <v>8246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8272</v>
      </c>
      <c r="O3252" s="5">
        <f>E3252/D3252</f>
        <v>3.6666666666666666E-3</v>
      </c>
      <c r="P3252" s="6">
        <f>IF(E3252=0,0,E3252/L3252)</f>
        <v>18.333333333333332</v>
      </c>
      <c r="Q3252" t="str">
        <f>LEFT(N3252,FIND("/",N3252)-1)</f>
        <v>technology</v>
      </c>
      <c r="R3252" t="str">
        <f>RIGHT(N3252,LEN(N3252)-FIND("/",N3252))</f>
        <v>web</v>
      </c>
      <c r="S3252" s="10">
        <f>(((J3252/60)/60)/24)+DATE(1970,1,1)</f>
        <v>42248.793310185181</v>
      </c>
      <c r="T3252" s="10">
        <f>(((I3252/60)/60)/24)+DATE(1970,1,1)</f>
        <v>42278.793310185181</v>
      </c>
      <c r="U3252" s="5">
        <f>P3252/3304</f>
        <v>5.548829701372074E-3</v>
      </c>
      <c r="V3252" s="5">
        <f>L3252/26457</f>
        <v>1.1339154099104207E-4</v>
      </c>
    </row>
    <row r="3253" spans="1:22" ht="48" x14ac:dyDescent="0.2">
      <c r="A3253">
        <v>2862</v>
      </c>
      <c r="B3253" s="3" t="s">
        <v>2862</v>
      </c>
      <c r="C3253" s="3" t="s">
        <v>6972</v>
      </c>
      <c r="D3253">
        <v>12700</v>
      </c>
      <c r="E3253">
        <v>55</v>
      </c>
      <c r="F3253" t="s">
        <v>8221</v>
      </c>
      <c r="G3253" t="s">
        <v>8224</v>
      </c>
      <c r="H3253" t="s">
        <v>8246</v>
      </c>
      <c r="I3253">
        <v>1403636229</v>
      </c>
      <c r="J3253">
        <v>1401044229</v>
      </c>
      <c r="K3253" t="b">
        <v>0</v>
      </c>
      <c r="L3253">
        <v>3</v>
      </c>
      <c r="M3253" t="b">
        <v>0</v>
      </c>
      <c r="N3253" t="s">
        <v>8271</v>
      </c>
      <c r="O3253" s="5">
        <f>E3253/D3253</f>
        <v>4.3307086614173228E-3</v>
      </c>
      <c r="P3253" s="6">
        <f>IF(E3253=0,0,E3253/L3253)</f>
        <v>18.333333333333332</v>
      </c>
      <c r="Q3253" t="str">
        <f>LEFT(N3253,FIND("/",N3253)-1)</f>
        <v>theater</v>
      </c>
      <c r="R3253" t="str">
        <f>RIGHT(N3253,LEN(N3253)-FIND("/",N3253))</f>
        <v>plays</v>
      </c>
      <c r="S3253" s="10">
        <f>(((J3253/60)/60)/24)+DATE(1970,1,1)</f>
        <v>41784.789687500001</v>
      </c>
      <c r="T3253" s="10">
        <f>(((I3253/60)/60)/24)+DATE(1970,1,1)</f>
        <v>41814.789687500001</v>
      </c>
      <c r="U3253" s="5">
        <f>P3253/3304</f>
        <v>5.548829701372074E-3</v>
      </c>
      <c r="V3253" s="5">
        <f>L3253/26457</f>
        <v>1.1339154099104207E-4</v>
      </c>
    </row>
    <row r="3254" spans="1:22" ht="80" x14ac:dyDescent="0.2">
      <c r="A3254">
        <v>3640</v>
      </c>
      <c r="B3254" s="3" t="s">
        <v>3638</v>
      </c>
      <c r="C3254" s="3" t="s">
        <v>7750</v>
      </c>
      <c r="D3254">
        <v>1000</v>
      </c>
      <c r="E3254">
        <v>55</v>
      </c>
      <c r="F3254" t="s">
        <v>8221</v>
      </c>
      <c r="G3254" t="s">
        <v>8224</v>
      </c>
      <c r="H3254" t="s">
        <v>8246</v>
      </c>
      <c r="I3254">
        <v>1431283530</v>
      </c>
      <c r="J3254">
        <v>1428691530</v>
      </c>
      <c r="K3254" t="b">
        <v>0</v>
      </c>
      <c r="L3254">
        <v>3</v>
      </c>
      <c r="M3254" t="b">
        <v>0</v>
      </c>
      <c r="N3254" t="s">
        <v>8305</v>
      </c>
      <c r="O3254" s="5">
        <f>E3254/D3254</f>
        <v>5.5E-2</v>
      </c>
      <c r="P3254" s="6">
        <f>IF(E3254=0,0,E3254/L3254)</f>
        <v>18.333333333333332</v>
      </c>
      <c r="Q3254" t="str">
        <f>LEFT(N3254,FIND("/",N3254)-1)</f>
        <v>theater</v>
      </c>
      <c r="R3254" t="str">
        <f>RIGHT(N3254,LEN(N3254)-FIND("/",N3254))</f>
        <v>musical</v>
      </c>
      <c r="S3254" s="10">
        <f>(((J3254/60)/60)/24)+DATE(1970,1,1)</f>
        <v>42104.781597222223</v>
      </c>
      <c r="T3254" s="10">
        <f>(((I3254/60)/60)/24)+DATE(1970,1,1)</f>
        <v>42134.781597222223</v>
      </c>
      <c r="U3254" s="5">
        <f>P3254/3304</f>
        <v>5.548829701372074E-3</v>
      </c>
      <c r="V3254" s="5">
        <f>L3254/26457</f>
        <v>1.1339154099104207E-4</v>
      </c>
    </row>
    <row r="3255" spans="1:22" ht="48" x14ac:dyDescent="0.2">
      <c r="A3255">
        <v>561</v>
      </c>
      <c r="B3255" s="3" t="s">
        <v>562</v>
      </c>
      <c r="C3255" s="3" t="s">
        <v>4671</v>
      </c>
      <c r="D3255">
        <v>15000</v>
      </c>
      <c r="E3255">
        <v>55</v>
      </c>
      <c r="F3255" t="s">
        <v>8221</v>
      </c>
      <c r="G3255" t="s">
        <v>8224</v>
      </c>
      <c r="H3255" t="s">
        <v>8246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8272</v>
      </c>
      <c r="O3255" s="5">
        <f>E3255/D3255</f>
        <v>3.6666666666666666E-3</v>
      </c>
      <c r="P3255" s="6">
        <f>IF(E3255=0,0,E3255/L3255)</f>
        <v>27.5</v>
      </c>
      <c r="Q3255" t="str">
        <f>LEFT(N3255,FIND("/",N3255)-1)</f>
        <v>technology</v>
      </c>
      <c r="R3255" t="str">
        <f>RIGHT(N3255,LEN(N3255)-FIND("/",N3255))</f>
        <v>web</v>
      </c>
      <c r="S3255" s="10">
        <f>(((J3255/60)/60)/24)+DATE(1970,1,1)</f>
        <v>42268.658715277779</v>
      </c>
      <c r="T3255" s="10">
        <f>(((I3255/60)/60)/24)+DATE(1970,1,1)</f>
        <v>42303.658715277779</v>
      </c>
      <c r="U3255" s="5">
        <f>P3255/3304</f>
        <v>8.3232445520581115E-3</v>
      </c>
      <c r="V3255" s="5">
        <f>L3255/26457</f>
        <v>7.5594360660694718E-5</v>
      </c>
    </row>
    <row r="3256" spans="1:22" ht="48" x14ac:dyDescent="0.2">
      <c r="A3256">
        <v>1417</v>
      </c>
      <c r="B3256" s="3" t="s">
        <v>1418</v>
      </c>
      <c r="C3256" s="3" t="s">
        <v>5527</v>
      </c>
      <c r="D3256">
        <v>4500</v>
      </c>
      <c r="E3256">
        <v>55</v>
      </c>
      <c r="F3256" t="s">
        <v>8221</v>
      </c>
      <c r="G3256" t="s">
        <v>8224</v>
      </c>
      <c r="H3256" t="s">
        <v>8246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8287</v>
      </c>
      <c r="O3256" s="5">
        <f>E3256/D3256</f>
        <v>1.2222222222222223E-2</v>
      </c>
      <c r="P3256" s="6">
        <f>IF(E3256=0,0,E3256/L3256)</f>
        <v>27.5</v>
      </c>
      <c r="Q3256" t="str">
        <f>LEFT(N3256,FIND("/",N3256)-1)</f>
        <v>publishing</v>
      </c>
      <c r="R3256" t="str">
        <f>RIGHT(N3256,LEN(N3256)-FIND("/",N3256))</f>
        <v>translations</v>
      </c>
      <c r="S3256" s="10">
        <f>(((J3256/60)/60)/24)+DATE(1970,1,1)</f>
        <v>42232.15016203704</v>
      </c>
      <c r="T3256" s="10">
        <f>(((I3256/60)/60)/24)+DATE(1970,1,1)</f>
        <v>42262.465972222228</v>
      </c>
      <c r="U3256" s="5">
        <f>P3256/3304</f>
        <v>8.3232445520581115E-3</v>
      </c>
      <c r="V3256" s="5">
        <f>L3256/26457</f>
        <v>7.5594360660694718E-5</v>
      </c>
    </row>
    <row r="3257" spans="1:22" ht="48" x14ac:dyDescent="0.2">
      <c r="A3257">
        <v>1577</v>
      </c>
      <c r="B3257" s="3" t="s">
        <v>1578</v>
      </c>
      <c r="C3257" s="3" t="s">
        <v>5687</v>
      </c>
      <c r="D3257">
        <v>10000</v>
      </c>
      <c r="E3257">
        <v>55</v>
      </c>
      <c r="F3257" t="s">
        <v>8220</v>
      </c>
      <c r="G3257" t="s">
        <v>8224</v>
      </c>
      <c r="H3257" t="s">
        <v>8246</v>
      </c>
      <c r="I3257">
        <v>1343161248</v>
      </c>
      <c r="J3257">
        <v>1337977248</v>
      </c>
      <c r="K3257" t="b">
        <v>0</v>
      </c>
      <c r="L3257">
        <v>2</v>
      </c>
      <c r="M3257" t="b">
        <v>0</v>
      </c>
      <c r="N3257" t="s">
        <v>8290</v>
      </c>
      <c r="O3257" s="5">
        <f>E3257/D3257</f>
        <v>5.4999999999999997E-3</v>
      </c>
      <c r="P3257" s="6">
        <f>IF(E3257=0,0,E3257/L3257)</f>
        <v>27.5</v>
      </c>
      <c r="Q3257" t="str">
        <f>LEFT(N3257,FIND("/",N3257)-1)</f>
        <v>publishing</v>
      </c>
      <c r="R3257" t="str">
        <f>RIGHT(N3257,LEN(N3257)-FIND("/",N3257))</f>
        <v>art books</v>
      </c>
      <c r="S3257" s="10">
        <f>(((J3257/60)/60)/24)+DATE(1970,1,1)</f>
        <v>41054.847777777781</v>
      </c>
      <c r="T3257" s="10">
        <f>(((I3257/60)/60)/24)+DATE(1970,1,1)</f>
        <v>41114.847777777781</v>
      </c>
      <c r="U3257" s="5">
        <f>P3257/3304</f>
        <v>8.3232445520581115E-3</v>
      </c>
      <c r="V3257" s="5">
        <f>L3257/26457</f>
        <v>7.5594360660694718E-5</v>
      </c>
    </row>
    <row r="3258" spans="1:22" ht="48" x14ac:dyDescent="0.2">
      <c r="A3258">
        <v>2355</v>
      </c>
      <c r="B3258" s="3" t="s">
        <v>2356</v>
      </c>
      <c r="C3258" s="3" t="s">
        <v>6465</v>
      </c>
      <c r="D3258">
        <v>8000</v>
      </c>
      <c r="E3258">
        <v>55</v>
      </c>
      <c r="F3258" t="s">
        <v>8220</v>
      </c>
      <c r="G3258" t="s">
        <v>8226</v>
      </c>
      <c r="H3258" t="s">
        <v>8248</v>
      </c>
      <c r="I3258">
        <v>1430604136</v>
      </c>
      <c r="J3258">
        <v>1428012136</v>
      </c>
      <c r="K3258" t="b">
        <v>0</v>
      </c>
      <c r="L3258">
        <v>2</v>
      </c>
      <c r="M3258" t="b">
        <v>0</v>
      </c>
      <c r="N3258" t="s">
        <v>8272</v>
      </c>
      <c r="O3258" s="5">
        <f>E3258/D3258</f>
        <v>6.875E-3</v>
      </c>
      <c r="P3258" s="6">
        <f>IF(E3258=0,0,E3258/L3258)</f>
        <v>27.5</v>
      </c>
      <c r="Q3258" t="str">
        <f>LEFT(N3258,FIND("/",N3258)-1)</f>
        <v>technology</v>
      </c>
      <c r="R3258" t="str">
        <f>RIGHT(N3258,LEN(N3258)-FIND("/",N3258))</f>
        <v>web</v>
      </c>
      <c r="S3258" s="10">
        <f>(((J3258/60)/60)/24)+DATE(1970,1,1)</f>
        <v>42096.918240740735</v>
      </c>
      <c r="T3258" s="10">
        <f>(((I3258/60)/60)/24)+DATE(1970,1,1)</f>
        <v>42126.918240740735</v>
      </c>
      <c r="U3258" s="5">
        <f>P3258/3304</f>
        <v>8.3232445520581115E-3</v>
      </c>
      <c r="V3258" s="5">
        <f>L3258/26457</f>
        <v>7.5594360660694718E-5</v>
      </c>
    </row>
    <row r="3259" spans="1:22" ht="48" x14ac:dyDescent="0.2">
      <c r="A3259">
        <v>2681</v>
      </c>
      <c r="B3259" s="3" t="s">
        <v>2681</v>
      </c>
      <c r="C3259" s="3" t="s">
        <v>6791</v>
      </c>
      <c r="D3259">
        <v>8000</v>
      </c>
      <c r="E3259">
        <v>55</v>
      </c>
      <c r="F3259" t="s">
        <v>8221</v>
      </c>
      <c r="G3259" t="s">
        <v>8224</v>
      </c>
      <c r="H3259" t="s">
        <v>8246</v>
      </c>
      <c r="I3259">
        <v>1405027750</v>
      </c>
      <c r="J3259">
        <v>1402867750</v>
      </c>
      <c r="K3259" t="b">
        <v>0</v>
      </c>
      <c r="L3259">
        <v>2</v>
      </c>
      <c r="M3259" t="b">
        <v>0</v>
      </c>
      <c r="N3259" t="s">
        <v>8284</v>
      </c>
      <c r="O3259" s="5">
        <f>E3259/D3259</f>
        <v>6.875E-3</v>
      </c>
      <c r="P3259" s="6">
        <f>IF(E3259=0,0,E3259/L3259)</f>
        <v>27.5</v>
      </c>
      <c r="Q3259" t="str">
        <f>LEFT(N3259,FIND("/",N3259)-1)</f>
        <v>food</v>
      </c>
      <c r="R3259" t="str">
        <f>RIGHT(N3259,LEN(N3259)-FIND("/",N3259))</f>
        <v>food trucks</v>
      </c>
      <c r="S3259" s="10">
        <f>(((J3259/60)/60)/24)+DATE(1970,1,1)</f>
        <v>41805.895254629628</v>
      </c>
      <c r="T3259" s="10">
        <f>(((I3259/60)/60)/24)+DATE(1970,1,1)</f>
        <v>41830.895254629628</v>
      </c>
      <c r="U3259" s="5">
        <f>P3259/3304</f>
        <v>8.3232445520581115E-3</v>
      </c>
      <c r="V3259" s="5">
        <f>L3259/26457</f>
        <v>7.5594360660694718E-5</v>
      </c>
    </row>
    <row r="3260" spans="1:22" ht="48" x14ac:dyDescent="0.2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5">
        <f>E3260/D3260</f>
        <v>1.06E-3</v>
      </c>
      <c r="P3260" s="6">
        <f>IF(E3260=0,0,E3260/L3260)</f>
        <v>13.25</v>
      </c>
      <c r="Q3260" t="str">
        <f>LEFT(N3260,FIND("/",N3260)-1)</f>
        <v>technology</v>
      </c>
      <c r="R3260" t="str">
        <f>RIGHT(N3260,LEN(N3260)-FIND("/",N3260))</f>
        <v>wearables</v>
      </c>
      <c r="S3260" s="10">
        <f>(((J3260/60)/60)/24)+DATE(1970,1,1)</f>
        <v>42778.765300925923</v>
      </c>
      <c r="T3260" s="10">
        <f>(((I3260/60)/60)/24)+DATE(1970,1,1)</f>
        <v>42808.723634259266</v>
      </c>
      <c r="U3260" s="5">
        <f>P3260/3304</f>
        <v>4.0102905569007266E-3</v>
      </c>
      <c r="V3260" s="5">
        <f>L3260/26457</f>
        <v>1.5118872132138944E-4</v>
      </c>
    </row>
    <row r="3261" spans="1:22" ht="48" x14ac:dyDescent="0.2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8282</v>
      </c>
      <c r="O3261" s="5">
        <f>E3261/D3261</f>
        <v>1.325E-3</v>
      </c>
      <c r="P3261" s="6">
        <f>IF(E3261=0,0,E3261/L3261)</f>
        <v>13.25</v>
      </c>
      <c r="Q3261" t="str">
        <f>LEFT(N3261,FIND("/",N3261)-1)</f>
        <v>games</v>
      </c>
      <c r="R3261" t="str">
        <f>RIGHT(N3261,LEN(N3261)-FIND("/",N3261))</f>
        <v>video games</v>
      </c>
      <c r="S3261" s="10">
        <f>(((J3261/60)/60)/24)+DATE(1970,1,1)</f>
        <v>42429.695543981477</v>
      </c>
      <c r="T3261" s="10">
        <f>(((I3261/60)/60)/24)+DATE(1970,1,1)</f>
        <v>42459.653877314813</v>
      </c>
      <c r="U3261" s="5">
        <f>P3261/3304</f>
        <v>4.0102905569007266E-3</v>
      </c>
      <c r="V3261" s="5">
        <f>L3261/26457</f>
        <v>1.5118872132138944E-4</v>
      </c>
    </row>
    <row r="3262" spans="1:22" ht="32" x14ac:dyDescent="0.2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 s="5">
        <f>E3262/D3262</f>
        <v>1.06E-2</v>
      </c>
      <c r="P3262" s="6">
        <f>IF(E3262=0,0,E3262/L3262)</f>
        <v>13.25</v>
      </c>
      <c r="Q3262" t="str">
        <f>LEFT(N3262,FIND("/",N3262)-1)</f>
        <v>publishing</v>
      </c>
      <c r="R3262" t="str">
        <f>RIGHT(N3262,LEN(N3262)-FIND("/",N3262))</f>
        <v>children's books</v>
      </c>
      <c r="S3262" s="10">
        <f>(((J3262/60)/60)/24)+DATE(1970,1,1)</f>
        <v>42585.7106712963</v>
      </c>
      <c r="T3262" s="10">
        <f>(((I3262/60)/60)/24)+DATE(1970,1,1)</f>
        <v>42615.7106712963</v>
      </c>
      <c r="U3262" s="5">
        <f>P3262/3304</f>
        <v>4.0102905569007266E-3</v>
      </c>
      <c r="V3262" s="5">
        <f>L3262/26457</f>
        <v>1.5118872132138944E-4</v>
      </c>
    </row>
    <row r="3263" spans="1:22" ht="48" x14ac:dyDescent="0.2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5">
        <f>E3263/D3263</f>
        <v>2.12E-2</v>
      </c>
      <c r="P3263" s="6">
        <f>IF(E3263=0,0,E3263/L3263)</f>
        <v>53</v>
      </c>
      <c r="Q3263" t="str">
        <f>LEFT(N3263,FIND("/",N3263)-1)</f>
        <v>publishing</v>
      </c>
      <c r="R3263" t="str">
        <f>RIGHT(N3263,LEN(N3263)-FIND("/",N3263))</f>
        <v>children's books</v>
      </c>
      <c r="S3263" s="10">
        <f>(((J3263/60)/60)/24)+DATE(1970,1,1)</f>
        <v>42300.585891203707</v>
      </c>
      <c r="T3263" s="10">
        <f>(((I3263/60)/60)/24)+DATE(1970,1,1)</f>
        <v>42330.627557870372</v>
      </c>
      <c r="U3263" s="5">
        <f>P3263/3304</f>
        <v>1.6041162227602906E-2</v>
      </c>
      <c r="V3263" s="5">
        <f>L3263/26457</f>
        <v>3.7797180330347359E-5</v>
      </c>
    </row>
    <row r="3264" spans="1:22" ht="48" x14ac:dyDescent="0.2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5">
        <f>E3264/D3264</f>
        <v>4.3333333333333331E-3</v>
      </c>
      <c r="P3264" s="6">
        <f>IF(E3264=0,0,E3264/L3264)</f>
        <v>3.7142857142857144</v>
      </c>
      <c r="Q3264" t="str">
        <f>LEFT(N3264,FIND("/",N3264)-1)</f>
        <v>film &amp; video</v>
      </c>
      <c r="R3264" t="str">
        <f>RIGHT(N3264,LEN(N3264)-FIND("/",N3264))</f>
        <v>animation</v>
      </c>
      <c r="S3264" s="10">
        <f>(((J3264/60)/60)/24)+DATE(1970,1,1)</f>
        <v>42318.098217592589</v>
      </c>
      <c r="T3264" s="10">
        <f>(((I3264/60)/60)/24)+DATE(1970,1,1)</f>
        <v>42363.098217592589</v>
      </c>
      <c r="U3264" s="5">
        <f>P3264/3304</f>
        <v>1.1241784849533034E-3</v>
      </c>
      <c r="V3264" s="5">
        <f>L3264/26457</f>
        <v>5.2916052462486296E-4</v>
      </c>
    </row>
    <row r="3265" spans="1:22" ht="48" x14ac:dyDescent="0.2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5">
        <f>E3265/D3265</f>
        <v>8.6666666666666663E-4</v>
      </c>
      <c r="P3265" s="6">
        <f>IF(E3265=0,0,E3265/L3265)</f>
        <v>26</v>
      </c>
      <c r="Q3265" t="str">
        <f>LEFT(N3265,FIND("/",N3265)-1)</f>
        <v>technology</v>
      </c>
      <c r="R3265" t="str">
        <f>RIGHT(N3265,LEN(N3265)-FIND("/",N3265))</f>
        <v>web</v>
      </c>
      <c r="S3265" s="10">
        <f>(((J3265/60)/60)/24)+DATE(1970,1,1)</f>
        <v>42249.667997685188</v>
      </c>
      <c r="T3265" s="10">
        <f>(((I3265/60)/60)/24)+DATE(1970,1,1)</f>
        <v>42294.667997685188</v>
      </c>
      <c r="U3265" s="5">
        <f>P3265/3304</f>
        <v>7.8692493946731241E-3</v>
      </c>
      <c r="V3265" s="5">
        <f>L3265/26457</f>
        <v>7.5594360660694718E-5</v>
      </c>
    </row>
    <row r="3266" spans="1:22" ht="16" x14ac:dyDescent="0.2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5">
        <f>E3266/D3266</f>
        <v>4.3333333333333331E-3</v>
      </c>
      <c r="P3266" s="6">
        <f>IF(E3266=0,0,E3266/L3266)</f>
        <v>52</v>
      </c>
      <c r="Q3266" t="str">
        <f>LEFT(N3266,FIND("/",N3266)-1)</f>
        <v>food</v>
      </c>
      <c r="R3266" t="str">
        <f>RIGHT(N3266,LEN(N3266)-FIND("/",N3266))</f>
        <v>food trucks</v>
      </c>
      <c r="S3266" s="10">
        <f>(((J3266/60)/60)/24)+DATE(1970,1,1)</f>
        <v>42107.679756944446</v>
      </c>
      <c r="T3266" s="10">
        <f>(((I3266/60)/60)/24)+DATE(1970,1,1)</f>
        <v>42137.679756944446</v>
      </c>
      <c r="U3266" s="5">
        <f>P3266/3304</f>
        <v>1.5738498789346248E-2</v>
      </c>
      <c r="V3266" s="5">
        <f>L3266/26457</f>
        <v>3.7797180330347359E-5</v>
      </c>
    </row>
    <row r="3267" spans="1:22" ht="48" x14ac:dyDescent="0.2">
      <c r="A3267">
        <v>2654</v>
      </c>
      <c r="B3267" s="3" t="s">
        <v>2654</v>
      </c>
      <c r="C3267" s="3" t="s">
        <v>6764</v>
      </c>
      <c r="D3267">
        <v>100000</v>
      </c>
      <c r="E3267">
        <v>51</v>
      </c>
      <c r="F3267" t="s">
        <v>8220</v>
      </c>
      <c r="G3267" t="s">
        <v>8224</v>
      </c>
      <c r="H3267" t="s">
        <v>8246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8301</v>
      </c>
      <c r="O3267" s="5">
        <f>E3267/D3267</f>
        <v>5.1000000000000004E-4</v>
      </c>
      <c r="P3267" s="6">
        <f>IF(E3267=0,0,E3267/L3267)</f>
        <v>8.5</v>
      </c>
      <c r="Q3267" t="str">
        <f>LEFT(N3267,FIND("/",N3267)-1)</f>
        <v>technology</v>
      </c>
      <c r="R3267" t="str">
        <f>RIGHT(N3267,LEN(N3267)-FIND("/",N3267))</f>
        <v>space exploration</v>
      </c>
      <c r="S3267" s="10">
        <f>(((J3267/60)/60)/24)+DATE(1970,1,1)</f>
        <v>42055.600995370376</v>
      </c>
      <c r="T3267" s="10">
        <f>(((I3267/60)/60)/24)+DATE(1970,1,1)</f>
        <v>42115.559328703705</v>
      </c>
      <c r="U3267" s="5">
        <f>P3267/3304</f>
        <v>2.572639225181598E-3</v>
      </c>
      <c r="V3267" s="5">
        <f>L3267/26457</f>
        <v>2.2678308198208414E-4</v>
      </c>
    </row>
    <row r="3268" spans="1:22" ht="48" x14ac:dyDescent="0.2">
      <c r="A3268">
        <v>2919</v>
      </c>
      <c r="B3268" s="3" t="s">
        <v>2919</v>
      </c>
      <c r="C3268" s="3" t="s">
        <v>7029</v>
      </c>
      <c r="D3268">
        <v>600</v>
      </c>
      <c r="E3268">
        <v>51</v>
      </c>
      <c r="F3268" t="s">
        <v>8221</v>
      </c>
      <c r="G3268" t="s">
        <v>8224</v>
      </c>
      <c r="H3268" t="s">
        <v>8246</v>
      </c>
      <c r="I3268">
        <v>1407250329</v>
      </c>
      <c r="J3268">
        <v>1404658329</v>
      </c>
      <c r="K3268" t="b">
        <v>0</v>
      </c>
      <c r="L3268">
        <v>6</v>
      </c>
      <c r="M3268" t="b">
        <v>0</v>
      </c>
      <c r="N3268" t="s">
        <v>8271</v>
      </c>
      <c r="O3268" s="5">
        <f>E3268/D3268</f>
        <v>8.5000000000000006E-2</v>
      </c>
      <c r="P3268" s="6">
        <f>IF(E3268=0,0,E3268/L3268)</f>
        <v>8.5</v>
      </c>
      <c r="Q3268" t="str">
        <f>LEFT(N3268,FIND("/",N3268)-1)</f>
        <v>theater</v>
      </c>
      <c r="R3268" t="str">
        <f>RIGHT(N3268,LEN(N3268)-FIND("/",N3268))</f>
        <v>plays</v>
      </c>
      <c r="S3268" s="10">
        <f>(((J3268/60)/60)/24)+DATE(1970,1,1)</f>
        <v>41826.61954861111</v>
      </c>
      <c r="T3268" s="10">
        <f>(((I3268/60)/60)/24)+DATE(1970,1,1)</f>
        <v>41856.61954861111</v>
      </c>
      <c r="U3268" s="5">
        <f>P3268/3304</f>
        <v>2.572639225181598E-3</v>
      </c>
      <c r="V3268" s="5">
        <f>L3268/26457</f>
        <v>2.2678308198208414E-4</v>
      </c>
    </row>
    <row r="3269" spans="1:22" ht="48" x14ac:dyDescent="0.2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8282</v>
      </c>
      <c r="O3269" s="5">
        <f>E3269/D3269</f>
        <v>6.8000000000000005E-4</v>
      </c>
      <c r="P3269" s="6">
        <f>IF(E3269=0,0,E3269/L3269)</f>
        <v>12.75</v>
      </c>
      <c r="Q3269" t="str">
        <f>LEFT(N3269,FIND("/",N3269)-1)</f>
        <v>games</v>
      </c>
      <c r="R3269" t="str">
        <f>RIGHT(N3269,LEN(N3269)-FIND("/",N3269))</f>
        <v>video games</v>
      </c>
      <c r="S3269" s="10">
        <f>(((J3269/60)/60)/24)+DATE(1970,1,1)</f>
        <v>41645.832141203704</v>
      </c>
      <c r="T3269" s="10">
        <f>(((I3269/60)/60)/24)+DATE(1970,1,1)</f>
        <v>41675.832141203704</v>
      </c>
      <c r="U3269" s="5">
        <f>P3269/3304</f>
        <v>3.858958837772397E-3</v>
      </c>
      <c r="V3269" s="5">
        <f>L3269/26457</f>
        <v>1.5118872132138944E-4</v>
      </c>
    </row>
    <row r="3270" spans="1:22" ht="48" x14ac:dyDescent="0.2">
      <c r="A3270">
        <v>1985</v>
      </c>
      <c r="B3270" s="3" t="s">
        <v>1986</v>
      </c>
      <c r="C3270" s="3" t="s">
        <v>6095</v>
      </c>
      <c r="D3270">
        <v>1600</v>
      </c>
      <c r="E3270">
        <v>51</v>
      </c>
      <c r="F3270" t="s">
        <v>8221</v>
      </c>
      <c r="G3270" t="s">
        <v>8225</v>
      </c>
      <c r="H3270" t="s">
        <v>8247</v>
      </c>
      <c r="I3270">
        <v>1470178800</v>
      </c>
      <c r="J3270">
        <v>1467650771</v>
      </c>
      <c r="K3270" t="b">
        <v>0</v>
      </c>
      <c r="L3270">
        <v>4</v>
      </c>
      <c r="M3270" t="b">
        <v>0</v>
      </c>
      <c r="N3270" t="s">
        <v>8296</v>
      </c>
      <c r="O3270" s="5">
        <f>E3270/D3270</f>
        <v>3.1875000000000001E-2</v>
      </c>
      <c r="P3270" s="6">
        <f>IF(E3270=0,0,E3270/L3270)</f>
        <v>12.75</v>
      </c>
      <c r="Q3270" t="str">
        <f>LEFT(N3270,FIND("/",N3270)-1)</f>
        <v>photography</v>
      </c>
      <c r="R3270" t="str">
        <f>RIGHT(N3270,LEN(N3270)-FIND("/",N3270))</f>
        <v>people</v>
      </c>
      <c r="S3270" s="10">
        <f>(((J3270/60)/60)/24)+DATE(1970,1,1)</f>
        <v>42555.698738425926</v>
      </c>
      <c r="T3270" s="10">
        <f>(((I3270/60)/60)/24)+DATE(1970,1,1)</f>
        <v>42584.958333333328</v>
      </c>
      <c r="U3270" s="5">
        <f>P3270/3304</f>
        <v>3.858958837772397E-3</v>
      </c>
      <c r="V3270" s="5">
        <f>L3270/26457</f>
        <v>1.5118872132138944E-4</v>
      </c>
    </row>
    <row r="3271" spans="1:22" ht="32" x14ac:dyDescent="0.2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>E3271/D3271</f>
        <v>5.1000000000000004E-3</v>
      </c>
      <c r="P3271" s="6">
        <f>IF(E3271=0,0,E3271/L3271)</f>
        <v>17</v>
      </c>
      <c r="Q3271" t="str">
        <f>LEFT(N3271,FIND("/",N3271)-1)</f>
        <v>games</v>
      </c>
      <c r="R3271" t="str">
        <f>RIGHT(N3271,LEN(N3271)-FIND("/",N3271))</f>
        <v>mobile games</v>
      </c>
      <c r="S3271" s="10">
        <f>(((J3271/60)/60)/24)+DATE(1970,1,1)</f>
        <v>42528.899398148147</v>
      </c>
      <c r="T3271" s="10">
        <f>(((I3271/60)/60)/24)+DATE(1970,1,1)</f>
        <v>42588.899398148147</v>
      </c>
      <c r="U3271" s="5">
        <f>P3271/3304</f>
        <v>5.145278450363196E-3</v>
      </c>
      <c r="V3271" s="5">
        <f>L3271/26457</f>
        <v>1.1339154099104207E-4</v>
      </c>
    </row>
    <row r="3272" spans="1:22" ht="48" x14ac:dyDescent="0.2">
      <c r="A3272">
        <v>184</v>
      </c>
      <c r="B3272" s="3" t="s">
        <v>186</v>
      </c>
      <c r="C3272" s="3" t="s">
        <v>4294</v>
      </c>
      <c r="D3272">
        <v>1500</v>
      </c>
      <c r="E3272">
        <v>51</v>
      </c>
      <c r="F3272" t="s">
        <v>8221</v>
      </c>
      <c r="G3272" t="s">
        <v>8229</v>
      </c>
      <c r="H3272" t="s">
        <v>8251</v>
      </c>
      <c r="I3272">
        <v>1409543940</v>
      </c>
      <c r="J3272">
        <v>1404586762</v>
      </c>
      <c r="K3272" t="b">
        <v>0</v>
      </c>
      <c r="L3272">
        <v>2</v>
      </c>
      <c r="M3272" t="b">
        <v>0</v>
      </c>
      <c r="N3272" t="s">
        <v>8268</v>
      </c>
      <c r="O3272" s="5">
        <f>E3272/D3272</f>
        <v>3.4000000000000002E-2</v>
      </c>
      <c r="P3272" s="6">
        <f>IF(E3272=0,0,E3272/L3272)</f>
        <v>25.5</v>
      </c>
      <c r="Q3272" t="str">
        <f>LEFT(N3272,FIND("/",N3272)-1)</f>
        <v>film &amp; video</v>
      </c>
      <c r="R3272" t="str">
        <f>RIGHT(N3272,LEN(N3272)-FIND("/",N3272))</f>
        <v>drama</v>
      </c>
      <c r="S3272" s="10">
        <f>(((J3272/60)/60)/24)+DATE(1970,1,1)</f>
        <v>41825.791226851856</v>
      </c>
      <c r="T3272" s="10">
        <f>(((I3272/60)/60)/24)+DATE(1970,1,1)</f>
        <v>41883.165972222225</v>
      </c>
      <c r="U3272" s="5">
        <f>P3272/3304</f>
        <v>7.7179176755447941E-3</v>
      </c>
      <c r="V3272" s="5">
        <f>L3272/26457</f>
        <v>7.5594360660694718E-5</v>
      </c>
    </row>
    <row r="3273" spans="1:22" ht="48" x14ac:dyDescent="0.2">
      <c r="A3273">
        <v>470</v>
      </c>
      <c r="B3273" s="3" t="s">
        <v>471</v>
      </c>
      <c r="C3273" s="3" t="s">
        <v>4580</v>
      </c>
      <c r="D3273">
        <v>5000</v>
      </c>
      <c r="E3273">
        <v>51</v>
      </c>
      <c r="F3273" t="s">
        <v>8221</v>
      </c>
      <c r="G3273" t="s">
        <v>8224</v>
      </c>
      <c r="H3273" t="s">
        <v>8246</v>
      </c>
      <c r="I3273">
        <v>1389844800</v>
      </c>
      <c r="J3273">
        <v>1385524889</v>
      </c>
      <c r="K3273" t="b">
        <v>0</v>
      </c>
      <c r="L3273">
        <v>2</v>
      </c>
      <c r="M3273" t="b">
        <v>0</v>
      </c>
      <c r="N3273" t="s">
        <v>8270</v>
      </c>
      <c r="O3273" s="5">
        <f>E3273/D3273</f>
        <v>1.0200000000000001E-2</v>
      </c>
      <c r="P3273" s="6">
        <f>IF(E3273=0,0,E3273/L3273)</f>
        <v>25.5</v>
      </c>
      <c r="Q3273" t="str">
        <f>LEFT(N3273,FIND("/",N3273)-1)</f>
        <v>film &amp; video</v>
      </c>
      <c r="R3273" t="str">
        <f>RIGHT(N3273,LEN(N3273)-FIND("/",N3273))</f>
        <v>animation</v>
      </c>
      <c r="S3273" s="10">
        <f>(((J3273/60)/60)/24)+DATE(1970,1,1)</f>
        <v>41605.167696759258</v>
      </c>
      <c r="T3273" s="10">
        <f>(((I3273/60)/60)/24)+DATE(1970,1,1)</f>
        <v>41655.166666666664</v>
      </c>
      <c r="U3273" s="5">
        <f>P3273/3304</f>
        <v>7.7179176755447941E-3</v>
      </c>
      <c r="V3273" s="5">
        <f>L3273/26457</f>
        <v>7.5594360660694718E-5</v>
      </c>
    </row>
    <row r="3274" spans="1:22" ht="48" x14ac:dyDescent="0.2">
      <c r="A3274">
        <v>1703</v>
      </c>
      <c r="B3274" s="3" t="s">
        <v>1704</v>
      </c>
      <c r="C3274" s="3" t="s">
        <v>5813</v>
      </c>
      <c r="D3274">
        <v>5000</v>
      </c>
      <c r="E3274">
        <v>51</v>
      </c>
      <c r="F3274" t="s">
        <v>8221</v>
      </c>
      <c r="G3274" t="s">
        <v>8224</v>
      </c>
      <c r="H3274" t="s">
        <v>8246</v>
      </c>
      <c r="I3274">
        <v>1441003537</v>
      </c>
      <c r="J3274">
        <v>1435819537</v>
      </c>
      <c r="K3274" t="b">
        <v>0</v>
      </c>
      <c r="L3274">
        <v>2</v>
      </c>
      <c r="M3274" t="b">
        <v>0</v>
      </c>
      <c r="N3274" t="s">
        <v>8293</v>
      </c>
      <c r="O3274" s="5">
        <f>E3274/D3274</f>
        <v>1.0200000000000001E-2</v>
      </c>
      <c r="P3274" s="6">
        <f>IF(E3274=0,0,E3274/L3274)</f>
        <v>25.5</v>
      </c>
      <c r="Q3274" t="str">
        <f>LEFT(N3274,FIND("/",N3274)-1)</f>
        <v>music</v>
      </c>
      <c r="R3274" t="str">
        <f>RIGHT(N3274,LEN(N3274)-FIND("/",N3274))</f>
        <v>faith</v>
      </c>
      <c r="S3274" s="10">
        <f>(((J3274/60)/60)/24)+DATE(1970,1,1)</f>
        <v>42187.281678240746</v>
      </c>
      <c r="T3274" s="10">
        <f>(((I3274/60)/60)/24)+DATE(1970,1,1)</f>
        <v>42247.281678240746</v>
      </c>
      <c r="U3274" s="5">
        <f>P3274/3304</f>
        <v>7.7179176755447941E-3</v>
      </c>
      <c r="V3274" s="5">
        <f>L3274/26457</f>
        <v>7.5594360660694718E-5</v>
      </c>
    </row>
    <row r="3275" spans="1:22" ht="48" x14ac:dyDescent="0.2">
      <c r="A3275">
        <v>2580</v>
      </c>
      <c r="B3275" s="3" t="s">
        <v>2580</v>
      </c>
      <c r="C3275" s="3" t="s">
        <v>6690</v>
      </c>
      <c r="D3275">
        <v>8500</v>
      </c>
      <c r="E3275">
        <v>51</v>
      </c>
      <c r="F3275" t="s">
        <v>8220</v>
      </c>
      <c r="G3275" t="s">
        <v>8224</v>
      </c>
      <c r="H3275" t="s">
        <v>8246</v>
      </c>
      <c r="I3275">
        <v>1431745200</v>
      </c>
      <c r="J3275">
        <v>1429170603</v>
      </c>
      <c r="K3275" t="b">
        <v>0</v>
      </c>
      <c r="L3275">
        <v>2</v>
      </c>
      <c r="M3275" t="b">
        <v>0</v>
      </c>
      <c r="N3275" t="s">
        <v>8284</v>
      </c>
      <c r="O3275" s="5">
        <f>E3275/D3275</f>
        <v>6.0000000000000001E-3</v>
      </c>
      <c r="P3275" s="6">
        <f>IF(E3275=0,0,E3275/L3275)</f>
        <v>25.5</v>
      </c>
      <c r="Q3275" t="str">
        <f>LEFT(N3275,FIND("/",N3275)-1)</f>
        <v>food</v>
      </c>
      <c r="R3275" t="str">
        <f>RIGHT(N3275,LEN(N3275)-FIND("/",N3275))</f>
        <v>food trucks</v>
      </c>
      <c r="S3275" s="10">
        <f>(((J3275/60)/60)/24)+DATE(1970,1,1)</f>
        <v>42110.326423611114</v>
      </c>
      <c r="T3275" s="10">
        <f>(((I3275/60)/60)/24)+DATE(1970,1,1)</f>
        <v>42140.125</v>
      </c>
      <c r="U3275" s="5">
        <f>P3275/3304</f>
        <v>7.7179176755447941E-3</v>
      </c>
      <c r="V3275" s="5">
        <f>L3275/26457</f>
        <v>7.5594360660694718E-5</v>
      </c>
    </row>
    <row r="3276" spans="1:22" ht="64" x14ac:dyDescent="0.2">
      <c r="A3276">
        <v>2123</v>
      </c>
      <c r="B3276" s="3" t="s">
        <v>2124</v>
      </c>
      <c r="C3276" s="3" t="s">
        <v>6233</v>
      </c>
      <c r="D3276">
        <v>500</v>
      </c>
      <c r="E3276">
        <v>50</v>
      </c>
      <c r="F3276" t="s">
        <v>8221</v>
      </c>
      <c r="G3276" t="s">
        <v>8224</v>
      </c>
      <c r="H3276" t="s">
        <v>8246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8282</v>
      </c>
      <c r="O3276" s="5">
        <f>E3276/D3276</f>
        <v>0.1</v>
      </c>
      <c r="P3276" s="6">
        <f>IF(E3276=0,0,E3276/L3276)</f>
        <v>10</v>
      </c>
      <c r="Q3276" t="str">
        <f>LEFT(N3276,FIND("/",N3276)-1)</f>
        <v>games</v>
      </c>
      <c r="R3276" t="str">
        <f>RIGHT(N3276,LEN(N3276)-FIND("/",N3276))</f>
        <v>video games</v>
      </c>
      <c r="S3276" s="10">
        <f>(((J3276/60)/60)/24)+DATE(1970,1,1)</f>
        <v>40198.424849537041</v>
      </c>
      <c r="T3276" s="10">
        <f>(((I3276/60)/60)/24)+DATE(1970,1,1)</f>
        <v>40252.290972222225</v>
      </c>
      <c r="U3276" s="5">
        <f>P3276/3304</f>
        <v>3.0266343825665859E-3</v>
      </c>
      <c r="V3276" s="5">
        <f>L3276/26457</f>
        <v>1.8898590165173677E-4</v>
      </c>
    </row>
    <row r="3277" spans="1:22" ht="48" x14ac:dyDescent="0.2">
      <c r="A3277">
        <v>2152</v>
      </c>
      <c r="B3277" s="3" t="s">
        <v>2153</v>
      </c>
      <c r="C3277" s="3" t="s">
        <v>6262</v>
      </c>
      <c r="D3277">
        <v>30000</v>
      </c>
      <c r="E3277">
        <v>50</v>
      </c>
      <c r="F3277" t="s">
        <v>8221</v>
      </c>
      <c r="G3277" t="s">
        <v>8224</v>
      </c>
      <c r="H3277" t="s">
        <v>8246</v>
      </c>
      <c r="I3277">
        <v>1394909909</v>
      </c>
      <c r="J3277">
        <v>1392321509</v>
      </c>
      <c r="K3277" t="b">
        <v>0</v>
      </c>
      <c r="L3277">
        <v>4</v>
      </c>
      <c r="M3277" t="b">
        <v>0</v>
      </c>
      <c r="N3277" t="s">
        <v>8282</v>
      </c>
      <c r="O3277" s="5">
        <f>E3277/D3277</f>
        <v>1.6666666666666668E-3</v>
      </c>
      <c r="P3277" s="6">
        <f>IF(E3277=0,0,E3277/L3277)</f>
        <v>12.5</v>
      </c>
      <c r="Q3277" t="str">
        <f>LEFT(N3277,FIND("/",N3277)-1)</f>
        <v>games</v>
      </c>
      <c r="R3277" t="str">
        <f>RIGHT(N3277,LEN(N3277)-FIND("/",N3277))</f>
        <v>video games</v>
      </c>
      <c r="S3277" s="10">
        <f>(((J3277/60)/60)/24)+DATE(1970,1,1)</f>
        <v>41683.832280092596</v>
      </c>
      <c r="T3277" s="10">
        <f>(((I3277/60)/60)/24)+DATE(1970,1,1)</f>
        <v>41713.790613425925</v>
      </c>
      <c r="U3277" s="5">
        <f>P3277/3304</f>
        <v>3.7832929782082325E-3</v>
      </c>
      <c r="V3277" s="5">
        <f>L3277/26457</f>
        <v>1.5118872132138944E-4</v>
      </c>
    </row>
    <row r="3278" spans="1:22" ht="48" x14ac:dyDescent="0.2">
      <c r="A3278">
        <v>514</v>
      </c>
      <c r="B3278" s="3" t="s">
        <v>515</v>
      </c>
      <c r="C3278" s="3" t="s">
        <v>4624</v>
      </c>
      <c r="D3278">
        <v>1500</v>
      </c>
      <c r="E3278">
        <v>50</v>
      </c>
      <c r="F3278" t="s">
        <v>8221</v>
      </c>
      <c r="G3278" t="s">
        <v>8229</v>
      </c>
      <c r="H3278" t="s">
        <v>8251</v>
      </c>
      <c r="I3278">
        <v>1407595447</v>
      </c>
      <c r="J3278">
        <v>1405003447</v>
      </c>
      <c r="K3278" t="b">
        <v>0</v>
      </c>
      <c r="L3278">
        <v>3</v>
      </c>
      <c r="M3278" t="b">
        <v>0</v>
      </c>
      <c r="N3278" t="s">
        <v>8270</v>
      </c>
      <c r="O3278" s="5">
        <f>E3278/D3278</f>
        <v>3.3333333333333333E-2</v>
      </c>
      <c r="P3278" s="6">
        <f>IF(E3278=0,0,E3278/L3278)</f>
        <v>16.666666666666668</v>
      </c>
      <c r="Q3278" t="str">
        <f>LEFT(N3278,FIND("/",N3278)-1)</f>
        <v>film &amp; video</v>
      </c>
      <c r="R3278" t="str">
        <f>RIGHT(N3278,LEN(N3278)-FIND("/",N3278))</f>
        <v>animation</v>
      </c>
      <c r="S3278" s="10">
        <f>(((J3278/60)/60)/24)+DATE(1970,1,1)</f>
        <v>41830.613969907405</v>
      </c>
      <c r="T3278" s="10">
        <f>(((I3278/60)/60)/24)+DATE(1970,1,1)</f>
        <v>41860.613969907405</v>
      </c>
      <c r="U3278" s="5">
        <f>P3278/3304</f>
        <v>5.0443906376109772E-3</v>
      </c>
      <c r="V3278" s="5">
        <f>L3278/26457</f>
        <v>1.1339154099104207E-4</v>
      </c>
    </row>
    <row r="3279" spans="1:22" ht="48" x14ac:dyDescent="0.2">
      <c r="A3279">
        <v>3086</v>
      </c>
      <c r="B3279" s="3" t="s">
        <v>3086</v>
      </c>
      <c r="C3279" s="3" t="s">
        <v>7196</v>
      </c>
      <c r="D3279">
        <v>20000</v>
      </c>
      <c r="E3279">
        <v>50</v>
      </c>
      <c r="F3279" t="s">
        <v>8221</v>
      </c>
      <c r="G3279" t="s">
        <v>8237</v>
      </c>
      <c r="H3279" t="s">
        <v>8249</v>
      </c>
      <c r="I3279">
        <v>1439827559</v>
      </c>
      <c r="J3279">
        <v>1434643559</v>
      </c>
      <c r="K3279" t="b">
        <v>0</v>
      </c>
      <c r="L3279">
        <v>3</v>
      </c>
      <c r="M3279" t="b">
        <v>0</v>
      </c>
      <c r="N3279" t="s">
        <v>8303</v>
      </c>
      <c r="O3279" s="5">
        <f>E3279/D3279</f>
        <v>2.5000000000000001E-3</v>
      </c>
      <c r="P3279" s="6">
        <f>IF(E3279=0,0,E3279/L3279)</f>
        <v>16.666666666666668</v>
      </c>
      <c r="Q3279" t="str">
        <f>LEFT(N3279,FIND("/",N3279)-1)</f>
        <v>theater</v>
      </c>
      <c r="R3279" t="str">
        <f>RIGHT(N3279,LEN(N3279)-FIND("/",N3279))</f>
        <v>spaces</v>
      </c>
      <c r="S3279" s="10">
        <f>(((J3279/60)/60)/24)+DATE(1970,1,1)</f>
        <v>42173.67082175926</v>
      </c>
      <c r="T3279" s="10">
        <f>(((I3279/60)/60)/24)+DATE(1970,1,1)</f>
        <v>42233.67082175926</v>
      </c>
      <c r="U3279" s="5">
        <f>P3279/3304</f>
        <v>5.0443906376109772E-3</v>
      </c>
      <c r="V3279" s="5">
        <f>L3279/26457</f>
        <v>1.1339154099104207E-4</v>
      </c>
    </row>
    <row r="3280" spans="1:22" ht="48" x14ac:dyDescent="0.2">
      <c r="A3280">
        <v>935</v>
      </c>
      <c r="B3280" s="3" t="s">
        <v>936</v>
      </c>
      <c r="C3280" s="3" t="s">
        <v>5045</v>
      </c>
      <c r="D3280">
        <v>3500</v>
      </c>
      <c r="E3280">
        <v>50</v>
      </c>
      <c r="F3280" t="s">
        <v>8221</v>
      </c>
      <c r="G3280" t="s">
        <v>8224</v>
      </c>
      <c r="H3280" t="s">
        <v>8246</v>
      </c>
      <c r="I3280">
        <v>1454054429</v>
      </c>
      <c r="J3280">
        <v>1451462429</v>
      </c>
      <c r="K3280" t="b">
        <v>0</v>
      </c>
      <c r="L3280">
        <v>2</v>
      </c>
      <c r="M3280" t="b">
        <v>0</v>
      </c>
      <c r="N3280" t="s">
        <v>8278</v>
      </c>
      <c r="O3280" s="5">
        <f>E3280/D3280</f>
        <v>1.4285714285714285E-2</v>
      </c>
      <c r="P3280" s="6">
        <f>IF(E3280=0,0,E3280/L3280)</f>
        <v>25</v>
      </c>
      <c r="Q3280" t="str">
        <f>LEFT(N3280,FIND("/",N3280)-1)</f>
        <v>music</v>
      </c>
      <c r="R3280" t="str">
        <f>RIGHT(N3280,LEN(N3280)-FIND("/",N3280))</f>
        <v>jazz</v>
      </c>
      <c r="S3280" s="10">
        <f>(((J3280/60)/60)/24)+DATE(1970,1,1)</f>
        <v>42368.333668981482</v>
      </c>
      <c r="T3280" s="10">
        <f>(((I3280/60)/60)/24)+DATE(1970,1,1)</f>
        <v>42398.333668981482</v>
      </c>
      <c r="U3280" s="5">
        <f>P3280/3304</f>
        <v>7.5665859564164649E-3</v>
      </c>
      <c r="V3280" s="5">
        <f>L3280/26457</f>
        <v>7.5594360660694718E-5</v>
      </c>
    </row>
    <row r="3281" spans="1:22" ht="48" x14ac:dyDescent="0.2">
      <c r="A3281">
        <v>1483</v>
      </c>
      <c r="B3281" s="3" t="s">
        <v>1484</v>
      </c>
      <c r="C3281" s="3" t="s">
        <v>5593</v>
      </c>
      <c r="D3281">
        <v>7000</v>
      </c>
      <c r="E3281">
        <v>50</v>
      </c>
      <c r="F3281" t="s">
        <v>8221</v>
      </c>
      <c r="G3281" t="s">
        <v>8224</v>
      </c>
      <c r="H3281" t="s">
        <v>8246</v>
      </c>
      <c r="I3281">
        <v>1469162275</v>
      </c>
      <c r="J3281">
        <v>1467002275</v>
      </c>
      <c r="K3281" t="b">
        <v>0</v>
      </c>
      <c r="L3281">
        <v>2</v>
      </c>
      <c r="M3281" t="b">
        <v>0</v>
      </c>
      <c r="N3281" t="s">
        <v>8275</v>
      </c>
      <c r="O3281" s="5">
        <f>E3281/D3281</f>
        <v>7.1428571428571426E-3</v>
      </c>
      <c r="P3281" s="6">
        <f>IF(E3281=0,0,E3281/L3281)</f>
        <v>25</v>
      </c>
      <c r="Q3281" t="str">
        <f>LEFT(N3281,FIND("/",N3281)-1)</f>
        <v>publishing</v>
      </c>
      <c r="R3281" t="str">
        <f>RIGHT(N3281,LEN(N3281)-FIND("/",N3281))</f>
        <v>fiction</v>
      </c>
      <c r="S3281" s="10">
        <f>(((J3281/60)/60)/24)+DATE(1970,1,1)</f>
        <v>42548.192997685182</v>
      </c>
      <c r="T3281" s="10">
        <f>(((I3281/60)/60)/24)+DATE(1970,1,1)</f>
        <v>42573.192997685182</v>
      </c>
      <c r="U3281" s="5">
        <f>P3281/3304</f>
        <v>7.5665859564164649E-3</v>
      </c>
      <c r="V3281" s="5">
        <f>L3281/26457</f>
        <v>7.5594360660694718E-5</v>
      </c>
    </row>
    <row r="3282" spans="1:22" ht="48" x14ac:dyDescent="0.2">
      <c r="A3282">
        <v>1904</v>
      </c>
      <c r="B3282" s="3" t="s">
        <v>1905</v>
      </c>
      <c r="C3282" s="3" t="s">
        <v>6014</v>
      </c>
      <c r="D3282">
        <v>50000</v>
      </c>
      <c r="E3282">
        <v>50</v>
      </c>
      <c r="F3282" t="s">
        <v>8221</v>
      </c>
      <c r="G3282" t="s">
        <v>8224</v>
      </c>
      <c r="H3282" t="s">
        <v>8246</v>
      </c>
      <c r="I3282">
        <v>1451752021</v>
      </c>
      <c r="J3282">
        <v>1447864021</v>
      </c>
      <c r="K3282" t="b">
        <v>0</v>
      </c>
      <c r="L3282">
        <v>2</v>
      </c>
      <c r="M3282" t="b">
        <v>0</v>
      </c>
      <c r="N3282" t="s">
        <v>8294</v>
      </c>
      <c r="O3282" s="5">
        <f>E3282/D3282</f>
        <v>1E-3</v>
      </c>
      <c r="P3282" s="6">
        <f>IF(E3282=0,0,E3282/L3282)</f>
        <v>25</v>
      </c>
      <c r="Q3282" t="str">
        <f>LEFT(N3282,FIND("/",N3282)-1)</f>
        <v>technology</v>
      </c>
      <c r="R3282" t="str">
        <f>RIGHT(N3282,LEN(N3282)-FIND("/",N3282))</f>
        <v>gadgets</v>
      </c>
      <c r="S3282" s="10">
        <f>(((J3282/60)/60)/24)+DATE(1970,1,1)</f>
        <v>42326.685428240744</v>
      </c>
      <c r="T3282" s="10">
        <f>(((I3282/60)/60)/24)+DATE(1970,1,1)</f>
        <v>42371.685428240744</v>
      </c>
      <c r="U3282" s="5">
        <f>P3282/3304</f>
        <v>7.5665859564164649E-3</v>
      </c>
      <c r="V3282" s="5">
        <f>L3282/26457</f>
        <v>7.5594360660694718E-5</v>
      </c>
    </row>
    <row r="3283" spans="1:22" ht="48" x14ac:dyDescent="0.2">
      <c r="A3283">
        <v>3941</v>
      </c>
      <c r="B3283" s="3" t="s">
        <v>3938</v>
      </c>
      <c r="C3283" s="3" t="s">
        <v>8049</v>
      </c>
      <c r="D3283">
        <v>5500</v>
      </c>
      <c r="E3283">
        <v>50</v>
      </c>
      <c r="F3283" t="s">
        <v>8221</v>
      </c>
      <c r="G3283" t="s">
        <v>8224</v>
      </c>
      <c r="H3283" t="s">
        <v>8246</v>
      </c>
      <c r="I3283">
        <v>1416877200</v>
      </c>
      <c r="J3283">
        <v>1414505137</v>
      </c>
      <c r="K3283" t="b">
        <v>0</v>
      </c>
      <c r="L3283">
        <v>2</v>
      </c>
      <c r="M3283" t="b">
        <v>0</v>
      </c>
      <c r="N3283" t="s">
        <v>8271</v>
      </c>
      <c r="O3283" s="5">
        <f>E3283/D3283</f>
        <v>9.0909090909090905E-3</v>
      </c>
      <c r="P3283" s="6">
        <f>IF(E3283=0,0,E3283/L3283)</f>
        <v>25</v>
      </c>
      <c r="Q3283" t="str">
        <f>LEFT(N3283,FIND("/",N3283)-1)</f>
        <v>theater</v>
      </c>
      <c r="R3283" t="str">
        <f>RIGHT(N3283,LEN(N3283)-FIND("/",N3283))</f>
        <v>plays</v>
      </c>
      <c r="S3283" s="10">
        <f>(((J3283/60)/60)/24)+DATE(1970,1,1)</f>
        <v>41940.587233796294</v>
      </c>
      <c r="T3283" s="10">
        <f>(((I3283/60)/60)/24)+DATE(1970,1,1)</f>
        <v>41968.041666666672</v>
      </c>
      <c r="U3283" s="5">
        <f>P3283/3304</f>
        <v>7.5665859564164649E-3</v>
      </c>
      <c r="V3283" s="5">
        <f>L3283/26457</f>
        <v>7.5594360660694718E-5</v>
      </c>
    </row>
    <row r="3284" spans="1:22" ht="16" x14ac:dyDescent="0.2">
      <c r="A3284">
        <v>190</v>
      </c>
      <c r="B3284" s="3" t="s">
        <v>192</v>
      </c>
      <c r="C3284" s="3" t="s">
        <v>4300</v>
      </c>
      <c r="D3284">
        <v>12000</v>
      </c>
      <c r="E3284">
        <v>50</v>
      </c>
      <c r="F3284" t="s">
        <v>8221</v>
      </c>
      <c r="G3284" t="s">
        <v>8224</v>
      </c>
      <c r="H3284" t="s">
        <v>8246</v>
      </c>
      <c r="I3284">
        <v>1466091446</v>
      </c>
      <c r="J3284">
        <v>1465227446</v>
      </c>
      <c r="K3284" t="b">
        <v>0</v>
      </c>
      <c r="L3284">
        <v>1</v>
      </c>
      <c r="M3284" t="b">
        <v>0</v>
      </c>
      <c r="N3284" t="s">
        <v>8268</v>
      </c>
      <c r="O3284" s="5">
        <f>E3284/D3284</f>
        <v>4.1666666666666666E-3</v>
      </c>
      <c r="P3284" s="6">
        <f>IF(E3284=0,0,E3284/L3284)</f>
        <v>50</v>
      </c>
      <c r="Q3284" t="str">
        <f>LEFT(N3284,FIND("/",N3284)-1)</f>
        <v>film &amp; video</v>
      </c>
      <c r="R3284" t="str">
        <f>RIGHT(N3284,LEN(N3284)-FIND("/",N3284))</f>
        <v>drama</v>
      </c>
      <c r="S3284" s="10">
        <f>(((J3284/60)/60)/24)+DATE(1970,1,1)</f>
        <v>42527.650995370372</v>
      </c>
      <c r="T3284" s="10">
        <f>(((I3284/60)/60)/24)+DATE(1970,1,1)</f>
        <v>42537.650995370372</v>
      </c>
      <c r="U3284" s="5">
        <f>P3284/3304</f>
        <v>1.513317191283293E-2</v>
      </c>
      <c r="V3284" s="5">
        <f>L3284/26457</f>
        <v>3.7797180330347359E-5</v>
      </c>
    </row>
    <row r="3285" spans="1:22" ht="16" x14ac:dyDescent="0.2">
      <c r="A3285">
        <v>237</v>
      </c>
      <c r="B3285" s="3" t="s">
        <v>239</v>
      </c>
      <c r="C3285" s="3" t="s">
        <v>4347</v>
      </c>
      <c r="D3285">
        <v>15000</v>
      </c>
      <c r="E3285">
        <v>50</v>
      </c>
      <c r="F3285" t="s">
        <v>8221</v>
      </c>
      <c r="G3285" t="s">
        <v>8224</v>
      </c>
      <c r="H3285" t="s">
        <v>8246</v>
      </c>
      <c r="I3285">
        <v>1457445069</v>
      </c>
      <c r="J3285">
        <v>1452261069</v>
      </c>
      <c r="K3285" t="b">
        <v>0</v>
      </c>
      <c r="L3285">
        <v>1</v>
      </c>
      <c r="M3285" t="b">
        <v>0</v>
      </c>
      <c r="N3285" t="s">
        <v>8268</v>
      </c>
      <c r="O3285" s="5">
        <f>E3285/D3285</f>
        <v>3.3333333333333335E-3</v>
      </c>
      <c r="P3285" s="6">
        <f>IF(E3285=0,0,E3285/L3285)</f>
        <v>50</v>
      </c>
      <c r="Q3285" t="str">
        <f>LEFT(N3285,FIND("/",N3285)-1)</f>
        <v>film &amp; video</v>
      </c>
      <c r="R3285" t="str">
        <f>RIGHT(N3285,LEN(N3285)-FIND("/",N3285))</f>
        <v>drama</v>
      </c>
      <c r="S3285" s="10">
        <f>(((J3285/60)/60)/24)+DATE(1970,1,1)</f>
        <v>42377.577187499999</v>
      </c>
      <c r="T3285" s="10">
        <f>(((I3285/60)/60)/24)+DATE(1970,1,1)</f>
        <v>42437.577187499999</v>
      </c>
      <c r="U3285" s="5">
        <f>P3285/3304</f>
        <v>1.513317191283293E-2</v>
      </c>
      <c r="V3285" s="5">
        <f>L3285/26457</f>
        <v>3.7797180330347359E-5</v>
      </c>
    </row>
    <row r="3286" spans="1:22" ht="32" x14ac:dyDescent="0.2">
      <c r="A3286">
        <v>444</v>
      </c>
      <c r="B3286" s="3" t="s">
        <v>445</v>
      </c>
      <c r="C3286" s="3" t="s">
        <v>4554</v>
      </c>
      <c r="D3286">
        <v>1000</v>
      </c>
      <c r="E3286">
        <v>50</v>
      </c>
      <c r="F3286" t="s">
        <v>8221</v>
      </c>
      <c r="G3286" t="s">
        <v>8224</v>
      </c>
      <c r="H3286" t="s">
        <v>8246</v>
      </c>
      <c r="I3286">
        <v>1329342361</v>
      </c>
      <c r="J3286">
        <v>1324158361</v>
      </c>
      <c r="K3286" t="b">
        <v>0</v>
      </c>
      <c r="L3286">
        <v>1</v>
      </c>
      <c r="M3286" t="b">
        <v>0</v>
      </c>
      <c r="N3286" t="s">
        <v>8270</v>
      </c>
      <c r="O3286" s="5">
        <f>E3286/D3286</f>
        <v>0.05</v>
      </c>
      <c r="P3286" s="6">
        <f>IF(E3286=0,0,E3286/L3286)</f>
        <v>50</v>
      </c>
      <c r="Q3286" t="str">
        <f>LEFT(N3286,FIND("/",N3286)-1)</f>
        <v>film &amp; video</v>
      </c>
      <c r="R3286" t="str">
        <f>RIGHT(N3286,LEN(N3286)-FIND("/",N3286))</f>
        <v>animation</v>
      </c>
      <c r="S3286" s="10">
        <f>(((J3286/60)/60)/24)+DATE(1970,1,1)</f>
        <v>40894.906956018516</v>
      </c>
      <c r="T3286" s="10">
        <f>(((I3286/60)/60)/24)+DATE(1970,1,1)</f>
        <v>40954.906956018516</v>
      </c>
      <c r="U3286" s="5">
        <f>P3286/3304</f>
        <v>1.513317191283293E-2</v>
      </c>
      <c r="V3286" s="5">
        <f>L3286/26457</f>
        <v>3.7797180330347359E-5</v>
      </c>
    </row>
    <row r="3287" spans="1:22" ht="48" x14ac:dyDescent="0.2">
      <c r="A3287">
        <v>486</v>
      </c>
      <c r="B3287" s="3" t="s">
        <v>487</v>
      </c>
      <c r="C3287" s="3" t="s">
        <v>4596</v>
      </c>
      <c r="D3287">
        <v>550000</v>
      </c>
      <c r="E3287">
        <v>50</v>
      </c>
      <c r="F3287" t="s">
        <v>8221</v>
      </c>
      <c r="G3287" t="s">
        <v>8226</v>
      </c>
      <c r="H3287" t="s">
        <v>8248</v>
      </c>
      <c r="I3287">
        <v>1401662239</v>
      </c>
      <c r="J3287">
        <v>1399070239</v>
      </c>
      <c r="K3287" t="b">
        <v>0</v>
      </c>
      <c r="L3287">
        <v>1</v>
      </c>
      <c r="M3287" t="b">
        <v>0</v>
      </c>
      <c r="N3287" t="s">
        <v>8270</v>
      </c>
      <c r="O3287" s="5">
        <f>E3287/D3287</f>
        <v>9.0909090909090904E-5</v>
      </c>
      <c r="P3287" s="6">
        <f>IF(E3287=0,0,E3287/L3287)</f>
        <v>50</v>
      </c>
      <c r="Q3287" t="str">
        <f>LEFT(N3287,FIND("/",N3287)-1)</f>
        <v>film &amp; video</v>
      </c>
      <c r="R3287" t="str">
        <f>RIGHT(N3287,LEN(N3287)-FIND("/",N3287))</f>
        <v>animation</v>
      </c>
      <c r="S3287" s="10">
        <f>(((J3287/60)/60)/24)+DATE(1970,1,1)</f>
        <v>41761.94258101852</v>
      </c>
      <c r="T3287" s="10">
        <f>(((I3287/60)/60)/24)+DATE(1970,1,1)</f>
        <v>41791.94258101852</v>
      </c>
      <c r="U3287" s="5">
        <f>P3287/3304</f>
        <v>1.513317191283293E-2</v>
      </c>
      <c r="V3287" s="5">
        <f>L3287/26457</f>
        <v>3.7797180330347359E-5</v>
      </c>
    </row>
    <row r="3288" spans="1:22" ht="48" x14ac:dyDescent="0.2">
      <c r="A3288">
        <v>559</v>
      </c>
      <c r="B3288" s="3" t="s">
        <v>560</v>
      </c>
      <c r="C3288" s="3" t="s">
        <v>4669</v>
      </c>
      <c r="D3288">
        <v>240000</v>
      </c>
      <c r="E3288">
        <v>50</v>
      </c>
      <c r="F3288" t="s">
        <v>8221</v>
      </c>
      <c r="G3288" t="s">
        <v>8224</v>
      </c>
      <c r="H3288" t="s">
        <v>8246</v>
      </c>
      <c r="I3288">
        <v>1449989260</v>
      </c>
      <c r="J3288">
        <v>1447397260</v>
      </c>
      <c r="K3288" t="b">
        <v>0</v>
      </c>
      <c r="L3288">
        <v>1</v>
      </c>
      <c r="M3288" t="b">
        <v>0</v>
      </c>
      <c r="N3288" t="s">
        <v>8272</v>
      </c>
      <c r="O3288" s="5">
        <f>E3288/D3288</f>
        <v>2.0833333333333335E-4</v>
      </c>
      <c r="P3288" s="6">
        <f>IF(E3288=0,0,E3288/L3288)</f>
        <v>50</v>
      </c>
      <c r="Q3288" t="str">
        <f>LEFT(N3288,FIND("/",N3288)-1)</f>
        <v>technology</v>
      </c>
      <c r="R3288" t="str">
        <f>RIGHT(N3288,LEN(N3288)-FIND("/",N3288))</f>
        <v>web</v>
      </c>
      <c r="S3288" s="10">
        <f>(((J3288/60)/60)/24)+DATE(1970,1,1)</f>
        <v>42321.283101851848</v>
      </c>
      <c r="T3288" s="10">
        <f>(((I3288/60)/60)/24)+DATE(1970,1,1)</f>
        <v>42351.283101851848</v>
      </c>
      <c r="U3288" s="5">
        <f>P3288/3304</f>
        <v>1.513317191283293E-2</v>
      </c>
      <c r="V3288" s="5">
        <f>L3288/26457</f>
        <v>3.7797180330347359E-5</v>
      </c>
    </row>
    <row r="3289" spans="1:22" ht="64" x14ac:dyDescent="0.2">
      <c r="A3289">
        <v>772</v>
      </c>
      <c r="B3289" s="3" t="s">
        <v>773</v>
      </c>
      <c r="C3289" s="3" t="s">
        <v>4882</v>
      </c>
      <c r="D3289">
        <v>1500</v>
      </c>
      <c r="E3289">
        <v>50</v>
      </c>
      <c r="F3289" t="s">
        <v>8221</v>
      </c>
      <c r="G3289" t="s">
        <v>8224</v>
      </c>
      <c r="H3289" t="s">
        <v>8246</v>
      </c>
      <c r="I3289">
        <v>1257047940</v>
      </c>
      <c r="J3289">
        <v>1252718519</v>
      </c>
      <c r="K3289" t="b">
        <v>0</v>
      </c>
      <c r="L3289">
        <v>1</v>
      </c>
      <c r="M3289" t="b">
        <v>0</v>
      </c>
      <c r="N3289" t="s">
        <v>8275</v>
      </c>
      <c r="O3289" s="5">
        <f>E3289/D3289</f>
        <v>3.3333333333333333E-2</v>
      </c>
      <c r="P3289" s="6">
        <f>IF(E3289=0,0,E3289/L3289)</f>
        <v>50</v>
      </c>
      <c r="Q3289" t="str">
        <f>LEFT(N3289,FIND("/",N3289)-1)</f>
        <v>publishing</v>
      </c>
      <c r="R3289" t="str">
        <f>RIGHT(N3289,LEN(N3289)-FIND("/",N3289))</f>
        <v>fiction</v>
      </c>
      <c r="S3289" s="10">
        <f>(((J3289/60)/60)/24)+DATE(1970,1,1)</f>
        <v>40068.056932870371</v>
      </c>
      <c r="T3289" s="10">
        <f>(((I3289/60)/60)/24)+DATE(1970,1,1)</f>
        <v>40118.165972222225</v>
      </c>
      <c r="U3289" s="5">
        <f>P3289/3304</f>
        <v>1.513317191283293E-2</v>
      </c>
      <c r="V3289" s="5">
        <f>L3289/26457</f>
        <v>3.7797180330347359E-5</v>
      </c>
    </row>
    <row r="3290" spans="1:22" ht="64" x14ac:dyDescent="0.2">
      <c r="A3290">
        <v>868</v>
      </c>
      <c r="B3290" s="3" t="s">
        <v>869</v>
      </c>
      <c r="C3290" s="3" t="s">
        <v>4978</v>
      </c>
      <c r="D3290">
        <v>45000</v>
      </c>
      <c r="E3290">
        <v>50</v>
      </c>
      <c r="F3290" t="s">
        <v>8221</v>
      </c>
      <c r="G3290" t="s">
        <v>8224</v>
      </c>
      <c r="H3290" t="s">
        <v>8246</v>
      </c>
      <c r="I3290">
        <v>1389055198</v>
      </c>
      <c r="J3290">
        <v>1386463198</v>
      </c>
      <c r="K3290" t="b">
        <v>0</v>
      </c>
      <c r="L3290">
        <v>1</v>
      </c>
      <c r="M3290" t="b">
        <v>0</v>
      </c>
      <c r="N3290" t="s">
        <v>8278</v>
      </c>
      <c r="O3290" s="5">
        <f>E3290/D3290</f>
        <v>1.1111111111111111E-3</v>
      </c>
      <c r="P3290" s="6">
        <f>IF(E3290=0,0,E3290/L3290)</f>
        <v>50</v>
      </c>
      <c r="Q3290" t="str">
        <f>LEFT(N3290,FIND("/",N3290)-1)</f>
        <v>music</v>
      </c>
      <c r="R3290" t="str">
        <f>RIGHT(N3290,LEN(N3290)-FIND("/",N3290))</f>
        <v>jazz</v>
      </c>
      <c r="S3290" s="10">
        <f>(((J3290/60)/60)/24)+DATE(1970,1,1)</f>
        <v>41616.027754629627</v>
      </c>
      <c r="T3290" s="10">
        <f>(((I3290/60)/60)/24)+DATE(1970,1,1)</f>
        <v>41646.027754629627</v>
      </c>
      <c r="U3290" s="5">
        <f>P3290/3304</f>
        <v>1.513317191283293E-2</v>
      </c>
      <c r="V3290" s="5">
        <f>L3290/26457</f>
        <v>3.7797180330347359E-5</v>
      </c>
    </row>
    <row r="3291" spans="1:22" ht="48" x14ac:dyDescent="0.2">
      <c r="A3291">
        <v>1060</v>
      </c>
      <c r="B3291" s="3" t="s">
        <v>1061</v>
      </c>
      <c r="C3291" s="3" t="s">
        <v>5170</v>
      </c>
      <c r="D3291">
        <v>5000</v>
      </c>
      <c r="E3291">
        <v>50</v>
      </c>
      <c r="F3291" t="s">
        <v>8220</v>
      </c>
      <c r="G3291" t="s">
        <v>8224</v>
      </c>
      <c r="H3291" t="s">
        <v>8246</v>
      </c>
      <c r="I3291">
        <v>1429134893</v>
      </c>
      <c r="J3291">
        <v>1426542893</v>
      </c>
      <c r="K3291" t="b">
        <v>0</v>
      </c>
      <c r="L3291">
        <v>1</v>
      </c>
      <c r="M3291" t="b">
        <v>0</v>
      </c>
      <c r="N3291" t="s">
        <v>8281</v>
      </c>
      <c r="O3291" s="5">
        <f>E3291/D3291</f>
        <v>0.01</v>
      </c>
      <c r="P3291" s="6">
        <f>IF(E3291=0,0,E3291/L3291)</f>
        <v>50</v>
      </c>
      <c r="Q3291" t="str">
        <f>LEFT(N3291,FIND("/",N3291)-1)</f>
        <v>journalism</v>
      </c>
      <c r="R3291" t="str">
        <f>RIGHT(N3291,LEN(N3291)-FIND("/",N3291))</f>
        <v>audio</v>
      </c>
      <c r="S3291" s="10">
        <f>(((J3291/60)/60)/24)+DATE(1970,1,1)</f>
        <v>42079.913113425922</v>
      </c>
      <c r="T3291" s="10">
        <f>(((I3291/60)/60)/24)+DATE(1970,1,1)</f>
        <v>42109.913113425922</v>
      </c>
      <c r="U3291" s="5">
        <f>P3291/3304</f>
        <v>1.513317191283293E-2</v>
      </c>
      <c r="V3291" s="5">
        <f>L3291/26457</f>
        <v>3.7797180330347359E-5</v>
      </c>
    </row>
    <row r="3292" spans="1:22" ht="64" x14ac:dyDescent="0.2">
      <c r="A3292">
        <v>1135</v>
      </c>
      <c r="B3292" s="3" t="s">
        <v>1136</v>
      </c>
      <c r="C3292" s="3" t="s">
        <v>5245</v>
      </c>
      <c r="D3292">
        <v>1000</v>
      </c>
      <c r="E3292">
        <v>50</v>
      </c>
      <c r="F3292" t="s">
        <v>8221</v>
      </c>
      <c r="G3292" t="s">
        <v>8236</v>
      </c>
      <c r="H3292" t="s">
        <v>8249</v>
      </c>
      <c r="I3292">
        <v>1470527094</v>
      </c>
      <c r="J3292">
        <v>1467935094</v>
      </c>
      <c r="K3292" t="b">
        <v>0</v>
      </c>
      <c r="L3292">
        <v>1</v>
      </c>
      <c r="M3292" t="b">
        <v>0</v>
      </c>
      <c r="N3292" t="s">
        <v>8283</v>
      </c>
      <c r="O3292" s="5">
        <f>E3292/D3292</f>
        <v>0.05</v>
      </c>
      <c r="P3292" s="6">
        <f>IF(E3292=0,0,E3292/L3292)</f>
        <v>50</v>
      </c>
      <c r="Q3292" t="str">
        <f>LEFT(N3292,FIND("/",N3292)-1)</f>
        <v>games</v>
      </c>
      <c r="R3292" t="str">
        <f>RIGHT(N3292,LEN(N3292)-FIND("/",N3292))</f>
        <v>mobile games</v>
      </c>
      <c r="S3292" s="10">
        <f>(((J3292/60)/60)/24)+DATE(1970,1,1)</f>
        <v>42558.989513888882</v>
      </c>
      <c r="T3292" s="10">
        <f>(((I3292/60)/60)/24)+DATE(1970,1,1)</f>
        <v>42588.989513888882</v>
      </c>
      <c r="U3292" s="5">
        <f>P3292/3304</f>
        <v>1.513317191283293E-2</v>
      </c>
      <c r="V3292" s="5">
        <f>L3292/26457</f>
        <v>3.7797180330347359E-5</v>
      </c>
    </row>
    <row r="3293" spans="1:22" ht="32" x14ac:dyDescent="0.2">
      <c r="A3293">
        <v>1153</v>
      </c>
      <c r="B3293" s="3" t="s">
        <v>1154</v>
      </c>
      <c r="C3293" s="3" t="s">
        <v>5263</v>
      </c>
      <c r="D3293">
        <v>8000</v>
      </c>
      <c r="E3293">
        <v>50</v>
      </c>
      <c r="F3293" t="s">
        <v>8221</v>
      </c>
      <c r="G3293" t="s">
        <v>8224</v>
      </c>
      <c r="H3293" t="s">
        <v>8246</v>
      </c>
      <c r="I3293">
        <v>1434647305</v>
      </c>
      <c r="J3293">
        <v>1432055305</v>
      </c>
      <c r="K3293" t="b">
        <v>0</v>
      </c>
      <c r="L3293">
        <v>1</v>
      </c>
      <c r="M3293" t="b">
        <v>0</v>
      </c>
      <c r="N3293" t="s">
        <v>8284</v>
      </c>
      <c r="O3293" s="5">
        <f>E3293/D3293</f>
        <v>6.2500000000000003E-3</v>
      </c>
      <c r="P3293" s="6">
        <f>IF(E3293=0,0,E3293/L3293)</f>
        <v>50</v>
      </c>
      <c r="Q3293" t="str">
        <f>LEFT(N3293,FIND("/",N3293)-1)</f>
        <v>food</v>
      </c>
      <c r="R3293" t="str">
        <f>RIGHT(N3293,LEN(N3293)-FIND("/",N3293))</f>
        <v>food trucks</v>
      </c>
      <c r="S3293" s="10">
        <f>(((J3293/60)/60)/24)+DATE(1970,1,1)</f>
        <v>42143.714178240742</v>
      </c>
      <c r="T3293" s="10">
        <f>(((I3293/60)/60)/24)+DATE(1970,1,1)</f>
        <v>42173.714178240742</v>
      </c>
      <c r="U3293" s="5">
        <f>P3293/3304</f>
        <v>1.513317191283293E-2</v>
      </c>
      <c r="V3293" s="5">
        <f>L3293/26457</f>
        <v>3.7797180330347359E-5</v>
      </c>
    </row>
    <row r="3294" spans="1:22" ht="32" x14ac:dyDescent="0.2">
      <c r="A3294">
        <v>1559</v>
      </c>
      <c r="B3294" s="3" t="s">
        <v>1560</v>
      </c>
      <c r="C3294" s="3" t="s">
        <v>5669</v>
      </c>
      <c r="D3294">
        <v>15000</v>
      </c>
      <c r="E3294">
        <v>50</v>
      </c>
      <c r="F3294" t="s">
        <v>8221</v>
      </c>
      <c r="G3294" t="s">
        <v>8224</v>
      </c>
      <c r="H3294" t="s">
        <v>8246</v>
      </c>
      <c r="I3294">
        <v>1430270199</v>
      </c>
      <c r="J3294">
        <v>1428974199</v>
      </c>
      <c r="K3294" t="b">
        <v>0</v>
      </c>
      <c r="L3294">
        <v>1</v>
      </c>
      <c r="M3294" t="b">
        <v>0</v>
      </c>
      <c r="N3294" t="s">
        <v>8289</v>
      </c>
      <c r="O3294" s="5">
        <f>E3294/D3294</f>
        <v>3.3333333333333335E-3</v>
      </c>
      <c r="P3294" s="6">
        <f>IF(E3294=0,0,E3294/L3294)</f>
        <v>50</v>
      </c>
      <c r="Q3294" t="str">
        <f>LEFT(N3294,FIND("/",N3294)-1)</f>
        <v>photography</v>
      </c>
      <c r="R3294" t="str">
        <f>RIGHT(N3294,LEN(N3294)-FIND("/",N3294))</f>
        <v>nature</v>
      </c>
      <c r="S3294" s="10">
        <f>(((J3294/60)/60)/24)+DATE(1970,1,1)</f>
        <v>42108.05322916666</v>
      </c>
      <c r="T3294" s="10">
        <f>(((I3294/60)/60)/24)+DATE(1970,1,1)</f>
        <v>42123.05322916666</v>
      </c>
      <c r="U3294" s="5">
        <f>P3294/3304</f>
        <v>1.513317191283293E-2</v>
      </c>
      <c r="V3294" s="5">
        <f>L3294/26457</f>
        <v>3.7797180330347359E-5</v>
      </c>
    </row>
    <row r="3295" spans="1:22" ht="48" x14ac:dyDescent="0.2">
      <c r="A3295">
        <v>1713</v>
      </c>
      <c r="B3295" s="3" t="s">
        <v>1714</v>
      </c>
      <c r="C3295" s="3" t="s">
        <v>5823</v>
      </c>
      <c r="D3295">
        <v>3000</v>
      </c>
      <c r="E3295">
        <v>50</v>
      </c>
      <c r="F3295" t="s">
        <v>8221</v>
      </c>
      <c r="G3295" t="s">
        <v>8224</v>
      </c>
      <c r="H3295" t="s">
        <v>8246</v>
      </c>
      <c r="I3295">
        <v>1412536412</v>
      </c>
      <c r="J3295">
        <v>1409944412</v>
      </c>
      <c r="K3295" t="b">
        <v>0</v>
      </c>
      <c r="L3295">
        <v>1</v>
      </c>
      <c r="M3295" t="b">
        <v>0</v>
      </c>
      <c r="N3295" t="s">
        <v>8293</v>
      </c>
      <c r="O3295" s="5">
        <f>E3295/D3295</f>
        <v>1.6666666666666666E-2</v>
      </c>
      <c r="P3295" s="6">
        <f>IF(E3295=0,0,E3295/L3295)</f>
        <v>50</v>
      </c>
      <c r="Q3295" t="str">
        <f>LEFT(N3295,FIND("/",N3295)-1)</f>
        <v>music</v>
      </c>
      <c r="R3295" t="str">
        <f>RIGHT(N3295,LEN(N3295)-FIND("/",N3295))</f>
        <v>faith</v>
      </c>
      <c r="S3295" s="10">
        <f>(((J3295/60)/60)/24)+DATE(1970,1,1)</f>
        <v>41887.801064814819</v>
      </c>
      <c r="T3295" s="10">
        <f>(((I3295/60)/60)/24)+DATE(1970,1,1)</f>
        <v>41917.801064814819</v>
      </c>
      <c r="U3295" s="5">
        <f>P3295/3304</f>
        <v>1.513317191283293E-2</v>
      </c>
      <c r="V3295" s="5">
        <f>L3295/26457</f>
        <v>3.7797180330347359E-5</v>
      </c>
    </row>
    <row r="3296" spans="1:22" ht="48" x14ac:dyDescent="0.2">
      <c r="A3296">
        <v>1989</v>
      </c>
      <c r="B3296" s="3" t="s">
        <v>1990</v>
      </c>
      <c r="C3296" s="3" t="s">
        <v>6099</v>
      </c>
      <c r="D3296">
        <v>5000</v>
      </c>
      <c r="E3296">
        <v>50</v>
      </c>
      <c r="F3296" t="s">
        <v>8221</v>
      </c>
      <c r="G3296" t="s">
        <v>8224</v>
      </c>
      <c r="H3296" t="s">
        <v>8246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8296</v>
      </c>
      <c r="O3296" s="5">
        <f>E3296/D3296</f>
        <v>0.01</v>
      </c>
      <c r="P3296" s="6">
        <f>IF(E3296=0,0,E3296/L3296)</f>
        <v>50</v>
      </c>
      <c r="Q3296" t="str">
        <f>LEFT(N3296,FIND("/",N3296)-1)</f>
        <v>photography</v>
      </c>
      <c r="R3296" t="str">
        <f>RIGHT(N3296,LEN(N3296)-FIND("/",N3296))</f>
        <v>people</v>
      </c>
      <c r="S3296" s="10">
        <f>(((J3296/60)/60)/24)+DATE(1970,1,1)</f>
        <v>42685.680648148147</v>
      </c>
      <c r="T3296" s="10">
        <f>(((I3296/60)/60)/24)+DATE(1970,1,1)</f>
        <v>42715.680648148147</v>
      </c>
      <c r="U3296" s="5">
        <f>P3296/3304</f>
        <v>1.513317191283293E-2</v>
      </c>
      <c r="V3296" s="5">
        <f>L3296/26457</f>
        <v>3.7797180330347359E-5</v>
      </c>
    </row>
    <row r="3297" spans="1:22" ht="32" x14ac:dyDescent="0.2">
      <c r="A3297">
        <v>2373</v>
      </c>
      <c r="B3297" s="3" t="s">
        <v>2374</v>
      </c>
      <c r="C3297" s="3" t="s">
        <v>6483</v>
      </c>
      <c r="D3297">
        <v>850000</v>
      </c>
      <c r="E3297">
        <v>50</v>
      </c>
      <c r="F3297" t="s">
        <v>8220</v>
      </c>
      <c r="G3297" t="s">
        <v>8235</v>
      </c>
      <c r="H3297" t="s">
        <v>8255</v>
      </c>
      <c r="I3297">
        <v>1440863624</v>
      </c>
      <c r="J3297">
        <v>1438271624</v>
      </c>
      <c r="K3297" t="b">
        <v>0</v>
      </c>
      <c r="L3297">
        <v>1</v>
      </c>
      <c r="M3297" t="b">
        <v>0</v>
      </c>
      <c r="N3297" t="s">
        <v>8272</v>
      </c>
      <c r="O3297" s="5">
        <f>E3297/D3297</f>
        <v>5.8823529411764708E-5</v>
      </c>
      <c r="P3297" s="6">
        <f>IF(E3297=0,0,E3297/L3297)</f>
        <v>50</v>
      </c>
      <c r="Q3297" t="str">
        <f>LEFT(N3297,FIND("/",N3297)-1)</f>
        <v>technology</v>
      </c>
      <c r="R3297" t="str">
        <f>RIGHT(N3297,LEN(N3297)-FIND("/",N3297))</f>
        <v>web</v>
      </c>
      <c r="S3297" s="10">
        <f>(((J3297/60)/60)/24)+DATE(1970,1,1)</f>
        <v>42215.662314814821</v>
      </c>
      <c r="T3297" s="10">
        <f>(((I3297/60)/60)/24)+DATE(1970,1,1)</f>
        <v>42245.662314814821</v>
      </c>
      <c r="U3297" s="5">
        <f>P3297/3304</f>
        <v>1.513317191283293E-2</v>
      </c>
      <c r="V3297" s="5">
        <f>L3297/26457</f>
        <v>3.7797180330347359E-5</v>
      </c>
    </row>
    <row r="3298" spans="1:22" ht="48" x14ac:dyDescent="0.2">
      <c r="A3298">
        <v>2393</v>
      </c>
      <c r="B3298" s="3" t="s">
        <v>2394</v>
      </c>
      <c r="C3298" s="3" t="s">
        <v>6503</v>
      </c>
      <c r="D3298">
        <v>100000</v>
      </c>
      <c r="E3298">
        <v>50</v>
      </c>
      <c r="F3298" t="s">
        <v>8220</v>
      </c>
      <c r="G3298" t="s">
        <v>8224</v>
      </c>
      <c r="H3298" t="s">
        <v>8246</v>
      </c>
      <c r="I3298">
        <v>1439048017</v>
      </c>
      <c r="J3298">
        <v>1436456017</v>
      </c>
      <c r="K3298" t="b">
        <v>0</v>
      </c>
      <c r="L3298">
        <v>1</v>
      </c>
      <c r="M3298" t="b">
        <v>0</v>
      </c>
      <c r="N3298" t="s">
        <v>8272</v>
      </c>
      <c r="O3298" s="5">
        <f>E3298/D3298</f>
        <v>5.0000000000000001E-4</v>
      </c>
      <c r="P3298" s="6">
        <f>IF(E3298=0,0,E3298/L3298)</f>
        <v>50</v>
      </c>
      <c r="Q3298" t="str">
        <f>LEFT(N3298,FIND("/",N3298)-1)</f>
        <v>technology</v>
      </c>
      <c r="R3298" t="str">
        <f>RIGHT(N3298,LEN(N3298)-FIND("/",N3298))</f>
        <v>web</v>
      </c>
      <c r="S3298" s="10">
        <f>(((J3298/60)/60)/24)+DATE(1970,1,1)</f>
        <v>42194.648344907408</v>
      </c>
      <c r="T3298" s="10">
        <f>(((I3298/60)/60)/24)+DATE(1970,1,1)</f>
        <v>42224.648344907408</v>
      </c>
      <c r="U3298" s="5">
        <f>P3298/3304</f>
        <v>1.513317191283293E-2</v>
      </c>
      <c r="V3298" s="5">
        <f>L3298/26457</f>
        <v>3.7797180330347359E-5</v>
      </c>
    </row>
    <row r="3299" spans="1:22" ht="48" x14ac:dyDescent="0.2">
      <c r="A3299">
        <v>2438</v>
      </c>
      <c r="B3299" s="3" t="s">
        <v>2439</v>
      </c>
      <c r="C3299" s="3" t="s">
        <v>6548</v>
      </c>
      <c r="D3299">
        <v>15000</v>
      </c>
      <c r="E3299">
        <v>50</v>
      </c>
      <c r="F3299" t="s">
        <v>8221</v>
      </c>
      <c r="G3299" t="s">
        <v>8224</v>
      </c>
      <c r="H3299" t="s">
        <v>8246</v>
      </c>
      <c r="I3299">
        <v>1449529062</v>
      </c>
      <c r="J3299">
        <v>1444341462</v>
      </c>
      <c r="K3299" t="b">
        <v>0</v>
      </c>
      <c r="L3299">
        <v>1</v>
      </c>
      <c r="M3299" t="b">
        <v>0</v>
      </c>
      <c r="N3299" t="s">
        <v>8284</v>
      </c>
      <c r="O3299" s="5">
        <f>E3299/D3299</f>
        <v>3.3333333333333335E-3</v>
      </c>
      <c r="P3299" s="6">
        <f>IF(E3299=0,0,E3299/L3299)</f>
        <v>50</v>
      </c>
      <c r="Q3299" t="str">
        <f>LEFT(N3299,FIND("/",N3299)-1)</f>
        <v>food</v>
      </c>
      <c r="R3299" t="str">
        <f>RIGHT(N3299,LEN(N3299)-FIND("/",N3299))</f>
        <v>food trucks</v>
      </c>
      <c r="S3299" s="10">
        <f>(((J3299/60)/60)/24)+DATE(1970,1,1)</f>
        <v>42285.91506944444</v>
      </c>
      <c r="T3299" s="10">
        <f>(((I3299/60)/60)/24)+DATE(1970,1,1)</f>
        <v>42345.956736111111</v>
      </c>
      <c r="U3299" s="5">
        <f>P3299/3304</f>
        <v>1.513317191283293E-2</v>
      </c>
      <c r="V3299" s="5">
        <f>L3299/26457</f>
        <v>3.7797180330347359E-5</v>
      </c>
    </row>
    <row r="3300" spans="1:22" ht="48" x14ac:dyDescent="0.2">
      <c r="A3300">
        <v>2568</v>
      </c>
      <c r="B3300" s="3" t="s">
        <v>2568</v>
      </c>
      <c r="C3300" s="3" t="s">
        <v>6678</v>
      </c>
      <c r="D3300">
        <v>10000</v>
      </c>
      <c r="E3300">
        <v>50</v>
      </c>
      <c r="F3300" t="s">
        <v>8220</v>
      </c>
      <c r="G3300" t="s">
        <v>8225</v>
      </c>
      <c r="H3300" t="s">
        <v>8247</v>
      </c>
      <c r="I3300">
        <v>1472745594</v>
      </c>
      <c r="J3300">
        <v>1470153594</v>
      </c>
      <c r="K3300" t="b">
        <v>0</v>
      </c>
      <c r="L3300">
        <v>1</v>
      </c>
      <c r="M3300" t="b">
        <v>0</v>
      </c>
      <c r="N3300" t="s">
        <v>8284</v>
      </c>
      <c r="O3300" s="5">
        <f>E3300/D3300</f>
        <v>5.0000000000000001E-3</v>
      </c>
      <c r="P3300" s="6">
        <f>IF(E3300=0,0,E3300/L3300)</f>
        <v>50</v>
      </c>
      <c r="Q3300" t="str">
        <f>LEFT(N3300,FIND("/",N3300)-1)</f>
        <v>food</v>
      </c>
      <c r="R3300" t="str">
        <f>RIGHT(N3300,LEN(N3300)-FIND("/",N3300))</f>
        <v>food trucks</v>
      </c>
      <c r="S3300" s="10">
        <f>(((J3300/60)/60)/24)+DATE(1970,1,1)</f>
        <v>42584.666597222225</v>
      </c>
      <c r="T3300" s="10">
        <f>(((I3300/60)/60)/24)+DATE(1970,1,1)</f>
        <v>42614.666597222225</v>
      </c>
      <c r="U3300" s="5">
        <f>P3300/3304</f>
        <v>1.513317191283293E-2</v>
      </c>
      <c r="V3300" s="5">
        <f>L3300/26457</f>
        <v>3.7797180330347359E-5</v>
      </c>
    </row>
    <row r="3301" spans="1:22" ht="48" x14ac:dyDescent="0.2">
      <c r="A3301">
        <v>2585</v>
      </c>
      <c r="B3301" s="3" t="s">
        <v>2585</v>
      </c>
      <c r="C3301" s="3" t="s">
        <v>6695</v>
      </c>
      <c r="D3301">
        <v>30000</v>
      </c>
      <c r="E3301">
        <v>50</v>
      </c>
      <c r="F3301" t="s">
        <v>8221</v>
      </c>
      <c r="G3301" t="s">
        <v>8224</v>
      </c>
      <c r="H3301" t="s">
        <v>8246</v>
      </c>
      <c r="I3301">
        <v>1404601632</v>
      </c>
      <c r="J3301">
        <v>1402009632</v>
      </c>
      <c r="K3301" t="b">
        <v>0</v>
      </c>
      <c r="L3301">
        <v>1</v>
      </c>
      <c r="M3301" t="b">
        <v>0</v>
      </c>
      <c r="N3301" t="s">
        <v>8284</v>
      </c>
      <c r="O3301" s="5">
        <f>E3301/D3301</f>
        <v>1.6666666666666668E-3</v>
      </c>
      <c r="P3301" s="6">
        <f>IF(E3301=0,0,E3301/L3301)</f>
        <v>50</v>
      </c>
      <c r="Q3301" t="str">
        <f>LEFT(N3301,FIND("/",N3301)-1)</f>
        <v>food</v>
      </c>
      <c r="R3301" t="str">
        <f>RIGHT(N3301,LEN(N3301)-FIND("/",N3301))</f>
        <v>food trucks</v>
      </c>
      <c r="S3301" s="10">
        <f>(((J3301/60)/60)/24)+DATE(1970,1,1)</f>
        <v>41795.963333333333</v>
      </c>
      <c r="T3301" s="10">
        <f>(((I3301/60)/60)/24)+DATE(1970,1,1)</f>
        <v>41825.963333333333</v>
      </c>
      <c r="U3301" s="5">
        <f>P3301/3304</f>
        <v>1.513317191283293E-2</v>
      </c>
      <c r="V3301" s="5">
        <f>L3301/26457</f>
        <v>3.7797180330347359E-5</v>
      </c>
    </row>
    <row r="3302" spans="1:22" ht="48" x14ac:dyDescent="0.2">
      <c r="A3302">
        <v>2592</v>
      </c>
      <c r="B3302" s="3" t="s">
        <v>2592</v>
      </c>
      <c r="C3302" s="3" t="s">
        <v>6702</v>
      </c>
      <c r="D3302">
        <v>30000</v>
      </c>
      <c r="E3302">
        <v>50</v>
      </c>
      <c r="F3302" t="s">
        <v>8221</v>
      </c>
      <c r="G3302" t="s">
        <v>8224</v>
      </c>
      <c r="H3302" t="s">
        <v>8246</v>
      </c>
      <c r="I3302">
        <v>1412536421</v>
      </c>
      <c r="J3302">
        <v>1409944421</v>
      </c>
      <c r="K3302" t="b">
        <v>0</v>
      </c>
      <c r="L3302">
        <v>1</v>
      </c>
      <c r="M3302" t="b">
        <v>0</v>
      </c>
      <c r="N3302" t="s">
        <v>8284</v>
      </c>
      <c r="O3302" s="5">
        <f>E3302/D3302</f>
        <v>1.6666666666666668E-3</v>
      </c>
      <c r="P3302" s="6">
        <f>IF(E3302=0,0,E3302/L3302)</f>
        <v>50</v>
      </c>
      <c r="Q3302" t="str">
        <f>LEFT(N3302,FIND("/",N3302)-1)</f>
        <v>food</v>
      </c>
      <c r="R3302" t="str">
        <f>RIGHT(N3302,LEN(N3302)-FIND("/",N3302))</f>
        <v>food trucks</v>
      </c>
      <c r="S3302" s="10">
        <f>(((J3302/60)/60)/24)+DATE(1970,1,1)</f>
        <v>41887.801168981481</v>
      </c>
      <c r="T3302" s="10">
        <f>(((I3302/60)/60)/24)+DATE(1970,1,1)</f>
        <v>41917.801168981481</v>
      </c>
      <c r="U3302" s="5">
        <f>P3302/3304</f>
        <v>1.513317191283293E-2</v>
      </c>
      <c r="V3302" s="5">
        <f>L3302/26457</f>
        <v>3.7797180330347359E-5</v>
      </c>
    </row>
    <row r="3303" spans="1:22" ht="48" x14ac:dyDescent="0.2">
      <c r="A3303">
        <v>3095</v>
      </c>
      <c r="B3303" s="3" t="s">
        <v>3095</v>
      </c>
      <c r="C3303" s="3" t="s">
        <v>7205</v>
      </c>
      <c r="D3303">
        <v>14920</v>
      </c>
      <c r="E3303">
        <v>50</v>
      </c>
      <c r="F3303" t="s">
        <v>8221</v>
      </c>
      <c r="G3303" t="s">
        <v>8224</v>
      </c>
      <c r="H3303" t="s">
        <v>8246</v>
      </c>
      <c r="I3303">
        <v>1470011780</v>
      </c>
      <c r="J3303">
        <v>1464827780</v>
      </c>
      <c r="K3303" t="b">
        <v>0</v>
      </c>
      <c r="L3303">
        <v>1</v>
      </c>
      <c r="M3303" t="b">
        <v>0</v>
      </c>
      <c r="N3303" t="s">
        <v>8303</v>
      </c>
      <c r="O3303" s="5">
        <f>E3303/D3303</f>
        <v>3.351206434316354E-3</v>
      </c>
      <c r="P3303" s="6">
        <f>IF(E3303=0,0,E3303/L3303)</f>
        <v>50</v>
      </c>
      <c r="Q3303" t="str">
        <f>LEFT(N3303,FIND("/",N3303)-1)</f>
        <v>theater</v>
      </c>
      <c r="R3303" t="str">
        <f>RIGHT(N3303,LEN(N3303)-FIND("/",N3303))</f>
        <v>spaces</v>
      </c>
      <c r="S3303" s="10">
        <f>(((J3303/60)/60)/24)+DATE(1970,1,1)</f>
        <v>42523.025231481486</v>
      </c>
      <c r="T3303" s="10">
        <f>(((I3303/60)/60)/24)+DATE(1970,1,1)</f>
        <v>42583.025231481486</v>
      </c>
      <c r="U3303" s="5">
        <f>P3303/3304</f>
        <v>1.513317191283293E-2</v>
      </c>
      <c r="V3303" s="5">
        <f>L3303/26457</f>
        <v>3.7797180330347359E-5</v>
      </c>
    </row>
    <row r="3304" spans="1:22" ht="32" x14ac:dyDescent="0.2">
      <c r="A3304">
        <v>3137</v>
      </c>
      <c r="B3304" s="3" t="s">
        <v>3137</v>
      </c>
      <c r="C3304" s="3" t="s">
        <v>7247</v>
      </c>
      <c r="D3304">
        <v>1500</v>
      </c>
      <c r="E3304">
        <v>50</v>
      </c>
      <c r="F3304" t="s">
        <v>8222</v>
      </c>
      <c r="G3304" t="s">
        <v>8224</v>
      </c>
      <c r="H3304" t="s">
        <v>8246</v>
      </c>
      <c r="I3304">
        <v>1493838720</v>
      </c>
      <c r="J3304">
        <v>1489439669</v>
      </c>
      <c r="K3304" t="b">
        <v>0</v>
      </c>
      <c r="L3304">
        <v>1</v>
      </c>
      <c r="M3304" t="b">
        <v>0</v>
      </c>
      <c r="N3304" t="s">
        <v>8271</v>
      </c>
      <c r="O3304" s="5">
        <f>E3304/D3304</f>
        <v>3.3333333333333333E-2</v>
      </c>
      <c r="P3304" s="6">
        <f>IF(E3304=0,0,E3304/L3304)</f>
        <v>50</v>
      </c>
      <c r="Q3304" t="str">
        <f>LEFT(N3304,FIND("/",N3304)-1)</f>
        <v>theater</v>
      </c>
      <c r="R3304" t="str">
        <f>RIGHT(N3304,LEN(N3304)-FIND("/",N3304))</f>
        <v>plays</v>
      </c>
      <c r="S3304" s="10">
        <f>(((J3304/60)/60)/24)+DATE(1970,1,1)</f>
        <v>42807.885057870371</v>
      </c>
      <c r="T3304" s="10">
        <f>(((I3304/60)/60)/24)+DATE(1970,1,1)</f>
        <v>42858.8</v>
      </c>
      <c r="U3304" s="5">
        <f>P3304/3304</f>
        <v>1.513317191283293E-2</v>
      </c>
      <c r="V3304" s="5">
        <f>L3304/26457</f>
        <v>3.7797180330347359E-5</v>
      </c>
    </row>
    <row r="3305" spans="1:22" ht="48" x14ac:dyDescent="0.2">
      <c r="A3305">
        <v>3794</v>
      </c>
      <c r="B3305" s="3" t="s">
        <v>3791</v>
      </c>
      <c r="C3305" s="3" t="s">
        <v>7904</v>
      </c>
      <c r="D3305">
        <v>5000</v>
      </c>
      <c r="E3305">
        <v>50</v>
      </c>
      <c r="F3305" t="s">
        <v>8221</v>
      </c>
      <c r="G3305" t="s">
        <v>8225</v>
      </c>
      <c r="H3305" t="s">
        <v>8247</v>
      </c>
      <c r="I3305">
        <v>1433685354</v>
      </c>
      <c r="J3305">
        <v>1431093354</v>
      </c>
      <c r="K3305" t="b">
        <v>0</v>
      </c>
      <c r="L3305">
        <v>1</v>
      </c>
      <c r="M3305" t="b">
        <v>0</v>
      </c>
      <c r="N3305" t="s">
        <v>8305</v>
      </c>
      <c r="O3305" s="5">
        <f>E3305/D3305</f>
        <v>0.01</v>
      </c>
      <c r="P3305" s="6">
        <f>IF(E3305=0,0,E3305/L3305)</f>
        <v>50</v>
      </c>
      <c r="Q3305" t="str">
        <f>LEFT(N3305,FIND("/",N3305)-1)</f>
        <v>theater</v>
      </c>
      <c r="R3305" t="str">
        <f>RIGHT(N3305,LEN(N3305)-FIND("/",N3305))</f>
        <v>musical</v>
      </c>
      <c r="S3305" s="10">
        <f>(((J3305/60)/60)/24)+DATE(1970,1,1)</f>
        <v>42132.58048611111</v>
      </c>
      <c r="T3305" s="10">
        <f>(((I3305/60)/60)/24)+DATE(1970,1,1)</f>
        <v>42162.58048611111</v>
      </c>
      <c r="U3305" s="5">
        <f>P3305/3304</f>
        <v>1.513317191283293E-2</v>
      </c>
      <c r="V3305" s="5">
        <f>L3305/26457</f>
        <v>3.7797180330347359E-5</v>
      </c>
    </row>
    <row r="3306" spans="1:22" ht="48" x14ac:dyDescent="0.2">
      <c r="A3306">
        <v>3895</v>
      </c>
      <c r="B3306" s="3" t="s">
        <v>3892</v>
      </c>
      <c r="C3306" s="3" t="s">
        <v>8003</v>
      </c>
      <c r="D3306">
        <v>1000</v>
      </c>
      <c r="E3306">
        <v>50</v>
      </c>
      <c r="F3306" t="s">
        <v>8221</v>
      </c>
      <c r="G3306" t="s">
        <v>8224</v>
      </c>
      <c r="H3306" t="s">
        <v>8246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8271</v>
      </c>
      <c r="O3306" s="5">
        <f>E3306/D3306</f>
        <v>0.05</v>
      </c>
      <c r="P3306" s="6">
        <f>IF(E3306=0,0,E3306/L3306)</f>
        <v>50</v>
      </c>
      <c r="Q3306" t="str">
        <f>LEFT(N3306,FIND("/",N3306)-1)</f>
        <v>theater</v>
      </c>
      <c r="R3306" t="str">
        <f>RIGHT(N3306,LEN(N3306)-FIND("/",N3306))</f>
        <v>plays</v>
      </c>
      <c r="S3306" s="10">
        <f>(((J3306/60)/60)/24)+DATE(1970,1,1)</f>
        <v>42032.250208333338</v>
      </c>
      <c r="T3306" s="10">
        <f>(((I3306/60)/60)/24)+DATE(1970,1,1)</f>
        <v>42063.250208333338</v>
      </c>
      <c r="U3306" s="5">
        <f>P3306/3304</f>
        <v>1.513317191283293E-2</v>
      </c>
      <c r="V3306" s="5">
        <f>L3306/26457</f>
        <v>3.7797180330347359E-5</v>
      </c>
    </row>
    <row r="3307" spans="1:22" ht="48" x14ac:dyDescent="0.2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5">
        <f>E3307/D3307</f>
        <v>1.1111111111111112E-2</v>
      </c>
      <c r="P3307" s="6">
        <f>IF(E3307=0,0,E3307/L3307)</f>
        <v>50</v>
      </c>
      <c r="Q3307" t="str">
        <f>LEFT(N3307,FIND("/",N3307)-1)</f>
        <v>theater</v>
      </c>
      <c r="R3307" t="str">
        <f>RIGHT(N3307,LEN(N3307)-FIND("/",N3307))</f>
        <v>plays</v>
      </c>
      <c r="S3307" s="10">
        <f>(((J3307/60)/60)/24)+DATE(1970,1,1)</f>
        <v>42570.850381944445</v>
      </c>
      <c r="T3307" s="10">
        <f>(((I3307/60)/60)/24)+DATE(1970,1,1)</f>
        <v>42615.850381944445</v>
      </c>
      <c r="U3307" s="5">
        <f>P3307/3304</f>
        <v>1.513317191283293E-2</v>
      </c>
      <c r="V3307" s="5">
        <f>L3307/26457</f>
        <v>3.7797180330347359E-5</v>
      </c>
    </row>
    <row r="3308" spans="1:22" ht="48" x14ac:dyDescent="0.2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5">
        <f>E3308/D3308</f>
        <v>2.3999999999999998E-3</v>
      </c>
      <c r="P3308" s="6">
        <f>IF(E3308=0,0,E3308/L3308)</f>
        <v>16</v>
      </c>
      <c r="Q3308" t="str">
        <f>LEFT(N3308,FIND("/",N3308)-1)</f>
        <v>publishing</v>
      </c>
      <c r="R3308" t="str">
        <f>RIGHT(N3308,LEN(N3308)-FIND("/",N3308))</f>
        <v>fiction</v>
      </c>
      <c r="S3308" s="10">
        <f>(((J3308/60)/60)/24)+DATE(1970,1,1)</f>
        <v>42032.168530092589</v>
      </c>
      <c r="T3308" s="10">
        <f>(((I3308/60)/60)/24)+DATE(1970,1,1)</f>
        <v>42062.168530092589</v>
      </c>
      <c r="U3308" s="5">
        <f>P3308/3304</f>
        <v>4.8426150121065378E-3</v>
      </c>
      <c r="V3308" s="5">
        <f>L3308/26457</f>
        <v>1.1339154099104207E-4</v>
      </c>
    </row>
    <row r="3309" spans="1:22" ht="48" x14ac:dyDescent="0.2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5">
        <f>E3309/D3309</f>
        <v>5.9612499999999998E-4</v>
      </c>
      <c r="P3309" s="6">
        <f>IF(E3309=0,0,E3309/L3309)</f>
        <v>11.922499999999999</v>
      </c>
      <c r="Q3309" t="str">
        <f>LEFT(N3309,FIND("/",N3309)-1)</f>
        <v>games</v>
      </c>
      <c r="R3309" t="str">
        <f>RIGHT(N3309,LEN(N3309)-FIND("/",N3309))</f>
        <v>video games</v>
      </c>
      <c r="S3309" s="10">
        <f>(((J3309/60)/60)/24)+DATE(1970,1,1)</f>
        <v>41536.509097222224</v>
      </c>
      <c r="T3309" s="10">
        <f>(((I3309/60)/60)/24)+DATE(1970,1,1)</f>
        <v>41566.509097222224</v>
      </c>
      <c r="U3309" s="5">
        <f>P3309/3304</f>
        <v>3.6085048426150118E-3</v>
      </c>
      <c r="V3309" s="5">
        <f>L3309/26457</f>
        <v>1.5118872132138944E-4</v>
      </c>
    </row>
    <row r="3310" spans="1:22" ht="48" x14ac:dyDescent="0.2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5">
        <f>E3310/D3310</f>
        <v>4.6999999999999999E-4</v>
      </c>
      <c r="P3310" s="6">
        <f>IF(E3310=0,0,E3310/L3310)</f>
        <v>6.7142857142857144</v>
      </c>
      <c r="Q3310" t="str">
        <f>LEFT(N3310,FIND("/",N3310)-1)</f>
        <v>games</v>
      </c>
      <c r="R3310" t="str">
        <f>RIGHT(N3310,LEN(N3310)-FIND("/",N3310))</f>
        <v>video games</v>
      </c>
      <c r="S3310" s="10">
        <f>(((J3310/60)/60)/24)+DATE(1970,1,1)</f>
        <v>41660.792557870373</v>
      </c>
      <c r="T3310" s="10">
        <f>(((I3310/60)/60)/24)+DATE(1970,1,1)</f>
        <v>41700.792557870373</v>
      </c>
      <c r="U3310" s="5">
        <f>P3310/3304</f>
        <v>2.0321687997232793E-3</v>
      </c>
      <c r="V3310" s="5">
        <f>L3310/26457</f>
        <v>2.6458026231243148E-4</v>
      </c>
    </row>
    <row r="3311" spans="1:22" ht="48" x14ac:dyDescent="0.2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5">
        <f>E3311/D3311</f>
        <v>4.7E-2</v>
      </c>
      <c r="P3311" s="6">
        <f>IF(E3311=0,0,E3311/L3311)</f>
        <v>9.4</v>
      </c>
      <c r="Q3311" t="str">
        <f>LEFT(N3311,FIND("/",N3311)-1)</f>
        <v>theater</v>
      </c>
      <c r="R3311" t="str">
        <f>RIGHT(N3311,LEN(N3311)-FIND("/",N3311))</f>
        <v>plays</v>
      </c>
      <c r="S3311" s="10">
        <f>(((J3311/60)/60)/24)+DATE(1970,1,1)</f>
        <v>42304.940960648149</v>
      </c>
      <c r="T3311" s="10">
        <f>(((I3311/60)/60)/24)+DATE(1970,1,1)</f>
        <v>42329.166666666672</v>
      </c>
      <c r="U3311" s="5">
        <f>P3311/3304</f>
        <v>2.8450363196125907E-3</v>
      </c>
      <c r="V3311" s="5">
        <f>L3311/26457</f>
        <v>1.8898590165173677E-4</v>
      </c>
    </row>
    <row r="3312" spans="1:22" ht="48" x14ac:dyDescent="0.2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8270</v>
      </c>
      <c r="O3312" s="5">
        <f>E3312/D3312</f>
        <v>2.2499999999999999E-2</v>
      </c>
      <c r="P3312" s="6">
        <f>IF(E3312=0,0,E3312/L3312)</f>
        <v>9</v>
      </c>
      <c r="Q3312" t="str">
        <f>LEFT(N3312,FIND("/",N3312)-1)</f>
        <v>film &amp; video</v>
      </c>
      <c r="R3312" t="str">
        <f>RIGHT(N3312,LEN(N3312)-FIND("/",N3312))</f>
        <v>animation</v>
      </c>
      <c r="S3312" s="10">
        <f>(((J3312/60)/60)/24)+DATE(1970,1,1)</f>
        <v>41534.568113425928</v>
      </c>
      <c r="T3312" s="10">
        <f>(((I3312/60)/60)/24)+DATE(1970,1,1)</f>
        <v>41564.568113425928</v>
      </c>
      <c r="U3312" s="5">
        <f>P3312/3304</f>
        <v>2.7239709443099272E-3</v>
      </c>
      <c r="V3312" s="5">
        <f>L3312/26457</f>
        <v>1.8898590165173677E-4</v>
      </c>
    </row>
    <row r="3313" spans="1:22" ht="32" x14ac:dyDescent="0.2">
      <c r="A3313">
        <v>873</v>
      </c>
      <c r="B3313" s="3" t="s">
        <v>874</v>
      </c>
      <c r="C3313" s="3" t="s">
        <v>4983</v>
      </c>
      <c r="D3313">
        <v>3500</v>
      </c>
      <c r="E3313">
        <v>45</v>
      </c>
      <c r="F3313" t="s">
        <v>8221</v>
      </c>
      <c r="G3313" t="s">
        <v>8224</v>
      </c>
      <c r="H3313" t="s">
        <v>8246</v>
      </c>
      <c r="I3313">
        <v>1352610040</v>
      </c>
      <c r="J3313">
        <v>1349150440</v>
      </c>
      <c r="K3313" t="b">
        <v>0</v>
      </c>
      <c r="L3313">
        <v>5</v>
      </c>
      <c r="M3313" t="b">
        <v>0</v>
      </c>
      <c r="N3313" t="s">
        <v>8278</v>
      </c>
      <c r="O3313" s="5">
        <f>E3313/D3313</f>
        <v>1.2857142857142857E-2</v>
      </c>
      <c r="P3313" s="6">
        <f>IF(E3313=0,0,E3313/L3313)</f>
        <v>9</v>
      </c>
      <c r="Q3313" t="str">
        <f>LEFT(N3313,FIND("/",N3313)-1)</f>
        <v>music</v>
      </c>
      <c r="R3313" t="str">
        <f>RIGHT(N3313,LEN(N3313)-FIND("/",N3313))</f>
        <v>jazz</v>
      </c>
      <c r="S3313" s="10">
        <f>(((J3313/60)/60)/24)+DATE(1970,1,1)</f>
        <v>41184.167129629634</v>
      </c>
      <c r="T3313" s="10">
        <f>(((I3313/60)/60)/24)+DATE(1970,1,1)</f>
        <v>41224.208796296298</v>
      </c>
      <c r="U3313" s="5">
        <f>P3313/3304</f>
        <v>2.7239709443099272E-3</v>
      </c>
      <c r="V3313" s="5">
        <f>L3313/26457</f>
        <v>1.8898590165173677E-4</v>
      </c>
    </row>
    <row r="3314" spans="1:22" ht="48" x14ac:dyDescent="0.2">
      <c r="A3314">
        <v>1078</v>
      </c>
      <c r="B3314" s="3" t="s">
        <v>1079</v>
      </c>
      <c r="C3314" s="3" t="s">
        <v>5188</v>
      </c>
      <c r="D3314">
        <v>600</v>
      </c>
      <c r="E3314">
        <v>45</v>
      </c>
      <c r="F3314" t="s">
        <v>8221</v>
      </c>
      <c r="G3314" t="s">
        <v>8224</v>
      </c>
      <c r="H3314" t="s">
        <v>8246</v>
      </c>
      <c r="I3314">
        <v>1311309721</v>
      </c>
      <c r="J3314">
        <v>1307421721</v>
      </c>
      <c r="K3314" t="b">
        <v>0</v>
      </c>
      <c r="L3314">
        <v>5</v>
      </c>
      <c r="M3314" t="b">
        <v>0</v>
      </c>
      <c r="N3314" t="s">
        <v>8282</v>
      </c>
      <c r="O3314" s="5">
        <f>E3314/D3314</f>
        <v>7.4999999999999997E-2</v>
      </c>
      <c r="P3314" s="6">
        <f>IF(E3314=0,0,E3314/L3314)</f>
        <v>9</v>
      </c>
      <c r="Q3314" t="str">
        <f>LEFT(N3314,FIND("/",N3314)-1)</f>
        <v>games</v>
      </c>
      <c r="R3314" t="str">
        <f>RIGHT(N3314,LEN(N3314)-FIND("/",N3314))</f>
        <v>video games</v>
      </c>
      <c r="S3314" s="10">
        <f>(((J3314/60)/60)/24)+DATE(1970,1,1)</f>
        <v>40701.195844907408</v>
      </c>
      <c r="T3314" s="10">
        <f>(((I3314/60)/60)/24)+DATE(1970,1,1)</f>
        <v>40746.195844907408</v>
      </c>
      <c r="U3314" s="5">
        <f>P3314/3304</f>
        <v>2.7239709443099272E-3</v>
      </c>
      <c r="V3314" s="5">
        <f>L3314/26457</f>
        <v>1.8898590165173677E-4</v>
      </c>
    </row>
    <row r="3315" spans="1:22" ht="48" x14ac:dyDescent="0.2">
      <c r="A3315">
        <v>1068</v>
      </c>
      <c r="B3315" s="3" t="s">
        <v>1069</v>
      </c>
      <c r="C3315" s="3" t="s">
        <v>5178</v>
      </c>
      <c r="D3315">
        <v>30000</v>
      </c>
      <c r="E3315">
        <v>45</v>
      </c>
      <c r="F3315" t="s">
        <v>8221</v>
      </c>
      <c r="G3315" t="s">
        <v>8224</v>
      </c>
      <c r="H3315" t="s">
        <v>8246</v>
      </c>
      <c r="I3315">
        <v>1460274864</v>
      </c>
      <c r="J3315">
        <v>1457686464</v>
      </c>
      <c r="K3315" t="b">
        <v>0</v>
      </c>
      <c r="L3315">
        <v>4</v>
      </c>
      <c r="M3315" t="b">
        <v>0</v>
      </c>
      <c r="N3315" t="s">
        <v>8282</v>
      </c>
      <c r="O3315" s="5">
        <f>E3315/D3315</f>
        <v>1.5E-3</v>
      </c>
      <c r="P3315" s="6">
        <f>IF(E3315=0,0,E3315/L3315)</f>
        <v>11.25</v>
      </c>
      <c r="Q3315" t="str">
        <f>LEFT(N3315,FIND("/",N3315)-1)</f>
        <v>games</v>
      </c>
      <c r="R3315" t="str">
        <f>RIGHT(N3315,LEN(N3315)-FIND("/",N3315))</f>
        <v>video games</v>
      </c>
      <c r="S3315" s="10">
        <f>(((J3315/60)/60)/24)+DATE(1970,1,1)</f>
        <v>42440.371111111104</v>
      </c>
      <c r="T3315" s="10">
        <f>(((I3315/60)/60)/24)+DATE(1970,1,1)</f>
        <v>42470.329444444447</v>
      </c>
      <c r="U3315" s="5">
        <f>P3315/3304</f>
        <v>3.4049636803874092E-3</v>
      </c>
      <c r="V3315" s="5">
        <f>L3315/26457</f>
        <v>1.5118872132138944E-4</v>
      </c>
    </row>
    <row r="3316" spans="1:22" ht="48" x14ac:dyDescent="0.2">
      <c r="A3316">
        <v>2764</v>
      </c>
      <c r="B3316" s="3" t="s">
        <v>2764</v>
      </c>
      <c r="C3316" s="3" t="s">
        <v>6874</v>
      </c>
      <c r="D3316">
        <v>4000</v>
      </c>
      <c r="E3316">
        <v>45</v>
      </c>
      <c r="F3316" t="s">
        <v>8221</v>
      </c>
      <c r="G3316" t="s">
        <v>8224</v>
      </c>
      <c r="H3316" t="s">
        <v>8246</v>
      </c>
      <c r="I3316">
        <v>1338404400</v>
      </c>
      <c r="J3316">
        <v>1335855631</v>
      </c>
      <c r="K3316" t="b">
        <v>0</v>
      </c>
      <c r="L3316">
        <v>4</v>
      </c>
      <c r="M3316" t="b">
        <v>0</v>
      </c>
      <c r="N3316" t="s">
        <v>8304</v>
      </c>
      <c r="O3316" s="5">
        <f>E3316/D3316</f>
        <v>1.125E-2</v>
      </c>
      <c r="P3316" s="6">
        <f>IF(E3316=0,0,E3316/L3316)</f>
        <v>11.25</v>
      </c>
      <c r="Q3316" t="str">
        <f>LEFT(N3316,FIND("/",N3316)-1)</f>
        <v>publishing</v>
      </c>
      <c r="R3316" t="str">
        <f>RIGHT(N3316,LEN(N3316)-FIND("/",N3316))</f>
        <v>children's books</v>
      </c>
      <c r="S3316" s="10">
        <f>(((J3316/60)/60)/24)+DATE(1970,1,1)</f>
        <v>41030.292025462964</v>
      </c>
      <c r="T3316" s="10">
        <f>(((I3316/60)/60)/24)+DATE(1970,1,1)</f>
        <v>41059.791666666664</v>
      </c>
      <c r="U3316" s="5">
        <f>P3316/3304</f>
        <v>3.4049636803874092E-3</v>
      </c>
      <c r="V3316" s="5">
        <f>L3316/26457</f>
        <v>1.5118872132138944E-4</v>
      </c>
    </row>
    <row r="3317" spans="1:22" ht="48" x14ac:dyDescent="0.2">
      <c r="A3317">
        <v>3960</v>
      </c>
      <c r="B3317" s="3" t="s">
        <v>3957</v>
      </c>
      <c r="C3317" s="3" t="s">
        <v>8067</v>
      </c>
      <c r="D3317">
        <v>3000</v>
      </c>
      <c r="E3317">
        <v>45</v>
      </c>
      <c r="F3317" t="s">
        <v>8221</v>
      </c>
      <c r="G3317" t="s">
        <v>8224</v>
      </c>
      <c r="H3317" t="s">
        <v>8246</v>
      </c>
      <c r="I3317">
        <v>1451852256</v>
      </c>
      <c r="J3317">
        <v>1449260256</v>
      </c>
      <c r="K3317" t="b">
        <v>0</v>
      </c>
      <c r="L3317">
        <v>4</v>
      </c>
      <c r="M3317" t="b">
        <v>0</v>
      </c>
      <c r="N3317" t="s">
        <v>8271</v>
      </c>
      <c r="O3317" s="5">
        <f>E3317/D3317</f>
        <v>1.4999999999999999E-2</v>
      </c>
      <c r="P3317" s="6">
        <f>IF(E3317=0,0,E3317/L3317)</f>
        <v>11.25</v>
      </c>
      <c r="Q3317" t="str">
        <f>LEFT(N3317,FIND("/",N3317)-1)</f>
        <v>theater</v>
      </c>
      <c r="R3317" t="str">
        <f>RIGHT(N3317,LEN(N3317)-FIND("/",N3317))</f>
        <v>plays</v>
      </c>
      <c r="S3317" s="10">
        <f>(((J3317/60)/60)/24)+DATE(1970,1,1)</f>
        <v>42342.845555555556</v>
      </c>
      <c r="T3317" s="10">
        <f>(((I3317/60)/60)/24)+DATE(1970,1,1)</f>
        <v>42372.845555555556</v>
      </c>
      <c r="U3317" s="5">
        <f>P3317/3304</f>
        <v>3.4049636803874092E-3</v>
      </c>
      <c r="V3317" s="5">
        <f>L3317/26457</f>
        <v>1.5118872132138944E-4</v>
      </c>
    </row>
    <row r="3318" spans="1:22" ht="32" x14ac:dyDescent="0.2">
      <c r="A3318">
        <v>1075</v>
      </c>
      <c r="B3318" s="3" t="s">
        <v>1076</v>
      </c>
      <c r="C3318" s="3" t="s">
        <v>5185</v>
      </c>
      <c r="D3318">
        <v>1000</v>
      </c>
      <c r="E3318">
        <v>45</v>
      </c>
      <c r="F3318" t="s">
        <v>8221</v>
      </c>
      <c r="G3318" t="s">
        <v>8224</v>
      </c>
      <c r="H3318" t="s">
        <v>8246</v>
      </c>
      <c r="I3318">
        <v>1336340516</v>
      </c>
      <c r="J3318">
        <v>1333748516</v>
      </c>
      <c r="K3318" t="b">
        <v>0</v>
      </c>
      <c r="L3318">
        <v>3</v>
      </c>
      <c r="M3318" t="b">
        <v>0</v>
      </c>
      <c r="N3318" t="s">
        <v>8282</v>
      </c>
      <c r="O3318" s="5">
        <f>E3318/D3318</f>
        <v>4.4999999999999998E-2</v>
      </c>
      <c r="P3318" s="6">
        <f>IF(E3318=0,0,E3318/L3318)</f>
        <v>15</v>
      </c>
      <c r="Q3318" t="str">
        <f>LEFT(N3318,FIND("/",N3318)-1)</f>
        <v>games</v>
      </c>
      <c r="R3318" t="str">
        <f>RIGHT(N3318,LEN(N3318)-FIND("/",N3318))</f>
        <v>video games</v>
      </c>
      <c r="S3318" s="10">
        <f>(((J3318/60)/60)/24)+DATE(1970,1,1)</f>
        <v>41005.904120370367</v>
      </c>
      <c r="T3318" s="10">
        <f>(((I3318/60)/60)/24)+DATE(1970,1,1)</f>
        <v>41035.904120370367</v>
      </c>
      <c r="U3318" s="5">
        <f>P3318/3304</f>
        <v>4.5399515738498786E-3</v>
      </c>
      <c r="V3318" s="5">
        <f>L3318/26457</f>
        <v>1.1339154099104207E-4</v>
      </c>
    </row>
    <row r="3319" spans="1:22" ht="48" x14ac:dyDescent="0.2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8282</v>
      </c>
      <c r="O3319" s="5">
        <f>E3319/D3319</f>
        <v>4.4999999999999997E-3</v>
      </c>
      <c r="P3319" s="6">
        <f>IF(E3319=0,0,E3319/L3319)</f>
        <v>15</v>
      </c>
      <c r="Q3319" t="str">
        <f>LEFT(N3319,FIND("/",N3319)-1)</f>
        <v>games</v>
      </c>
      <c r="R3319" t="str">
        <f>RIGHT(N3319,LEN(N3319)-FIND("/",N3319))</f>
        <v>video games</v>
      </c>
      <c r="S3319" s="10">
        <f>(((J3319/60)/60)/24)+DATE(1970,1,1)</f>
        <v>42662.752199074079</v>
      </c>
      <c r="T3319" s="10">
        <f>(((I3319/60)/60)/24)+DATE(1970,1,1)</f>
        <v>42692.793865740736</v>
      </c>
      <c r="U3319" s="5">
        <f>P3319/3304</f>
        <v>4.5399515738498786E-3</v>
      </c>
      <c r="V3319" s="5">
        <f>L3319/26457</f>
        <v>1.1339154099104207E-4</v>
      </c>
    </row>
    <row r="3320" spans="1:22" ht="48" x14ac:dyDescent="0.2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8287</v>
      </c>
      <c r="O3320" s="5">
        <f>E3320/D3320</f>
        <v>4.4999999999999998E-2</v>
      </c>
      <c r="P3320" s="6">
        <f>IF(E3320=0,0,E3320/L3320)</f>
        <v>15</v>
      </c>
      <c r="Q3320" t="str">
        <f>LEFT(N3320,FIND("/",N3320)-1)</f>
        <v>publishing</v>
      </c>
      <c r="R3320" t="str">
        <f>RIGHT(N3320,LEN(N3320)-FIND("/",N3320))</f>
        <v>translations</v>
      </c>
      <c r="S3320" s="10">
        <f>(((J3320/60)/60)/24)+DATE(1970,1,1)</f>
        <v>42432.379826388889</v>
      </c>
      <c r="T3320" s="10">
        <f>(((I3320/60)/60)/24)+DATE(1970,1,1)</f>
        <v>42462.338159722218</v>
      </c>
      <c r="U3320" s="5">
        <f>P3320/3304</f>
        <v>4.5399515738498786E-3</v>
      </c>
      <c r="V3320" s="5">
        <f>L3320/26457</f>
        <v>1.1339154099104207E-4</v>
      </c>
    </row>
    <row r="3321" spans="1:22" ht="48" x14ac:dyDescent="0.2">
      <c r="A3321">
        <v>3142</v>
      </c>
      <c r="B3321" s="3" t="s">
        <v>3142</v>
      </c>
      <c r="C3321" s="3" t="s">
        <v>7252</v>
      </c>
      <c r="D3321">
        <v>2750</v>
      </c>
      <c r="E3321">
        <v>45</v>
      </c>
      <c r="F3321" t="s">
        <v>8222</v>
      </c>
      <c r="G3321" t="s">
        <v>8225</v>
      </c>
      <c r="H3321" t="s">
        <v>8247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8271</v>
      </c>
      <c r="O3321" s="5">
        <f>E3321/D3321</f>
        <v>1.6363636363636365E-2</v>
      </c>
      <c r="P3321" s="6">
        <f>IF(E3321=0,0,E3321/L3321)</f>
        <v>15</v>
      </c>
      <c r="Q3321" t="str">
        <f>LEFT(N3321,FIND("/",N3321)-1)</f>
        <v>theater</v>
      </c>
      <c r="R3321" t="str">
        <f>RIGHT(N3321,LEN(N3321)-FIND("/",N3321))</f>
        <v>plays</v>
      </c>
      <c r="S3321" s="10">
        <f>(((J3321/60)/60)/24)+DATE(1970,1,1)</f>
        <v>42783.513182870374</v>
      </c>
      <c r="T3321" s="10">
        <f>(((I3321/60)/60)/24)+DATE(1970,1,1)</f>
        <v>42813.471516203703</v>
      </c>
      <c r="U3321" s="5">
        <f>P3321/3304</f>
        <v>4.5399515738498786E-3</v>
      </c>
      <c r="V3321" s="5">
        <f>L3321/26457</f>
        <v>1.1339154099104207E-4</v>
      </c>
    </row>
    <row r="3322" spans="1:22" ht="48" x14ac:dyDescent="0.2">
      <c r="A3322">
        <v>3962</v>
      </c>
      <c r="B3322" s="3" t="s">
        <v>3959</v>
      </c>
      <c r="C3322" s="3" t="s">
        <v>8069</v>
      </c>
      <c r="D3322">
        <v>1400</v>
      </c>
      <c r="E3322">
        <v>45</v>
      </c>
      <c r="F3322" t="s">
        <v>8221</v>
      </c>
      <c r="G3322" t="s">
        <v>8225</v>
      </c>
      <c r="H3322" t="s">
        <v>8247</v>
      </c>
      <c r="I3322">
        <v>1448722494</v>
      </c>
      <c r="J3322">
        <v>1446562494</v>
      </c>
      <c r="K3322" t="b">
        <v>0</v>
      </c>
      <c r="L3322">
        <v>3</v>
      </c>
      <c r="M3322" t="b">
        <v>0</v>
      </c>
      <c r="N3322" t="s">
        <v>8271</v>
      </c>
      <c r="O3322" s="5">
        <f>E3322/D3322</f>
        <v>3.214285714285714E-2</v>
      </c>
      <c r="P3322" s="6">
        <f>IF(E3322=0,0,E3322/L3322)</f>
        <v>15</v>
      </c>
      <c r="Q3322" t="str">
        <f>LEFT(N3322,FIND("/",N3322)-1)</f>
        <v>theater</v>
      </c>
      <c r="R3322" t="str">
        <f>RIGHT(N3322,LEN(N3322)-FIND("/",N3322))</f>
        <v>plays</v>
      </c>
      <c r="S3322" s="10">
        <f>(((J3322/60)/60)/24)+DATE(1970,1,1)</f>
        <v>42311.621458333335</v>
      </c>
      <c r="T3322" s="10">
        <f>(((I3322/60)/60)/24)+DATE(1970,1,1)</f>
        <v>42336.621458333335</v>
      </c>
      <c r="U3322" s="5">
        <f>P3322/3304</f>
        <v>4.5399515738498786E-3</v>
      </c>
      <c r="V3322" s="5">
        <f>L3322/26457</f>
        <v>1.1339154099104207E-4</v>
      </c>
    </row>
    <row r="3323" spans="1:22" ht="48" x14ac:dyDescent="0.2">
      <c r="A3323">
        <v>455</v>
      </c>
      <c r="B3323" s="3" t="s">
        <v>456</v>
      </c>
      <c r="C3323" s="3" t="s">
        <v>4565</v>
      </c>
      <c r="D3323">
        <v>65000</v>
      </c>
      <c r="E3323">
        <v>45</v>
      </c>
      <c r="F3323" t="s">
        <v>8221</v>
      </c>
      <c r="G3323" t="s">
        <v>8224</v>
      </c>
      <c r="H3323" t="s">
        <v>8246</v>
      </c>
      <c r="I3323">
        <v>1334622660</v>
      </c>
      <c r="J3323">
        <v>1330733022</v>
      </c>
      <c r="K3323" t="b">
        <v>0</v>
      </c>
      <c r="L3323">
        <v>2</v>
      </c>
      <c r="M3323" t="b">
        <v>0</v>
      </c>
      <c r="N3323" t="s">
        <v>8270</v>
      </c>
      <c r="O3323" s="5">
        <f>E3323/D3323</f>
        <v>6.9230769230769226E-4</v>
      </c>
      <c r="P3323" s="6">
        <f>IF(E3323=0,0,E3323/L3323)</f>
        <v>22.5</v>
      </c>
      <c r="Q3323" t="str">
        <f>LEFT(N3323,FIND("/",N3323)-1)</f>
        <v>film &amp; video</v>
      </c>
      <c r="R3323" t="str">
        <f>RIGHT(N3323,LEN(N3323)-FIND("/",N3323))</f>
        <v>animation</v>
      </c>
      <c r="S3323" s="10">
        <f>(((J3323/60)/60)/24)+DATE(1970,1,1)</f>
        <v>40971.002569444441</v>
      </c>
      <c r="T3323" s="10">
        <f>(((I3323/60)/60)/24)+DATE(1970,1,1)</f>
        <v>41016.021527777775</v>
      </c>
      <c r="U3323" s="5">
        <f>P3323/3304</f>
        <v>6.8099273607748183E-3</v>
      </c>
      <c r="V3323" s="5">
        <f>L3323/26457</f>
        <v>7.5594360660694718E-5</v>
      </c>
    </row>
    <row r="3324" spans="1:22" ht="48" x14ac:dyDescent="0.2">
      <c r="A3324">
        <v>865</v>
      </c>
      <c r="B3324" s="3" t="s">
        <v>866</v>
      </c>
      <c r="C3324" s="3" t="s">
        <v>4975</v>
      </c>
      <c r="D3324">
        <v>2200</v>
      </c>
      <c r="E3324">
        <v>45</v>
      </c>
      <c r="F3324" t="s">
        <v>8221</v>
      </c>
      <c r="G3324" t="s">
        <v>8224</v>
      </c>
      <c r="H3324" t="s">
        <v>8246</v>
      </c>
      <c r="I3324">
        <v>1358361197</v>
      </c>
      <c r="J3324">
        <v>1353177197</v>
      </c>
      <c r="K3324" t="b">
        <v>0</v>
      </c>
      <c r="L3324">
        <v>2</v>
      </c>
      <c r="M3324" t="b">
        <v>0</v>
      </c>
      <c r="N3324" t="s">
        <v>8278</v>
      </c>
      <c r="O3324" s="5">
        <f>E3324/D3324</f>
        <v>2.0454545454545454E-2</v>
      </c>
      <c r="P3324" s="6">
        <f>IF(E3324=0,0,E3324/L3324)</f>
        <v>22.5</v>
      </c>
      <c r="Q3324" t="str">
        <f>LEFT(N3324,FIND("/",N3324)-1)</f>
        <v>music</v>
      </c>
      <c r="R3324" t="str">
        <f>RIGHT(N3324,LEN(N3324)-FIND("/",N3324))</f>
        <v>jazz</v>
      </c>
      <c r="S3324" s="10">
        <f>(((J3324/60)/60)/24)+DATE(1970,1,1)</f>
        <v>41230.77311342593</v>
      </c>
      <c r="T3324" s="10">
        <f>(((I3324/60)/60)/24)+DATE(1970,1,1)</f>
        <v>41290.77311342593</v>
      </c>
      <c r="U3324" s="5">
        <f>P3324/3304</f>
        <v>6.8099273607748183E-3</v>
      </c>
      <c r="V3324" s="5">
        <f>L3324/26457</f>
        <v>7.5594360660694718E-5</v>
      </c>
    </row>
    <row r="3325" spans="1:22" ht="48" x14ac:dyDescent="0.2">
      <c r="A3325">
        <v>2436</v>
      </c>
      <c r="B3325" s="3" t="s">
        <v>2437</v>
      </c>
      <c r="C3325" s="3" t="s">
        <v>6546</v>
      </c>
      <c r="D3325">
        <v>117000</v>
      </c>
      <c r="E3325">
        <v>45</v>
      </c>
      <c r="F3325" t="s">
        <v>8221</v>
      </c>
      <c r="G3325" t="s">
        <v>8229</v>
      </c>
      <c r="H3325" t="s">
        <v>8251</v>
      </c>
      <c r="I3325">
        <v>1454078770</v>
      </c>
      <c r="J3325">
        <v>1448894770</v>
      </c>
      <c r="K3325" t="b">
        <v>0</v>
      </c>
      <c r="L3325">
        <v>2</v>
      </c>
      <c r="M3325" t="b">
        <v>0</v>
      </c>
      <c r="N3325" t="s">
        <v>8284</v>
      </c>
      <c r="O3325" s="5">
        <f>E3325/D3325</f>
        <v>3.8461538461538462E-4</v>
      </c>
      <c r="P3325" s="6">
        <f>IF(E3325=0,0,E3325/L3325)</f>
        <v>22.5</v>
      </c>
      <c r="Q3325" t="str">
        <f>LEFT(N3325,FIND("/",N3325)-1)</f>
        <v>food</v>
      </c>
      <c r="R3325" t="str">
        <f>RIGHT(N3325,LEN(N3325)-FIND("/",N3325))</f>
        <v>food trucks</v>
      </c>
      <c r="S3325" s="10">
        <f>(((J3325/60)/60)/24)+DATE(1970,1,1)</f>
        <v>42338.615393518514</v>
      </c>
      <c r="T3325" s="10">
        <f>(((I3325/60)/60)/24)+DATE(1970,1,1)</f>
        <v>42398.615393518514</v>
      </c>
      <c r="U3325" s="5">
        <f>P3325/3304</f>
        <v>6.8099273607748183E-3</v>
      </c>
      <c r="V3325" s="5">
        <f>L3325/26457</f>
        <v>7.5594360660694718E-5</v>
      </c>
    </row>
    <row r="3326" spans="1:22" ht="48" x14ac:dyDescent="0.2">
      <c r="A3326">
        <v>2866</v>
      </c>
      <c r="B3326" s="3" t="s">
        <v>2866</v>
      </c>
      <c r="C3326" s="3" t="s">
        <v>6976</v>
      </c>
      <c r="D3326">
        <v>5000</v>
      </c>
      <c r="E3326">
        <v>45</v>
      </c>
      <c r="F3326" t="s">
        <v>8221</v>
      </c>
      <c r="G3326" t="s">
        <v>8224</v>
      </c>
      <c r="H3326" t="s">
        <v>8246</v>
      </c>
      <c r="I3326">
        <v>1476482400</v>
      </c>
      <c r="J3326">
        <v>1473893721</v>
      </c>
      <c r="K3326" t="b">
        <v>0</v>
      </c>
      <c r="L3326">
        <v>2</v>
      </c>
      <c r="M3326" t="b">
        <v>0</v>
      </c>
      <c r="N3326" t="s">
        <v>8271</v>
      </c>
      <c r="O3326" s="5">
        <f>E3326/D3326</f>
        <v>8.9999999999999993E-3</v>
      </c>
      <c r="P3326" s="6">
        <f>IF(E3326=0,0,E3326/L3326)</f>
        <v>22.5</v>
      </c>
      <c r="Q3326" t="str">
        <f>LEFT(N3326,FIND("/",N3326)-1)</f>
        <v>theater</v>
      </c>
      <c r="R3326" t="str">
        <f>RIGHT(N3326,LEN(N3326)-FIND("/",N3326))</f>
        <v>plays</v>
      </c>
      <c r="S3326" s="10">
        <f>(((J3326/60)/60)/24)+DATE(1970,1,1)</f>
        <v>42627.955104166671</v>
      </c>
      <c r="T3326" s="10">
        <f>(((I3326/60)/60)/24)+DATE(1970,1,1)</f>
        <v>42657.916666666672</v>
      </c>
      <c r="U3326" s="5">
        <f>P3326/3304</f>
        <v>6.8099273607748183E-3</v>
      </c>
      <c r="V3326" s="5">
        <f>L3326/26457</f>
        <v>7.5594360660694718E-5</v>
      </c>
    </row>
    <row r="3327" spans="1:22" ht="48" x14ac:dyDescent="0.2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5">
        <f>E3327/D3327</f>
        <v>6.0000000000000001E-3</v>
      </c>
      <c r="P3327" s="6">
        <f>IF(E3327=0,0,E3327/L3327)</f>
        <v>22.5</v>
      </c>
      <c r="Q3327" t="str">
        <f>LEFT(N3327,FIND("/",N3327)-1)</f>
        <v>theater</v>
      </c>
      <c r="R3327" t="str">
        <f>RIGHT(N3327,LEN(N3327)-FIND("/",N3327))</f>
        <v>plays</v>
      </c>
      <c r="S3327" s="10">
        <f>(((J3327/60)/60)/24)+DATE(1970,1,1)</f>
        <v>41801.711550925924</v>
      </c>
      <c r="T3327" s="10">
        <f>(((I3327/60)/60)/24)+DATE(1970,1,1)</f>
        <v>41844.124305555553</v>
      </c>
      <c r="U3327" s="5">
        <f>P3327/3304</f>
        <v>6.8099273607748183E-3</v>
      </c>
      <c r="V3327" s="5">
        <f>L3327/26457</f>
        <v>7.5594360660694718E-5</v>
      </c>
    </row>
    <row r="3328" spans="1:22" ht="48" x14ac:dyDescent="0.2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5">
        <f>E3328/D3328</f>
        <v>0.14083333333333334</v>
      </c>
      <c r="P3328" s="6">
        <f>IF(E3328=0,0,E3328/L3328)</f>
        <v>10.5625</v>
      </c>
      <c r="Q3328" t="str">
        <f>LEFT(N3328,FIND("/",N3328)-1)</f>
        <v>games</v>
      </c>
      <c r="R3328" t="str">
        <f>RIGHT(N3328,LEN(N3328)-FIND("/",N3328))</f>
        <v>video games</v>
      </c>
      <c r="S3328" s="10">
        <f>(((J3328/60)/60)/24)+DATE(1970,1,1)</f>
        <v>42396.973807870367</v>
      </c>
      <c r="T3328" s="10">
        <f>(((I3328/60)/60)/24)+DATE(1970,1,1)</f>
        <v>42411.973807870367</v>
      </c>
      <c r="U3328" s="5">
        <f>P3328/3304</f>
        <v>3.1968825665859564E-3</v>
      </c>
      <c r="V3328" s="5">
        <f>L3328/26457</f>
        <v>1.5118872132138944E-4</v>
      </c>
    </row>
    <row r="3329" spans="1:22" ht="48" x14ac:dyDescent="0.2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5">
        <f>E3329/D3329</f>
        <v>4.2000000000000003E-2</v>
      </c>
      <c r="P3329" s="6">
        <f>IF(E3329=0,0,E3329/L3329)</f>
        <v>10.5</v>
      </c>
      <c r="Q3329" t="str">
        <f>LEFT(N3329,FIND("/",N3329)-1)</f>
        <v>food</v>
      </c>
      <c r="R3329" t="str">
        <f>RIGHT(N3329,LEN(N3329)-FIND("/",N3329))</f>
        <v>food trucks</v>
      </c>
      <c r="S3329" s="10">
        <f>(((J3329/60)/60)/24)+DATE(1970,1,1)</f>
        <v>42728.827407407407</v>
      </c>
      <c r="T3329" s="10">
        <f>(((I3329/60)/60)/24)+DATE(1970,1,1)</f>
        <v>42747.695833333331</v>
      </c>
      <c r="U3329" s="5">
        <f>P3329/3304</f>
        <v>3.1779661016949155E-3</v>
      </c>
      <c r="V3329" s="5">
        <f>L3329/26457</f>
        <v>1.5118872132138944E-4</v>
      </c>
    </row>
    <row r="3330" spans="1:22" ht="48" x14ac:dyDescent="0.2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5">
        <f>E3330/D3330</f>
        <v>1.6800000000000001E-3</v>
      </c>
      <c r="P3330" s="6">
        <f>IF(E3330=0,0,E3330/L3330)</f>
        <v>10.5</v>
      </c>
      <c r="Q3330" t="str">
        <f>LEFT(N3330,FIND("/",N3330)-1)</f>
        <v>technology</v>
      </c>
      <c r="R3330" t="str">
        <f>RIGHT(N3330,LEN(N3330)-FIND("/",N3330))</f>
        <v>gadgets</v>
      </c>
      <c r="S3330" s="10">
        <f>(((J3330/60)/60)/24)+DATE(1970,1,1)</f>
        <v>41859.925856481481</v>
      </c>
      <c r="T3330" s="10">
        <f>(((I3330/60)/60)/24)+DATE(1970,1,1)</f>
        <v>41889.925856481481</v>
      </c>
      <c r="U3330" s="5">
        <f>P3330/3304</f>
        <v>3.1779661016949155E-3</v>
      </c>
      <c r="V3330" s="5">
        <f>L3330/26457</f>
        <v>1.5118872132138944E-4</v>
      </c>
    </row>
    <row r="3331" spans="1:22" ht="32" x14ac:dyDescent="0.2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5">
        <f>E3331/D3331</f>
        <v>4.0999999999999999E-4</v>
      </c>
      <c r="P3331" s="6">
        <f>IF(E3331=0,0,E3331/L3331)</f>
        <v>6.833333333333333</v>
      </c>
      <c r="Q3331" t="str">
        <f>LEFT(N3331,FIND("/",N3331)-1)</f>
        <v>games</v>
      </c>
      <c r="R3331" t="str">
        <f>RIGHT(N3331,LEN(N3331)-FIND("/",N3331))</f>
        <v>video games</v>
      </c>
      <c r="S3331" s="10">
        <f>(((J3331/60)/60)/24)+DATE(1970,1,1)</f>
        <v>42538.77243055556</v>
      </c>
      <c r="T3331" s="10">
        <f>(((I3331/60)/60)/24)+DATE(1970,1,1)</f>
        <v>42565.758333333331</v>
      </c>
      <c r="U3331" s="5">
        <f>P3331/3304</f>
        <v>2.0682001614205003E-3</v>
      </c>
      <c r="V3331" s="5">
        <f>L3331/26457</f>
        <v>2.2678308198208414E-4</v>
      </c>
    </row>
    <row r="3332" spans="1:22" ht="48" x14ac:dyDescent="0.2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5">
        <f>E3332/D3332</f>
        <v>4.1000000000000002E-2</v>
      </c>
      <c r="P3332" s="6">
        <f>IF(E3332=0,0,E3332/L3332)</f>
        <v>10.25</v>
      </c>
      <c r="Q3332" t="str">
        <f>LEFT(N3332,FIND("/",N3332)-1)</f>
        <v>theater</v>
      </c>
      <c r="R3332" t="str">
        <f>RIGHT(N3332,LEN(N3332)-FIND("/",N3332))</f>
        <v>spaces</v>
      </c>
      <c r="S3332" s="10">
        <f>(((J3332/60)/60)/24)+DATE(1970,1,1)</f>
        <v>42241.429120370376</v>
      </c>
      <c r="T3332" s="10">
        <f>(((I3332/60)/60)/24)+DATE(1970,1,1)</f>
        <v>42263.916666666672</v>
      </c>
      <c r="U3332" s="5">
        <f>P3332/3304</f>
        <v>3.1023002421307505E-3</v>
      </c>
      <c r="V3332" s="5">
        <f>L3332/26457</f>
        <v>1.5118872132138944E-4</v>
      </c>
    </row>
    <row r="3333" spans="1:22" ht="48" x14ac:dyDescent="0.2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5">
        <f>E3333/D3333</f>
        <v>2.0500000000000001E-2</v>
      </c>
      <c r="P3333" s="6">
        <f>IF(E3333=0,0,E3333/L3333)</f>
        <v>10.25</v>
      </c>
      <c r="Q3333" t="str">
        <f>LEFT(N3333,FIND("/",N3333)-1)</f>
        <v>theater</v>
      </c>
      <c r="R3333" t="str">
        <f>RIGHT(N3333,LEN(N3333)-FIND("/",N3333))</f>
        <v>plays</v>
      </c>
      <c r="S3333" s="10">
        <f>(((J3333/60)/60)/24)+DATE(1970,1,1)</f>
        <v>41883.916678240741</v>
      </c>
      <c r="T3333" s="10">
        <f>(((I3333/60)/60)/24)+DATE(1970,1,1)</f>
        <v>41906.916678240741</v>
      </c>
      <c r="U3333" s="5">
        <f>P3333/3304</f>
        <v>3.1023002421307505E-3</v>
      </c>
      <c r="V3333" s="5">
        <f>L3333/26457</f>
        <v>1.5118872132138944E-4</v>
      </c>
    </row>
    <row r="3334" spans="1:22" ht="32" x14ac:dyDescent="0.2">
      <c r="A3334">
        <v>1811</v>
      </c>
      <c r="B3334" s="3" t="s">
        <v>1812</v>
      </c>
      <c r="C3334" s="3" t="s">
        <v>5921</v>
      </c>
      <c r="D3334">
        <v>54000</v>
      </c>
      <c r="E3334">
        <v>40</v>
      </c>
      <c r="F3334" t="s">
        <v>8221</v>
      </c>
      <c r="G3334" t="s">
        <v>8224</v>
      </c>
      <c r="H3334" t="s">
        <v>8246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8285</v>
      </c>
      <c r="O3334" s="5">
        <f>E3334/D3334</f>
        <v>7.407407407407407E-4</v>
      </c>
      <c r="P3334" s="6">
        <f>IF(E3334=0,0,E3334/L3334)</f>
        <v>1.5384615384615385</v>
      </c>
      <c r="Q3334" t="str">
        <f>LEFT(N3334,FIND("/",N3334)-1)</f>
        <v>photography</v>
      </c>
      <c r="R3334" t="str">
        <f>RIGHT(N3334,LEN(N3334)-FIND("/",N3334))</f>
        <v>photobooks</v>
      </c>
      <c r="S3334" s="10">
        <f>(((J3334/60)/60)/24)+DATE(1970,1,1)</f>
        <v>41876.433680555558</v>
      </c>
      <c r="T3334" s="10">
        <f>(((I3334/60)/60)/24)+DATE(1970,1,1)</f>
        <v>41936.166666666664</v>
      </c>
      <c r="U3334" s="5">
        <f>P3334/3304</f>
        <v>4.6563605885639785E-4</v>
      </c>
      <c r="V3334" s="5">
        <f>L3334/26457</f>
        <v>9.8272668858903124E-4</v>
      </c>
    </row>
    <row r="3335" spans="1:22" ht="48" x14ac:dyDescent="0.2">
      <c r="A3335">
        <v>1789</v>
      </c>
      <c r="B3335" s="3" t="s">
        <v>1790</v>
      </c>
      <c r="C3335" s="3" t="s">
        <v>5899</v>
      </c>
      <c r="D3335">
        <v>8000</v>
      </c>
      <c r="E3335">
        <v>40</v>
      </c>
      <c r="F3335" t="s">
        <v>8221</v>
      </c>
      <c r="G3335" t="s">
        <v>8224</v>
      </c>
      <c r="H3335" t="s">
        <v>8246</v>
      </c>
      <c r="I3335">
        <v>1421042403</v>
      </c>
      <c r="J3335">
        <v>1415858403</v>
      </c>
      <c r="K3335" t="b">
        <v>1</v>
      </c>
      <c r="L3335">
        <v>4</v>
      </c>
      <c r="M3335" t="b">
        <v>0</v>
      </c>
      <c r="N3335" t="s">
        <v>8285</v>
      </c>
      <c r="O3335" s="5">
        <f>E3335/D3335</f>
        <v>5.0000000000000001E-3</v>
      </c>
      <c r="P3335" s="6">
        <f>IF(E3335=0,0,E3335/L3335)</f>
        <v>10</v>
      </c>
      <c r="Q3335" t="str">
        <f>LEFT(N3335,FIND("/",N3335)-1)</f>
        <v>photography</v>
      </c>
      <c r="R3335" t="str">
        <f>RIGHT(N3335,LEN(N3335)-FIND("/",N3335))</f>
        <v>photobooks</v>
      </c>
      <c r="S3335" s="10">
        <f>(((J3335/60)/60)/24)+DATE(1970,1,1)</f>
        <v>41956.250034722223</v>
      </c>
      <c r="T3335" s="10">
        <f>(((I3335/60)/60)/24)+DATE(1970,1,1)</f>
        <v>42016.250034722223</v>
      </c>
      <c r="U3335" s="5">
        <f>P3335/3304</f>
        <v>3.0266343825665859E-3</v>
      </c>
      <c r="V3335" s="5">
        <f>L3335/26457</f>
        <v>1.5118872132138944E-4</v>
      </c>
    </row>
    <row r="3336" spans="1:22" ht="32" x14ac:dyDescent="0.2">
      <c r="A3336">
        <v>154</v>
      </c>
      <c r="B3336" s="3" t="s">
        <v>156</v>
      </c>
      <c r="C3336" s="3" t="s">
        <v>4264</v>
      </c>
      <c r="D3336">
        <v>1500</v>
      </c>
      <c r="E3336">
        <v>40</v>
      </c>
      <c r="F3336" t="s">
        <v>8220</v>
      </c>
      <c r="G3336" t="s">
        <v>8224</v>
      </c>
      <c r="H3336" t="s">
        <v>8246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8267</v>
      </c>
      <c r="O3336" s="5">
        <f>E3336/D3336</f>
        <v>2.6666666666666668E-2</v>
      </c>
      <c r="P3336" s="6">
        <f>IF(E3336=0,0,E3336/L3336)</f>
        <v>13.333333333333334</v>
      </c>
      <c r="Q3336" t="str">
        <f>LEFT(N3336,FIND("/",N3336)-1)</f>
        <v>film &amp; video</v>
      </c>
      <c r="R3336" t="str">
        <f>RIGHT(N3336,LEN(N3336)-FIND("/",N3336))</f>
        <v>science fiction</v>
      </c>
      <c r="S3336" s="10">
        <f>(((J3336/60)/60)/24)+DATE(1970,1,1)</f>
        <v>42115.547395833331</v>
      </c>
      <c r="T3336" s="10">
        <f>(((I3336/60)/60)/24)+DATE(1970,1,1)</f>
        <v>42158.547395833331</v>
      </c>
      <c r="U3336" s="5">
        <f>P3336/3304</f>
        <v>4.0355125100887818E-3</v>
      </c>
      <c r="V3336" s="5">
        <f>L3336/26457</f>
        <v>1.1339154099104207E-4</v>
      </c>
    </row>
    <row r="3337" spans="1:22" ht="48" x14ac:dyDescent="0.2">
      <c r="A3337">
        <v>2693</v>
      </c>
      <c r="B3337" s="3" t="s">
        <v>2693</v>
      </c>
      <c r="C3337" s="3" t="s">
        <v>6803</v>
      </c>
      <c r="D3337">
        <v>5000</v>
      </c>
      <c r="E3337">
        <v>40</v>
      </c>
      <c r="F3337" t="s">
        <v>8221</v>
      </c>
      <c r="G3337" t="s">
        <v>8224</v>
      </c>
      <c r="H3337" t="s">
        <v>8246</v>
      </c>
      <c r="I3337">
        <v>1407899966</v>
      </c>
      <c r="J3337">
        <v>1405307966</v>
      </c>
      <c r="K3337" t="b">
        <v>0</v>
      </c>
      <c r="L3337">
        <v>3</v>
      </c>
      <c r="M3337" t="b">
        <v>0</v>
      </c>
      <c r="N3337" t="s">
        <v>8284</v>
      </c>
      <c r="O3337" s="5">
        <f>E3337/D3337</f>
        <v>8.0000000000000002E-3</v>
      </c>
      <c r="P3337" s="6">
        <f>IF(E3337=0,0,E3337/L3337)</f>
        <v>13.333333333333334</v>
      </c>
      <c r="Q3337" t="str">
        <f>LEFT(N3337,FIND("/",N3337)-1)</f>
        <v>food</v>
      </c>
      <c r="R3337" t="str">
        <f>RIGHT(N3337,LEN(N3337)-FIND("/",N3337))</f>
        <v>food trucks</v>
      </c>
      <c r="S3337" s="10">
        <f>(((J3337/60)/60)/24)+DATE(1970,1,1)</f>
        <v>41834.138495370367</v>
      </c>
      <c r="T3337" s="10">
        <f>(((I3337/60)/60)/24)+DATE(1970,1,1)</f>
        <v>41864.138495370367</v>
      </c>
      <c r="U3337" s="5">
        <f>P3337/3304</f>
        <v>4.0355125100887818E-3</v>
      </c>
      <c r="V3337" s="5">
        <f>L3337/26457</f>
        <v>1.1339154099104207E-4</v>
      </c>
    </row>
    <row r="3338" spans="1:22" ht="16" x14ac:dyDescent="0.2">
      <c r="A3338">
        <v>2864</v>
      </c>
      <c r="B3338" s="3" t="s">
        <v>2864</v>
      </c>
      <c r="C3338" s="3" t="s">
        <v>6974</v>
      </c>
      <c r="D3338">
        <v>2500</v>
      </c>
      <c r="E3338">
        <v>40</v>
      </c>
      <c r="F3338" t="s">
        <v>8221</v>
      </c>
      <c r="G3338" t="s">
        <v>8225</v>
      </c>
      <c r="H3338" t="s">
        <v>8247</v>
      </c>
      <c r="I3338">
        <v>1437139080</v>
      </c>
      <c r="J3338">
        <v>1434552207</v>
      </c>
      <c r="K3338" t="b">
        <v>0</v>
      </c>
      <c r="L3338">
        <v>3</v>
      </c>
      <c r="M3338" t="b">
        <v>0</v>
      </c>
      <c r="N3338" t="s">
        <v>8271</v>
      </c>
      <c r="O3338" s="5">
        <f>E3338/D3338</f>
        <v>1.6E-2</v>
      </c>
      <c r="P3338" s="6">
        <f>IF(E3338=0,0,E3338/L3338)</f>
        <v>13.333333333333334</v>
      </c>
      <c r="Q3338" t="str">
        <f>LEFT(N3338,FIND("/",N3338)-1)</f>
        <v>theater</v>
      </c>
      <c r="R3338" t="str">
        <f>RIGHT(N3338,LEN(N3338)-FIND("/",N3338))</f>
        <v>plays</v>
      </c>
      <c r="S3338" s="10">
        <f>(((J3338/60)/60)/24)+DATE(1970,1,1)</f>
        <v>42172.613506944443</v>
      </c>
      <c r="T3338" s="10">
        <f>(((I3338/60)/60)/24)+DATE(1970,1,1)</f>
        <v>42202.554166666669</v>
      </c>
      <c r="U3338" s="5">
        <f>P3338/3304</f>
        <v>4.0355125100887818E-3</v>
      </c>
      <c r="V3338" s="5">
        <f>L3338/26457</f>
        <v>1.1339154099104207E-4</v>
      </c>
    </row>
    <row r="3339" spans="1:22" ht="48" x14ac:dyDescent="0.2">
      <c r="A3339">
        <v>3053</v>
      </c>
      <c r="B3339" s="3" t="s">
        <v>3053</v>
      </c>
      <c r="C3339" s="3" t="s">
        <v>7163</v>
      </c>
      <c r="D3339">
        <v>10000</v>
      </c>
      <c r="E3339">
        <v>40</v>
      </c>
      <c r="F3339" t="s">
        <v>8221</v>
      </c>
      <c r="G3339" t="s">
        <v>8224</v>
      </c>
      <c r="H3339" t="s">
        <v>8246</v>
      </c>
      <c r="I3339">
        <v>1412222340</v>
      </c>
      <c r="J3339">
        <v>1407781013</v>
      </c>
      <c r="K3339" t="b">
        <v>0</v>
      </c>
      <c r="L3339">
        <v>3</v>
      </c>
      <c r="M3339" t="b">
        <v>0</v>
      </c>
      <c r="N3339" t="s">
        <v>8303</v>
      </c>
      <c r="O3339" s="5">
        <f>E3339/D3339</f>
        <v>4.0000000000000001E-3</v>
      </c>
      <c r="P3339" s="6">
        <f>IF(E3339=0,0,E3339/L3339)</f>
        <v>13.333333333333334</v>
      </c>
      <c r="Q3339" t="str">
        <f>LEFT(N3339,FIND("/",N3339)-1)</f>
        <v>theater</v>
      </c>
      <c r="R3339" t="str">
        <f>RIGHT(N3339,LEN(N3339)-FIND("/",N3339))</f>
        <v>spaces</v>
      </c>
      <c r="S3339" s="10">
        <f>(((J3339/60)/60)/24)+DATE(1970,1,1)</f>
        <v>41862.761724537035</v>
      </c>
      <c r="T3339" s="10">
        <f>(((I3339/60)/60)/24)+DATE(1970,1,1)</f>
        <v>41914.165972222225</v>
      </c>
      <c r="U3339" s="5">
        <f>P3339/3304</f>
        <v>4.0355125100887818E-3</v>
      </c>
      <c r="V3339" s="5">
        <f>L3339/26457</f>
        <v>1.1339154099104207E-4</v>
      </c>
    </row>
    <row r="3340" spans="1:22" ht="32" x14ac:dyDescent="0.2">
      <c r="A3340">
        <v>3871</v>
      </c>
      <c r="B3340" s="3" t="s">
        <v>3868</v>
      </c>
      <c r="C3340" s="3" t="s">
        <v>7980</v>
      </c>
      <c r="D3340">
        <v>1500</v>
      </c>
      <c r="E3340">
        <v>40</v>
      </c>
      <c r="F3340" t="s">
        <v>8220</v>
      </c>
      <c r="G3340" t="s">
        <v>8224</v>
      </c>
      <c r="H3340" t="s">
        <v>8246</v>
      </c>
      <c r="I3340">
        <v>1490809450</v>
      </c>
      <c r="J3340">
        <v>1485629050</v>
      </c>
      <c r="K3340" t="b">
        <v>0</v>
      </c>
      <c r="L3340">
        <v>3</v>
      </c>
      <c r="M3340" t="b">
        <v>0</v>
      </c>
      <c r="N3340" t="s">
        <v>8305</v>
      </c>
      <c r="O3340" s="5">
        <f>E3340/D3340</f>
        <v>2.6666666666666668E-2</v>
      </c>
      <c r="P3340" s="6">
        <f>IF(E3340=0,0,E3340/L3340)</f>
        <v>13.333333333333334</v>
      </c>
      <c r="Q3340" t="str">
        <f>LEFT(N3340,FIND("/",N3340)-1)</f>
        <v>theater</v>
      </c>
      <c r="R3340" t="str">
        <f>RIGHT(N3340,LEN(N3340)-FIND("/",N3340))</f>
        <v>musical</v>
      </c>
      <c r="S3340" s="10">
        <f>(((J3340/60)/60)/24)+DATE(1970,1,1)</f>
        <v>42763.780671296292</v>
      </c>
      <c r="T3340" s="10">
        <f>(((I3340/60)/60)/24)+DATE(1970,1,1)</f>
        <v>42823.739004629635</v>
      </c>
      <c r="U3340" s="5">
        <f>P3340/3304</f>
        <v>4.0355125100887818E-3</v>
      </c>
      <c r="V3340" s="5">
        <f>L3340/26457</f>
        <v>1.1339154099104207E-4</v>
      </c>
    </row>
    <row r="3341" spans="1:22" ht="48" x14ac:dyDescent="0.2">
      <c r="A3341">
        <v>148</v>
      </c>
      <c r="B3341" s="3" t="s">
        <v>150</v>
      </c>
      <c r="C3341" s="3" t="s">
        <v>4258</v>
      </c>
      <c r="D3341">
        <v>50000</v>
      </c>
      <c r="E3341">
        <v>40</v>
      </c>
      <c r="F3341" t="s">
        <v>8220</v>
      </c>
      <c r="G3341" t="s">
        <v>8224</v>
      </c>
      <c r="H3341" t="s">
        <v>8246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8267</v>
      </c>
      <c r="O3341" s="5">
        <f>E3341/D3341</f>
        <v>8.0000000000000004E-4</v>
      </c>
      <c r="P3341" s="6">
        <f>IF(E3341=0,0,E3341/L3341)</f>
        <v>20</v>
      </c>
      <c r="Q3341" t="str">
        <f>LEFT(N3341,FIND("/",N3341)-1)</f>
        <v>film &amp; video</v>
      </c>
      <c r="R3341" t="str">
        <f>RIGHT(N3341,LEN(N3341)-FIND("/",N3341))</f>
        <v>science fiction</v>
      </c>
      <c r="S3341" s="10">
        <f>(((J3341/60)/60)/24)+DATE(1970,1,1)</f>
        <v>42397.281666666662</v>
      </c>
      <c r="T3341" s="10">
        <f>(((I3341/60)/60)/24)+DATE(1970,1,1)</f>
        <v>42427.281666666662</v>
      </c>
      <c r="U3341" s="5">
        <f>P3341/3304</f>
        <v>6.0532687651331718E-3</v>
      </c>
      <c r="V3341" s="5">
        <f>L3341/26457</f>
        <v>7.5594360660694718E-5</v>
      </c>
    </row>
    <row r="3342" spans="1:22" ht="48" x14ac:dyDescent="0.2">
      <c r="A3342">
        <v>937</v>
      </c>
      <c r="B3342" s="3" t="s">
        <v>938</v>
      </c>
      <c r="C3342" s="3" t="s">
        <v>5047</v>
      </c>
      <c r="D3342">
        <v>3500</v>
      </c>
      <c r="E3342">
        <v>40</v>
      </c>
      <c r="F3342" t="s">
        <v>8221</v>
      </c>
      <c r="G3342" t="s">
        <v>8224</v>
      </c>
      <c r="H3342" t="s">
        <v>8246</v>
      </c>
      <c r="I3342">
        <v>1383509357</v>
      </c>
      <c r="J3342">
        <v>1380913757</v>
      </c>
      <c r="K3342" t="b">
        <v>0</v>
      </c>
      <c r="L3342">
        <v>2</v>
      </c>
      <c r="M3342" t="b">
        <v>0</v>
      </c>
      <c r="N3342" t="s">
        <v>8278</v>
      </c>
      <c r="O3342" s="5">
        <f>E3342/D3342</f>
        <v>1.1428571428571429E-2</v>
      </c>
      <c r="P3342" s="6">
        <f>IF(E3342=0,0,E3342/L3342)</f>
        <v>20</v>
      </c>
      <c r="Q3342" t="str">
        <f>LEFT(N3342,FIND("/",N3342)-1)</f>
        <v>music</v>
      </c>
      <c r="R3342" t="str">
        <f>RIGHT(N3342,LEN(N3342)-FIND("/",N3342))</f>
        <v>jazz</v>
      </c>
      <c r="S3342" s="10">
        <f>(((J3342/60)/60)/24)+DATE(1970,1,1)</f>
        <v>41551.798113425924</v>
      </c>
      <c r="T3342" s="10">
        <f>(((I3342/60)/60)/24)+DATE(1970,1,1)</f>
        <v>41581.839780092596</v>
      </c>
      <c r="U3342" s="5">
        <f>P3342/3304</f>
        <v>6.0532687651331718E-3</v>
      </c>
      <c r="V3342" s="5">
        <f>L3342/26457</f>
        <v>7.5594360660694718E-5</v>
      </c>
    </row>
    <row r="3343" spans="1:22" ht="48" x14ac:dyDescent="0.2">
      <c r="A3343">
        <v>939</v>
      </c>
      <c r="B3343" s="3" t="s">
        <v>940</v>
      </c>
      <c r="C3343" s="3" t="s">
        <v>5049</v>
      </c>
      <c r="D3343">
        <v>2750</v>
      </c>
      <c r="E3343">
        <v>40</v>
      </c>
      <c r="F3343" t="s">
        <v>8221</v>
      </c>
      <c r="G3343" t="s">
        <v>8224</v>
      </c>
      <c r="H3343" t="s">
        <v>8246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8278</v>
      </c>
      <c r="O3343" s="5">
        <f>E3343/D3343</f>
        <v>1.4545454545454545E-2</v>
      </c>
      <c r="P3343" s="6">
        <f>IF(E3343=0,0,E3343/L3343)</f>
        <v>20</v>
      </c>
      <c r="Q3343" t="str">
        <f>LEFT(N3343,FIND("/",N3343)-1)</f>
        <v>music</v>
      </c>
      <c r="R3343" t="str">
        <f>RIGHT(N3343,LEN(N3343)-FIND("/",N3343))</f>
        <v>jazz</v>
      </c>
      <c r="S3343" s="10">
        <f>(((J3343/60)/60)/24)+DATE(1970,1,1)</f>
        <v>41416.763171296298</v>
      </c>
      <c r="T3343" s="10">
        <f>(((I3343/60)/60)/24)+DATE(1970,1,1)</f>
        <v>41455.831944444442</v>
      </c>
      <c r="U3343" s="5">
        <f>P3343/3304</f>
        <v>6.0532687651331718E-3</v>
      </c>
      <c r="V3343" s="5">
        <f>L3343/26457</f>
        <v>7.5594360660694718E-5</v>
      </c>
    </row>
    <row r="3344" spans="1:22" ht="48" x14ac:dyDescent="0.2">
      <c r="A3344">
        <v>1793</v>
      </c>
      <c r="B3344" s="3" t="s">
        <v>1794</v>
      </c>
      <c r="C3344" s="3" t="s">
        <v>5903</v>
      </c>
      <c r="D3344">
        <v>3000</v>
      </c>
      <c r="E3344">
        <v>40</v>
      </c>
      <c r="F3344" t="s">
        <v>8221</v>
      </c>
      <c r="G3344" t="s">
        <v>8226</v>
      </c>
      <c r="H3344" t="s">
        <v>8248</v>
      </c>
      <c r="I3344">
        <v>1417127040</v>
      </c>
      <c r="J3344">
        <v>1414531440</v>
      </c>
      <c r="K3344" t="b">
        <v>1</v>
      </c>
      <c r="L3344">
        <v>2</v>
      </c>
      <c r="M3344" t="b">
        <v>0</v>
      </c>
      <c r="N3344" t="s">
        <v>8285</v>
      </c>
      <c r="O3344" s="5">
        <f>E3344/D3344</f>
        <v>1.3333333333333334E-2</v>
      </c>
      <c r="P3344" s="6">
        <f>IF(E3344=0,0,E3344/L3344)</f>
        <v>20</v>
      </c>
      <c r="Q3344" t="str">
        <f>LEFT(N3344,FIND("/",N3344)-1)</f>
        <v>photography</v>
      </c>
      <c r="R3344" t="str">
        <f>RIGHT(N3344,LEN(N3344)-FIND("/",N3344))</f>
        <v>photobooks</v>
      </c>
      <c r="S3344" s="10">
        <f>(((J3344/60)/60)/24)+DATE(1970,1,1)</f>
        <v>41940.89166666667</v>
      </c>
      <c r="T3344" s="10">
        <f>(((I3344/60)/60)/24)+DATE(1970,1,1)</f>
        <v>41970.933333333334</v>
      </c>
      <c r="U3344" s="5">
        <f>P3344/3304</f>
        <v>6.0532687651331718E-3</v>
      </c>
      <c r="V3344" s="5">
        <f>L3344/26457</f>
        <v>7.5594360660694718E-5</v>
      </c>
    </row>
    <row r="3345" spans="1:22" ht="48" x14ac:dyDescent="0.2">
      <c r="A3345">
        <v>4005</v>
      </c>
      <c r="B3345" s="3" t="s">
        <v>4001</v>
      </c>
      <c r="C3345" s="3" t="s">
        <v>8110</v>
      </c>
      <c r="D3345">
        <v>3000</v>
      </c>
      <c r="E3345">
        <v>40</v>
      </c>
      <c r="F3345" t="s">
        <v>8221</v>
      </c>
      <c r="G3345" t="s">
        <v>8224</v>
      </c>
      <c r="H3345" t="s">
        <v>8246</v>
      </c>
      <c r="I3345">
        <v>1413832985</v>
      </c>
      <c r="J3345">
        <v>1408648985</v>
      </c>
      <c r="K3345" t="b">
        <v>0</v>
      </c>
      <c r="L3345">
        <v>2</v>
      </c>
      <c r="M3345" t="b">
        <v>0</v>
      </c>
      <c r="N3345" t="s">
        <v>8271</v>
      </c>
      <c r="O3345" s="5">
        <f>E3345/D3345</f>
        <v>1.3333333333333334E-2</v>
      </c>
      <c r="P3345" s="6">
        <f>IF(E3345=0,0,E3345/L3345)</f>
        <v>20</v>
      </c>
      <c r="Q3345" t="str">
        <f>LEFT(N3345,FIND("/",N3345)-1)</f>
        <v>theater</v>
      </c>
      <c r="R3345" t="str">
        <f>RIGHT(N3345,LEN(N3345)-FIND("/",N3345))</f>
        <v>plays</v>
      </c>
      <c r="S3345" s="10">
        <f>(((J3345/60)/60)/24)+DATE(1970,1,1)</f>
        <v>41872.807696759257</v>
      </c>
      <c r="T3345" s="10">
        <f>(((I3345/60)/60)/24)+DATE(1970,1,1)</f>
        <v>41932.807696759257</v>
      </c>
      <c r="U3345" s="5">
        <f>P3345/3304</f>
        <v>6.0532687651331718E-3</v>
      </c>
      <c r="V3345" s="5">
        <f>L3345/26457</f>
        <v>7.5594360660694718E-5</v>
      </c>
    </row>
    <row r="3346" spans="1:22" ht="48" x14ac:dyDescent="0.2">
      <c r="A3346">
        <v>1232</v>
      </c>
      <c r="B3346" s="3" t="s">
        <v>1233</v>
      </c>
      <c r="C3346" s="3" t="s">
        <v>5342</v>
      </c>
      <c r="D3346">
        <v>5000</v>
      </c>
      <c r="E3346">
        <v>40</v>
      </c>
      <c r="F3346" t="s">
        <v>8220</v>
      </c>
      <c r="G3346" t="s">
        <v>8224</v>
      </c>
      <c r="H3346" t="s">
        <v>8246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8286</v>
      </c>
      <c r="O3346" s="5">
        <f>E3346/D3346</f>
        <v>8.0000000000000002E-3</v>
      </c>
      <c r="P3346" s="6">
        <f>IF(E3346=0,0,E3346/L3346)</f>
        <v>40</v>
      </c>
      <c r="Q3346" t="str">
        <f>LEFT(N3346,FIND("/",N3346)-1)</f>
        <v>music</v>
      </c>
      <c r="R3346" t="str">
        <f>RIGHT(N3346,LEN(N3346)-FIND("/",N3346))</f>
        <v>world music</v>
      </c>
      <c r="S3346" s="10">
        <f>(((J3346/60)/60)/24)+DATE(1970,1,1)</f>
        <v>41506.848032407412</v>
      </c>
      <c r="T3346" s="10">
        <f>(((I3346/60)/60)/24)+DATE(1970,1,1)</f>
        <v>41553.848032407412</v>
      </c>
      <c r="U3346" s="5">
        <f>P3346/3304</f>
        <v>1.2106537530266344E-2</v>
      </c>
      <c r="V3346" s="5">
        <f>L3346/26457</f>
        <v>3.7797180330347359E-5</v>
      </c>
    </row>
    <row r="3347" spans="1:22" ht="48" x14ac:dyDescent="0.2">
      <c r="A3347">
        <v>2903</v>
      </c>
      <c r="B3347" s="3" t="s">
        <v>2903</v>
      </c>
      <c r="C3347" s="3" t="s">
        <v>7013</v>
      </c>
      <c r="D3347">
        <v>5000</v>
      </c>
      <c r="E3347">
        <v>39</v>
      </c>
      <c r="F3347" t="s">
        <v>8221</v>
      </c>
      <c r="G3347" t="s">
        <v>8224</v>
      </c>
      <c r="H3347" t="s">
        <v>8246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8271</v>
      </c>
      <c r="O3347" s="5">
        <f>E3347/D3347</f>
        <v>7.7999999999999996E-3</v>
      </c>
      <c r="P3347" s="6">
        <f>IF(E3347=0,0,E3347/L3347)</f>
        <v>9.75</v>
      </c>
      <c r="Q3347" t="str">
        <f>LEFT(N3347,FIND("/",N3347)-1)</f>
        <v>theater</v>
      </c>
      <c r="R3347" t="str">
        <f>RIGHT(N3347,LEN(N3347)-FIND("/",N3347))</f>
        <v>plays</v>
      </c>
      <c r="S3347" s="10">
        <f>(((J3347/60)/60)/24)+DATE(1970,1,1)</f>
        <v>42196.166874999995</v>
      </c>
      <c r="T3347" s="10">
        <f>(((I3347/60)/60)/24)+DATE(1970,1,1)</f>
        <v>42256.166874999995</v>
      </c>
      <c r="U3347" s="5">
        <f>P3347/3304</f>
        <v>2.9509685230024213E-3</v>
      </c>
      <c r="V3347" s="5">
        <f>L3347/26457</f>
        <v>1.5118872132138944E-4</v>
      </c>
    </row>
    <row r="3348" spans="1:22" ht="48" x14ac:dyDescent="0.2">
      <c r="A3348">
        <v>2346</v>
      </c>
      <c r="B3348" s="3" t="s">
        <v>2347</v>
      </c>
      <c r="C3348" s="3" t="s">
        <v>6456</v>
      </c>
      <c r="D3348">
        <v>60000</v>
      </c>
      <c r="E3348">
        <v>39</v>
      </c>
      <c r="F3348" t="s">
        <v>8220</v>
      </c>
      <c r="G3348" t="s">
        <v>8224</v>
      </c>
      <c r="H3348" t="s">
        <v>8246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8272</v>
      </c>
      <c r="O3348" s="5">
        <f>E3348/D3348</f>
        <v>6.4999999999999997E-4</v>
      </c>
      <c r="P3348" s="6">
        <f>IF(E3348=0,0,E3348/L3348)</f>
        <v>13</v>
      </c>
      <c r="Q3348" t="str">
        <f>LEFT(N3348,FIND("/",N3348)-1)</f>
        <v>technology</v>
      </c>
      <c r="R3348" t="str">
        <f>RIGHT(N3348,LEN(N3348)-FIND("/",N3348))</f>
        <v>web</v>
      </c>
      <c r="S3348" s="10">
        <f>(((J3348/60)/60)/24)+DATE(1970,1,1)</f>
        <v>42615.79896990741</v>
      </c>
      <c r="T3348" s="10">
        <f>(((I3348/60)/60)/24)+DATE(1970,1,1)</f>
        <v>42660.79896990741</v>
      </c>
      <c r="U3348" s="5">
        <f>P3348/3304</f>
        <v>3.934624697336562E-3</v>
      </c>
      <c r="V3348" s="5">
        <f>L3348/26457</f>
        <v>1.1339154099104207E-4</v>
      </c>
    </row>
    <row r="3349" spans="1:22" ht="32" x14ac:dyDescent="0.2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5">
        <f>E3349/D3349</f>
        <v>3.7999999999999999E-2</v>
      </c>
      <c r="P3349" s="6">
        <f>IF(E3349=0,0,E3349/L3349)</f>
        <v>9.5</v>
      </c>
      <c r="Q3349" t="str">
        <f>LEFT(N3349,FIND("/",N3349)-1)</f>
        <v>theater</v>
      </c>
      <c r="R3349" t="str">
        <f>RIGHT(N3349,LEN(N3349)-FIND("/",N3349))</f>
        <v>plays</v>
      </c>
      <c r="S3349" s="10">
        <f>(((J3349/60)/60)/24)+DATE(1970,1,1)</f>
        <v>41975.124340277776</v>
      </c>
      <c r="T3349" s="10">
        <f>(((I3349/60)/60)/24)+DATE(1970,1,1)</f>
        <v>42005.124340277776</v>
      </c>
      <c r="U3349" s="5">
        <f>P3349/3304</f>
        <v>2.8753026634382567E-3</v>
      </c>
      <c r="V3349" s="5">
        <f>L3349/26457</f>
        <v>1.5118872132138944E-4</v>
      </c>
    </row>
    <row r="3350" spans="1:22" ht="48" x14ac:dyDescent="0.2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5">
        <f>E3350/D3350</f>
        <v>1.0571428571428572E-2</v>
      </c>
      <c r="P3350" s="6">
        <f>IF(E3350=0,0,E3350/L3350)</f>
        <v>18.5</v>
      </c>
      <c r="Q3350" t="str">
        <f>LEFT(N3350,FIND("/",N3350)-1)</f>
        <v>theater</v>
      </c>
      <c r="R3350" t="str">
        <f>RIGHT(N3350,LEN(N3350)-FIND("/",N3350))</f>
        <v>plays</v>
      </c>
      <c r="S3350" s="10">
        <f>(((J3350/60)/60)/24)+DATE(1970,1,1)</f>
        <v>42078.34520833334</v>
      </c>
      <c r="T3350" s="10">
        <f>(((I3350/60)/60)/24)+DATE(1970,1,1)</f>
        <v>42133.166666666672</v>
      </c>
      <c r="U3350" s="5">
        <f>P3350/3304</f>
        <v>5.5992736077481843E-3</v>
      </c>
      <c r="V3350" s="5">
        <f>L3350/26457</f>
        <v>7.5594360660694718E-5</v>
      </c>
    </row>
    <row r="3351" spans="1:22" ht="32" x14ac:dyDescent="0.2">
      <c r="A3351">
        <v>2761</v>
      </c>
      <c r="B3351" s="3" t="s">
        <v>2761</v>
      </c>
      <c r="C3351" s="3" t="s">
        <v>6871</v>
      </c>
      <c r="D3351">
        <v>5000</v>
      </c>
      <c r="E3351">
        <v>36</v>
      </c>
      <c r="F3351" t="s">
        <v>8221</v>
      </c>
      <c r="G3351" t="s">
        <v>8224</v>
      </c>
      <c r="H3351" t="s">
        <v>8246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8304</v>
      </c>
      <c r="O3351" s="5">
        <f>E3351/D3351</f>
        <v>7.1999999999999998E-3</v>
      </c>
      <c r="P3351" s="6">
        <f>IF(E3351=0,0,E3351/L3351)</f>
        <v>9</v>
      </c>
      <c r="Q3351" t="str">
        <f>LEFT(N3351,FIND("/",N3351)-1)</f>
        <v>publishing</v>
      </c>
      <c r="R3351" t="str">
        <f>RIGHT(N3351,LEN(N3351)-FIND("/",N3351))</f>
        <v>children's books</v>
      </c>
      <c r="S3351" s="10">
        <f>(((J3351/60)/60)/24)+DATE(1970,1,1)</f>
        <v>41247.063576388886</v>
      </c>
      <c r="T3351" s="10">
        <f>(((I3351/60)/60)/24)+DATE(1970,1,1)</f>
        <v>41277.063576388886</v>
      </c>
      <c r="U3351" s="5">
        <f>P3351/3304</f>
        <v>2.7239709443099272E-3</v>
      </c>
      <c r="V3351" s="5">
        <f>L3351/26457</f>
        <v>1.5118872132138944E-4</v>
      </c>
    </row>
    <row r="3352" spans="1:22" ht="48" x14ac:dyDescent="0.2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5">
        <f>E3352/D3352</f>
        <v>1.44E-2</v>
      </c>
      <c r="P3352" s="6">
        <f>IF(E3352=0,0,E3352/L3352)</f>
        <v>12</v>
      </c>
      <c r="Q3352" t="str">
        <f>LEFT(N3352,FIND("/",N3352)-1)</f>
        <v>technology</v>
      </c>
      <c r="R3352" t="str">
        <f>RIGHT(N3352,LEN(N3352)-FIND("/",N3352))</f>
        <v>space exploration</v>
      </c>
      <c r="S3352" s="10">
        <f>(((J3352/60)/60)/24)+DATE(1970,1,1)</f>
        <v>42200.261793981481</v>
      </c>
      <c r="T3352" s="10">
        <f>(((I3352/60)/60)/24)+DATE(1970,1,1)</f>
        <v>42230.261793981481</v>
      </c>
      <c r="U3352" s="5">
        <f>P3352/3304</f>
        <v>3.6319612590799033E-3</v>
      </c>
      <c r="V3352" s="5">
        <f>L3352/26457</f>
        <v>1.1339154099104207E-4</v>
      </c>
    </row>
    <row r="3353" spans="1:22" ht="48" x14ac:dyDescent="0.2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5">
        <f>E3353/D3353</f>
        <v>2.3999999999999998E-3</v>
      </c>
      <c r="P3353" s="6">
        <f>IF(E3353=0,0,E3353/L3353)</f>
        <v>12</v>
      </c>
      <c r="Q3353" t="str">
        <f>LEFT(N3353,FIND("/",N3353)-1)</f>
        <v>food</v>
      </c>
      <c r="R3353" t="str">
        <f>RIGHT(N3353,LEN(N3353)-FIND("/",N3353))</f>
        <v>food trucks</v>
      </c>
      <c r="S3353" s="10">
        <f>(((J3353/60)/60)/24)+DATE(1970,1,1)</f>
        <v>42034.75509259259</v>
      </c>
      <c r="T3353" s="10">
        <f>(((I3353/60)/60)/24)+DATE(1970,1,1)</f>
        <v>42064.75509259259</v>
      </c>
      <c r="U3353" s="5">
        <f>P3353/3304</f>
        <v>3.6319612590799033E-3</v>
      </c>
      <c r="V3353" s="5">
        <f>L3353/26457</f>
        <v>1.1339154099104207E-4</v>
      </c>
    </row>
    <row r="3354" spans="1:22" ht="48" x14ac:dyDescent="0.2">
      <c r="A3354">
        <v>1873</v>
      </c>
      <c r="B3354" s="3" t="s">
        <v>1874</v>
      </c>
      <c r="C3354" s="3" t="s">
        <v>5983</v>
      </c>
      <c r="D3354">
        <v>8000</v>
      </c>
      <c r="E3354">
        <v>36</v>
      </c>
      <c r="F3354" t="s">
        <v>8221</v>
      </c>
      <c r="G3354" t="s">
        <v>8229</v>
      </c>
      <c r="H3354" t="s">
        <v>8251</v>
      </c>
      <c r="I3354">
        <v>1436373900</v>
      </c>
      <c r="J3354">
        <v>1433861210</v>
      </c>
      <c r="K3354" t="b">
        <v>0</v>
      </c>
      <c r="L3354">
        <v>2</v>
      </c>
      <c r="M3354" t="b">
        <v>0</v>
      </c>
      <c r="N3354" t="s">
        <v>8283</v>
      </c>
      <c r="O3354" s="5">
        <f>E3354/D3354</f>
        <v>4.4999999999999997E-3</v>
      </c>
      <c r="P3354" s="6">
        <f>IF(E3354=0,0,E3354/L3354)</f>
        <v>18</v>
      </c>
      <c r="Q3354" t="str">
        <f>LEFT(N3354,FIND("/",N3354)-1)</f>
        <v>games</v>
      </c>
      <c r="R3354" t="str">
        <f>RIGHT(N3354,LEN(N3354)-FIND("/",N3354))</f>
        <v>mobile games</v>
      </c>
      <c r="S3354" s="10">
        <f>(((J3354/60)/60)/24)+DATE(1970,1,1)</f>
        <v>42164.615856481483</v>
      </c>
      <c r="T3354" s="10">
        <f>(((I3354/60)/60)/24)+DATE(1970,1,1)</f>
        <v>42193.697916666672</v>
      </c>
      <c r="U3354" s="5">
        <f>P3354/3304</f>
        <v>5.4479418886198543E-3</v>
      </c>
      <c r="V3354" s="5">
        <f>L3354/26457</f>
        <v>7.5594360660694718E-5</v>
      </c>
    </row>
    <row r="3355" spans="1:22" ht="48" x14ac:dyDescent="0.2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5">
        <f>E3355/D3355</f>
        <v>7.0000000000000001E-3</v>
      </c>
      <c r="P3355" s="6">
        <f>IF(E3355=0,0,E3355/L3355)</f>
        <v>8.75</v>
      </c>
      <c r="Q3355" t="str">
        <f>LEFT(N3355,FIND("/",N3355)-1)</f>
        <v>technology</v>
      </c>
      <c r="R3355" t="str">
        <f>RIGHT(N3355,LEN(N3355)-FIND("/",N3355))</f>
        <v>web</v>
      </c>
      <c r="S3355" s="10">
        <f>(((J3355/60)/60)/24)+DATE(1970,1,1)</f>
        <v>42753.678761574076</v>
      </c>
      <c r="T3355" s="10">
        <f>(((I3355/60)/60)/24)+DATE(1970,1,1)</f>
        <v>42766.208333333328</v>
      </c>
      <c r="U3355" s="5">
        <f>P3355/3304</f>
        <v>2.6483050847457626E-3</v>
      </c>
      <c r="V3355" s="5">
        <f>L3355/26457</f>
        <v>1.5118872132138944E-4</v>
      </c>
    </row>
    <row r="3356" spans="1:22" ht="48" x14ac:dyDescent="0.2">
      <c r="A3356">
        <v>1724</v>
      </c>
      <c r="B3356" s="3" t="s">
        <v>1725</v>
      </c>
      <c r="C3356" s="3" t="s">
        <v>5834</v>
      </c>
      <c r="D3356">
        <v>6000</v>
      </c>
      <c r="E3356">
        <v>35</v>
      </c>
      <c r="F3356" t="s">
        <v>8221</v>
      </c>
      <c r="G3356" t="s">
        <v>8224</v>
      </c>
      <c r="H3356" t="s">
        <v>8246</v>
      </c>
      <c r="I3356">
        <v>1414707762</v>
      </c>
      <c r="J3356">
        <v>1412115762</v>
      </c>
      <c r="K3356" t="b">
        <v>0</v>
      </c>
      <c r="L3356">
        <v>4</v>
      </c>
      <c r="M3356" t="b">
        <v>0</v>
      </c>
      <c r="N3356" t="s">
        <v>8293</v>
      </c>
      <c r="O3356" s="5">
        <f>E3356/D3356</f>
        <v>5.8333333333333336E-3</v>
      </c>
      <c r="P3356" s="6">
        <f>IF(E3356=0,0,E3356/L3356)</f>
        <v>8.75</v>
      </c>
      <c r="Q3356" t="str">
        <f>LEFT(N3356,FIND("/",N3356)-1)</f>
        <v>music</v>
      </c>
      <c r="R3356" t="str">
        <f>RIGHT(N3356,LEN(N3356)-FIND("/",N3356))</f>
        <v>faith</v>
      </c>
      <c r="S3356" s="10">
        <f>(((J3356/60)/60)/24)+DATE(1970,1,1)</f>
        <v>41912.932430555556</v>
      </c>
      <c r="T3356" s="10">
        <f>(((I3356/60)/60)/24)+DATE(1970,1,1)</f>
        <v>41942.932430555556</v>
      </c>
      <c r="U3356" s="5">
        <f>P3356/3304</f>
        <v>2.6483050847457626E-3</v>
      </c>
      <c r="V3356" s="5">
        <f>L3356/26457</f>
        <v>1.5118872132138944E-4</v>
      </c>
    </row>
    <row r="3357" spans="1:22" ht="32" x14ac:dyDescent="0.2">
      <c r="A3357">
        <v>2741</v>
      </c>
      <c r="B3357" s="3" t="s">
        <v>2741</v>
      </c>
      <c r="C3357" s="3" t="s">
        <v>6851</v>
      </c>
      <c r="D3357">
        <v>8000</v>
      </c>
      <c r="E3357">
        <v>35</v>
      </c>
      <c r="F3357" t="s">
        <v>8221</v>
      </c>
      <c r="G3357" t="s">
        <v>8224</v>
      </c>
      <c r="H3357" t="s">
        <v>8246</v>
      </c>
      <c r="I3357">
        <v>1413770820</v>
      </c>
      <c r="J3357">
        <v>1412005602</v>
      </c>
      <c r="K3357" t="b">
        <v>0</v>
      </c>
      <c r="L3357">
        <v>4</v>
      </c>
      <c r="M3357" t="b">
        <v>0</v>
      </c>
      <c r="N3357" t="s">
        <v>8304</v>
      </c>
      <c r="O3357" s="5">
        <f>E3357/D3357</f>
        <v>4.3750000000000004E-3</v>
      </c>
      <c r="P3357" s="6">
        <f>IF(E3357=0,0,E3357/L3357)</f>
        <v>8.75</v>
      </c>
      <c r="Q3357" t="str">
        <f>LEFT(N3357,FIND("/",N3357)-1)</f>
        <v>publishing</v>
      </c>
      <c r="R3357" t="str">
        <f>RIGHT(N3357,LEN(N3357)-FIND("/",N3357))</f>
        <v>children's books</v>
      </c>
      <c r="S3357" s="10">
        <f>(((J3357/60)/60)/24)+DATE(1970,1,1)</f>
        <v>41911.657430555555</v>
      </c>
      <c r="T3357" s="10">
        <f>(((I3357/60)/60)/24)+DATE(1970,1,1)</f>
        <v>41932.088194444441</v>
      </c>
      <c r="U3357" s="5">
        <f>P3357/3304</f>
        <v>2.6483050847457626E-3</v>
      </c>
      <c r="V3357" s="5">
        <f>L3357/26457</f>
        <v>1.5118872132138944E-4</v>
      </c>
    </row>
    <row r="3358" spans="1:22" ht="48" x14ac:dyDescent="0.2">
      <c r="A3358">
        <v>1158</v>
      </c>
      <c r="B3358" s="3" t="s">
        <v>1159</v>
      </c>
      <c r="C3358" s="3" t="s">
        <v>5268</v>
      </c>
      <c r="D3358">
        <v>7500</v>
      </c>
      <c r="E3358">
        <v>35</v>
      </c>
      <c r="F3358" t="s">
        <v>8221</v>
      </c>
      <c r="G3358" t="s">
        <v>8224</v>
      </c>
      <c r="H3358" t="s">
        <v>8246</v>
      </c>
      <c r="I3358">
        <v>1418091128</v>
      </c>
      <c r="J3358">
        <v>1415499128</v>
      </c>
      <c r="K3358" t="b">
        <v>0</v>
      </c>
      <c r="L3358">
        <v>3</v>
      </c>
      <c r="M3358" t="b">
        <v>0</v>
      </c>
      <c r="N3358" t="s">
        <v>8284</v>
      </c>
      <c r="O3358" s="5">
        <f>E3358/D3358</f>
        <v>4.6666666666666671E-3</v>
      </c>
      <c r="P3358" s="6">
        <f>IF(E3358=0,0,E3358/L3358)</f>
        <v>11.666666666666666</v>
      </c>
      <c r="Q3358" t="str">
        <f>LEFT(N3358,FIND("/",N3358)-1)</f>
        <v>food</v>
      </c>
      <c r="R3358" t="str">
        <f>RIGHT(N3358,LEN(N3358)-FIND("/",N3358))</f>
        <v>food trucks</v>
      </c>
      <c r="S3358" s="10">
        <f>(((J3358/60)/60)/24)+DATE(1970,1,1)</f>
        <v>41952.09175925926</v>
      </c>
      <c r="T3358" s="10">
        <f>(((I3358/60)/60)/24)+DATE(1970,1,1)</f>
        <v>41982.09175925926</v>
      </c>
      <c r="U3358" s="5">
        <f>P3358/3304</f>
        <v>3.5310734463276836E-3</v>
      </c>
      <c r="V3358" s="5">
        <f>L3358/26457</f>
        <v>1.1339154099104207E-4</v>
      </c>
    </row>
    <row r="3359" spans="1:22" ht="32" x14ac:dyDescent="0.2">
      <c r="A3359">
        <v>1558</v>
      </c>
      <c r="B3359" s="3" t="s">
        <v>1559</v>
      </c>
      <c r="C3359" s="3" t="s">
        <v>5668</v>
      </c>
      <c r="D3359">
        <v>750</v>
      </c>
      <c r="E3359">
        <v>35</v>
      </c>
      <c r="F3359" t="s">
        <v>8221</v>
      </c>
      <c r="G3359" t="s">
        <v>8225</v>
      </c>
      <c r="H3359" t="s">
        <v>8247</v>
      </c>
      <c r="I3359">
        <v>1440763920</v>
      </c>
      <c r="J3359">
        <v>1435656759</v>
      </c>
      <c r="K3359" t="b">
        <v>0</v>
      </c>
      <c r="L3359">
        <v>3</v>
      </c>
      <c r="M3359" t="b">
        <v>0</v>
      </c>
      <c r="N3359" t="s">
        <v>8289</v>
      </c>
      <c r="O3359" s="5">
        <f>E3359/D3359</f>
        <v>4.6666666666666669E-2</v>
      </c>
      <c r="P3359" s="6">
        <f>IF(E3359=0,0,E3359/L3359)</f>
        <v>11.666666666666666</v>
      </c>
      <c r="Q3359" t="str">
        <f>LEFT(N3359,FIND("/",N3359)-1)</f>
        <v>photography</v>
      </c>
      <c r="R3359" t="str">
        <f>RIGHT(N3359,LEN(N3359)-FIND("/",N3359))</f>
        <v>nature</v>
      </c>
      <c r="S3359" s="10">
        <f>(((J3359/60)/60)/24)+DATE(1970,1,1)</f>
        <v>42185.397673611107</v>
      </c>
      <c r="T3359" s="10">
        <f>(((I3359/60)/60)/24)+DATE(1970,1,1)</f>
        <v>42244.508333333331</v>
      </c>
      <c r="U3359" s="5">
        <f>P3359/3304</f>
        <v>3.5310734463276836E-3</v>
      </c>
      <c r="V3359" s="5">
        <f>L3359/26457</f>
        <v>1.1339154099104207E-4</v>
      </c>
    </row>
    <row r="3360" spans="1:22" ht="48" x14ac:dyDescent="0.2">
      <c r="A3360">
        <v>1719</v>
      </c>
      <c r="B3360" s="3" t="s">
        <v>1720</v>
      </c>
      <c r="C3360" s="3" t="s">
        <v>5829</v>
      </c>
      <c r="D3360">
        <v>4000</v>
      </c>
      <c r="E3360">
        <v>35</v>
      </c>
      <c r="F3360" t="s">
        <v>8221</v>
      </c>
      <c r="G3360" t="s">
        <v>8224</v>
      </c>
      <c r="H3360" t="s">
        <v>8246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8293</v>
      </c>
      <c r="O3360" s="5">
        <f>E3360/D3360</f>
        <v>8.7500000000000008E-3</v>
      </c>
      <c r="P3360" s="6">
        <f>IF(E3360=0,0,E3360/L3360)</f>
        <v>11.666666666666666</v>
      </c>
      <c r="Q3360" t="str">
        <f>LEFT(N3360,FIND("/",N3360)-1)</f>
        <v>music</v>
      </c>
      <c r="R3360" t="str">
        <f>RIGHT(N3360,LEN(N3360)-FIND("/",N3360))</f>
        <v>faith</v>
      </c>
      <c r="S3360" s="10">
        <f>(((J3360/60)/60)/24)+DATE(1970,1,1)</f>
        <v>41869.534618055557</v>
      </c>
      <c r="T3360" s="10">
        <f>(((I3360/60)/60)/24)+DATE(1970,1,1)</f>
        <v>41899.534618055557</v>
      </c>
      <c r="U3360" s="5">
        <f>P3360/3304</f>
        <v>3.5310734463276836E-3</v>
      </c>
      <c r="V3360" s="5">
        <f>L3360/26457</f>
        <v>1.1339154099104207E-4</v>
      </c>
    </row>
    <row r="3361" spans="1:22" ht="48" x14ac:dyDescent="0.2">
      <c r="A3361">
        <v>1162</v>
      </c>
      <c r="B3361" s="3" t="s">
        <v>1163</v>
      </c>
      <c r="C3361" s="3" t="s">
        <v>5272</v>
      </c>
      <c r="D3361">
        <v>60000</v>
      </c>
      <c r="E3361">
        <v>35</v>
      </c>
      <c r="F3361" t="s">
        <v>8221</v>
      </c>
      <c r="G3361" t="s">
        <v>8224</v>
      </c>
      <c r="H3361" t="s">
        <v>8246</v>
      </c>
      <c r="I3361">
        <v>1411662264</v>
      </c>
      <c r="J3361">
        <v>1408983864</v>
      </c>
      <c r="K3361" t="b">
        <v>0</v>
      </c>
      <c r="L3361">
        <v>2</v>
      </c>
      <c r="M3361" t="b">
        <v>0</v>
      </c>
      <c r="N3361" t="s">
        <v>8284</v>
      </c>
      <c r="O3361" s="5">
        <f>E3361/D3361</f>
        <v>5.8333333333333338E-4</v>
      </c>
      <c r="P3361" s="6">
        <f>IF(E3361=0,0,E3361/L3361)</f>
        <v>17.5</v>
      </c>
      <c r="Q3361" t="str">
        <f>LEFT(N3361,FIND("/",N3361)-1)</f>
        <v>food</v>
      </c>
      <c r="R3361" t="str">
        <f>RIGHT(N3361,LEN(N3361)-FIND("/",N3361))</f>
        <v>food trucks</v>
      </c>
      <c r="S3361" s="10">
        <f>(((J3361/60)/60)/24)+DATE(1970,1,1)</f>
        <v>41876.683611111112</v>
      </c>
      <c r="T3361" s="10">
        <f>(((I3361/60)/60)/24)+DATE(1970,1,1)</f>
        <v>41907.683611111112</v>
      </c>
      <c r="U3361" s="5">
        <f>P3361/3304</f>
        <v>5.2966101694915252E-3</v>
      </c>
      <c r="V3361" s="5">
        <f>L3361/26457</f>
        <v>7.5594360660694718E-5</v>
      </c>
    </row>
    <row r="3362" spans="1:22" ht="32" x14ac:dyDescent="0.2">
      <c r="A3362">
        <v>2691</v>
      </c>
      <c r="B3362" s="3" t="s">
        <v>2691</v>
      </c>
      <c r="C3362" s="3" t="s">
        <v>6801</v>
      </c>
      <c r="D3362">
        <v>65000</v>
      </c>
      <c r="E3362">
        <v>35</v>
      </c>
      <c r="F3362" t="s">
        <v>8221</v>
      </c>
      <c r="G3362" t="s">
        <v>8229</v>
      </c>
      <c r="H3362" t="s">
        <v>8251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8284</v>
      </c>
      <c r="O3362" s="5">
        <f>E3362/D3362</f>
        <v>5.3846153846153844E-4</v>
      </c>
      <c r="P3362" s="6">
        <f>IF(E3362=0,0,E3362/L3362)</f>
        <v>17.5</v>
      </c>
      <c r="Q3362" t="str">
        <f>LEFT(N3362,FIND("/",N3362)-1)</f>
        <v>food</v>
      </c>
      <c r="R3362" t="str">
        <f>RIGHT(N3362,LEN(N3362)-FIND("/",N3362))</f>
        <v>food trucks</v>
      </c>
      <c r="S3362" s="10">
        <f>(((J3362/60)/60)/24)+DATE(1970,1,1)</f>
        <v>42089.724039351851</v>
      </c>
      <c r="T3362" s="10">
        <f>(((I3362/60)/60)/24)+DATE(1970,1,1)</f>
        <v>42134.724039351851</v>
      </c>
      <c r="U3362" s="5">
        <f>P3362/3304</f>
        <v>5.2966101694915252E-3</v>
      </c>
      <c r="V3362" s="5">
        <f>L3362/26457</f>
        <v>7.5594360660694718E-5</v>
      </c>
    </row>
    <row r="3363" spans="1:22" ht="32" x14ac:dyDescent="0.2">
      <c r="A3363">
        <v>3792</v>
      </c>
      <c r="B3363" s="3" t="s">
        <v>3789</v>
      </c>
      <c r="C3363" s="3" t="s">
        <v>7902</v>
      </c>
      <c r="D3363">
        <v>12500</v>
      </c>
      <c r="E3363">
        <v>35</v>
      </c>
      <c r="F3363" t="s">
        <v>8221</v>
      </c>
      <c r="G3363" t="s">
        <v>8224</v>
      </c>
      <c r="H3363" t="s">
        <v>8246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8305</v>
      </c>
      <c r="O3363" s="5">
        <f>E3363/D3363</f>
        <v>2.8E-3</v>
      </c>
      <c r="P3363" s="6">
        <f>IF(E3363=0,0,E3363/L3363)</f>
        <v>17.5</v>
      </c>
      <c r="Q3363" t="str">
        <f>LEFT(N3363,FIND("/",N3363)-1)</f>
        <v>theater</v>
      </c>
      <c r="R3363" t="str">
        <f>RIGHT(N3363,LEN(N3363)-FIND("/",N3363))</f>
        <v>musical</v>
      </c>
      <c r="S3363" s="10">
        <f>(((J3363/60)/60)/24)+DATE(1970,1,1)</f>
        <v>42170.447013888886</v>
      </c>
      <c r="T3363" s="10">
        <f>(((I3363/60)/60)/24)+DATE(1970,1,1)</f>
        <v>42200.447013888886</v>
      </c>
      <c r="U3363" s="5">
        <f>P3363/3304</f>
        <v>5.2966101694915252E-3</v>
      </c>
      <c r="V3363" s="5">
        <f>L3363/26457</f>
        <v>7.5594360660694718E-5</v>
      </c>
    </row>
    <row r="3364" spans="1:22" ht="48" x14ac:dyDescent="0.2">
      <c r="A3364">
        <v>3887</v>
      </c>
      <c r="B3364" s="3" t="s">
        <v>3884</v>
      </c>
      <c r="C3364" s="3" t="s">
        <v>7995</v>
      </c>
      <c r="D3364">
        <v>2000</v>
      </c>
      <c r="E3364">
        <v>35</v>
      </c>
      <c r="F3364" t="s">
        <v>8220</v>
      </c>
      <c r="G3364" t="s">
        <v>8224</v>
      </c>
      <c r="H3364" t="s">
        <v>8246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8305</v>
      </c>
      <c r="O3364" s="5">
        <f>E3364/D3364</f>
        <v>1.7500000000000002E-2</v>
      </c>
      <c r="P3364" s="6">
        <f>IF(E3364=0,0,E3364/L3364)</f>
        <v>17.5</v>
      </c>
      <c r="Q3364" t="str">
        <f>LEFT(N3364,FIND("/",N3364)-1)</f>
        <v>theater</v>
      </c>
      <c r="R3364" t="str">
        <f>RIGHT(N3364,LEN(N3364)-FIND("/",N3364))</f>
        <v>musical</v>
      </c>
      <c r="S3364" s="10">
        <f>(((J3364/60)/60)/24)+DATE(1970,1,1)</f>
        <v>42079.857974537037</v>
      </c>
      <c r="T3364" s="10">
        <f>(((I3364/60)/60)/24)+DATE(1970,1,1)</f>
        <v>42125.916666666672</v>
      </c>
      <c r="U3364" s="5">
        <f>P3364/3304</f>
        <v>5.2966101694915252E-3</v>
      </c>
      <c r="V3364" s="5">
        <f>L3364/26457</f>
        <v>7.5594360660694718E-5</v>
      </c>
    </row>
    <row r="3365" spans="1:22" ht="32" x14ac:dyDescent="0.2">
      <c r="A3365">
        <v>2859</v>
      </c>
      <c r="B3365" s="3" t="s">
        <v>2859</v>
      </c>
      <c r="C3365" s="3" t="s">
        <v>6969</v>
      </c>
      <c r="D3365">
        <v>2000</v>
      </c>
      <c r="E3365">
        <v>35</v>
      </c>
      <c r="F3365" t="s">
        <v>8221</v>
      </c>
      <c r="G3365" t="s">
        <v>8226</v>
      </c>
      <c r="H3365" t="s">
        <v>8248</v>
      </c>
      <c r="I3365">
        <v>1444984904</v>
      </c>
      <c r="J3365">
        <v>1439800904</v>
      </c>
      <c r="K3365" t="b">
        <v>0</v>
      </c>
      <c r="L3365">
        <v>1</v>
      </c>
      <c r="M3365" t="b">
        <v>0</v>
      </c>
      <c r="N3365" t="s">
        <v>8271</v>
      </c>
      <c r="O3365" s="5">
        <f>E3365/D3365</f>
        <v>1.7500000000000002E-2</v>
      </c>
      <c r="P3365" s="6">
        <f>IF(E3365=0,0,E3365/L3365)</f>
        <v>35</v>
      </c>
      <c r="Q3365" t="str">
        <f>LEFT(N3365,FIND("/",N3365)-1)</f>
        <v>theater</v>
      </c>
      <c r="R3365" t="str">
        <f>RIGHT(N3365,LEN(N3365)-FIND("/",N3365))</f>
        <v>plays</v>
      </c>
      <c r="S3365" s="10">
        <f>(((J3365/60)/60)/24)+DATE(1970,1,1)</f>
        <v>42233.362314814818</v>
      </c>
      <c r="T3365" s="10">
        <f>(((I3365/60)/60)/24)+DATE(1970,1,1)</f>
        <v>42293.362314814818</v>
      </c>
      <c r="U3365" s="5">
        <f>P3365/3304</f>
        <v>1.059322033898305E-2</v>
      </c>
      <c r="V3365" s="5">
        <f>L3365/26457</f>
        <v>3.7797180330347359E-5</v>
      </c>
    </row>
    <row r="3366" spans="1:22" ht="32" x14ac:dyDescent="0.2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5">
        <f>E3366/D3366</f>
        <v>0.01</v>
      </c>
      <c r="P3366" s="6">
        <f>IF(E3366=0,0,E3366/L3366)</f>
        <v>34.950000000000003</v>
      </c>
      <c r="Q3366" t="str">
        <f>LEFT(N3366,FIND("/",N3366)-1)</f>
        <v>theater</v>
      </c>
      <c r="R3366" t="str">
        <f>RIGHT(N3366,LEN(N3366)-FIND("/",N3366))</f>
        <v>plays</v>
      </c>
      <c r="S3366" s="10">
        <f>(((J3366/60)/60)/24)+DATE(1970,1,1)</f>
        <v>42718.963599537034</v>
      </c>
      <c r="T3366" s="10">
        <f>(((I3366/60)/60)/24)+DATE(1970,1,1)</f>
        <v>42748.961805555555</v>
      </c>
      <c r="U3366" s="5">
        <f>P3366/3304</f>
        <v>1.0578087167070219E-2</v>
      </c>
      <c r="V3366" s="5">
        <f>L3366/26457</f>
        <v>3.7797180330347359E-5</v>
      </c>
    </row>
    <row r="3367" spans="1:22" ht="48" x14ac:dyDescent="0.2">
      <c r="A3367">
        <v>2153</v>
      </c>
      <c r="B3367" s="3" t="s">
        <v>2154</v>
      </c>
      <c r="C3367" s="3" t="s">
        <v>6263</v>
      </c>
      <c r="D3367">
        <v>372625</v>
      </c>
      <c r="E3367">
        <v>34</v>
      </c>
      <c r="F3367" t="s">
        <v>8221</v>
      </c>
      <c r="G3367" t="s">
        <v>8224</v>
      </c>
      <c r="H3367" t="s">
        <v>8246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8282</v>
      </c>
      <c r="O3367" s="5">
        <f>E3367/D3367</f>
        <v>9.1244548809124457E-5</v>
      </c>
      <c r="P3367" s="6">
        <f>IF(E3367=0,0,E3367/L3367)</f>
        <v>8.5</v>
      </c>
      <c r="Q3367" t="str">
        <f>LEFT(N3367,FIND("/",N3367)-1)</f>
        <v>games</v>
      </c>
      <c r="R3367" t="str">
        <f>RIGHT(N3367,LEN(N3367)-FIND("/",N3367))</f>
        <v>video games</v>
      </c>
      <c r="S3367" s="10">
        <f>(((J3367/60)/60)/24)+DATE(1970,1,1)</f>
        <v>41974.911087962959</v>
      </c>
      <c r="T3367" s="10">
        <f>(((I3367/60)/60)/24)+DATE(1970,1,1)</f>
        <v>42014.332638888889</v>
      </c>
      <c r="U3367" s="5">
        <f>P3367/3304</f>
        <v>2.572639225181598E-3</v>
      </c>
      <c r="V3367" s="5">
        <f>L3367/26457</f>
        <v>1.5118872132138944E-4</v>
      </c>
    </row>
    <row r="3368" spans="1:22" ht="48" x14ac:dyDescent="0.2">
      <c r="A3368">
        <v>2767</v>
      </c>
      <c r="B3368" s="3" t="s">
        <v>2767</v>
      </c>
      <c r="C3368" s="3" t="s">
        <v>6877</v>
      </c>
      <c r="D3368">
        <v>4000</v>
      </c>
      <c r="E3368">
        <v>34</v>
      </c>
      <c r="F3368" t="s">
        <v>8221</v>
      </c>
      <c r="G3368" t="s">
        <v>8229</v>
      </c>
      <c r="H3368" t="s">
        <v>8251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8304</v>
      </c>
      <c r="O3368" s="5">
        <f>E3368/D3368</f>
        <v>8.5000000000000006E-3</v>
      </c>
      <c r="P3368" s="6">
        <f>IF(E3368=0,0,E3368/L3368)</f>
        <v>11.333333333333334</v>
      </c>
      <c r="Q3368" t="str">
        <f>LEFT(N3368,FIND("/",N3368)-1)</f>
        <v>publishing</v>
      </c>
      <c r="R3368" t="str">
        <f>RIGHT(N3368,LEN(N3368)-FIND("/",N3368))</f>
        <v>children's books</v>
      </c>
      <c r="S3368" s="10">
        <f>(((J3368/60)/60)/24)+DATE(1970,1,1)</f>
        <v>42172.958912037036</v>
      </c>
      <c r="T3368" s="10">
        <f>(((I3368/60)/60)/24)+DATE(1970,1,1)</f>
        <v>42232.958912037036</v>
      </c>
      <c r="U3368" s="5">
        <f>P3368/3304</f>
        <v>3.4301856335754643E-3</v>
      </c>
      <c r="V3368" s="5">
        <f>L3368/26457</f>
        <v>1.1339154099104207E-4</v>
      </c>
    </row>
    <row r="3369" spans="1:22" ht="32" x14ac:dyDescent="0.2">
      <c r="A3369">
        <v>1710</v>
      </c>
      <c r="B3369" s="3" t="s">
        <v>1711</v>
      </c>
      <c r="C3369" s="3" t="s">
        <v>5820</v>
      </c>
      <c r="D3369">
        <v>5000</v>
      </c>
      <c r="E3369">
        <v>34</v>
      </c>
      <c r="F3369" t="s">
        <v>8221</v>
      </c>
      <c r="G3369" t="s">
        <v>8236</v>
      </c>
      <c r="H3369" t="s">
        <v>8249</v>
      </c>
      <c r="I3369">
        <v>1453122000</v>
      </c>
      <c r="J3369">
        <v>1449151888</v>
      </c>
      <c r="K3369" t="b">
        <v>0</v>
      </c>
      <c r="L3369">
        <v>1</v>
      </c>
      <c r="M3369" t="b">
        <v>0</v>
      </c>
      <c r="N3369" t="s">
        <v>8293</v>
      </c>
      <c r="O3369" s="5">
        <f>E3369/D3369</f>
        <v>6.7999999999999996E-3</v>
      </c>
      <c r="P3369" s="6">
        <f>IF(E3369=0,0,E3369/L3369)</f>
        <v>34</v>
      </c>
      <c r="Q3369" t="str">
        <f>LEFT(N3369,FIND("/",N3369)-1)</f>
        <v>music</v>
      </c>
      <c r="R3369" t="str">
        <f>RIGHT(N3369,LEN(N3369)-FIND("/",N3369))</f>
        <v>faith</v>
      </c>
      <c r="S3369" s="10">
        <f>(((J3369/60)/60)/24)+DATE(1970,1,1)</f>
        <v>42341.59129629629</v>
      </c>
      <c r="T3369" s="10">
        <f>(((I3369/60)/60)/24)+DATE(1970,1,1)</f>
        <v>42387.541666666672</v>
      </c>
      <c r="U3369" s="5">
        <f>P3369/3304</f>
        <v>1.0290556900726392E-2</v>
      </c>
      <c r="V3369" s="5">
        <f>L3369/26457</f>
        <v>3.7797180330347359E-5</v>
      </c>
    </row>
    <row r="3370" spans="1:22" ht="32" x14ac:dyDescent="0.2">
      <c r="A3370">
        <v>3988</v>
      </c>
      <c r="B3370" s="3" t="s">
        <v>3984</v>
      </c>
      <c r="C3370" s="3" t="s">
        <v>8094</v>
      </c>
      <c r="D3370">
        <v>1500</v>
      </c>
      <c r="E3370">
        <v>32</v>
      </c>
      <c r="F3370" t="s">
        <v>8221</v>
      </c>
      <c r="G3370" t="s">
        <v>8224</v>
      </c>
      <c r="H3370" t="s">
        <v>8246</v>
      </c>
      <c r="I3370">
        <v>1440813413</v>
      </c>
      <c r="J3370">
        <v>1439517413</v>
      </c>
      <c r="K3370" t="b">
        <v>0</v>
      </c>
      <c r="L3370">
        <v>4</v>
      </c>
      <c r="M3370" t="b">
        <v>0</v>
      </c>
      <c r="N3370" t="s">
        <v>8271</v>
      </c>
      <c r="O3370" s="5">
        <f>E3370/D3370</f>
        <v>2.1333333333333333E-2</v>
      </c>
      <c r="P3370" s="6">
        <f>IF(E3370=0,0,E3370/L3370)</f>
        <v>8</v>
      </c>
      <c r="Q3370" t="str">
        <f>LEFT(N3370,FIND("/",N3370)-1)</f>
        <v>theater</v>
      </c>
      <c r="R3370" t="str">
        <f>RIGHT(N3370,LEN(N3370)-FIND("/",N3370))</f>
        <v>plays</v>
      </c>
      <c r="S3370" s="10">
        <f>(((J3370/60)/60)/24)+DATE(1970,1,1)</f>
        <v>42230.08116898148</v>
      </c>
      <c r="T3370" s="10">
        <f>(((I3370/60)/60)/24)+DATE(1970,1,1)</f>
        <v>42245.08116898148</v>
      </c>
      <c r="U3370" s="5">
        <f>P3370/3304</f>
        <v>2.4213075060532689E-3</v>
      </c>
      <c r="V3370" s="5">
        <f>L3370/26457</f>
        <v>1.5118872132138944E-4</v>
      </c>
    </row>
    <row r="3371" spans="1:22" ht="48" x14ac:dyDescent="0.2">
      <c r="A3371">
        <v>4090</v>
      </c>
      <c r="B3371" s="3" t="s">
        <v>4086</v>
      </c>
      <c r="C3371" s="3" t="s">
        <v>8193</v>
      </c>
      <c r="D3371">
        <v>1000</v>
      </c>
      <c r="E3371">
        <v>32</v>
      </c>
      <c r="F3371" t="s">
        <v>8221</v>
      </c>
      <c r="G3371" t="s">
        <v>8224</v>
      </c>
      <c r="H3371" t="s">
        <v>8246</v>
      </c>
      <c r="I3371">
        <v>1438959600</v>
      </c>
      <c r="J3371">
        <v>1437754137</v>
      </c>
      <c r="K3371" t="b">
        <v>0</v>
      </c>
      <c r="L3371">
        <v>3</v>
      </c>
      <c r="M3371" t="b">
        <v>0</v>
      </c>
      <c r="N3371" t="s">
        <v>8271</v>
      </c>
      <c r="O3371" s="5">
        <f>E3371/D3371</f>
        <v>3.2000000000000001E-2</v>
      </c>
      <c r="P3371" s="6">
        <f>IF(E3371=0,0,E3371/L3371)</f>
        <v>10.666666666666666</v>
      </c>
      <c r="Q3371" t="str">
        <f>LEFT(N3371,FIND("/",N3371)-1)</f>
        <v>theater</v>
      </c>
      <c r="R3371" t="str">
        <f>RIGHT(N3371,LEN(N3371)-FIND("/",N3371))</f>
        <v>plays</v>
      </c>
      <c r="S3371" s="10">
        <f>(((J3371/60)/60)/24)+DATE(1970,1,1)</f>
        <v>42209.67288194444</v>
      </c>
      <c r="T3371" s="10">
        <f>(((I3371/60)/60)/24)+DATE(1970,1,1)</f>
        <v>42223.625</v>
      </c>
      <c r="U3371" s="5">
        <f>P3371/3304</f>
        <v>3.2284100080710249E-3</v>
      </c>
      <c r="V3371" s="5">
        <f>L3371/26457</f>
        <v>1.1339154099104207E-4</v>
      </c>
    </row>
    <row r="3372" spans="1:22" ht="48" x14ac:dyDescent="0.2">
      <c r="A3372">
        <v>773</v>
      </c>
      <c r="B3372" s="3" t="s">
        <v>774</v>
      </c>
      <c r="C3372" s="3" t="s">
        <v>4883</v>
      </c>
      <c r="D3372">
        <v>3759</v>
      </c>
      <c r="E3372">
        <v>32</v>
      </c>
      <c r="F3372" t="s">
        <v>8221</v>
      </c>
      <c r="G3372" t="s">
        <v>8225</v>
      </c>
      <c r="H3372" t="s">
        <v>8247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8275</v>
      </c>
      <c r="O3372" s="5">
        <f>E3372/D3372</f>
        <v>8.5129023676509714E-3</v>
      </c>
      <c r="P3372" s="6">
        <f>IF(E3372=0,0,E3372/L3372)</f>
        <v>16</v>
      </c>
      <c r="Q3372" t="str">
        <f>LEFT(N3372,FIND("/",N3372)-1)</f>
        <v>publishing</v>
      </c>
      <c r="R3372" t="str">
        <f>RIGHT(N3372,LEN(N3372)-FIND("/",N3372))</f>
        <v>fiction</v>
      </c>
      <c r="S3372" s="10">
        <f>(((J3372/60)/60)/24)+DATE(1970,1,1)</f>
        <v>42100.735937499994</v>
      </c>
      <c r="T3372" s="10">
        <f>(((I3372/60)/60)/24)+DATE(1970,1,1)</f>
        <v>42134.959027777775</v>
      </c>
      <c r="U3372" s="5">
        <f>P3372/3304</f>
        <v>4.8426150121065378E-3</v>
      </c>
      <c r="V3372" s="5">
        <f>L3372/26457</f>
        <v>7.5594360660694718E-5</v>
      </c>
    </row>
    <row r="3373" spans="1:22" ht="48" x14ac:dyDescent="0.2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5">
        <f>E3373/D3373</f>
        <v>1.5499999999999999E-3</v>
      </c>
      <c r="P3373" s="6">
        <f>IF(E3373=0,0,E3373/L3373)</f>
        <v>10.333333333333334</v>
      </c>
      <c r="Q3373" t="str">
        <f>LEFT(N3373,FIND("/",N3373)-1)</f>
        <v>film &amp; video</v>
      </c>
      <c r="R3373" t="str">
        <f>RIGHT(N3373,LEN(N3373)-FIND("/",N3373))</f>
        <v>animation</v>
      </c>
      <c r="S3373" s="10">
        <f>(((J3373/60)/60)/24)+DATE(1970,1,1)</f>
        <v>41799.830613425926</v>
      </c>
      <c r="T3373" s="10">
        <f>(((I3373/60)/60)/24)+DATE(1970,1,1)</f>
        <v>41823.125</v>
      </c>
      <c r="U3373" s="5">
        <f>P3373/3304</f>
        <v>3.1275221953188056E-3</v>
      </c>
      <c r="V3373" s="5">
        <f>L3373/26457</f>
        <v>1.1339154099104207E-4</v>
      </c>
    </row>
    <row r="3374" spans="1:22" ht="48" x14ac:dyDescent="0.2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5">
        <f>E3374/D3374</f>
        <v>6.2E-4</v>
      </c>
      <c r="P3374" s="6">
        <f>IF(E3374=0,0,E3374/L3374)</f>
        <v>15.5</v>
      </c>
      <c r="Q3374" t="str">
        <f>LEFT(N3374,FIND("/",N3374)-1)</f>
        <v>technology</v>
      </c>
      <c r="R3374" t="str">
        <f>RIGHT(N3374,LEN(N3374)-FIND("/",N3374))</f>
        <v>web</v>
      </c>
      <c r="S3374" s="10">
        <f>(((J3374/60)/60)/24)+DATE(1970,1,1)</f>
        <v>42047.812523148154</v>
      </c>
      <c r="T3374" s="10">
        <f>(((I3374/60)/60)/24)+DATE(1970,1,1)</f>
        <v>42071.636111111111</v>
      </c>
      <c r="U3374" s="5">
        <f>P3374/3304</f>
        <v>4.6912832929782086E-3</v>
      </c>
      <c r="V3374" s="5">
        <f>L3374/26457</f>
        <v>7.5594360660694718E-5</v>
      </c>
    </row>
    <row r="3375" spans="1:22" ht="48" x14ac:dyDescent="0.2">
      <c r="A3375">
        <v>1755</v>
      </c>
      <c r="B3375" s="3" t="s">
        <v>1756</v>
      </c>
      <c r="C3375" s="3" t="s">
        <v>5865</v>
      </c>
      <c r="D3375">
        <v>25</v>
      </c>
      <c r="E3375">
        <v>30</v>
      </c>
      <c r="F3375" t="s">
        <v>8219</v>
      </c>
      <c r="G3375" t="s">
        <v>8224</v>
      </c>
      <c r="H3375" t="s">
        <v>8246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8285</v>
      </c>
      <c r="O3375" s="5">
        <f>E3375/D3375</f>
        <v>1.2</v>
      </c>
      <c r="P3375" s="6">
        <f>IF(E3375=0,0,E3375/L3375)</f>
        <v>7.5</v>
      </c>
      <c r="Q3375" t="str">
        <f>LEFT(N3375,FIND("/",N3375)-1)</f>
        <v>photography</v>
      </c>
      <c r="R3375" t="str">
        <f>RIGHT(N3375,LEN(N3375)-FIND("/",N3375))</f>
        <v>photobooks</v>
      </c>
      <c r="S3375" s="10">
        <f>(((J3375/60)/60)/24)+DATE(1970,1,1)</f>
        <v>42252.788900462961</v>
      </c>
      <c r="T3375" s="10">
        <f>(((I3375/60)/60)/24)+DATE(1970,1,1)</f>
        <v>42282.788900462961</v>
      </c>
      <c r="U3375" s="5">
        <f>P3375/3304</f>
        <v>2.2699757869249393E-3</v>
      </c>
      <c r="V3375" s="5">
        <f>L3375/26457</f>
        <v>1.5118872132138944E-4</v>
      </c>
    </row>
    <row r="3376" spans="1:22" ht="16" x14ac:dyDescent="0.2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8270</v>
      </c>
      <c r="O3376" s="5">
        <f>E3376/D3376</f>
        <v>6.6964285714285711E-3</v>
      </c>
      <c r="P3376" s="6">
        <f>IF(E3376=0,0,E3376/L3376)</f>
        <v>10</v>
      </c>
      <c r="Q3376" t="str">
        <f>LEFT(N3376,FIND("/",N3376)-1)</f>
        <v>film &amp; video</v>
      </c>
      <c r="R3376" t="str">
        <f>RIGHT(N3376,LEN(N3376)-FIND("/",N3376))</f>
        <v>animation</v>
      </c>
      <c r="S3376" s="10">
        <f>(((J3376/60)/60)/24)+DATE(1970,1,1)</f>
        <v>41945.037789351853</v>
      </c>
      <c r="T3376" s="10">
        <f>(((I3376/60)/60)/24)+DATE(1970,1,1)</f>
        <v>41998.208333333328</v>
      </c>
      <c r="U3376" s="5">
        <f>P3376/3304</f>
        <v>3.0266343825665859E-3</v>
      </c>
      <c r="V3376" s="5">
        <f>L3376/26457</f>
        <v>1.1339154099104207E-4</v>
      </c>
    </row>
    <row r="3377" spans="1:22" ht="32" x14ac:dyDescent="0.2">
      <c r="A3377">
        <v>152</v>
      </c>
      <c r="B3377" s="3" t="s">
        <v>154</v>
      </c>
      <c r="C3377" s="3" t="s">
        <v>4262</v>
      </c>
      <c r="D3377">
        <v>380000</v>
      </c>
      <c r="E3377">
        <v>30</v>
      </c>
      <c r="F3377" t="s">
        <v>8220</v>
      </c>
      <c r="G3377" t="s">
        <v>8224</v>
      </c>
      <c r="H3377" t="s">
        <v>8246</v>
      </c>
      <c r="I3377">
        <v>1411437100</v>
      </c>
      <c r="J3377">
        <v>1408845100</v>
      </c>
      <c r="K3377" t="b">
        <v>0</v>
      </c>
      <c r="L3377">
        <v>2</v>
      </c>
      <c r="M3377" t="b">
        <v>0</v>
      </c>
      <c r="N3377" t="s">
        <v>8267</v>
      </c>
      <c r="O3377" s="5">
        <f>E3377/D3377</f>
        <v>7.8947368421052633E-5</v>
      </c>
      <c r="P3377" s="6">
        <f>IF(E3377=0,0,E3377/L3377)</f>
        <v>15</v>
      </c>
      <c r="Q3377" t="str">
        <f>LEFT(N3377,FIND("/",N3377)-1)</f>
        <v>film &amp; video</v>
      </c>
      <c r="R3377" t="str">
        <f>RIGHT(N3377,LEN(N3377)-FIND("/",N3377))</f>
        <v>science fiction</v>
      </c>
      <c r="S3377" s="10">
        <f>(((J3377/60)/60)/24)+DATE(1970,1,1)</f>
        <v>41875.077546296299</v>
      </c>
      <c r="T3377" s="10">
        <f>(((I3377/60)/60)/24)+DATE(1970,1,1)</f>
        <v>41905.077546296299</v>
      </c>
      <c r="U3377" s="5">
        <f>P3377/3304</f>
        <v>4.5399515738498786E-3</v>
      </c>
      <c r="V3377" s="5">
        <f>L3377/26457</f>
        <v>7.5594360660694718E-5</v>
      </c>
    </row>
    <row r="3378" spans="1:22" ht="48" x14ac:dyDescent="0.2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5">
        <f>E3378/D3378</f>
        <v>8.5714285714285719E-3</v>
      </c>
      <c r="P3378" s="6">
        <f>IF(E3378=0,0,E3378/L3378)</f>
        <v>15</v>
      </c>
      <c r="Q3378" t="str">
        <f>LEFT(N3378,FIND("/",N3378)-1)</f>
        <v>music</v>
      </c>
      <c r="R3378" t="str">
        <f>RIGHT(N3378,LEN(N3378)-FIND("/",N3378))</f>
        <v>jazz</v>
      </c>
      <c r="S3378" s="10">
        <f>(((J3378/60)/60)/24)+DATE(1970,1,1)</f>
        <v>41194.109340277777</v>
      </c>
      <c r="T3378" s="10">
        <f>(((I3378/60)/60)/24)+DATE(1970,1,1)</f>
        <v>41254.151006944441</v>
      </c>
      <c r="U3378" s="5">
        <f>P3378/3304</f>
        <v>4.5399515738498786E-3</v>
      </c>
      <c r="V3378" s="5">
        <f>L3378/26457</f>
        <v>7.5594360660694718E-5</v>
      </c>
    </row>
    <row r="3379" spans="1:22" ht="48" x14ac:dyDescent="0.2">
      <c r="A3379">
        <v>1492</v>
      </c>
      <c r="B3379" s="3" t="s">
        <v>1493</v>
      </c>
      <c r="C3379" s="3" t="s">
        <v>5602</v>
      </c>
      <c r="D3379">
        <v>4000</v>
      </c>
      <c r="E3379">
        <v>30</v>
      </c>
      <c r="F3379" t="s">
        <v>8221</v>
      </c>
      <c r="G3379" t="s">
        <v>8224</v>
      </c>
      <c r="H3379" t="s">
        <v>8246</v>
      </c>
      <c r="I3379">
        <v>1308431646</v>
      </c>
      <c r="J3379">
        <v>1305839646</v>
      </c>
      <c r="K3379" t="b">
        <v>0</v>
      </c>
      <c r="L3379">
        <v>2</v>
      </c>
      <c r="M3379" t="b">
        <v>0</v>
      </c>
      <c r="N3379" t="s">
        <v>8275</v>
      </c>
      <c r="O3379" s="5">
        <f>E3379/D3379</f>
        <v>7.4999999999999997E-3</v>
      </c>
      <c r="P3379" s="6">
        <f>IF(E3379=0,0,E3379/L3379)</f>
        <v>15</v>
      </c>
      <c r="Q3379" t="str">
        <f>LEFT(N3379,FIND("/",N3379)-1)</f>
        <v>publishing</v>
      </c>
      <c r="R3379" t="str">
        <f>RIGHT(N3379,LEN(N3379)-FIND("/",N3379))</f>
        <v>fiction</v>
      </c>
      <c r="S3379" s="10">
        <f>(((J3379/60)/60)/24)+DATE(1970,1,1)</f>
        <v>40682.884791666671</v>
      </c>
      <c r="T3379" s="10">
        <f>(((I3379/60)/60)/24)+DATE(1970,1,1)</f>
        <v>40712.884791666671</v>
      </c>
      <c r="U3379" s="5">
        <f>P3379/3304</f>
        <v>4.5399515738498786E-3</v>
      </c>
      <c r="V3379" s="5">
        <f>L3379/26457</f>
        <v>7.5594360660694718E-5</v>
      </c>
    </row>
    <row r="3380" spans="1:22" ht="32" x14ac:dyDescent="0.2">
      <c r="A3380">
        <v>2408</v>
      </c>
      <c r="B3380" s="3" t="s">
        <v>2409</v>
      </c>
      <c r="C3380" s="3" t="s">
        <v>6518</v>
      </c>
      <c r="D3380">
        <v>15000</v>
      </c>
      <c r="E3380">
        <v>30</v>
      </c>
      <c r="F3380" t="s">
        <v>8221</v>
      </c>
      <c r="G3380" t="s">
        <v>8224</v>
      </c>
      <c r="H3380" t="s">
        <v>8246</v>
      </c>
      <c r="I3380">
        <v>1415247757</v>
      </c>
      <c r="J3380">
        <v>1412652157</v>
      </c>
      <c r="K3380" t="b">
        <v>0</v>
      </c>
      <c r="L3380">
        <v>2</v>
      </c>
      <c r="M3380" t="b">
        <v>0</v>
      </c>
      <c r="N3380" t="s">
        <v>8284</v>
      </c>
      <c r="O3380" s="5">
        <f>E3380/D3380</f>
        <v>2E-3</v>
      </c>
      <c r="P3380" s="6">
        <f>IF(E3380=0,0,E3380/L3380)</f>
        <v>15</v>
      </c>
      <c r="Q3380" t="str">
        <f>LEFT(N3380,FIND("/",N3380)-1)</f>
        <v>food</v>
      </c>
      <c r="R3380" t="str">
        <f>RIGHT(N3380,LEN(N3380)-FIND("/",N3380))</f>
        <v>food trucks</v>
      </c>
      <c r="S3380" s="10">
        <f>(((J3380/60)/60)/24)+DATE(1970,1,1)</f>
        <v>41919.140706018516</v>
      </c>
      <c r="T3380" s="10">
        <f>(((I3380/60)/60)/24)+DATE(1970,1,1)</f>
        <v>41949.182372685187</v>
      </c>
      <c r="U3380" s="5">
        <f>P3380/3304</f>
        <v>4.5399515738498786E-3</v>
      </c>
      <c r="V3380" s="5">
        <f>L3380/26457</f>
        <v>7.5594360660694718E-5</v>
      </c>
    </row>
    <row r="3381" spans="1:22" ht="48" x14ac:dyDescent="0.2">
      <c r="A3381">
        <v>2506</v>
      </c>
      <c r="B3381" s="3" t="s">
        <v>2506</v>
      </c>
      <c r="C3381" s="3" t="s">
        <v>6616</v>
      </c>
      <c r="D3381">
        <v>5000</v>
      </c>
      <c r="E3381">
        <v>30</v>
      </c>
      <c r="F3381" t="s">
        <v>8221</v>
      </c>
      <c r="G3381" t="s">
        <v>8225</v>
      </c>
      <c r="H3381" t="s">
        <v>8247</v>
      </c>
      <c r="I3381">
        <v>1443906000</v>
      </c>
      <c r="J3381">
        <v>1441955269</v>
      </c>
      <c r="K3381" t="b">
        <v>0</v>
      </c>
      <c r="L3381">
        <v>2</v>
      </c>
      <c r="M3381" t="b">
        <v>0</v>
      </c>
      <c r="N3381" t="s">
        <v>8299</v>
      </c>
      <c r="O3381" s="5">
        <f>E3381/D3381</f>
        <v>6.0000000000000001E-3</v>
      </c>
      <c r="P3381" s="6">
        <f>IF(E3381=0,0,E3381/L3381)</f>
        <v>15</v>
      </c>
      <c r="Q3381" t="str">
        <f>LEFT(N3381,FIND("/",N3381)-1)</f>
        <v>food</v>
      </c>
      <c r="R3381" t="str">
        <f>RIGHT(N3381,LEN(N3381)-FIND("/",N3381))</f>
        <v>restaurants</v>
      </c>
      <c r="S3381" s="10">
        <f>(((J3381/60)/60)/24)+DATE(1970,1,1)</f>
        <v>42258.297094907408</v>
      </c>
      <c r="T3381" s="10">
        <f>(((I3381/60)/60)/24)+DATE(1970,1,1)</f>
        <v>42280.875</v>
      </c>
      <c r="U3381" s="5">
        <f>P3381/3304</f>
        <v>4.5399515738498786E-3</v>
      </c>
      <c r="V3381" s="5">
        <f>L3381/26457</f>
        <v>7.5594360660694718E-5</v>
      </c>
    </row>
    <row r="3382" spans="1:22" ht="48" x14ac:dyDescent="0.2">
      <c r="A3382">
        <v>3647</v>
      </c>
      <c r="B3382" s="3" t="s">
        <v>3645</v>
      </c>
      <c r="C3382" s="3" t="s">
        <v>7757</v>
      </c>
      <c r="D3382">
        <v>500</v>
      </c>
      <c r="E3382">
        <v>30</v>
      </c>
      <c r="F3382" t="s">
        <v>8221</v>
      </c>
      <c r="G3382" t="s">
        <v>8225</v>
      </c>
      <c r="H3382" t="s">
        <v>8247</v>
      </c>
      <c r="I3382">
        <v>1475258327</v>
      </c>
      <c r="J3382">
        <v>1471370327</v>
      </c>
      <c r="K3382" t="b">
        <v>0</v>
      </c>
      <c r="L3382">
        <v>2</v>
      </c>
      <c r="M3382" t="b">
        <v>0</v>
      </c>
      <c r="N3382" t="s">
        <v>8305</v>
      </c>
      <c r="O3382" s="5">
        <f>E3382/D3382</f>
        <v>0.06</v>
      </c>
      <c r="P3382" s="6">
        <f>IF(E3382=0,0,E3382/L3382)</f>
        <v>15</v>
      </c>
      <c r="Q3382" t="str">
        <f>LEFT(N3382,FIND("/",N3382)-1)</f>
        <v>theater</v>
      </c>
      <c r="R3382" t="str">
        <f>RIGHT(N3382,LEN(N3382)-FIND("/",N3382))</f>
        <v>musical</v>
      </c>
      <c r="S3382" s="10">
        <f>(((J3382/60)/60)/24)+DATE(1970,1,1)</f>
        <v>42598.749155092592</v>
      </c>
      <c r="T3382" s="10">
        <f>(((I3382/60)/60)/24)+DATE(1970,1,1)</f>
        <v>42643.749155092592</v>
      </c>
      <c r="U3382" s="5">
        <f>P3382/3304</f>
        <v>4.5399515738498786E-3</v>
      </c>
      <c r="V3382" s="5">
        <f>L3382/26457</f>
        <v>7.5594360660694718E-5</v>
      </c>
    </row>
    <row r="3383" spans="1:22" ht="48" x14ac:dyDescent="0.2">
      <c r="A3383">
        <v>881</v>
      </c>
      <c r="B3383" s="3" t="s">
        <v>882</v>
      </c>
      <c r="C3383" s="3" t="s">
        <v>4991</v>
      </c>
      <c r="D3383">
        <v>3750</v>
      </c>
      <c r="E3383">
        <v>30</v>
      </c>
      <c r="F3383" t="s">
        <v>8221</v>
      </c>
      <c r="G3383" t="s">
        <v>8224</v>
      </c>
      <c r="H3383" t="s">
        <v>8246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8279</v>
      </c>
      <c r="O3383" s="5">
        <f>E3383/D3383</f>
        <v>8.0000000000000002E-3</v>
      </c>
      <c r="P3383" s="6">
        <f>IF(E3383=0,0,E3383/L3383)</f>
        <v>30</v>
      </c>
      <c r="Q3383" t="str">
        <f>LEFT(N3383,FIND("/",N3383)-1)</f>
        <v>music</v>
      </c>
      <c r="R3383" t="str">
        <f>RIGHT(N3383,LEN(N3383)-FIND("/",N3383))</f>
        <v>indie rock</v>
      </c>
      <c r="S3383" s="10">
        <f>(((J3383/60)/60)/24)+DATE(1970,1,1)</f>
        <v>40877.25099537037</v>
      </c>
      <c r="T3383" s="10">
        <f>(((I3383/60)/60)/24)+DATE(1970,1,1)</f>
        <v>40922.25099537037</v>
      </c>
      <c r="U3383" s="5">
        <f>P3383/3304</f>
        <v>9.0799031476997572E-3</v>
      </c>
      <c r="V3383" s="5">
        <f>L3383/26457</f>
        <v>3.7797180330347359E-5</v>
      </c>
    </row>
    <row r="3384" spans="1:22" ht="48" x14ac:dyDescent="0.2">
      <c r="A3384">
        <v>917</v>
      </c>
      <c r="B3384" s="3" t="s">
        <v>918</v>
      </c>
      <c r="C3384" s="3" t="s">
        <v>5027</v>
      </c>
      <c r="D3384">
        <v>5000</v>
      </c>
      <c r="E3384">
        <v>30</v>
      </c>
      <c r="F3384" t="s">
        <v>8221</v>
      </c>
      <c r="G3384" t="s">
        <v>8224</v>
      </c>
      <c r="H3384" t="s">
        <v>8246</v>
      </c>
      <c r="I3384">
        <v>1405305000</v>
      </c>
      <c r="J3384">
        <v>1402612730</v>
      </c>
      <c r="K3384" t="b">
        <v>0</v>
      </c>
      <c r="L3384">
        <v>1</v>
      </c>
      <c r="M3384" t="b">
        <v>0</v>
      </c>
      <c r="N3384" t="s">
        <v>8278</v>
      </c>
      <c r="O3384" s="5">
        <f>E3384/D3384</f>
        <v>6.0000000000000001E-3</v>
      </c>
      <c r="P3384" s="6">
        <f>IF(E3384=0,0,E3384/L3384)</f>
        <v>30</v>
      </c>
      <c r="Q3384" t="str">
        <f>LEFT(N3384,FIND("/",N3384)-1)</f>
        <v>music</v>
      </c>
      <c r="R3384" t="str">
        <f>RIGHT(N3384,LEN(N3384)-FIND("/",N3384))</f>
        <v>jazz</v>
      </c>
      <c r="S3384" s="10">
        <f>(((J3384/60)/60)/24)+DATE(1970,1,1)</f>
        <v>41802.94363425926</v>
      </c>
      <c r="T3384" s="10">
        <f>(((I3384/60)/60)/24)+DATE(1970,1,1)</f>
        <v>41834.104166666664</v>
      </c>
      <c r="U3384" s="5">
        <f>P3384/3304</f>
        <v>9.0799031476997572E-3</v>
      </c>
      <c r="V3384" s="5">
        <f>L3384/26457</f>
        <v>3.7797180330347359E-5</v>
      </c>
    </row>
    <row r="3385" spans="1:22" ht="48" x14ac:dyDescent="0.2">
      <c r="A3385">
        <v>1173</v>
      </c>
      <c r="B3385" s="3" t="s">
        <v>1174</v>
      </c>
      <c r="C3385" s="3" t="s">
        <v>5283</v>
      </c>
      <c r="D3385">
        <v>125000</v>
      </c>
      <c r="E3385">
        <v>30</v>
      </c>
      <c r="F3385" t="s">
        <v>8221</v>
      </c>
      <c r="G3385" t="s">
        <v>8224</v>
      </c>
      <c r="H3385" t="s">
        <v>8246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8284</v>
      </c>
      <c r="O3385" s="5">
        <f>E3385/D3385</f>
        <v>2.4000000000000001E-4</v>
      </c>
      <c r="P3385" s="6">
        <f>IF(E3385=0,0,E3385/L3385)</f>
        <v>30</v>
      </c>
      <c r="Q3385" t="str">
        <f>LEFT(N3385,FIND("/",N3385)-1)</f>
        <v>food</v>
      </c>
      <c r="R3385" t="str">
        <f>RIGHT(N3385,LEN(N3385)-FIND("/",N3385))</f>
        <v>food trucks</v>
      </c>
      <c r="S3385" s="10">
        <f>(((J3385/60)/60)/24)+DATE(1970,1,1)</f>
        <v>42184.185844907406</v>
      </c>
      <c r="T3385" s="10">
        <f>(((I3385/60)/60)/24)+DATE(1970,1,1)</f>
        <v>42219.185844907406</v>
      </c>
      <c r="U3385" s="5">
        <f>P3385/3304</f>
        <v>9.0799031476997572E-3</v>
      </c>
      <c r="V3385" s="5">
        <f>L3385/26457</f>
        <v>3.7797180330347359E-5</v>
      </c>
    </row>
    <row r="3386" spans="1:22" ht="48" x14ac:dyDescent="0.2">
      <c r="A3386">
        <v>2389</v>
      </c>
      <c r="B3386" s="3" t="s">
        <v>2390</v>
      </c>
      <c r="C3386" s="3" t="s">
        <v>6499</v>
      </c>
      <c r="D3386">
        <v>16000</v>
      </c>
      <c r="E3386">
        <v>30</v>
      </c>
      <c r="F3386" t="s">
        <v>8220</v>
      </c>
      <c r="G3386" t="s">
        <v>8230</v>
      </c>
      <c r="H3386" t="s">
        <v>8249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8272</v>
      </c>
      <c r="O3386" s="5">
        <f>E3386/D3386</f>
        <v>1.8749999999999999E-3</v>
      </c>
      <c r="P3386" s="6">
        <f>IF(E3386=0,0,E3386/L3386)</f>
        <v>30</v>
      </c>
      <c r="Q3386" t="str">
        <f>LEFT(N3386,FIND("/",N3386)-1)</f>
        <v>technology</v>
      </c>
      <c r="R3386" t="str">
        <f>RIGHT(N3386,LEN(N3386)-FIND("/",N3386))</f>
        <v>web</v>
      </c>
      <c r="S3386" s="10">
        <f>(((J3386/60)/60)/24)+DATE(1970,1,1)</f>
        <v>42179.653379629628</v>
      </c>
      <c r="T3386" s="10">
        <f>(((I3386/60)/60)/24)+DATE(1970,1,1)</f>
        <v>42210.915972222225</v>
      </c>
      <c r="U3386" s="5">
        <f>P3386/3304</f>
        <v>9.0799031476997572E-3</v>
      </c>
      <c r="V3386" s="5">
        <f>L3386/26457</f>
        <v>3.7797180330347359E-5</v>
      </c>
    </row>
    <row r="3387" spans="1:22" ht="48" x14ac:dyDescent="0.2">
      <c r="A3387">
        <v>2844</v>
      </c>
      <c r="B3387" s="3" t="s">
        <v>2844</v>
      </c>
      <c r="C3387" s="3" t="s">
        <v>6954</v>
      </c>
      <c r="D3387">
        <v>550</v>
      </c>
      <c r="E3387">
        <v>30</v>
      </c>
      <c r="F3387" t="s">
        <v>8221</v>
      </c>
      <c r="G3387" t="s">
        <v>8239</v>
      </c>
      <c r="H3387" t="s">
        <v>8249</v>
      </c>
      <c r="I3387">
        <v>1483535180</v>
      </c>
      <c r="J3387">
        <v>1480943180</v>
      </c>
      <c r="K3387" t="b">
        <v>0</v>
      </c>
      <c r="L3387">
        <v>1</v>
      </c>
      <c r="M3387" t="b">
        <v>0</v>
      </c>
      <c r="N3387" t="s">
        <v>8271</v>
      </c>
      <c r="O3387" s="5">
        <f>E3387/D3387</f>
        <v>5.4545454545454543E-2</v>
      </c>
      <c r="P3387" s="6">
        <f>IF(E3387=0,0,E3387/L3387)</f>
        <v>30</v>
      </c>
      <c r="Q3387" t="str">
        <f>LEFT(N3387,FIND("/",N3387)-1)</f>
        <v>theater</v>
      </c>
      <c r="R3387" t="str">
        <f>RIGHT(N3387,LEN(N3387)-FIND("/",N3387))</f>
        <v>plays</v>
      </c>
      <c r="S3387" s="10">
        <f>(((J3387/60)/60)/24)+DATE(1970,1,1)</f>
        <v>42709.546064814815</v>
      </c>
      <c r="T3387" s="10">
        <f>(((I3387/60)/60)/24)+DATE(1970,1,1)</f>
        <v>42739.546064814815</v>
      </c>
      <c r="U3387" s="5">
        <f>P3387/3304</f>
        <v>9.0799031476997572E-3</v>
      </c>
      <c r="V3387" s="5">
        <f>L3387/26457</f>
        <v>3.7797180330347359E-5</v>
      </c>
    </row>
    <row r="3388" spans="1:22" ht="48" x14ac:dyDescent="0.2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8282</v>
      </c>
      <c r="O3388" s="5">
        <f>E3388/D3388</f>
        <v>1.16E-4</v>
      </c>
      <c r="P3388" s="6">
        <f>IF(E3388=0,0,E3388/L3388)</f>
        <v>5.8</v>
      </c>
      <c r="Q3388" t="str">
        <f>LEFT(N3388,FIND("/",N3388)-1)</f>
        <v>games</v>
      </c>
      <c r="R3388" t="str">
        <f>RIGHT(N3388,LEN(N3388)-FIND("/",N3388))</f>
        <v>video games</v>
      </c>
      <c r="S3388" s="10">
        <f>(((J3388/60)/60)/24)+DATE(1970,1,1)</f>
        <v>42412.934212962966</v>
      </c>
      <c r="T3388" s="10">
        <f>(((I3388/60)/60)/24)+DATE(1970,1,1)</f>
        <v>42442.892546296294</v>
      </c>
      <c r="U3388" s="5">
        <f>P3388/3304</f>
        <v>1.7554479418886199E-3</v>
      </c>
      <c r="V3388" s="5">
        <f>L3388/26457</f>
        <v>1.8898590165173677E-4</v>
      </c>
    </row>
    <row r="3389" spans="1:22" ht="48" x14ac:dyDescent="0.2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8300</v>
      </c>
      <c r="O3389" s="5">
        <f>E3389/D3389</f>
        <v>1.1599999999999999</v>
      </c>
      <c r="P3389" s="6">
        <f>IF(E3389=0,0,E3389/L3389)</f>
        <v>7.25</v>
      </c>
      <c r="Q3389" t="str">
        <f>LEFT(N3389,FIND("/",N3389)-1)</f>
        <v>music</v>
      </c>
      <c r="R3389" t="str">
        <f>RIGHT(N3389,LEN(N3389)-FIND("/",N3389))</f>
        <v>classical music</v>
      </c>
      <c r="S3389" s="10">
        <f>(((J3389/60)/60)/24)+DATE(1970,1,1)</f>
        <v>41464.106087962966</v>
      </c>
      <c r="T3389" s="10">
        <f>(((I3389/60)/60)/24)+DATE(1970,1,1)</f>
        <v>41485.106087962966</v>
      </c>
      <c r="U3389" s="5">
        <f>P3389/3304</f>
        <v>2.1943099273607747E-3</v>
      </c>
      <c r="V3389" s="5">
        <f>L3389/26457</f>
        <v>1.5118872132138944E-4</v>
      </c>
    </row>
    <row r="3390" spans="1:22" ht="48" x14ac:dyDescent="0.2">
      <c r="A3390">
        <v>4019</v>
      </c>
      <c r="B3390" s="3" t="s">
        <v>4015</v>
      </c>
      <c r="C3390" s="3" t="s">
        <v>8124</v>
      </c>
      <c r="D3390">
        <v>3500</v>
      </c>
      <c r="E3390">
        <v>29</v>
      </c>
      <c r="F3390" t="s">
        <v>8221</v>
      </c>
      <c r="G3390" t="s">
        <v>8224</v>
      </c>
      <c r="H3390" t="s">
        <v>8246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8271</v>
      </c>
      <c r="O3390" s="5">
        <f>E3390/D3390</f>
        <v>8.2857142857142851E-3</v>
      </c>
      <c r="P3390" s="6">
        <f>IF(E3390=0,0,E3390/L3390)</f>
        <v>7.25</v>
      </c>
      <c r="Q3390" t="str">
        <f>LEFT(N3390,FIND("/",N3390)-1)</f>
        <v>theater</v>
      </c>
      <c r="R3390" t="str">
        <f>RIGHT(N3390,LEN(N3390)-FIND("/",N3390))</f>
        <v>plays</v>
      </c>
      <c r="S3390" s="10">
        <f>(((J3390/60)/60)/24)+DATE(1970,1,1)</f>
        <v>42417.675879629634</v>
      </c>
      <c r="T3390" s="10">
        <f>(((I3390/60)/60)/24)+DATE(1970,1,1)</f>
        <v>42475.686111111107</v>
      </c>
      <c r="U3390" s="5">
        <f>P3390/3304</f>
        <v>2.1943099273607747E-3</v>
      </c>
      <c r="V3390" s="5">
        <f>L3390/26457</f>
        <v>1.5118872132138944E-4</v>
      </c>
    </row>
    <row r="3391" spans="1:22" ht="48" x14ac:dyDescent="0.2">
      <c r="A3391">
        <v>2879</v>
      </c>
      <c r="B3391" s="3" t="s">
        <v>2879</v>
      </c>
      <c r="C3391" s="3" t="s">
        <v>6989</v>
      </c>
      <c r="D3391">
        <v>11200</v>
      </c>
      <c r="E3391">
        <v>29</v>
      </c>
      <c r="F3391" t="s">
        <v>8221</v>
      </c>
      <c r="G3391" t="s">
        <v>8224</v>
      </c>
      <c r="H3391" t="s">
        <v>8246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8271</v>
      </c>
      <c r="O3391" s="5">
        <f>E3391/D3391</f>
        <v>2.5892857142857141E-3</v>
      </c>
      <c r="P3391" s="6">
        <f>IF(E3391=0,0,E3391/L3391)</f>
        <v>29</v>
      </c>
      <c r="Q3391" t="str">
        <f>LEFT(N3391,FIND("/",N3391)-1)</f>
        <v>theater</v>
      </c>
      <c r="R3391" t="str">
        <f>RIGHT(N3391,LEN(N3391)-FIND("/",N3391))</f>
        <v>plays</v>
      </c>
      <c r="S3391" s="10">
        <f>(((J3391/60)/60)/24)+DATE(1970,1,1)</f>
        <v>42359.725243055553</v>
      </c>
      <c r="T3391" s="10">
        <f>(((I3391/60)/60)/24)+DATE(1970,1,1)</f>
        <v>42389.725243055553</v>
      </c>
      <c r="U3391" s="5">
        <f>P3391/3304</f>
        <v>8.7772397094430989E-3</v>
      </c>
      <c r="V3391" s="5">
        <f>L3391/26457</f>
        <v>3.7797180330347359E-5</v>
      </c>
    </row>
    <row r="3392" spans="1:22" ht="32" x14ac:dyDescent="0.2">
      <c r="A3392">
        <v>1579</v>
      </c>
      <c r="B3392" s="3" t="s">
        <v>1580</v>
      </c>
      <c r="C3392" s="3" t="s">
        <v>5689</v>
      </c>
      <c r="D3392">
        <v>3333</v>
      </c>
      <c r="E3392">
        <v>28</v>
      </c>
      <c r="F3392" t="s">
        <v>8220</v>
      </c>
      <c r="G3392" t="s">
        <v>8224</v>
      </c>
      <c r="H3392" t="s">
        <v>8246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8290</v>
      </c>
      <c r="O3392" s="5">
        <f>E3392/D3392</f>
        <v>8.4008400840084006E-3</v>
      </c>
      <c r="P3392" s="6">
        <f>IF(E3392=0,0,E3392/L3392)</f>
        <v>14</v>
      </c>
      <c r="Q3392" t="str">
        <f>LEFT(N3392,FIND("/",N3392)-1)</f>
        <v>publishing</v>
      </c>
      <c r="R3392" t="str">
        <f>RIGHT(N3392,LEN(N3392)-FIND("/",N3392))</f>
        <v>art books</v>
      </c>
      <c r="S3392" s="10">
        <f>(((J3392/60)/60)/24)+DATE(1970,1,1)</f>
        <v>41481.996423611112</v>
      </c>
      <c r="T3392" s="10">
        <f>(((I3392/60)/60)/24)+DATE(1970,1,1)</f>
        <v>41514.996423611112</v>
      </c>
      <c r="U3392" s="5">
        <f>P3392/3304</f>
        <v>4.2372881355932203E-3</v>
      </c>
      <c r="V3392" s="5">
        <f>L3392/26457</f>
        <v>7.5594360660694718E-5</v>
      </c>
    </row>
    <row r="3393" spans="1:22" ht="48" x14ac:dyDescent="0.2">
      <c r="A3393">
        <v>1312</v>
      </c>
      <c r="B3393" s="3" t="s">
        <v>1313</v>
      </c>
      <c r="C3393" s="3" t="s">
        <v>5422</v>
      </c>
      <c r="D3393">
        <v>4600</v>
      </c>
      <c r="E3393">
        <v>28</v>
      </c>
      <c r="F3393" t="s">
        <v>8220</v>
      </c>
      <c r="G3393" t="s">
        <v>8224</v>
      </c>
      <c r="H3393" t="s">
        <v>8246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8273</v>
      </c>
      <c r="O3393" s="5">
        <f>E3393/D3393</f>
        <v>6.0869565217391303E-3</v>
      </c>
      <c r="P3393" s="6">
        <f>IF(E3393=0,0,E3393/L3393)</f>
        <v>28</v>
      </c>
      <c r="Q3393" t="str">
        <f>LEFT(N3393,FIND("/",N3393)-1)</f>
        <v>technology</v>
      </c>
      <c r="R3393" t="str">
        <f>RIGHT(N3393,LEN(N3393)-FIND("/",N3393))</f>
        <v>wearables</v>
      </c>
      <c r="S3393" s="10">
        <f>(((J3393/60)/60)/24)+DATE(1970,1,1)</f>
        <v>42082.702800925923</v>
      </c>
      <c r="T3393" s="10">
        <f>(((I3393/60)/60)/24)+DATE(1970,1,1)</f>
        <v>42112.702800925923</v>
      </c>
      <c r="U3393" s="5">
        <f>P3393/3304</f>
        <v>8.4745762711864406E-3</v>
      </c>
      <c r="V3393" s="5">
        <f>L3393/26457</f>
        <v>3.7797180330347359E-5</v>
      </c>
    </row>
    <row r="3394" spans="1:22" ht="32" x14ac:dyDescent="0.2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5">
        <f>E3394/D3394</f>
        <v>6.7499999999999999E-3</v>
      </c>
      <c r="P3394" s="6">
        <f>IF(E3394=0,0,E3394/L3394)</f>
        <v>6.75</v>
      </c>
      <c r="Q3394" t="str">
        <f>LEFT(N3394,FIND("/",N3394)-1)</f>
        <v>theater</v>
      </c>
      <c r="R3394" t="str">
        <f>RIGHT(N3394,LEN(N3394)-FIND("/",N3394))</f>
        <v>plays</v>
      </c>
      <c r="S3394" s="10">
        <f>(((J3394/60)/60)/24)+DATE(1970,1,1)</f>
        <v>41833.951516203706</v>
      </c>
      <c r="T3394" s="10">
        <f>(((I3394/60)/60)/24)+DATE(1970,1,1)</f>
        <v>41863.951516203706</v>
      </c>
      <c r="U3394" s="5">
        <f>P3394/3304</f>
        <v>2.0429782082324456E-3</v>
      </c>
      <c r="V3394" s="5">
        <f>L3394/26457</f>
        <v>1.5118872132138944E-4</v>
      </c>
    </row>
    <row r="3395" spans="1:22" ht="48" x14ac:dyDescent="0.2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5">
        <f>E3395/D3395</f>
        <v>3.2512500000000002E-3</v>
      </c>
      <c r="P3395" s="6">
        <f>IF(E3395=0,0,E3395/L3395)</f>
        <v>13.005000000000001</v>
      </c>
      <c r="Q3395" t="str">
        <f>LEFT(N3395,FIND("/",N3395)-1)</f>
        <v>food</v>
      </c>
      <c r="R3395" t="str">
        <f>RIGHT(N3395,LEN(N3395)-FIND("/",N3395))</f>
        <v>food trucks</v>
      </c>
      <c r="S3395" s="10">
        <f>(((J3395/60)/60)/24)+DATE(1970,1,1)</f>
        <v>41787.898240740738</v>
      </c>
      <c r="T3395" s="10">
        <f>(((I3395/60)/60)/24)+DATE(1970,1,1)</f>
        <v>41817.898240740738</v>
      </c>
      <c r="U3395" s="5">
        <f>P3395/3304</f>
        <v>3.9361380145278456E-3</v>
      </c>
      <c r="V3395" s="5">
        <f>L3395/26457</f>
        <v>7.5594360660694718E-5</v>
      </c>
    </row>
    <row r="3396" spans="1:22" ht="32" x14ac:dyDescent="0.2">
      <c r="A3396">
        <v>3124</v>
      </c>
      <c r="B3396" s="3" t="s">
        <v>3124</v>
      </c>
      <c r="C3396" s="3" t="s">
        <v>7234</v>
      </c>
      <c r="D3396">
        <v>800000</v>
      </c>
      <c r="E3396">
        <v>26</v>
      </c>
      <c r="F3396" t="s">
        <v>8220</v>
      </c>
      <c r="G3396" t="s">
        <v>8224</v>
      </c>
      <c r="H3396" t="s">
        <v>8246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8303</v>
      </c>
      <c r="O3396" s="5">
        <f>E3396/D3396</f>
        <v>3.2499999999999997E-5</v>
      </c>
      <c r="P3396" s="6">
        <f>IF(E3396=0,0,E3396/L3396)</f>
        <v>6.5</v>
      </c>
      <c r="Q3396" t="str">
        <f>LEFT(N3396,FIND("/",N3396)-1)</f>
        <v>theater</v>
      </c>
      <c r="R3396" t="str">
        <f>RIGHT(N3396,LEN(N3396)-FIND("/",N3396))</f>
        <v>spaces</v>
      </c>
      <c r="S3396" s="10">
        <f>(((J3396/60)/60)/24)+DATE(1970,1,1)</f>
        <v>41977.780104166668</v>
      </c>
      <c r="T3396" s="10">
        <f>(((I3396/60)/60)/24)+DATE(1970,1,1)</f>
        <v>42037.780104166668</v>
      </c>
      <c r="U3396" s="5">
        <f>P3396/3304</f>
        <v>1.967312348668281E-3</v>
      </c>
      <c r="V3396" s="5">
        <f>L3396/26457</f>
        <v>1.5118872132138944E-4</v>
      </c>
    </row>
    <row r="3397" spans="1:22" ht="48" x14ac:dyDescent="0.2">
      <c r="A3397">
        <v>453</v>
      </c>
      <c r="B3397" s="3" t="s">
        <v>454</v>
      </c>
      <c r="C3397" s="3" t="s">
        <v>4563</v>
      </c>
      <c r="D3397">
        <v>94875</v>
      </c>
      <c r="E3397">
        <v>26</v>
      </c>
      <c r="F3397" t="s">
        <v>8221</v>
      </c>
      <c r="G3397" t="s">
        <v>8224</v>
      </c>
      <c r="H3397" t="s">
        <v>8246</v>
      </c>
      <c r="I3397">
        <v>1424375279</v>
      </c>
      <c r="J3397">
        <v>1422992879</v>
      </c>
      <c r="K3397" t="b">
        <v>0</v>
      </c>
      <c r="L3397">
        <v>2</v>
      </c>
      <c r="M3397" t="b">
        <v>0</v>
      </c>
      <c r="N3397" t="s">
        <v>8270</v>
      </c>
      <c r="O3397" s="5">
        <f>E3397/D3397</f>
        <v>2.740447957839262E-4</v>
      </c>
      <c r="P3397" s="6">
        <f>IF(E3397=0,0,E3397/L3397)</f>
        <v>13</v>
      </c>
      <c r="Q3397" t="str">
        <f>LEFT(N3397,FIND("/",N3397)-1)</f>
        <v>film &amp; video</v>
      </c>
      <c r="R3397" t="str">
        <f>RIGHT(N3397,LEN(N3397)-FIND("/",N3397))</f>
        <v>animation</v>
      </c>
      <c r="S3397" s="10">
        <f>(((J3397/60)/60)/24)+DATE(1970,1,1)</f>
        <v>42038.824988425928</v>
      </c>
      <c r="T3397" s="10">
        <f>(((I3397/60)/60)/24)+DATE(1970,1,1)</f>
        <v>42054.824988425928</v>
      </c>
      <c r="U3397" s="5">
        <f>P3397/3304</f>
        <v>3.934624697336562E-3</v>
      </c>
      <c r="V3397" s="5">
        <f>L3397/26457</f>
        <v>7.5594360660694718E-5</v>
      </c>
    </row>
    <row r="3398" spans="1:22" ht="32" x14ac:dyDescent="0.2">
      <c r="A3398">
        <v>594</v>
      </c>
      <c r="B3398" s="3" t="s">
        <v>595</v>
      </c>
      <c r="C3398" s="3" t="s">
        <v>4704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1460832206</v>
      </c>
      <c r="J3398">
        <v>1458240206</v>
      </c>
      <c r="K3398" t="b">
        <v>0</v>
      </c>
      <c r="L3398">
        <v>2</v>
      </c>
      <c r="M3398" t="b">
        <v>0</v>
      </c>
      <c r="N3398" t="s">
        <v>8272</v>
      </c>
      <c r="O3398" s="5">
        <f>E3398/D3398</f>
        <v>1.0399999999999999E-3</v>
      </c>
      <c r="P3398" s="6">
        <f>IF(E3398=0,0,E3398/L3398)</f>
        <v>13</v>
      </c>
      <c r="Q3398" t="str">
        <f>LEFT(N3398,FIND("/",N3398)-1)</f>
        <v>technology</v>
      </c>
      <c r="R3398" t="str">
        <f>RIGHT(N3398,LEN(N3398)-FIND("/",N3398))</f>
        <v>web</v>
      </c>
      <c r="S3398" s="10">
        <f>(((J3398/60)/60)/24)+DATE(1970,1,1)</f>
        <v>42446.780162037037</v>
      </c>
      <c r="T3398" s="10">
        <f>(((I3398/60)/60)/24)+DATE(1970,1,1)</f>
        <v>42476.780162037037</v>
      </c>
      <c r="U3398" s="5">
        <f>P3398/3304</f>
        <v>3.934624697336562E-3</v>
      </c>
      <c r="V3398" s="5">
        <f>L3398/26457</f>
        <v>7.5594360660694718E-5</v>
      </c>
    </row>
    <row r="3399" spans="1:22" ht="48" x14ac:dyDescent="0.2">
      <c r="A3399">
        <v>990</v>
      </c>
      <c r="B3399" s="3" t="s">
        <v>991</v>
      </c>
      <c r="C3399" s="3" t="s">
        <v>5100</v>
      </c>
      <c r="D3399">
        <v>25000</v>
      </c>
      <c r="E3399">
        <v>26</v>
      </c>
      <c r="F3399" t="s">
        <v>8221</v>
      </c>
      <c r="G3399" t="s">
        <v>8224</v>
      </c>
      <c r="H3399" t="s">
        <v>8246</v>
      </c>
      <c r="I3399">
        <v>1409770164</v>
      </c>
      <c r="J3399">
        <v>1407178164</v>
      </c>
      <c r="K3399" t="b">
        <v>0</v>
      </c>
      <c r="L3399">
        <v>2</v>
      </c>
      <c r="M3399" t="b">
        <v>0</v>
      </c>
      <c r="N3399" t="s">
        <v>8273</v>
      </c>
      <c r="O3399" s="5">
        <f>E3399/D3399</f>
        <v>1.0399999999999999E-3</v>
      </c>
      <c r="P3399" s="6">
        <f>IF(E3399=0,0,E3399/L3399)</f>
        <v>13</v>
      </c>
      <c r="Q3399" t="str">
        <f>LEFT(N3399,FIND("/",N3399)-1)</f>
        <v>technology</v>
      </c>
      <c r="R3399" t="str">
        <f>RIGHT(N3399,LEN(N3399)-FIND("/",N3399))</f>
        <v>wearables</v>
      </c>
      <c r="S3399" s="10">
        <f>(((J3399/60)/60)/24)+DATE(1970,1,1)</f>
        <v>41855.784305555557</v>
      </c>
      <c r="T3399" s="10">
        <f>(((I3399/60)/60)/24)+DATE(1970,1,1)</f>
        <v>41885.784305555557</v>
      </c>
      <c r="U3399" s="5">
        <f>P3399/3304</f>
        <v>3.934624697336562E-3</v>
      </c>
      <c r="V3399" s="5">
        <f>L3399/26457</f>
        <v>7.5594360660694718E-5</v>
      </c>
    </row>
    <row r="3400" spans="1:22" ht="48" x14ac:dyDescent="0.2">
      <c r="A3400">
        <v>1422</v>
      </c>
      <c r="B3400" s="3" t="s">
        <v>1423</v>
      </c>
      <c r="C3400" s="3" t="s">
        <v>5532</v>
      </c>
      <c r="D3400">
        <v>25000</v>
      </c>
      <c r="E3400">
        <v>26</v>
      </c>
      <c r="F3400" t="s">
        <v>8221</v>
      </c>
      <c r="G3400" t="s">
        <v>8228</v>
      </c>
      <c r="H3400" t="s">
        <v>8250</v>
      </c>
      <c r="I3400">
        <v>1474436704</v>
      </c>
      <c r="J3400">
        <v>1471844704</v>
      </c>
      <c r="K3400" t="b">
        <v>0</v>
      </c>
      <c r="L3400">
        <v>2</v>
      </c>
      <c r="M3400" t="b">
        <v>0</v>
      </c>
      <c r="N3400" t="s">
        <v>8287</v>
      </c>
      <c r="O3400" s="5">
        <f>E3400/D3400</f>
        <v>1.0399999999999999E-3</v>
      </c>
      <c r="P3400" s="6">
        <f>IF(E3400=0,0,E3400/L3400)</f>
        <v>13</v>
      </c>
      <c r="Q3400" t="str">
        <f>LEFT(N3400,FIND("/",N3400)-1)</f>
        <v>publishing</v>
      </c>
      <c r="R3400" t="str">
        <f>RIGHT(N3400,LEN(N3400)-FIND("/",N3400))</f>
        <v>translations</v>
      </c>
      <c r="S3400" s="10">
        <f>(((J3400/60)/60)/24)+DATE(1970,1,1)</f>
        <v>42604.239629629628</v>
      </c>
      <c r="T3400" s="10">
        <f>(((I3400/60)/60)/24)+DATE(1970,1,1)</f>
        <v>42634.239629629628</v>
      </c>
      <c r="U3400" s="5">
        <f>P3400/3304</f>
        <v>3.934624697336562E-3</v>
      </c>
      <c r="V3400" s="5">
        <f>L3400/26457</f>
        <v>7.5594360660694718E-5</v>
      </c>
    </row>
    <row r="3401" spans="1:22" ht="48" x14ac:dyDescent="0.2">
      <c r="A3401">
        <v>1874</v>
      </c>
      <c r="B3401" s="3" t="s">
        <v>1875</v>
      </c>
      <c r="C3401" s="3" t="s">
        <v>5984</v>
      </c>
      <c r="D3401">
        <v>160000</v>
      </c>
      <c r="E3401">
        <v>26</v>
      </c>
      <c r="F3401" t="s">
        <v>8221</v>
      </c>
      <c r="G3401" t="s">
        <v>8224</v>
      </c>
      <c r="H3401" t="s">
        <v>8246</v>
      </c>
      <c r="I3401">
        <v>1467155733</v>
      </c>
      <c r="J3401">
        <v>1465427733</v>
      </c>
      <c r="K3401" t="b">
        <v>0</v>
      </c>
      <c r="L3401">
        <v>2</v>
      </c>
      <c r="M3401" t="b">
        <v>0</v>
      </c>
      <c r="N3401" t="s">
        <v>8283</v>
      </c>
      <c r="O3401" s="5">
        <f>E3401/D3401</f>
        <v>1.6249999999999999E-4</v>
      </c>
      <c r="P3401" s="6">
        <f>IF(E3401=0,0,E3401/L3401)</f>
        <v>13</v>
      </c>
      <c r="Q3401" t="str">
        <f>LEFT(N3401,FIND("/",N3401)-1)</f>
        <v>games</v>
      </c>
      <c r="R3401" t="str">
        <f>RIGHT(N3401,LEN(N3401)-FIND("/",N3401))</f>
        <v>mobile games</v>
      </c>
      <c r="S3401" s="10">
        <f>(((J3401/60)/60)/24)+DATE(1970,1,1)</f>
        <v>42529.969131944439</v>
      </c>
      <c r="T3401" s="10">
        <f>(((I3401/60)/60)/24)+DATE(1970,1,1)</f>
        <v>42549.969131944439</v>
      </c>
      <c r="U3401" s="5">
        <f>P3401/3304</f>
        <v>3.934624697336562E-3</v>
      </c>
      <c r="V3401" s="5">
        <f>L3401/26457</f>
        <v>7.5594360660694718E-5</v>
      </c>
    </row>
    <row r="3402" spans="1:22" ht="64" x14ac:dyDescent="0.2">
      <c r="A3402">
        <v>2159</v>
      </c>
      <c r="B3402" s="3" t="s">
        <v>2160</v>
      </c>
      <c r="C3402" s="3" t="s">
        <v>6269</v>
      </c>
      <c r="D3402">
        <v>3600</v>
      </c>
      <c r="E3402">
        <v>26</v>
      </c>
      <c r="F3402" t="s">
        <v>8221</v>
      </c>
      <c r="G3402" t="s">
        <v>8224</v>
      </c>
      <c r="H3402" t="s">
        <v>8246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8282</v>
      </c>
      <c r="O3402" s="5">
        <f>E3402/D3402</f>
        <v>7.2222222222222219E-3</v>
      </c>
      <c r="P3402" s="6">
        <f>IF(E3402=0,0,E3402/L3402)</f>
        <v>13</v>
      </c>
      <c r="Q3402" t="str">
        <f>LEFT(N3402,FIND("/",N3402)-1)</f>
        <v>games</v>
      </c>
      <c r="R3402" t="str">
        <f>RIGHT(N3402,LEN(N3402)-FIND("/",N3402))</f>
        <v>video games</v>
      </c>
      <c r="S3402" s="10">
        <f>(((J3402/60)/60)/24)+DATE(1970,1,1)</f>
        <v>40710.731180555551</v>
      </c>
      <c r="T3402" s="10">
        <f>(((I3402/60)/60)/24)+DATE(1970,1,1)</f>
        <v>40740.731180555551</v>
      </c>
      <c r="U3402" s="5">
        <f>P3402/3304</f>
        <v>3.934624697336562E-3</v>
      </c>
      <c r="V3402" s="5">
        <f>L3402/26457</f>
        <v>7.5594360660694718E-5</v>
      </c>
    </row>
    <row r="3403" spans="1:22" ht="48" x14ac:dyDescent="0.2">
      <c r="A3403">
        <v>2434</v>
      </c>
      <c r="B3403" s="3" t="s">
        <v>2435</v>
      </c>
      <c r="C3403" s="3" t="s">
        <v>6544</v>
      </c>
      <c r="D3403">
        <v>20000</v>
      </c>
      <c r="E3403">
        <v>26</v>
      </c>
      <c r="F3403" t="s">
        <v>8221</v>
      </c>
      <c r="G3403" t="s">
        <v>8224</v>
      </c>
      <c r="H3403" t="s">
        <v>8246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8284</v>
      </c>
      <c r="O3403" s="5">
        <f>E3403/D3403</f>
        <v>1.2999999999999999E-3</v>
      </c>
      <c r="P3403" s="6">
        <f>IF(E3403=0,0,E3403/L3403)</f>
        <v>13</v>
      </c>
      <c r="Q3403" t="str">
        <f>LEFT(N3403,FIND("/",N3403)-1)</f>
        <v>food</v>
      </c>
      <c r="R3403" t="str">
        <f>RIGHT(N3403,LEN(N3403)-FIND("/",N3403))</f>
        <v>food trucks</v>
      </c>
      <c r="S3403" s="10">
        <f>(((J3403/60)/60)/24)+DATE(1970,1,1)</f>
        <v>42180.18604166666</v>
      </c>
      <c r="T3403" s="10">
        <f>(((I3403/60)/60)/24)+DATE(1970,1,1)</f>
        <v>42220.18604166666</v>
      </c>
      <c r="U3403" s="5">
        <f>P3403/3304</f>
        <v>3.934624697336562E-3</v>
      </c>
      <c r="V3403" s="5">
        <f>L3403/26457</f>
        <v>7.5594360660694718E-5</v>
      </c>
    </row>
    <row r="3404" spans="1:22" ht="48" x14ac:dyDescent="0.2">
      <c r="A3404">
        <v>2591</v>
      </c>
      <c r="B3404" s="3" t="s">
        <v>2591</v>
      </c>
      <c r="C3404" s="3" t="s">
        <v>6701</v>
      </c>
      <c r="D3404">
        <v>1500</v>
      </c>
      <c r="E3404">
        <v>26</v>
      </c>
      <c r="F3404" t="s">
        <v>8221</v>
      </c>
      <c r="G3404" t="s">
        <v>8224</v>
      </c>
      <c r="H3404" t="s">
        <v>8246</v>
      </c>
      <c r="I3404">
        <v>1457901924</v>
      </c>
      <c r="J3404">
        <v>1452721524</v>
      </c>
      <c r="K3404" t="b">
        <v>0</v>
      </c>
      <c r="L3404">
        <v>2</v>
      </c>
      <c r="M3404" t="b">
        <v>0</v>
      </c>
      <c r="N3404" t="s">
        <v>8284</v>
      </c>
      <c r="O3404" s="5">
        <f>E3404/D3404</f>
        <v>1.7333333333333333E-2</v>
      </c>
      <c r="P3404" s="6">
        <f>IF(E3404=0,0,E3404/L3404)</f>
        <v>13</v>
      </c>
      <c r="Q3404" t="str">
        <f>LEFT(N3404,FIND("/",N3404)-1)</f>
        <v>food</v>
      </c>
      <c r="R3404" t="str">
        <f>RIGHT(N3404,LEN(N3404)-FIND("/",N3404))</f>
        <v>food trucks</v>
      </c>
      <c r="S3404" s="10">
        <f>(((J3404/60)/60)/24)+DATE(1970,1,1)</f>
        <v>42382.906527777777</v>
      </c>
      <c r="T3404" s="10">
        <f>(((I3404/60)/60)/24)+DATE(1970,1,1)</f>
        <v>42442.864861111113</v>
      </c>
      <c r="U3404" s="5">
        <f>P3404/3304</f>
        <v>3.934624697336562E-3</v>
      </c>
      <c r="V3404" s="5">
        <f>L3404/26457</f>
        <v>7.5594360660694718E-5</v>
      </c>
    </row>
    <row r="3405" spans="1:22" ht="16" x14ac:dyDescent="0.2">
      <c r="A3405">
        <v>3108</v>
      </c>
      <c r="B3405" s="3" t="s">
        <v>3108</v>
      </c>
      <c r="C3405" s="3" t="s">
        <v>7218</v>
      </c>
      <c r="D3405">
        <v>50000</v>
      </c>
      <c r="E3405">
        <v>26</v>
      </c>
      <c r="F3405" t="s">
        <v>8221</v>
      </c>
      <c r="G3405" t="s">
        <v>8224</v>
      </c>
      <c r="H3405" t="s">
        <v>8246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8303</v>
      </c>
      <c r="O3405" s="5">
        <f>E3405/D3405</f>
        <v>5.1999999999999995E-4</v>
      </c>
      <c r="P3405" s="6">
        <f>IF(E3405=0,0,E3405/L3405)</f>
        <v>13</v>
      </c>
      <c r="Q3405" t="str">
        <f>LEFT(N3405,FIND("/",N3405)-1)</f>
        <v>theater</v>
      </c>
      <c r="R3405" t="str">
        <f>RIGHT(N3405,LEN(N3405)-FIND("/",N3405))</f>
        <v>spaces</v>
      </c>
      <c r="S3405" s="10">
        <f>(((J3405/60)/60)/24)+DATE(1970,1,1)</f>
        <v>42062.680486111116</v>
      </c>
      <c r="T3405" s="10">
        <f>(((I3405/60)/60)/24)+DATE(1970,1,1)</f>
        <v>42122.638819444444</v>
      </c>
      <c r="U3405" s="5">
        <f>P3405/3304</f>
        <v>3.934624697336562E-3</v>
      </c>
      <c r="V3405" s="5">
        <f>L3405/26457</f>
        <v>7.5594360660694718E-5</v>
      </c>
    </row>
    <row r="3406" spans="1:22" ht="32" x14ac:dyDescent="0.2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5">
        <f>E3406/D3406</f>
        <v>2.5999999999999998E-4</v>
      </c>
      <c r="P3406" s="6">
        <f>IF(E3406=0,0,E3406/L3406)</f>
        <v>13</v>
      </c>
      <c r="Q3406" t="str">
        <f>LEFT(N3406,FIND("/",N3406)-1)</f>
        <v>theater</v>
      </c>
      <c r="R3406" t="str">
        <f>RIGHT(N3406,LEN(N3406)-FIND("/",N3406))</f>
        <v>plays</v>
      </c>
      <c r="S3406" s="10">
        <f>(((J3406/60)/60)/24)+DATE(1970,1,1)</f>
        <v>41848.84002314815</v>
      </c>
      <c r="T3406" s="10">
        <f>(((I3406/60)/60)/24)+DATE(1970,1,1)</f>
        <v>41883.84002314815</v>
      </c>
      <c r="U3406" s="5">
        <f>P3406/3304</f>
        <v>3.934624697336562E-3</v>
      </c>
      <c r="V3406" s="5">
        <f>L3406/26457</f>
        <v>7.5594360660694718E-5</v>
      </c>
    </row>
    <row r="3407" spans="1:22" ht="48" x14ac:dyDescent="0.2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5">
        <f>E3407/D3407</f>
        <v>1.2999999999999999E-2</v>
      </c>
      <c r="P3407" s="6">
        <f>IF(E3407=0,0,E3407/L3407)</f>
        <v>13</v>
      </c>
      <c r="Q3407" t="str">
        <f>LEFT(N3407,FIND("/",N3407)-1)</f>
        <v>theater</v>
      </c>
      <c r="R3407" t="str">
        <f>RIGHT(N3407,LEN(N3407)-FIND("/",N3407))</f>
        <v>plays</v>
      </c>
      <c r="S3407" s="10">
        <f>(((J3407/60)/60)/24)+DATE(1970,1,1)</f>
        <v>42021.301192129627</v>
      </c>
      <c r="T3407" s="10">
        <f>(((I3407/60)/60)/24)+DATE(1970,1,1)</f>
        <v>42051.301192129627</v>
      </c>
      <c r="U3407" s="5">
        <f>P3407/3304</f>
        <v>3.934624697336562E-3</v>
      </c>
      <c r="V3407" s="5">
        <f>L3407/26457</f>
        <v>7.5594360660694718E-5</v>
      </c>
    </row>
    <row r="3408" spans="1:22" ht="48" x14ac:dyDescent="0.2">
      <c r="A3408">
        <v>1819</v>
      </c>
      <c r="B3408" s="3" t="s">
        <v>1820</v>
      </c>
      <c r="C3408" s="3" t="s">
        <v>5929</v>
      </c>
      <c r="D3408">
        <v>1200</v>
      </c>
      <c r="E3408">
        <v>25</v>
      </c>
      <c r="F3408" t="s">
        <v>8221</v>
      </c>
      <c r="G3408" t="s">
        <v>8224</v>
      </c>
      <c r="H3408" t="s">
        <v>8246</v>
      </c>
      <c r="I3408">
        <v>1406743396</v>
      </c>
      <c r="J3408">
        <v>1404151396</v>
      </c>
      <c r="K3408" t="b">
        <v>0</v>
      </c>
      <c r="L3408">
        <v>4</v>
      </c>
      <c r="M3408" t="b">
        <v>0</v>
      </c>
      <c r="N3408" t="s">
        <v>8285</v>
      </c>
      <c r="O3408" s="5">
        <f>E3408/D3408</f>
        <v>2.0833333333333332E-2</v>
      </c>
      <c r="P3408" s="6">
        <f>IF(E3408=0,0,E3408/L3408)</f>
        <v>6.25</v>
      </c>
      <c r="Q3408" t="str">
        <f>LEFT(N3408,FIND("/",N3408)-1)</f>
        <v>photography</v>
      </c>
      <c r="R3408" t="str">
        <f>RIGHT(N3408,LEN(N3408)-FIND("/",N3408))</f>
        <v>photobooks</v>
      </c>
      <c r="S3408" s="10">
        <f>(((J3408/60)/60)/24)+DATE(1970,1,1)</f>
        <v>41820.752268518518</v>
      </c>
      <c r="T3408" s="10">
        <f>(((I3408/60)/60)/24)+DATE(1970,1,1)</f>
        <v>41850.752268518518</v>
      </c>
      <c r="U3408" s="5">
        <f>P3408/3304</f>
        <v>1.8916464891041162E-3</v>
      </c>
      <c r="V3408" s="5">
        <f>L3408/26457</f>
        <v>1.5118872132138944E-4</v>
      </c>
    </row>
    <row r="3409" spans="1:22" ht="48" x14ac:dyDescent="0.2">
      <c r="A3409">
        <v>2131</v>
      </c>
      <c r="B3409" s="3" t="s">
        <v>2132</v>
      </c>
      <c r="C3409" s="3" t="s">
        <v>6241</v>
      </c>
      <c r="D3409">
        <v>500</v>
      </c>
      <c r="E3409">
        <v>25</v>
      </c>
      <c r="F3409" t="s">
        <v>8221</v>
      </c>
      <c r="G3409" t="s">
        <v>8224</v>
      </c>
      <c r="H3409" t="s">
        <v>8246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8282</v>
      </c>
      <c r="O3409" s="5">
        <f>E3409/D3409</f>
        <v>0.05</v>
      </c>
      <c r="P3409" s="6">
        <f>IF(E3409=0,0,E3409/L3409)</f>
        <v>8.3333333333333339</v>
      </c>
      <c r="Q3409" t="str">
        <f>LEFT(N3409,FIND("/",N3409)-1)</f>
        <v>games</v>
      </c>
      <c r="R3409" t="str">
        <f>RIGHT(N3409,LEN(N3409)-FIND("/",N3409))</f>
        <v>video games</v>
      </c>
      <c r="S3409" s="10">
        <f>(((J3409/60)/60)/24)+DATE(1970,1,1)</f>
        <v>42167.207071759258</v>
      </c>
      <c r="T3409" s="10">
        <f>(((I3409/60)/60)/24)+DATE(1970,1,1)</f>
        <v>42197.207071759258</v>
      </c>
      <c r="U3409" s="5">
        <f>P3409/3304</f>
        <v>2.5221953188054886E-3</v>
      </c>
      <c r="V3409" s="5">
        <f>L3409/26457</f>
        <v>1.1339154099104207E-4</v>
      </c>
    </row>
    <row r="3410" spans="1:22" ht="48" x14ac:dyDescent="0.2">
      <c r="A3410">
        <v>2413</v>
      </c>
      <c r="B3410" s="3" t="s">
        <v>2414</v>
      </c>
      <c r="C3410" s="3" t="s">
        <v>6523</v>
      </c>
      <c r="D3410">
        <v>3000</v>
      </c>
      <c r="E3410">
        <v>25</v>
      </c>
      <c r="F3410" t="s">
        <v>8221</v>
      </c>
      <c r="G3410" t="s">
        <v>8224</v>
      </c>
      <c r="H3410" t="s">
        <v>8246</v>
      </c>
      <c r="I3410">
        <v>1401579000</v>
      </c>
      <c r="J3410">
        <v>1398911882</v>
      </c>
      <c r="K3410" t="b">
        <v>0</v>
      </c>
      <c r="L3410">
        <v>3</v>
      </c>
      <c r="M3410" t="b">
        <v>0</v>
      </c>
      <c r="N3410" t="s">
        <v>8284</v>
      </c>
      <c r="O3410" s="5">
        <f>E3410/D3410</f>
        <v>8.3333333333333332E-3</v>
      </c>
      <c r="P3410" s="6">
        <f>IF(E3410=0,0,E3410/L3410)</f>
        <v>8.3333333333333339</v>
      </c>
      <c r="Q3410" t="str">
        <f>LEFT(N3410,FIND("/",N3410)-1)</f>
        <v>food</v>
      </c>
      <c r="R3410" t="str">
        <f>RIGHT(N3410,LEN(N3410)-FIND("/",N3410))</f>
        <v>food trucks</v>
      </c>
      <c r="S3410" s="10">
        <f>(((J3410/60)/60)/24)+DATE(1970,1,1)</f>
        <v>41760.10974537037</v>
      </c>
      <c r="T3410" s="10">
        <f>(((I3410/60)/60)/24)+DATE(1970,1,1)</f>
        <v>41790.979166666664</v>
      </c>
      <c r="U3410" s="5">
        <f>P3410/3304</f>
        <v>2.5221953188054886E-3</v>
      </c>
      <c r="V3410" s="5">
        <f>L3410/26457</f>
        <v>1.1339154099104207E-4</v>
      </c>
    </row>
    <row r="3411" spans="1:22" ht="32" x14ac:dyDescent="0.2">
      <c r="A3411">
        <v>460</v>
      </c>
      <c r="B3411" s="3" t="s">
        <v>461</v>
      </c>
      <c r="C3411" s="3" t="s">
        <v>4570</v>
      </c>
      <c r="D3411">
        <v>8500</v>
      </c>
      <c r="E3411">
        <v>25</v>
      </c>
      <c r="F3411" t="s">
        <v>8221</v>
      </c>
      <c r="G3411" t="s">
        <v>8224</v>
      </c>
      <c r="H3411" t="s">
        <v>8246</v>
      </c>
      <c r="I3411">
        <v>1401595200</v>
      </c>
      <c r="J3411">
        <v>1398862875</v>
      </c>
      <c r="K3411" t="b">
        <v>0</v>
      </c>
      <c r="L3411">
        <v>2</v>
      </c>
      <c r="M3411" t="b">
        <v>0</v>
      </c>
      <c r="N3411" t="s">
        <v>8270</v>
      </c>
      <c r="O3411" s="5">
        <f>E3411/D3411</f>
        <v>2.9411764705882353E-3</v>
      </c>
      <c r="P3411" s="6">
        <f>IF(E3411=0,0,E3411/L3411)</f>
        <v>12.5</v>
      </c>
      <c r="Q3411" t="str">
        <f>LEFT(N3411,FIND("/",N3411)-1)</f>
        <v>film &amp; video</v>
      </c>
      <c r="R3411" t="str">
        <f>RIGHT(N3411,LEN(N3411)-FIND("/",N3411))</f>
        <v>animation</v>
      </c>
      <c r="S3411" s="10">
        <f>(((J3411/60)/60)/24)+DATE(1970,1,1)</f>
        <v>41759.542534722219</v>
      </c>
      <c r="T3411" s="10">
        <f>(((I3411/60)/60)/24)+DATE(1970,1,1)</f>
        <v>41791.166666666664</v>
      </c>
      <c r="U3411" s="5">
        <f>P3411/3304</f>
        <v>3.7832929782082325E-3</v>
      </c>
      <c r="V3411" s="5">
        <f>L3411/26457</f>
        <v>7.5594360660694718E-5</v>
      </c>
    </row>
    <row r="3412" spans="1:22" ht="48" x14ac:dyDescent="0.2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5">
        <f>E3412/D3412</f>
        <v>0.125</v>
      </c>
      <c r="P3412" s="6">
        <f>IF(E3412=0,0,E3412/L3412)</f>
        <v>12.5</v>
      </c>
      <c r="Q3412" t="str">
        <f>LEFT(N3412,FIND("/",N3412)-1)</f>
        <v>games</v>
      </c>
      <c r="R3412" t="str">
        <f>RIGHT(N3412,LEN(N3412)-FIND("/",N3412))</f>
        <v>video games</v>
      </c>
      <c r="S3412" s="10">
        <f>(((J3412/60)/60)/24)+DATE(1970,1,1)</f>
        <v>42440.820277777777</v>
      </c>
      <c r="T3412" s="10">
        <f>(((I3412/60)/60)/24)+DATE(1970,1,1)</f>
        <v>42470.778611111105</v>
      </c>
      <c r="U3412" s="5">
        <f>P3412/3304</f>
        <v>3.7832929782082325E-3</v>
      </c>
      <c r="V3412" s="5">
        <f>L3412/26457</f>
        <v>7.5594360660694718E-5</v>
      </c>
    </row>
    <row r="3413" spans="1:22" ht="16" x14ac:dyDescent="0.2">
      <c r="A3413">
        <v>2893</v>
      </c>
      <c r="B3413" s="3" t="s">
        <v>2893</v>
      </c>
      <c r="C3413" s="3" t="s">
        <v>7003</v>
      </c>
      <c r="D3413">
        <v>5000</v>
      </c>
      <c r="E3413">
        <v>25</v>
      </c>
      <c r="F3413" t="s">
        <v>8221</v>
      </c>
      <c r="G3413" t="s">
        <v>8224</v>
      </c>
      <c r="H3413" t="s">
        <v>8246</v>
      </c>
      <c r="I3413">
        <v>1420768800</v>
      </c>
      <c r="J3413">
        <v>1415644395</v>
      </c>
      <c r="K3413" t="b">
        <v>0</v>
      </c>
      <c r="L3413">
        <v>2</v>
      </c>
      <c r="M3413" t="b">
        <v>0</v>
      </c>
      <c r="N3413" t="s">
        <v>8271</v>
      </c>
      <c r="O3413" s="5">
        <f>E3413/D3413</f>
        <v>5.0000000000000001E-3</v>
      </c>
      <c r="P3413" s="6">
        <f>IF(E3413=0,0,E3413/L3413)</f>
        <v>12.5</v>
      </c>
      <c r="Q3413" t="str">
        <f>LEFT(N3413,FIND("/",N3413)-1)</f>
        <v>theater</v>
      </c>
      <c r="R3413" t="str">
        <f>RIGHT(N3413,LEN(N3413)-FIND("/",N3413))</f>
        <v>plays</v>
      </c>
      <c r="S3413" s="10">
        <f>(((J3413/60)/60)/24)+DATE(1970,1,1)</f>
        <v>41953.773090277777</v>
      </c>
      <c r="T3413" s="10">
        <f>(((I3413/60)/60)/24)+DATE(1970,1,1)</f>
        <v>42013.083333333328</v>
      </c>
      <c r="U3413" s="5">
        <f>P3413/3304</f>
        <v>3.7832929782082325E-3</v>
      </c>
      <c r="V3413" s="5">
        <f>L3413/26457</f>
        <v>7.5594360660694718E-5</v>
      </c>
    </row>
    <row r="3414" spans="1:22" ht="48" x14ac:dyDescent="0.2">
      <c r="A3414">
        <v>2949</v>
      </c>
      <c r="B3414" s="3" t="s">
        <v>2949</v>
      </c>
      <c r="C3414" s="3" t="s">
        <v>7059</v>
      </c>
      <c r="D3414">
        <v>1000</v>
      </c>
      <c r="E3414">
        <v>25</v>
      </c>
      <c r="F3414" t="s">
        <v>8221</v>
      </c>
      <c r="G3414" t="s">
        <v>8224</v>
      </c>
      <c r="H3414" t="s">
        <v>8246</v>
      </c>
      <c r="I3414">
        <v>1447965917</v>
      </c>
      <c r="J3414">
        <v>1445370317</v>
      </c>
      <c r="K3414" t="b">
        <v>0</v>
      </c>
      <c r="L3414">
        <v>2</v>
      </c>
      <c r="M3414" t="b">
        <v>0</v>
      </c>
      <c r="N3414" t="s">
        <v>8303</v>
      </c>
      <c r="O3414" s="5">
        <f>E3414/D3414</f>
        <v>2.5000000000000001E-2</v>
      </c>
      <c r="P3414" s="6">
        <f>IF(E3414=0,0,E3414/L3414)</f>
        <v>12.5</v>
      </c>
      <c r="Q3414" t="str">
        <f>LEFT(N3414,FIND("/",N3414)-1)</f>
        <v>theater</v>
      </c>
      <c r="R3414" t="str">
        <f>RIGHT(N3414,LEN(N3414)-FIND("/",N3414))</f>
        <v>spaces</v>
      </c>
      <c r="S3414" s="10">
        <f>(((J3414/60)/60)/24)+DATE(1970,1,1)</f>
        <v>42297.823113425926</v>
      </c>
      <c r="T3414" s="10">
        <f>(((I3414/60)/60)/24)+DATE(1970,1,1)</f>
        <v>42327.864780092597</v>
      </c>
      <c r="U3414" s="5">
        <f>P3414/3304</f>
        <v>3.7832929782082325E-3</v>
      </c>
      <c r="V3414" s="5">
        <f>L3414/26457</f>
        <v>7.5594360660694718E-5</v>
      </c>
    </row>
    <row r="3415" spans="1:22" ht="48" x14ac:dyDescent="0.2">
      <c r="A3415">
        <v>3201</v>
      </c>
      <c r="B3415" s="3" t="s">
        <v>3201</v>
      </c>
      <c r="C3415" s="3" t="s">
        <v>7311</v>
      </c>
      <c r="D3415">
        <v>2000</v>
      </c>
      <c r="E3415">
        <v>25</v>
      </c>
      <c r="F3415" t="s">
        <v>8221</v>
      </c>
      <c r="G3415" t="s">
        <v>8225</v>
      </c>
      <c r="H3415" t="s">
        <v>8247</v>
      </c>
      <c r="I3415">
        <v>1409509477</v>
      </c>
      <c r="J3415">
        <v>1407695077</v>
      </c>
      <c r="K3415" t="b">
        <v>0</v>
      </c>
      <c r="L3415">
        <v>2</v>
      </c>
      <c r="M3415" t="b">
        <v>0</v>
      </c>
      <c r="N3415" t="s">
        <v>8305</v>
      </c>
      <c r="O3415" s="5">
        <f>E3415/D3415</f>
        <v>1.2500000000000001E-2</v>
      </c>
      <c r="P3415" s="6">
        <f>IF(E3415=0,0,E3415/L3415)</f>
        <v>12.5</v>
      </c>
      <c r="Q3415" t="str">
        <f>LEFT(N3415,FIND("/",N3415)-1)</f>
        <v>theater</v>
      </c>
      <c r="R3415" t="str">
        <f>RIGHT(N3415,LEN(N3415)-FIND("/",N3415))</f>
        <v>musical</v>
      </c>
      <c r="S3415" s="10">
        <f>(((J3415/60)/60)/24)+DATE(1970,1,1)</f>
        <v>41861.767094907409</v>
      </c>
      <c r="T3415" s="10">
        <f>(((I3415/60)/60)/24)+DATE(1970,1,1)</f>
        <v>41882.767094907409</v>
      </c>
      <c r="U3415" s="5">
        <f>P3415/3304</f>
        <v>3.7832929782082325E-3</v>
      </c>
      <c r="V3415" s="5">
        <f>L3415/26457</f>
        <v>7.5594360660694718E-5</v>
      </c>
    </row>
    <row r="3416" spans="1:22" ht="48" x14ac:dyDescent="0.2">
      <c r="A3416">
        <v>3927</v>
      </c>
      <c r="B3416" s="3" t="s">
        <v>3924</v>
      </c>
      <c r="C3416" s="3" t="s">
        <v>8035</v>
      </c>
      <c r="D3416">
        <v>2500</v>
      </c>
      <c r="E3416">
        <v>25</v>
      </c>
      <c r="F3416" t="s">
        <v>8221</v>
      </c>
      <c r="G3416" t="s">
        <v>8225</v>
      </c>
      <c r="H3416" t="s">
        <v>8247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8271</v>
      </c>
      <c r="O3416" s="5">
        <f>E3416/D3416</f>
        <v>0.01</v>
      </c>
      <c r="P3416" s="6">
        <f>IF(E3416=0,0,E3416/L3416)</f>
        <v>12.5</v>
      </c>
      <c r="Q3416" t="str">
        <f>LEFT(N3416,FIND("/",N3416)-1)</f>
        <v>theater</v>
      </c>
      <c r="R3416" t="str">
        <f>RIGHT(N3416,LEN(N3416)-FIND("/",N3416))</f>
        <v>plays</v>
      </c>
      <c r="S3416" s="10">
        <f>(((J3416/60)/60)/24)+DATE(1970,1,1)</f>
        <v>41830.267407407409</v>
      </c>
      <c r="T3416" s="10">
        <f>(((I3416/60)/60)/24)+DATE(1970,1,1)</f>
        <v>41860.267407407409</v>
      </c>
      <c r="U3416" s="5">
        <f>P3416/3304</f>
        <v>3.7832929782082325E-3</v>
      </c>
      <c r="V3416" s="5">
        <f>L3416/26457</f>
        <v>7.5594360660694718E-5</v>
      </c>
    </row>
    <row r="3417" spans="1:22" ht="48" x14ac:dyDescent="0.2">
      <c r="A3417">
        <v>459</v>
      </c>
      <c r="B3417" s="3" t="s">
        <v>460</v>
      </c>
      <c r="C3417" s="3" t="s">
        <v>4569</v>
      </c>
      <c r="D3417">
        <v>39000</v>
      </c>
      <c r="E3417">
        <v>25</v>
      </c>
      <c r="F3417" t="s">
        <v>8221</v>
      </c>
      <c r="G3417" t="s">
        <v>8224</v>
      </c>
      <c r="H3417" t="s">
        <v>8246</v>
      </c>
      <c r="I3417">
        <v>1321201327</v>
      </c>
      <c r="J3417">
        <v>1316013727</v>
      </c>
      <c r="K3417" t="b">
        <v>0</v>
      </c>
      <c r="L3417">
        <v>1</v>
      </c>
      <c r="M3417" t="b">
        <v>0</v>
      </c>
      <c r="N3417" t="s">
        <v>8270</v>
      </c>
      <c r="O3417" s="5">
        <f>E3417/D3417</f>
        <v>6.4102564102564103E-4</v>
      </c>
      <c r="P3417" s="6">
        <f>IF(E3417=0,0,E3417/L3417)</f>
        <v>25</v>
      </c>
      <c r="Q3417" t="str">
        <f>LEFT(N3417,FIND("/",N3417)-1)</f>
        <v>film &amp; video</v>
      </c>
      <c r="R3417" t="str">
        <f>RIGHT(N3417,LEN(N3417)-FIND("/",N3417))</f>
        <v>animation</v>
      </c>
      <c r="S3417" s="10">
        <f>(((J3417/60)/60)/24)+DATE(1970,1,1)</f>
        <v>40800.6403587963</v>
      </c>
      <c r="T3417" s="10">
        <f>(((I3417/60)/60)/24)+DATE(1970,1,1)</f>
        <v>40860.682025462964</v>
      </c>
      <c r="U3417" s="5">
        <f>P3417/3304</f>
        <v>7.5665859564164649E-3</v>
      </c>
      <c r="V3417" s="5">
        <f>L3417/26457</f>
        <v>3.7797180330347359E-5</v>
      </c>
    </row>
    <row r="3418" spans="1:22" ht="48" x14ac:dyDescent="0.2">
      <c r="A3418">
        <v>541</v>
      </c>
      <c r="B3418" s="3" t="s">
        <v>542</v>
      </c>
      <c r="C3418" s="3" t="s">
        <v>4651</v>
      </c>
      <c r="D3418">
        <v>4500</v>
      </c>
      <c r="E3418">
        <v>25</v>
      </c>
      <c r="F3418" t="s">
        <v>8221</v>
      </c>
      <c r="G3418" t="s">
        <v>8224</v>
      </c>
      <c r="H3418" t="s">
        <v>8246</v>
      </c>
      <c r="I3418">
        <v>1446080834</v>
      </c>
      <c r="J3418">
        <v>1443488834</v>
      </c>
      <c r="K3418" t="b">
        <v>0</v>
      </c>
      <c r="L3418">
        <v>1</v>
      </c>
      <c r="M3418" t="b">
        <v>0</v>
      </c>
      <c r="N3418" t="s">
        <v>8272</v>
      </c>
      <c r="O3418" s="5">
        <f>E3418/D3418</f>
        <v>5.5555555555555558E-3</v>
      </c>
      <c r="P3418" s="6">
        <f>IF(E3418=0,0,E3418/L3418)</f>
        <v>25</v>
      </c>
      <c r="Q3418" t="str">
        <f>LEFT(N3418,FIND("/",N3418)-1)</f>
        <v>technology</v>
      </c>
      <c r="R3418" t="str">
        <f>RIGHT(N3418,LEN(N3418)-FIND("/",N3418))</f>
        <v>web</v>
      </c>
      <c r="S3418" s="10">
        <f>(((J3418/60)/60)/24)+DATE(1970,1,1)</f>
        <v>42276.046689814815</v>
      </c>
      <c r="T3418" s="10">
        <f>(((I3418/60)/60)/24)+DATE(1970,1,1)</f>
        <v>42306.046689814815</v>
      </c>
      <c r="U3418" s="5">
        <f>P3418/3304</f>
        <v>7.5665859564164649E-3</v>
      </c>
      <c r="V3418" s="5">
        <f>L3418/26457</f>
        <v>3.7797180330347359E-5</v>
      </c>
    </row>
    <row r="3419" spans="1:22" ht="48" x14ac:dyDescent="0.2">
      <c r="A3419">
        <v>938</v>
      </c>
      <c r="B3419" s="3" t="s">
        <v>939</v>
      </c>
      <c r="C3419" s="3" t="s">
        <v>5048</v>
      </c>
      <c r="D3419">
        <v>7000</v>
      </c>
      <c r="E3419">
        <v>25</v>
      </c>
      <c r="F3419" t="s">
        <v>8221</v>
      </c>
      <c r="G3419" t="s">
        <v>8224</v>
      </c>
      <c r="H3419" t="s">
        <v>8246</v>
      </c>
      <c r="I3419">
        <v>1346585448</v>
      </c>
      <c r="J3419">
        <v>1343993448</v>
      </c>
      <c r="K3419" t="b">
        <v>0</v>
      </c>
      <c r="L3419">
        <v>1</v>
      </c>
      <c r="M3419" t="b">
        <v>0</v>
      </c>
      <c r="N3419" t="s">
        <v>8278</v>
      </c>
      <c r="O3419" s="5">
        <f>E3419/D3419</f>
        <v>3.5714285714285713E-3</v>
      </c>
      <c r="P3419" s="6">
        <f>IF(E3419=0,0,E3419/L3419)</f>
        <v>25</v>
      </c>
      <c r="Q3419" t="str">
        <f>LEFT(N3419,FIND("/",N3419)-1)</f>
        <v>music</v>
      </c>
      <c r="R3419" t="str">
        <f>RIGHT(N3419,LEN(N3419)-FIND("/",N3419))</f>
        <v>jazz</v>
      </c>
      <c r="S3419" s="10">
        <f>(((J3419/60)/60)/24)+DATE(1970,1,1)</f>
        <v>41124.479722222226</v>
      </c>
      <c r="T3419" s="10">
        <f>(((I3419/60)/60)/24)+DATE(1970,1,1)</f>
        <v>41154.479722222226</v>
      </c>
      <c r="U3419" s="5">
        <f>P3419/3304</f>
        <v>7.5665859564164649E-3</v>
      </c>
      <c r="V3419" s="5">
        <f>L3419/26457</f>
        <v>3.7797180330347359E-5</v>
      </c>
    </row>
    <row r="3420" spans="1:22" ht="48" x14ac:dyDescent="0.2">
      <c r="A3420">
        <v>1099</v>
      </c>
      <c r="B3420" s="3" t="s">
        <v>1100</v>
      </c>
      <c r="C3420" s="3" t="s">
        <v>5209</v>
      </c>
      <c r="D3420">
        <v>5000</v>
      </c>
      <c r="E3420">
        <v>25</v>
      </c>
      <c r="F3420" t="s">
        <v>8221</v>
      </c>
      <c r="G3420" t="s">
        <v>8225</v>
      </c>
      <c r="H3420" t="s">
        <v>8247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8282</v>
      </c>
      <c r="O3420" s="5">
        <f>E3420/D3420</f>
        <v>5.0000000000000001E-3</v>
      </c>
      <c r="P3420" s="6">
        <f>IF(E3420=0,0,E3420/L3420)</f>
        <v>25</v>
      </c>
      <c r="Q3420" t="str">
        <f>LEFT(N3420,FIND("/",N3420)-1)</f>
        <v>games</v>
      </c>
      <c r="R3420" t="str">
        <f>RIGHT(N3420,LEN(N3420)-FIND("/",N3420))</f>
        <v>video games</v>
      </c>
      <c r="S3420" s="10">
        <f>(((J3420/60)/60)/24)+DATE(1970,1,1)</f>
        <v>42107.836435185185</v>
      </c>
      <c r="T3420" s="10">
        <f>(((I3420/60)/60)/24)+DATE(1970,1,1)</f>
        <v>42137.836435185185</v>
      </c>
      <c r="U3420" s="5">
        <f>P3420/3304</f>
        <v>7.5665859564164649E-3</v>
      </c>
      <c r="V3420" s="5">
        <f>L3420/26457</f>
        <v>3.7797180330347359E-5</v>
      </c>
    </row>
    <row r="3421" spans="1:22" ht="32" x14ac:dyDescent="0.2">
      <c r="A3421">
        <v>1171</v>
      </c>
      <c r="B3421" s="3" t="s">
        <v>1172</v>
      </c>
      <c r="C3421" s="3" t="s">
        <v>5281</v>
      </c>
      <c r="D3421">
        <v>25000</v>
      </c>
      <c r="E3421">
        <v>25</v>
      </c>
      <c r="F3421" t="s">
        <v>8221</v>
      </c>
      <c r="G3421" t="s">
        <v>8224</v>
      </c>
      <c r="H3421" t="s">
        <v>8246</v>
      </c>
      <c r="I3421">
        <v>1415909927</v>
      </c>
      <c r="J3421">
        <v>1414351127</v>
      </c>
      <c r="K3421" t="b">
        <v>0</v>
      </c>
      <c r="L3421">
        <v>1</v>
      </c>
      <c r="M3421" t="b">
        <v>0</v>
      </c>
      <c r="N3421" t="s">
        <v>8284</v>
      </c>
      <c r="O3421" s="5">
        <f>E3421/D3421</f>
        <v>1E-3</v>
      </c>
      <c r="P3421" s="6">
        <f>IF(E3421=0,0,E3421/L3421)</f>
        <v>25</v>
      </c>
      <c r="Q3421" t="str">
        <f>LEFT(N3421,FIND("/",N3421)-1)</f>
        <v>food</v>
      </c>
      <c r="R3421" t="str">
        <f>RIGHT(N3421,LEN(N3421)-FIND("/",N3421))</f>
        <v>food trucks</v>
      </c>
      <c r="S3421" s="10">
        <f>(((J3421/60)/60)/24)+DATE(1970,1,1)</f>
        <v>41938.804710648146</v>
      </c>
      <c r="T3421" s="10">
        <f>(((I3421/60)/60)/24)+DATE(1970,1,1)</f>
        <v>41956.846377314811</v>
      </c>
      <c r="U3421" s="5">
        <f>P3421/3304</f>
        <v>7.5665859564164649E-3</v>
      </c>
      <c r="V3421" s="5">
        <f>L3421/26457</f>
        <v>3.7797180330347359E-5</v>
      </c>
    </row>
    <row r="3422" spans="1:22" ht="48" x14ac:dyDescent="0.2">
      <c r="A3422">
        <v>1229</v>
      </c>
      <c r="B3422" s="3" t="s">
        <v>1230</v>
      </c>
      <c r="C3422" s="3" t="s">
        <v>5339</v>
      </c>
      <c r="D3422">
        <v>2750</v>
      </c>
      <c r="E3422">
        <v>25</v>
      </c>
      <c r="F3422" t="s">
        <v>8220</v>
      </c>
      <c r="G3422" t="s">
        <v>8224</v>
      </c>
      <c r="H3422" t="s">
        <v>8246</v>
      </c>
      <c r="I3422">
        <v>1334592000</v>
      </c>
      <c r="J3422">
        <v>1331982127</v>
      </c>
      <c r="K3422" t="b">
        <v>0</v>
      </c>
      <c r="L3422">
        <v>1</v>
      </c>
      <c r="M3422" t="b">
        <v>0</v>
      </c>
      <c r="N3422" t="s">
        <v>8286</v>
      </c>
      <c r="O3422" s="5">
        <f>E3422/D3422</f>
        <v>9.0909090909090905E-3</v>
      </c>
      <c r="P3422" s="6">
        <f>IF(E3422=0,0,E3422/L3422)</f>
        <v>25</v>
      </c>
      <c r="Q3422" t="str">
        <f>LEFT(N3422,FIND("/",N3422)-1)</f>
        <v>music</v>
      </c>
      <c r="R3422" t="str">
        <f>RIGHT(N3422,LEN(N3422)-FIND("/",N3422))</f>
        <v>world music</v>
      </c>
      <c r="S3422" s="10">
        <f>(((J3422/60)/60)/24)+DATE(1970,1,1)</f>
        <v>40985.459803240738</v>
      </c>
      <c r="T3422" s="10">
        <f>(((I3422/60)/60)/24)+DATE(1970,1,1)</f>
        <v>41015.666666666664</v>
      </c>
      <c r="U3422" s="5">
        <f>P3422/3304</f>
        <v>7.5665859564164649E-3</v>
      </c>
      <c r="V3422" s="5">
        <f>L3422/26457</f>
        <v>3.7797180330347359E-5</v>
      </c>
    </row>
    <row r="3423" spans="1:22" ht="16" x14ac:dyDescent="0.2">
      <c r="A3423">
        <v>1988</v>
      </c>
      <c r="B3423" s="3" t="s">
        <v>1989</v>
      </c>
      <c r="C3423" s="3" t="s">
        <v>6098</v>
      </c>
      <c r="D3423">
        <v>6000</v>
      </c>
      <c r="E3423">
        <v>25</v>
      </c>
      <c r="F3423" t="s">
        <v>8221</v>
      </c>
      <c r="G3423" t="s">
        <v>8224</v>
      </c>
      <c r="H3423" t="s">
        <v>8246</v>
      </c>
      <c r="I3423">
        <v>1440094742</v>
      </c>
      <c r="J3423">
        <v>1437502742</v>
      </c>
      <c r="K3423" t="b">
        <v>0</v>
      </c>
      <c r="L3423">
        <v>1</v>
      </c>
      <c r="M3423" t="b">
        <v>0</v>
      </c>
      <c r="N3423" t="s">
        <v>8296</v>
      </c>
      <c r="O3423" s="5">
        <f>E3423/D3423</f>
        <v>4.1666666666666666E-3</v>
      </c>
      <c r="P3423" s="6">
        <f>IF(E3423=0,0,E3423/L3423)</f>
        <v>25</v>
      </c>
      <c r="Q3423" t="str">
        <f>LEFT(N3423,FIND("/",N3423)-1)</f>
        <v>photography</v>
      </c>
      <c r="R3423" t="str">
        <f>RIGHT(N3423,LEN(N3423)-FIND("/",N3423))</f>
        <v>people</v>
      </c>
      <c r="S3423" s="10">
        <f>(((J3423/60)/60)/24)+DATE(1970,1,1)</f>
        <v>42206.763217592597</v>
      </c>
      <c r="T3423" s="10">
        <f>(((I3423/60)/60)/24)+DATE(1970,1,1)</f>
        <v>42236.763217592597</v>
      </c>
      <c r="U3423" s="5">
        <f>P3423/3304</f>
        <v>7.5665859564164649E-3</v>
      </c>
      <c r="V3423" s="5">
        <f>L3423/26457</f>
        <v>3.7797180330347359E-5</v>
      </c>
    </row>
    <row r="3424" spans="1:22" ht="48" x14ac:dyDescent="0.2">
      <c r="A3424">
        <v>2128</v>
      </c>
      <c r="B3424" s="3" t="s">
        <v>2129</v>
      </c>
      <c r="C3424" s="3" t="s">
        <v>6238</v>
      </c>
      <c r="D3424">
        <v>15000</v>
      </c>
      <c r="E3424">
        <v>25</v>
      </c>
      <c r="F3424" t="s">
        <v>8221</v>
      </c>
      <c r="G3424" t="s">
        <v>8229</v>
      </c>
      <c r="H3424" t="s">
        <v>8251</v>
      </c>
      <c r="I3424">
        <v>1411324369</v>
      </c>
      <c r="J3424">
        <v>1406140369</v>
      </c>
      <c r="K3424" t="b">
        <v>0</v>
      </c>
      <c r="L3424">
        <v>1</v>
      </c>
      <c r="M3424" t="b">
        <v>0</v>
      </c>
      <c r="N3424" t="s">
        <v>8282</v>
      </c>
      <c r="O3424" s="5">
        <f>E3424/D3424</f>
        <v>1.6666666666666668E-3</v>
      </c>
      <c r="P3424" s="6">
        <f>IF(E3424=0,0,E3424/L3424)</f>
        <v>25</v>
      </c>
      <c r="Q3424" t="str">
        <f>LEFT(N3424,FIND("/",N3424)-1)</f>
        <v>games</v>
      </c>
      <c r="R3424" t="str">
        <f>RIGHT(N3424,LEN(N3424)-FIND("/",N3424))</f>
        <v>video games</v>
      </c>
      <c r="S3424" s="10">
        <f>(((J3424/60)/60)/24)+DATE(1970,1,1)</f>
        <v>41843.772789351853</v>
      </c>
      <c r="T3424" s="10">
        <f>(((I3424/60)/60)/24)+DATE(1970,1,1)</f>
        <v>41903.772789351853</v>
      </c>
      <c r="U3424" s="5">
        <f>P3424/3304</f>
        <v>7.5665859564164649E-3</v>
      </c>
      <c r="V3424" s="5">
        <f>L3424/26457</f>
        <v>3.7797180330347359E-5</v>
      </c>
    </row>
    <row r="3425" spans="1:22" ht="48" x14ac:dyDescent="0.2">
      <c r="A3425">
        <v>2354</v>
      </c>
      <c r="B3425" s="3" t="s">
        <v>2355</v>
      </c>
      <c r="C3425" s="3" t="s">
        <v>6464</v>
      </c>
      <c r="D3425">
        <v>35000</v>
      </c>
      <c r="E3425">
        <v>25</v>
      </c>
      <c r="F3425" t="s">
        <v>8220</v>
      </c>
      <c r="G3425" t="s">
        <v>8224</v>
      </c>
      <c r="H3425" t="s">
        <v>8246</v>
      </c>
      <c r="I3425">
        <v>1420910460</v>
      </c>
      <c r="J3425">
        <v>1415726460</v>
      </c>
      <c r="K3425" t="b">
        <v>0</v>
      </c>
      <c r="L3425">
        <v>1</v>
      </c>
      <c r="M3425" t="b">
        <v>0</v>
      </c>
      <c r="N3425" t="s">
        <v>8272</v>
      </c>
      <c r="O3425" s="5">
        <f>E3425/D3425</f>
        <v>7.1428571428571429E-4</v>
      </c>
      <c r="P3425" s="6">
        <f>IF(E3425=0,0,E3425/L3425)</f>
        <v>25</v>
      </c>
      <c r="Q3425" t="str">
        <f>LEFT(N3425,FIND("/",N3425)-1)</f>
        <v>technology</v>
      </c>
      <c r="R3425" t="str">
        <f>RIGHT(N3425,LEN(N3425)-FIND("/",N3425))</f>
        <v>web</v>
      </c>
      <c r="S3425" s="10">
        <f>(((J3425/60)/60)/24)+DATE(1970,1,1)</f>
        <v>41954.722916666666</v>
      </c>
      <c r="T3425" s="10">
        <f>(((I3425/60)/60)/24)+DATE(1970,1,1)</f>
        <v>42014.722916666666</v>
      </c>
      <c r="U3425" s="5">
        <f>P3425/3304</f>
        <v>7.5665859564164649E-3</v>
      </c>
      <c r="V3425" s="5">
        <f>L3425/26457</f>
        <v>3.7797180330347359E-5</v>
      </c>
    </row>
    <row r="3426" spans="1:22" ht="32" x14ac:dyDescent="0.2">
      <c r="A3426">
        <v>2391</v>
      </c>
      <c r="B3426" s="3" t="s">
        <v>2392</v>
      </c>
      <c r="C3426" s="3" t="s">
        <v>6501</v>
      </c>
      <c r="D3426">
        <v>20000</v>
      </c>
      <c r="E3426">
        <v>25</v>
      </c>
      <c r="F3426" t="s">
        <v>8220</v>
      </c>
      <c r="G3426" t="s">
        <v>8224</v>
      </c>
      <c r="H3426" t="s">
        <v>8246</v>
      </c>
      <c r="I3426">
        <v>1427825044</v>
      </c>
      <c r="J3426">
        <v>1425236644</v>
      </c>
      <c r="K3426" t="b">
        <v>0</v>
      </c>
      <c r="L3426">
        <v>1</v>
      </c>
      <c r="M3426" t="b">
        <v>0</v>
      </c>
      <c r="N3426" t="s">
        <v>8272</v>
      </c>
      <c r="O3426" s="5">
        <f>E3426/D3426</f>
        <v>1.25E-3</v>
      </c>
      <c r="P3426" s="6">
        <f>IF(E3426=0,0,E3426/L3426)</f>
        <v>25</v>
      </c>
      <c r="Q3426" t="str">
        <f>LEFT(N3426,FIND("/",N3426)-1)</f>
        <v>technology</v>
      </c>
      <c r="R3426" t="str">
        <f>RIGHT(N3426,LEN(N3426)-FIND("/",N3426))</f>
        <v>web</v>
      </c>
      <c r="S3426" s="10">
        <f>(((J3426/60)/60)/24)+DATE(1970,1,1)</f>
        <v>42064.794490740736</v>
      </c>
      <c r="T3426" s="10">
        <f>(((I3426/60)/60)/24)+DATE(1970,1,1)</f>
        <v>42094.752824074079</v>
      </c>
      <c r="U3426" s="5">
        <f>P3426/3304</f>
        <v>7.5665859564164649E-3</v>
      </c>
      <c r="V3426" s="5">
        <f>L3426/26457</f>
        <v>3.7797180330347359E-5</v>
      </c>
    </row>
    <row r="3427" spans="1:22" ht="48" x14ac:dyDescent="0.2">
      <c r="A3427">
        <v>2692</v>
      </c>
      <c r="B3427" s="3" t="s">
        <v>2692</v>
      </c>
      <c r="C3427" s="3" t="s">
        <v>6802</v>
      </c>
      <c r="D3427">
        <v>3500</v>
      </c>
      <c r="E3427">
        <v>25</v>
      </c>
      <c r="F3427" t="s">
        <v>8221</v>
      </c>
      <c r="G3427" t="s">
        <v>8224</v>
      </c>
      <c r="H3427" t="s">
        <v>8246</v>
      </c>
      <c r="I3427">
        <v>1427266860</v>
      </c>
      <c r="J3427">
        <v>1424678460</v>
      </c>
      <c r="K3427" t="b">
        <v>0</v>
      </c>
      <c r="L3427">
        <v>1</v>
      </c>
      <c r="M3427" t="b">
        <v>0</v>
      </c>
      <c r="N3427" t="s">
        <v>8284</v>
      </c>
      <c r="O3427" s="5">
        <f>E3427/D3427</f>
        <v>7.1428571428571426E-3</v>
      </c>
      <c r="P3427" s="6">
        <f>IF(E3427=0,0,E3427/L3427)</f>
        <v>25</v>
      </c>
      <c r="Q3427" t="str">
        <f>LEFT(N3427,FIND("/",N3427)-1)</f>
        <v>food</v>
      </c>
      <c r="R3427" t="str">
        <f>RIGHT(N3427,LEN(N3427)-FIND("/",N3427))</f>
        <v>food trucks</v>
      </c>
      <c r="S3427" s="10">
        <f>(((J3427/60)/60)/24)+DATE(1970,1,1)</f>
        <v>42058.334027777775</v>
      </c>
      <c r="T3427" s="10">
        <f>(((I3427/60)/60)/24)+DATE(1970,1,1)</f>
        <v>42088.292361111111</v>
      </c>
      <c r="U3427" s="5">
        <f>P3427/3304</f>
        <v>7.5665859564164649E-3</v>
      </c>
      <c r="V3427" s="5">
        <f>L3427/26457</f>
        <v>3.7797180330347359E-5</v>
      </c>
    </row>
    <row r="3428" spans="1:22" ht="48" x14ac:dyDescent="0.2">
      <c r="A3428">
        <v>2762</v>
      </c>
      <c r="B3428" s="3" t="s">
        <v>2762</v>
      </c>
      <c r="C3428" s="3" t="s">
        <v>6872</v>
      </c>
      <c r="D3428">
        <v>3250</v>
      </c>
      <c r="E3428">
        <v>25</v>
      </c>
      <c r="F3428" t="s">
        <v>8221</v>
      </c>
      <c r="G3428" t="s">
        <v>8224</v>
      </c>
      <c r="H3428" t="s">
        <v>8246</v>
      </c>
      <c r="I3428">
        <v>1332114795</v>
      </c>
      <c r="J3428">
        <v>1326934395</v>
      </c>
      <c r="K3428" t="b">
        <v>0</v>
      </c>
      <c r="L3428">
        <v>1</v>
      </c>
      <c r="M3428" t="b">
        <v>0</v>
      </c>
      <c r="N3428" t="s">
        <v>8304</v>
      </c>
      <c r="O3428" s="5">
        <f>E3428/D3428</f>
        <v>7.6923076923076927E-3</v>
      </c>
      <c r="P3428" s="6">
        <f>IF(E3428=0,0,E3428/L3428)</f>
        <v>25</v>
      </c>
      <c r="Q3428" t="str">
        <f>LEFT(N3428,FIND("/",N3428)-1)</f>
        <v>publishing</v>
      </c>
      <c r="R3428" t="str">
        <f>RIGHT(N3428,LEN(N3428)-FIND("/",N3428))</f>
        <v>children's books</v>
      </c>
      <c r="S3428" s="10">
        <f>(((J3428/60)/60)/24)+DATE(1970,1,1)</f>
        <v>40927.036979166667</v>
      </c>
      <c r="T3428" s="10">
        <f>(((I3428/60)/60)/24)+DATE(1970,1,1)</f>
        <v>40986.995312500003</v>
      </c>
      <c r="U3428" s="5">
        <f>P3428/3304</f>
        <v>7.5665859564164649E-3</v>
      </c>
      <c r="V3428" s="5">
        <f>L3428/26457</f>
        <v>3.7797180330347359E-5</v>
      </c>
    </row>
    <row r="3429" spans="1:22" ht="32" x14ac:dyDescent="0.2">
      <c r="A3429">
        <v>2902</v>
      </c>
      <c r="B3429" s="3" t="s">
        <v>2902</v>
      </c>
      <c r="C3429" s="3" t="s">
        <v>7012</v>
      </c>
      <c r="D3429">
        <v>150000</v>
      </c>
      <c r="E3429">
        <v>25</v>
      </c>
      <c r="F3429" t="s">
        <v>8221</v>
      </c>
      <c r="G3429" t="s">
        <v>8224</v>
      </c>
      <c r="H3429" t="s">
        <v>8246</v>
      </c>
      <c r="I3429">
        <v>1440412396</v>
      </c>
      <c r="J3429">
        <v>1437820396</v>
      </c>
      <c r="K3429" t="b">
        <v>0</v>
      </c>
      <c r="L3429">
        <v>1</v>
      </c>
      <c r="M3429" t="b">
        <v>0</v>
      </c>
      <c r="N3429" t="s">
        <v>8271</v>
      </c>
      <c r="O3429" s="5">
        <f>E3429/D3429</f>
        <v>1.6666666666666666E-4</v>
      </c>
      <c r="P3429" s="6">
        <f>IF(E3429=0,0,E3429/L3429)</f>
        <v>25</v>
      </c>
      <c r="Q3429" t="str">
        <f>LEFT(N3429,FIND("/",N3429)-1)</f>
        <v>theater</v>
      </c>
      <c r="R3429" t="str">
        <f>RIGHT(N3429,LEN(N3429)-FIND("/",N3429))</f>
        <v>plays</v>
      </c>
      <c r="S3429" s="10">
        <f>(((J3429/60)/60)/24)+DATE(1970,1,1)</f>
        <v>42210.439768518518</v>
      </c>
      <c r="T3429" s="10">
        <f>(((I3429/60)/60)/24)+DATE(1970,1,1)</f>
        <v>42240.439768518518</v>
      </c>
      <c r="U3429" s="5">
        <f>P3429/3304</f>
        <v>7.5665859564164649E-3</v>
      </c>
      <c r="V3429" s="5">
        <f>L3429/26457</f>
        <v>3.7797180330347359E-5</v>
      </c>
    </row>
    <row r="3430" spans="1:22" ht="32" x14ac:dyDescent="0.2">
      <c r="A3430">
        <v>3094</v>
      </c>
      <c r="B3430" s="3" t="s">
        <v>3094</v>
      </c>
      <c r="C3430" s="3" t="s">
        <v>7204</v>
      </c>
      <c r="D3430">
        <v>100000</v>
      </c>
      <c r="E3430">
        <v>25</v>
      </c>
      <c r="F3430" t="s">
        <v>8221</v>
      </c>
      <c r="G3430" t="s">
        <v>8224</v>
      </c>
      <c r="H3430" t="s">
        <v>8246</v>
      </c>
      <c r="I3430">
        <v>1442775956</v>
      </c>
      <c r="J3430">
        <v>1437591956</v>
      </c>
      <c r="K3430" t="b">
        <v>0</v>
      </c>
      <c r="L3430">
        <v>1</v>
      </c>
      <c r="M3430" t="b">
        <v>0</v>
      </c>
      <c r="N3430" t="s">
        <v>8303</v>
      </c>
      <c r="O3430" s="5">
        <f>E3430/D3430</f>
        <v>2.5000000000000001E-4</v>
      </c>
      <c r="P3430" s="6">
        <f>IF(E3430=0,0,E3430/L3430)</f>
        <v>25</v>
      </c>
      <c r="Q3430" t="str">
        <f>LEFT(N3430,FIND("/",N3430)-1)</f>
        <v>theater</v>
      </c>
      <c r="R3430" t="str">
        <f>RIGHT(N3430,LEN(N3430)-FIND("/",N3430))</f>
        <v>spaces</v>
      </c>
      <c r="S3430" s="10">
        <f>(((J3430/60)/60)/24)+DATE(1970,1,1)</f>
        <v>42207.795787037037</v>
      </c>
      <c r="T3430" s="10">
        <f>(((I3430/60)/60)/24)+DATE(1970,1,1)</f>
        <v>42267.795787037037</v>
      </c>
      <c r="U3430" s="5">
        <f>P3430/3304</f>
        <v>7.5665859564164649E-3</v>
      </c>
      <c r="V3430" s="5">
        <f>L3430/26457</f>
        <v>3.7797180330347359E-5</v>
      </c>
    </row>
    <row r="3431" spans="1:22" ht="32" x14ac:dyDescent="0.2">
      <c r="A3431">
        <v>3747</v>
      </c>
      <c r="B3431" s="3" t="s">
        <v>3744</v>
      </c>
      <c r="C3431" s="3" t="s">
        <v>7857</v>
      </c>
      <c r="D3431">
        <v>2500</v>
      </c>
      <c r="E3431">
        <v>25</v>
      </c>
      <c r="F3431" t="s">
        <v>8221</v>
      </c>
      <c r="G3431" t="s">
        <v>8225</v>
      </c>
      <c r="H3431" t="s">
        <v>8247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8271</v>
      </c>
      <c r="O3431" s="5">
        <f>E3431/D3431</f>
        <v>0.01</v>
      </c>
      <c r="P3431" s="6">
        <f>IF(E3431=0,0,E3431/L3431)</f>
        <v>25</v>
      </c>
      <c r="Q3431" t="str">
        <f>LEFT(N3431,FIND("/",N3431)-1)</f>
        <v>theater</v>
      </c>
      <c r="R3431" t="str">
        <f>RIGHT(N3431,LEN(N3431)-FIND("/",N3431))</f>
        <v>plays</v>
      </c>
      <c r="S3431" s="10">
        <f>(((J3431/60)/60)/24)+DATE(1970,1,1)</f>
        <v>42164.299722222218</v>
      </c>
      <c r="T3431" s="10">
        <f>(((I3431/60)/60)/24)+DATE(1970,1,1)</f>
        <v>42190.957638888889</v>
      </c>
      <c r="U3431" s="5">
        <f>P3431/3304</f>
        <v>7.5665859564164649E-3</v>
      </c>
      <c r="V3431" s="5">
        <f>L3431/26457</f>
        <v>3.7797180330347359E-5</v>
      </c>
    </row>
    <row r="3432" spans="1:22" ht="48" x14ac:dyDescent="0.2">
      <c r="A3432">
        <v>3855</v>
      </c>
      <c r="B3432" s="3" t="s">
        <v>3852</v>
      </c>
      <c r="C3432" s="3" t="s">
        <v>7964</v>
      </c>
      <c r="D3432">
        <v>1000</v>
      </c>
      <c r="E3432">
        <v>25</v>
      </c>
      <c r="F3432" t="s">
        <v>8221</v>
      </c>
      <c r="G3432" t="s">
        <v>8224</v>
      </c>
      <c r="H3432" t="s">
        <v>8246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8271</v>
      </c>
      <c r="O3432" s="5">
        <f>E3432/D3432</f>
        <v>2.5000000000000001E-2</v>
      </c>
      <c r="P3432" s="6">
        <f>IF(E3432=0,0,E3432/L3432)</f>
        <v>25</v>
      </c>
      <c r="Q3432" t="str">
        <f>LEFT(N3432,FIND("/",N3432)-1)</f>
        <v>theater</v>
      </c>
      <c r="R3432" t="str">
        <f>RIGHT(N3432,LEN(N3432)-FIND("/",N3432))</f>
        <v>plays</v>
      </c>
      <c r="S3432" s="10">
        <f>(((J3432/60)/60)/24)+DATE(1970,1,1)</f>
        <v>42059.970729166671</v>
      </c>
      <c r="T3432" s="10">
        <f>(((I3432/60)/60)/24)+DATE(1970,1,1)</f>
        <v>42089.929062499999</v>
      </c>
      <c r="U3432" s="5">
        <f>P3432/3304</f>
        <v>7.5665859564164649E-3</v>
      </c>
      <c r="V3432" s="5">
        <f>L3432/26457</f>
        <v>3.7797180330347359E-5</v>
      </c>
    </row>
    <row r="3433" spans="1:22" ht="32" x14ac:dyDescent="0.2">
      <c r="A3433">
        <v>3881</v>
      </c>
      <c r="B3433" s="3" t="s">
        <v>3878</v>
      </c>
      <c r="C3433" s="3" t="s">
        <v>7990</v>
      </c>
      <c r="D3433">
        <v>500</v>
      </c>
      <c r="E3433">
        <v>25</v>
      </c>
      <c r="F3433" t="s">
        <v>8220</v>
      </c>
      <c r="G3433" t="s">
        <v>8224</v>
      </c>
      <c r="H3433" t="s">
        <v>8246</v>
      </c>
      <c r="I3433">
        <v>1487550399</v>
      </c>
      <c r="J3433">
        <v>1484958399</v>
      </c>
      <c r="K3433" t="b">
        <v>0</v>
      </c>
      <c r="L3433">
        <v>1</v>
      </c>
      <c r="M3433" t="b">
        <v>0</v>
      </c>
      <c r="N3433" t="s">
        <v>8305</v>
      </c>
      <c r="O3433" s="5">
        <f>E3433/D3433</f>
        <v>0.05</v>
      </c>
      <c r="P3433" s="6">
        <f>IF(E3433=0,0,E3433/L3433)</f>
        <v>25</v>
      </c>
      <c r="Q3433" t="str">
        <f>LEFT(N3433,FIND("/",N3433)-1)</f>
        <v>theater</v>
      </c>
      <c r="R3433" t="str">
        <f>RIGHT(N3433,LEN(N3433)-FIND("/",N3433))</f>
        <v>musical</v>
      </c>
      <c r="S3433" s="10">
        <f>(((J3433/60)/60)/24)+DATE(1970,1,1)</f>
        <v>42756.018506944441</v>
      </c>
      <c r="T3433" s="10">
        <f>(((I3433/60)/60)/24)+DATE(1970,1,1)</f>
        <v>42786.018506944441</v>
      </c>
      <c r="U3433" s="5">
        <f>P3433/3304</f>
        <v>7.5665859564164649E-3</v>
      </c>
      <c r="V3433" s="5">
        <f>L3433/26457</f>
        <v>3.7797180330347359E-5</v>
      </c>
    </row>
    <row r="3434" spans="1:22" ht="48" x14ac:dyDescent="0.2">
      <c r="A3434">
        <v>3901</v>
      </c>
      <c r="B3434" s="3" t="s">
        <v>3898</v>
      </c>
      <c r="C3434" s="3" t="s">
        <v>8009</v>
      </c>
      <c r="D3434">
        <v>3000</v>
      </c>
      <c r="E3434">
        <v>25</v>
      </c>
      <c r="F3434" t="s">
        <v>8221</v>
      </c>
      <c r="G3434" t="s">
        <v>8224</v>
      </c>
      <c r="H3434" t="s">
        <v>8246</v>
      </c>
      <c r="I3434">
        <v>1450554599</v>
      </c>
      <c r="J3434">
        <v>1447098599</v>
      </c>
      <c r="K3434" t="b">
        <v>0</v>
      </c>
      <c r="L3434">
        <v>1</v>
      </c>
      <c r="M3434" t="b">
        <v>0</v>
      </c>
      <c r="N3434" t="s">
        <v>8271</v>
      </c>
      <c r="O3434" s="5">
        <f>E3434/D3434</f>
        <v>8.3333333333333332E-3</v>
      </c>
      <c r="P3434" s="6">
        <f>IF(E3434=0,0,E3434/L3434)</f>
        <v>25</v>
      </c>
      <c r="Q3434" t="str">
        <f>LEFT(N3434,FIND("/",N3434)-1)</f>
        <v>theater</v>
      </c>
      <c r="R3434" t="str">
        <f>RIGHT(N3434,LEN(N3434)-FIND("/",N3434))</f>
        <v>plays</v>
      </c>
      <c r="S3434" s="10">
        <f>(((J3434/60)/60)/24)+DATE(1970,1,1)</f>
        <v>42317.826377314821</v>
      </c>
      <c r="T3434" s="10">
        <f>(((I3434/60)/60)/24)+DATE(1970,1,1)</f>
        <v>42357.826377314821</v>
      </c>
      <c r="U3434" s="5">
        <f>P3434/3304</f>
        <v>7.5665859564164649E-3</v>
      </c>
      <c r="V3434" s="5">
        <f>L3434/26457</f>
        <v>3.7797180330347359E-5</v>
      </c>
    </row>
    <row r="3435" spans="1:22" ht="48" x14ac:dyDescent="0.2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8271</v>
      </c>
      <c r="O3435" s="5">
        <f>E3435/D3435</f>
        <v>6.2500000000000003E-3</v>
      </c>
      <c r="P3435" s="6">
        <f>IF(E3435=0,0,E3435/L3435)</f>
        <v>25</v>
      </c>
      <c r="Q3435" t="str">
        <f>LEFT(N3435,FIND("/",N3435)-1)</f>
        <v>theater</v>
      </c>
      <c r="R3435" t="str">
        <f>RIGHT(N3435,LEN(N3435)-FIND("/",N3435))</f>
        <v>plays</v>
      </c>
      <c r="S3435" s="10">
        <f>(((J3435/60)/60)/24)+DATE(1970,1,1)</f>
        <v>42439.702314814815</v>
      </c>
      <c r="T3435" s="10">
        <f>(((I3435/60)/60)/24)+DATE(1970,1,1)</f>
        <v>42468.774305555555</v>
      </c>
      <c r="U3435" s="5">
        <f>P3435/3304</f>
        <v>7.5665859564164649E-3</v>
      </c>
      <c r="V3435" s="5">
        <f>L3435/26457</f>
        <v>3.7797180330347359E-5</v>
      </c>
    </row>
    <row r="3436" spans="1:22" ht="48" x14ac:dyDescent="0.2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8271</v>
      </c>
      <c r="O3436" s="5">
        <f>E3436/D3436</f>
        <v>9.6153846153846159E-4</v>
      </c>
      <c r="P3436" s="6">
        <f>IF(E3436=0,0,E3436/L3436)</f>
        <v>25</v>
      </c>
      <c r="Q3436" t="str">
        <f>LEFT(N3436,FIND("/",N3436)-1)</f>
        <v>theater</v>
      </c>
      <c r="R3436" t="str">
        <f>RIGHT(N3436,LEN(N3436)-FIND("/",N3436))</f>
        <v>plays</v>
      </c>
      <c r="S3436" s="10">
        <f>(((J3436/60)/60)/24)+DATE(1970,1,1)</f>
        <v>42243.790393518517</v>
      </c>
      <c r="T3436" s="10">
        <f>(((I3436/60)/60)/24)+DATE(1970,1,1)</f>
        <v>42303.790393518517</v>
      </c>
      <c r="U3436" s="5">
        <f>P3436/3304</f>
        <v>7.5665859564164649E-3</v>
      </c>
      <c r="V3436" s="5">
        <f>L3436/26457</f>
        <v>3.7797180330347359E-5</v>
      </c>
    </row>
    <row r="3437" spans="1:22" ht="48" x14ac:dyDescent="0.2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8271</v>
      </c>
      <c r="O3437" s="5">
        <f>E3437/D3437</f>
        <v>1.6666666666666668E-3</v>
      </c>
      <c r="P3437" s="6">
        <f>IF(E3437=0,0,E3437/L3437)</f>
        <v>25</v>
      </c>
      <c r="Q3437" t="str">
        <f>LEFT(N3437,FIND("/",N3437)-1)</f>
        <v>theater</v>
      </c>
      <c r="R3437" t="str">
        <f>RIGHT(N3437,LEN(N3437)-FIND("/",N3437))</f>
        <v>plays</v>
      </c>
      <c r="S3437" s="10">
        <f>(((J3437/60)/60)/24)+DATE(1970,1,1)</f>
        <v>42479.039212962962</v>
      </c>
      <c r="T3437" s="10">
        <f>(((I3437/60)/60)/24)+DATE(1970,1,1)</f>
        <v>42509.039212962962</v>
      </c>
      <c r="U3437" s="5">
        <f>P3437/3304</f>
        <v>7.5665859564164649E-3</v>
      </c>
      <c r="V3437" s="5">
        <f>L3437/26457</f>
        <v>3.7797180330347359E-5</v>
      </c>
    </row>
    <row r="3438" spans="1:22" ht="48" x14ac:dyDescent="0.2">
      <c r="A3438">
        <v>2948</v>
      </c>
      <c r="B3438" s="3" t="s">
        <v>2948</v>
      </c>
      <c r="C3438" s="3" t="s">
        <v>7058</v>
      </c>
      <c r="D3438">
        <v>500000</v>
      </c>
      <c r="E3438">
        <v>24</v>
      </c>
      <c r="F3438" t="s">
        <v>8221</v>
      </c>
      <c r="G3438" t="s">
        <v>8224</v>
      </c>
      <c r="H3438" t="s">
        <v>8246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8303</v>
      </c>
      <c r="O3438" s="5">
        <f>E3438/D3438</f>
        <v>4.8000000000000001E-5</v>
      </c>
      <c r="P3438" s="6">
        <f>IF(E3438=0,0,E3438/L3438)</f>
        <v>2.6666666666666665</v>
      </c>
      <c r="Q3438" t="str">
        <f>LEFT(N3438,FIND("/",N3438)-1)</f>
        <v>theater</v>
      </c>
      <c r="R3438" t="str">
        <f>RIGHT(N3438,LEN(N3438)-FIND("/",N3438))</f>
        <v>spaces</v>
      </c>
      <c r="S3438" s="10">
        <f>(((J3438/60)/60)/24)+DATE(1970,1,1)</f>
        <v>42097.649224537032</v>
      </c>
      <c r="T3438" s="10">
        <f>(((I3438/60)/60)/24)+DATE(1970,1,1)</f>
        <v>42157.649224537032</v>
      </c>
      <c r="U3438" s="5">
        <f>P3438/3304</f>
        <v>8.0710250201775622E-4</v>
      </c>
      <c r="V3438" s="5">
        <f>L3438/26457</f>
        <v>3.4017462297312621E-4</v>
      </c>
    </row>
    <row r="3439" spans="1:22" ht="32" x14ac:dyDescent="0.2">
      <c r="A3439">
        <v>430</v>
      </c>
      <c r="B3439" s="3" t="s">
        <v>431</v>
      </c>
      <c r="C3439" s="3" t="s">
        <v>4540</v>
      </c>
      <c r="D3439">
        <v>1000</v>
      </c>
      <c r="E3439">
        <v>24</v>
      </c>
      <c r="F3439" t="s">
        <v>8221</v>
      </c>
      <c r="G3439" t="s">
        <v>8224</v>
      </c>
      <c r="H3439" t="s">
        <v>8246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8270</v>
      </c>
      <c r="O3439" s="5">
        <f>E3439/D3439</f>
        <v>2.4E-2</v>
      </c>
      <c r="P3439" s="6">
        <f>IF(E3439=0,0,E3439/L3439)</f>
        <v>4.8</v>
      </c>
      <c r="Q3439" t="str">
        <f>LEFT(N3439,FIND("/",N3439)-1)</f>
        <v>film &amp; video</v>
      </c>
      <c r="R3439" t="str">
        <f>RIGHT(N3439,LEN(N3439)-FIND("/",N3439))</f>
        <v>animation</v>
      </c>
      <c r="S3439" s="10">
        <f>(((J3439/60)/60)/24)+DATE(1970,1,1)</f>
        <v>41513.107256944444</v>
      </c>
      <c r="T3439" s="10">
        <f>(((I3439/60)/60)/24)+DATE(1970,1,1)</f>
        <v>41528.107256944444</v>
      </c>
      <c r="U3439" s="5">
        <f>P3439/3304</f>
        <v>1.4527845036319612E-3</v>
      </c>
      <c r="V3439" s="5">
        <f>L3439/26457</f>
        <v>1.8898590165173677E-4</v>
      </c>
    </row>
    <row r="3440" spans="1:22" ht="48" x14ac:dyDescent="0.2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5">
        <f>E3440/D3440</f>
        <v>4.5999999999999999E-2</v>
      </c>
      <c r="P3440" s="6">
        <f>IF(E3440=0,0,E3440/L3440)</f>
        <v>5.75</v>
      </c>
      <c r="Q3440" t="str">
        <f>LEFT(N3440,FIND("/",N3440)-1)</f>
        <v>theater</v>
      </c>
      <c r="R3440" t="str">
        <f>RIGHT(N3440,LEN(N3440)-FIND("/",N3440))</f>
        <v>plays</v>
      </c>
      <c r="S3440" s="10">
        <f>(((J3440/60)/60)/24)+DATE(1970,1,1)</f>
        <v>41811.555462962962</v>
      </c>
      <c r="T3440" s="10">
        <f>(((I3440/60)/60)/24)+DATE(1970,1,1)</f>
        <v>41812.875</v>
      </c>
      <c r="U3440" s="5">
        <f>P3440/3304</f>
        <v>1.7403147699757869E-3</v>
      </c>
      <c r="V3440" s="5">
        <f>L3440/26457</f>
        <v>1.5118872132138944E-4</v>
      </c>
    </row>
    <row r="3441" spans="1:22" ht="48" x14ac:dyDescent="0.2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5">
        <f>E3441/D3441</f>
        <v>1.84E-2</v>
      </c>
      <c r="P3441" s="6">
        <f>IF(E3441=0,0,E3441/L3441)</f>
        <v>5.75</v>
      </c>
      <c r="Q3441" t="str">
        <f>LEFT(N3441,FIND("/",N3441)-1)</f>
        <v>theater</v>
      </c>
      <c r="R3441" t="str">
        <f>RIGHT(N3441,LEN(N3441)-FIND("/",N3441))</f>
        <v>plays</v>
      </c>
      <c r="S3441" s="10">
        <f>(((J3441/60)/60)/24)+DATE(1970,1,1)</f>
        <v>41879.043530092589</v>
      </c>
      <c r="T3441" s="10">
        <f>(((I3441/60)/60)/24)+DATE(1970,1,1)</f>
        <v>41909.043530092589</v>
      </c>
      <c r="U3441" s="5">
        <f>P3441/3304</f>
        <v>1.7403147699757869E-3</v>
      </c>
      <c r="V3441" s="5">
        <f>L3441/26457</f>
        <v>1.5118872132138944E-4</v>
      </c>
    </row>
    <row r="3442" spans="1:22" ht="64" x14ac:dyDescent="0.2">
      <c r="A3442">
        <v>3074</v>
      </c>
      <c r="B3442" s="3" t="s">
        <v>3074</v>
      </c>
      <c r="C3442" s="3" t="s">
        <v>7184</v>
      </c>
      <c r="D3442">
        <v>25000</v>
      </c>
      <c r="E3442">
        <v>22</v>
      </c>
      <c r="F3442" t="s">
        <v>8221</v>
      </c>
      <c r="G3442" t="s">
        <v>8230</v>
      </c>
      <c r="H3442" t="s">
        <v>8249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8303</v>
      </c>
      <c r="O3442" s="5">
        <f>E3442/D3442</f>
        <v>8.8000000000000003E-4</v>
      </c>
      <c r="P3442" s="6">
        <f>IF(E3442=0,0,E3442/L3442)</f>
        <v>7.333333333333333</v>
      </c>
      <c r="Q3442" t="str">
        <f>LEFT(N3442,FIND("/",N3442)-1)</f>
        <v>theater</v>
      </c>
      <c r="R3442" t="str">
        <f>RIGHT(N3442,LEN(N3442)-FIND("/",N3442))</f>
        <v>spaces</v>
      </c>
      <c r="S3442" s="10">
        <f>(((J3442/60)/60)/24)+DATE(1970,1,1)</f>
        <v>42409.571284722217</v>
      </c>
      <c r="T3442" s="10">
        <f>(((I3442/60)/60)/24)+DATE(1970,1,1)</f>
        <v>42439.571284722217</v>
      </c>
      <c r="U3442" s="5">
        <f>P3442/3304</f>
        <v>2.2195318805488294E-3</v>
      </c>
      <c r="V3442" s="5">
        <f>L3442/26457</f>
        <v>1.1339154099104207E-4</v>
      </c>
    </row>
    <row r="3443" spans="1:22" ht="32" x14ac:dyDescent="0.2">
      <c r="A3443">
        <v>1736</v>
      </c>
      <c r="B3443" s="3" t="s">
        <v>1737</v>
      </c>
      <c r="C3443" s="3" t="s">
        <v>5846</v>
      </c>
      <c r="D3443">
        <v>3000</v>
      </c>
      <c r="E3443">
        <v>22</v>
      </c>
      <c r="F3443" t="s">
        <v>8221</v>
      </c>
      <c r="G3443" t="s">
        <v>8224</v>
      </c>
      <c r="H3443" t="s">
        <v>8246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8293</v>
      </c>
      <c r="O3443" s="5">
        <f>E3443/D3443</f>
        <v>7.3333333333333332E-3</v>
      </c>
      <c r="P3443" s="6">
        <f>IF(E3443=0,0,E3443/L3443)</f>
        <v>22</v>
      </c>
      <c r="Q3443" t="str">
        <f>LEFT(N3443,FIND("/",N3443)-1)</f>
        <v>music</v>
      </c>
      <c r="R3443" t="str">
        <f>RIGHT(N3443,LEN(N3443)-FIND("/",N3443))</f>
        <v>faith</v>
      </c>
      <c r="S3443" s="10">
        <f>(((J3443/60)/60)/24)+DATE(1970,1,1)</f>
        <v>42286.861493055556</v>
      </c>
      <c r="T3443" s="10">
        <f>(((I3443/60)/60)/24)+DATE(1970,1,1)</f>
        <v>42316.90315972222</v>
      </c>
      <c r="U3443" s="5">
        <f>P3443/3304</f>
        <v>6.6585956416464892E-3</v>
      </c>
      <c r="V3443" s="5">
        <f>L3443/26457</f>
        <v>3.7797180330347359E-5</v>
      </c>
    </row>
    <row r="3444" spans="1:22" ht="48" x14ac:dyDescent="0.2">
      <c r="A3444">
        <v>1092</v>
      </c>
      <c r="B3444" s="3" t="s">
        <v>1093</v>
      </c>
      <c r="C3444" s="3" t="s">
        <v>5202</v>
      </c>
      <c r="D3444">
        <v>2000</v>
      </c>
      <c r="E3444">
        <v>21</v>
      </c>
      <c r="F3444" t="s">
        <v>8221</v>
      </c>
      <c r="G3444" t="s">
        <v>8224</v>
      </c>
      <c r="H3444" t="s">
        <v>8246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8282</v>
      </c>
      <c r="O3444" s="5">
        <f>E3444/D3444</f>
        <v>1.0500000000000001E-2</v>
      </c>
      <c r="P3444" s="6">
        <f>IF(E3444=0,0,E3444/L3444)</f>
        <v>3</v>
      </c>
      <c r="Q3444" t="str">
        <f>LEFT(N3444,FIND("/",N3444)-1)</f>
        <v>games</v>
      </c>
      <c r="R3444" t="str">
        <f>RIGHT(N3444,LEN(N3444)-FIND("/",N3444))</f>
        <v>video games</v>
      </c>
      <c r="S3444" s="10">
        <f>(((J3444/60)/60)/24)+DATE(1970,1,1)</f>
        <v>41250.025902777779</v>
      </c>
      <c r="T3444" s="10">
        <f>(((I3444/60)/60)/24)+DATE(1970,1,1)</f>
        <v>41280.025902777779</v>
      </c>
      <c r="U3444" s="5">
        <f>P3444/3304</f>
        <v>9.0799031476997583E-4</v>
      </c>
      <c r="V3444" s="5">
        <f>L3444/26457</f>
        <v>2.6458026231243148E-4</v>
      </c>
    </row>
    <row r="3445" spans="1:22" ht="48" x14ac:dyDescent="0.2">
      <c r="A3445">
        <v>777</v>
      </c>
      <c r="B3445" s="3" t="s">
        <v>778</v>
      </c>
      <c r="C3445" s="3" t="s">
        <v>4887</v>
      </c>
      <c r="D3445">
        <v>3000</v>
      </c>
      <c r="E3445">
        <v>21</v>
      </c>
      <c r="F3445" t="s">
        <v>8221</v>
      </c>
      <c r="G3445" t="s">
        <v>8224</v>
      </c>
      <c r="H3445" t="s">
        <v>8246</v>
      </c>
      <c r="I3445">
        <v>1375313577</v>
      </c>
      <c r="J3445">
        <v>1372721577</v>
      </c>
      <c r="K3445" t="b">
        <v>0</v>
      </c>
      <c r="L3445">
        <v>3</v>
      </c>
      <c r="M3445" t="b">
        <v>0</v>
      </c>
      <c r="N3445" t="s">
        <v>8275</v>
      </c>
      <c r="O3445" s="5">
        <f>E3445/D3445</f>
        <v>7.0000000000000001E-3</v>
      </c>
      <c r="P3445" s="6">
        <f>IF(E3445=0,0,E3445/L3445)</f>
        <v>7</v>
      </c>
      <c r="Q3445" t="str">
        <f>LEFT(N3445,FIND("/",N3445)-1)</f>
        <v>publishing</v>
      </c>
      <c r="R3445" t="str">
        <f>RIGHT(N3445,LEN(N3445)-FIND("/",N3445))</f>
        <v>fiction</v>
      </c>
      <c r="S3445" s="10">
        <f>(((J3445/60)/60)/24)+DATE(1970,1,1)</f>
        <v>41456.981215277774</v>
      </c>
      <c r="T3445" s="10">
        <f>(((I3445/60)/60)/24)+DATE(1970,1,1)</f>
        <v>41486.981215277774</v>
      </c>
      <c r="U3445" s="5">
        <f>P3445/3304</f>
        <v>2.1186440677966102E-3</v>
      </c>
      <c r="V3445" s="5">
        <f>L3445/26457</f>
        <v>1.1339154099104207E-4</v>
      </c>
    </row>
    <row r="3446" spans="1:22" ht="48" x14ac:dyDescent="0.2">
      <c r="A3446">
        <v>2890</v>
      </c>
      <c r="B3446" s="3" t="s">
        <v>2890</v>
      </c>
      <c r="C3446" s="3" t="s">
        <v>7000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1407553200</v>
      </c>
      <c r="J3446">
        <v>1405100992</v>
      </c>
      <c r="K3446" t="b">
        <v>0</v>
      </c>
      <c r="L3446">
        <v>3</v>
      </c>
      <c r="M3446" t="b">
        <v>0</v>
      </c>
      <c r="N3446" t="s">
        <v>8271</v>
      </c>
      <c r="O3446" s="5">
        <f>E3446/D3446</f>
        <v>1.0500000000000001E-2</v>
      </c>
      <c r="P3446" s="6">
        <f>IF(E3446=0,0,E3446/L3446)</f>
        <v>7</v>
      </c>
      <c r="Q3446" t="str">
        <f>LEFT(N3446,FIND("/",N3446)-1)</f>
        <v>theater</v>
      </c>
      <c r="R3446" t="str">
        <f>RIGHT(N3446,LEN(N3446)-FIND("/",N3446))</f>
        <v>plays</v>
      </c>
      <c r="S3446" s="10">
        <f>(((J3446/60)/60)/24)+DATE(1970,1,1)</f>
        <v>41831.742962962962</v>
      </c>
      <c r="T3446" s="10">
        <f>(((I3446/60)/60)/24)+DATE(1970,1,1)</f>
        <v>41860.125</v>
      </c>
      <c r="U3446" s="5">
        <f>P3446/3304</f>
        <v>2.1186440677966102E-3</v>
      </c>
      <c r="V3446" s="5">
        <f>L3446/26457</f>
        <v>1.1339154099104207E-4</v>
      </c>
    </row>
    <row r="3447" spans="1:22" ht="48" x14ac:dyDescent="0.2">
      <c r="A3447">
        <v>4042</v>
      </c>
      <c r="B3447" s="3" t="s">
        <v>4038</v>
      </c>
      <c r="C3447" s="3" t="s">
        <v>8146</v>
      </c>
      <c r="D3447">
        <v>10000</v>
      </c>
      <c r="E3447">
        <v>21</v>
      </c>
      <c r="F3447" t="s">
        <v>8221</v>
      </c>
      <c r="G3447" t="s">
        <v>8224</v>
      </c>
      <c r="H3447" t="s">
        <v>8246</v>
      </c>
      <c r="I3447">
        <v>1421781360</v>
      </c>
      <c r="J3447">
        <v>1419213664</v>
      </c>
      <c r="K3447" t="b">
        <v>0</v>
      </c>
      <c r="L3447">
        <v>3</v>
      </c>
      <c r="M3447" t="b">
        <v>0</v>
      </c>
      <c r="N3447" t="s">
        <v>8271</v>
      </c>
      <c r="O3447" s="5">
        <f>E3447/D3447</f>
        <v>2.0999999999999999E-3</v>
      </c>
      <c r="P3447" s="6">
        <f>IF(E3447=0,0,E3447/L3447)</f>
        <v>7</v>
      </c>
      <c r="Q3447" t="str">
        <f>LEFT(N3447,FIND("/",N3447)-1)</f>
        <v>theater</v>
      </c>
      <c r="R3447" t="str">
        <f>RIGHT(N3447,LEN(N3447)-FIND("/",N3447))</f>
        <v>plays</v>
      </c>
      <c r="S3447" s="10">
        <f>(((J3447/60)/60)/24)+DATE(1970,1,1)</f>
        <v>41995.084074074075</v>
      </c>
      <c r="T3447" s="10">
        <f>(((I3447/60)/60)/24)+DATE(1970,1,1)</f>
        <v>42024.802777777775</v>
      </c>
      <c r="U3447" s="5">
        <f>P3447/3304</f>
        <v>2.1186440677966102E-3</v>
      </c>
      <c r="V3447" s="5">
        <f>L3447/26457</f>
        <v>1.1339154099104207E-4</v>
      </c>
    </row>
    <row r="3448" spans="1:22" ht="32" x14ac:dyDescent="0.2">
      <c r="A3448">
        <v>900</v>
      </c>
      <c r="B3448" s="3" t="s">
        <v>901</v>
      </c>
      <c r="C3448" s="3" t="s">
        <v>5010</v>
      </c>
      <c r="D3448">
        <v>5000</v>
      </c>
      <c r="E3448">
        <v>21</v>
      </c>
      <c r="F3448" t="s">
        <v>8221</v>
      </c>
      <c r="G3448" t="s">
        <v>8224</v>
      </c>
      <c r="H3448" t="s">
        <v>8246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8278</v>
      </c>
      <c r="O3448" s="5">
        <f>E3448/D3448</f>
        <v>4.1999999999999997E-3</v>
      </c>
      <c r="P3448" s="6">
        <f>IF(E3448=0,0,E3448/L3448)</f>
        <v>10.5</v>
      </c>
      <c r="Q3448" t="str">
        <f>LEFT(N3448,FIND("/",N3448)-1)</f>
        <v>music</v>
      </c>
      <c r="R3448" t="str">
        <f>RIGHT(N3448,LEN(N3448)-FIND("/",N3448))</f>
        <v>jazz</v>
      </c>
      <c r="S3448" s="10">
        <f>(((J3448/60)/60)/24)+DATE(1970,1,1)</f>
        <v>42429.84956018519</v>
      </c>
      <c r="T3448" s="10">
        <f>(((I3448/60)/60)/24)+DATE(1970,1,1)</f>
        <v>42459.807893518519</v>
      </c>
      <c r="U3448" s="5">
        <f>P3448/3304</f>
        <v>3.1779661016949155E-3</v>
      </c>
      <c r="V3448" s="5">
        <f>L3448/26457</f>
        <v>7.5594360660694718E-5</v>
      </c>
    </row>
    <row r="3449" spans="1:22" ht="48" x14ac:dyDescent="0.2">
      <c r="A3449">
        <v>1129</v>
      </c>
      <c r="B3449" s="3" t="s">
        <v>1130</v>
      </c>
      <c r="C3449" s="3" t="s">
        <v>5239</v>
      </c>
      <c r="D3449">
        <v>20000</v>
      </c>
      <c r="E3449">
        <v>21</v>
      </c>
      <c r="F3449" t="s">
        <v>8221</v>
      </c>
      <c r="G3449" t="s">
        <v>8224</v>
      </c>
      <c r="H3449" t="s">
        <v>8246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8283</v>
      </c>
      <c r="O3449" s="5">
        <f>E3449/D3449</f>
        <v>1.0499999999999999E-3</v>
      </c>
      <c r="P3449" s="6">
        <f>IF(E3449=0,0,E3449/L3449)</f>
        <v>10.5</v>
      </c>
      <c r="Q3449" t="str">
        <f>LEFT(N3449,FIND("/",N3449)-1)</f>
        <v>games</v>
      </c>
      <c r="R3449" t="str">
        <f>RIGHT(N3449,LEN(N3449)-FIND("/",N3449))</f>
        <v>mobile games</v>
      </c>
      <c r="S3449" s="10">
        <f>(((J3449/60)/60)/24)+DATE(1970,1,1)</f>
        <v>42496.264965277776</v>
      </c>
      <c r="T3449" s="10">
        <f>(((I3449/60)/60)/24)+DATE(1970,1,1)</f>
        <v>42526.264965277776</v>
      </c>
      <c r="U3449" s="5">
        <f>P3449/3304</f>
        <v>3.1779661016949155E-3</v>
      </c>
      <c r="V3449" s="5">
        <f>L3449/26457</f>
        <v>7.5594360660694718E-5</v>
      </c>
    </row>
    <row r="3450" spans="1:22" ht="48" x14ac:dyDescent="0.2">
      <c r="A3450">
        <v>2430</v>
      </c>
      <c r="B3450" s="3" t="s">
        <v>2431</v>
      </c>
      <c r="C3450" s="3" t="s">
        <v>6540</v>
      </c>
      <c r="D3450">
        <v>3000</v>
      </c>
      <c r="E3450">
        <v>21</v>
      </c>
      <c r="F3450" t="s">
        <v>8221</v>
      </c>
      <c r="G3450" t="s">
        <v>8224</v>
      </c>
      <c r="H3450" t="s">
        <v>8246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8284</v>
      </c>
      <c r="O3450" s="5">
        <f>E3450/D3450</f>
        <v>7.0000000000000001E-3</v>
      </c>
      <c r="P3450" s="6">
        <f>IF(E3450=0,0,E3450/L3450)</f>
        <v>10.5</v>
      </c>
      <c r="Q3450" t="str">
        <f>LEFT(N3450,FIND("/",N3450)-1)</f>
        <v>food</v>
      </c>
      <c r="R3450" t="str">
        <f>RIGHT(N3450,LEN(N3450)-FIND("/",N3450))</f>
        <v>food trucks</v>
      </c>
      <c r="S3450" s="10">
        <f>(((J3450/60)/60)/24)+DATE(1970,1,1)</f>
        <v>42382.130833333329</v>
      </c>
      <c r="T3450" s="10">
        <f>(((I3450/60)/60)/24)+DATE(1970,1,1)</f>
        <v>42412.130833333329</v>
      </c>
      <c r="U3450" s="5">
        <f>P3450/3304</f>
        <v>3.1779661016949155E-3</v>
      </c>
      <c r="V3450" s="5">
        <f>L3450/26457</f>
        <v>7.5594360660694718E-5</v>
      </c>
    </row>
    <row r="3451" spans="1:22" ht="48" x14ac:dyDescent="0.2">
      <c r="A3451">
        <v>3961</v>
      </c>
      <c r="B3451" s="3" t="s">
        <v>3958</v>
      </c>
      <c r="C3451" s="3" t="s">
        <v>8068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8271</v>
      </c>
      <c r="O3451" s="5">
        <f>E3451/D3451</f>
        <v>4.1999999999999997E-3</v>
      </c>
      <c r="P3451" s="6">
        <f>IF(E3451=0,0,E3451/L3451)</f>
        <v>10.5</v>
      </c>
      <c r="Q3451" t="str">
        <f>LEFT(N3451,FIND("/",N3451)-1)</f>
        <v>theater</v>
      </c>
      <c r="R3451" t="str">
        <f>RIGHT(N3451,LEN(N3451)-FIND("/",N3451))</f>
        <v>plays</v>
      </c>
      <c r="S3451" s="10">
        <f>(((J3451/60)/60)/24)+DATE(1970,1,1)</f>
        <v>41745.891319444447</v>
      </c>
      <c r="T3451" s="10">
        <f>(((I3451/60)/60)/24)+DATE(1970,1,1)</f>
        <v>41767.891319444447</v>
      </c>
      <c r="U3451" s="5">
        <f>P3451/3304</f>
        <v>3.1779661016949155E-3</v>
      </c>
      <c r="V3451" s="5">
        <f>L3451/26457</f>
        <v>7.5594360660694718E-5</v>
      </c>
    </row>
    <row r="3452" spans="1:22" ht="32" x14ac:dyDescent="0.2">
      <c r="A3452">
        <v>4041</v>
      </c>
      <c r="B3452" s="3" t="s">
        <v>4037</v>
      </c>
      <c r="C3452" s="3" t="s">
        <v>8145</v>
      </c>
      <c r="D3452">
        <v>5000</v>
      </c>
      <c r="E3452">
        <v>21</v>
      </c>
      <c r="F3452" t="s">
        <v>8221</v>
      </c>
      <c r="G3452" t="s">
        <v>8225</v>
      </c>
      <c r="H3452" t="s">
        <v>8247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8271</v>
      </c>
      <c r="O3452" s="5">
        <f>E3452/D3452</f>
        <v>4.1999999999999997E-3</v>
      </c>
      <c r="P3452" s="6">
        <f>IF(E3452=0,0,E3452/L3452)</f>
        <v>10.5</v>
      </c>
      <c r="Q3452" t="str">
        <f>LEFT(N3452,FIND("/",N3452)-1)</f>
        <v>theater</v>
      </c>
      <c r="R3452" t="str">
        <f>RIGHT(N3452,LEN(N3452)-FIND("/",N3452))</f>
        <v>plays</v>
      </c>
      <c r="S3452" s="10">
        <f>(((J3452/60)/60)/24)+DATE(1970,1,1)</f>
        <v>42559.474004629628</v>
      </c>
      <c r="T3452" s="10">
        <f>(((I3452/60)/60)/24)+DATE(1970,1,1)</f>
        <v>42619.474004629628</v>
      </c>
      <c r="U3452" s="5">
        <f>P3452/3304</f>
        <v>3.1779661016949155E-3</v>
      </c>
      <c r="V3452" s="5">
        <f>L3452/26457</f>
        <v>7.5594360660694718E-5</v>
      </c>
    </row>
    <row r="3453" spans="1:22" ht="48" x14ac:dyDescent="0.2">
      <c r="A3453">
        <v>597</v>
      </c>
      <c r="B3453" s="3" t="s">
        <v>598</v>
      </c>
      <c r="C3453" s="3" t="s">
        <v>4707</v>
      </c>
      <c r="D3453">
        <v>7500</v>
      </c>
      <c r="E3453">
        <v>20</v>
      </c>
      <c r="F3453" t="s">
        <v>8221</v>
      </c>
      <c r="G3453" t="s">
        <v>8224</v>
      </c>
      <c r="H3453" t="s">
        <v>8246</v>
      </c>
      <c r="I3453">
        <v>1469980800</v>
      </c>
      <c r="J3453">
        <v>1466787335</v>
      </c>
      <c r="K3453" t="b">
        <v>0</v>
      </c>
      <c r="L3453">
        <v>2</v>
      </c>
      <c r="M3453" t="b">
        <v>0</v>
      </c>
      <c r="N3453" t="s">
        <v>8272</v>
      </c>
      <c r="O3453" s="5">
        <f>E3453/D3453</f>
        <v>2.6666666666666666E-3</v>
      </c>
      <c r="P3453" s="6">
        <f>IF(E3453=0,0,E3453/L3453)</f>
        <v>10</v>
      </c>
      <c r="Q3453" t="str">
        <f>LEFT(N3453,FIND("/",N3453)-1)</f>
        <v>technology</v>
      </c>
      <c r="R3453" t="str">
        <f>RIGHT(N3453,LEN(N3453)-FIND("/",N3453))</f>
        <v>web</v>
      </c>
      <c r="S3453" s="10">
        <f>(((J3453/60)/60)/24)+DATE(1970,1,1)</f>
        <v>42545.705266203702</v>
      </c>
      <c r="T3453" s="10">
        <f>(((I3453/60)/60)/24)+DATE(1970,1,1)</f>
        <v>42582.666666666672</v>
      </c>
      <c r="U3453" s="5">
        <f>P3453/3304</f>
        <v>3.0266343825665859E-3</v>
      </c>
      <c r="V3453" s="5">
        <f>L3453/26457</f>
        <v>7.5594360660694718E-5</v>
      </c>
    </row>
    <row r="3454" spans="1:22" ht="48" x14ac:dyDescent="0.2">
      <c r="A3454">
        <v>884</v>
      </c>
      <c r="B3454" s="3" t="s">
        <v>885</v>
      </c>
      <c r="C3454" s="3" t="s">
        <v>4994</v>
      </c>
      <c r="D3454">
        <v>2000</v>
      </c>
      <c r="E3454">
        <v>20</v>
      </c>
      <c r="F3454" t="s">
        <v>8221</v>
      </c>
      <c r="G3454" t="s">
        <v>8224</v>
      </c>
      <c r="H3454" t="s">
        <v>8246</v>
      </c>
      <c r="I3454">
        <v>1336789860</v>
      </c>
      <c r="J3454">
        <v>1331666146</v>
      </c>
      <c r="K3454" t="b">
        <v>0</v>
      </c>
      <c r="L3454">
        <v>2</v>
      </c>
      <c r="M3454" t="b">
        <v>0</v>
      </c>
      <c r="N3454" t="s">
        <v>8279</v>
      </c>
      <c r="O3454" s="5">
        <f>E3454/D3454</f>
        <v>0.01</v>
      </c>
      <c r="P3454" s="6">
        <f>IF(E3454=0,0,E3454/L3454)</f>
        <v>10</v>
      </c>
      <c r="Q3454" t="str">
        <f>LEFT(N3454,FIND("/",N3454)-1)</f>
        <v>music</v>
      </c>
      <c r="R3454" t="str">
        <f>RIGHT(N3454,LEN(N3454)-FIND("/",N3454))</f>
        <v>indie rock</v>
      </c>
      <c r="S3454" s="10">
        <f>(((J3454/60)/60)/24)+DATE(1970,1,1)</f>
        <v>40981.802615740737</v>
      </c>
      <c r="T3454" s="10">
        <f>(((I3454/60)/60)/24)+DATE(1970,1,1)</f>
        <v>41041.104861111111</v>
      </c>
      <c r="U3454" s="5">
        <f>P3454/3304</f>
        <v>3.0266343825665859E-3</v>
      </c>
      <c r="V3454" s="5">
        <f>L3454/26457</f>
        <v>7.5594360660694718E-5</v>
      </c>
    </row>
    <row r="3455" spans="1:22" ht="32" x14ac:dyDescent="0.2">
      <c r="A3455">
        <v>3735</v>
      </c>
      <c r="B3455" s="3" t="s">
        <v>3732</v>
      </c>
      <c r="C3455" s="3" t="s">
        <v>7845</v>
      </c>
      <c r="D3455">
        <v>150</v>
      </c>
      <c r="E3455">
        <v>20</v>
      </c>
      <c r="F3455" t="s">
        <v>8221</v>
      </c>
      <c r="G3455" t="s">
        <v>8225</v>
      </c>
      <c r="H3455" t="s">
        <v>8247</v>
      </c>
      <c r="I3455">
        <v>1432831089</v>
      </c>
      <c r="J3455">
        <v>1430239089</v>
      </c>
      <c r="K3455" t="b">
        <v>0</v>
      </c>
      <c r="L3455">
        <v>2</v>
      </c>
      <c r="M3455" t="b">
        <v>0</v>
      </c>
      <c r="N3455" t="s">
        <v>8271</v>
      </c>
      <c r="O3455" s="5">
        <f>E3455/D3455</f>
        <v>0.13333333333333333</v>
      </c>
      <c r="P3455" s="6">
        <f>IF(E3455=0,0,E3455/L3455)</f>
        <v>10</v>
      </c>
      <c r="Q3455" t="str">
        <f>LEFT(N3455,FIND("/",N3455)-1)</f>
        <v>theater</v>
      </c>
      <c r="R3455" t="str">
        <f>RIGHT(N3455,LEN(N3455)-FIND("/",N3455))</f>
        <v>plays</v>
      </c>
      <c r="S3455" s="10">
        <f>(((J3455/60)/60)/24)+DATE(1970,1,1)</f>
        <v>42122.693159722221</v>
      </c>
      <c r="T3455" s="10">
        <f>(((I3455/60)/60)/24)+DATE(1970,1,1)</f>
        <v>42152.693159722221</v>
      </c>
      <c r="U3455" s="5">
        <f>P3455/3304</f>
        <v>3.0266343825665859E-3</v>
      </c>
      <c r="V3455" s="5">
        <f>L3455/26457</f>
        <v>7.5594360660694718E-5</v>
      </c>
    </row>
    <row r="3456" spans="1:22" ht="48" x14ac:dyDescent="0.2">
      <c r="A3456">
        <v>3852</v>
      </c>
      <c r="B3456" s="3" t="s">
        <v>3849</v>
      </c>
      <c r="C3456" s="3" t="s">
        <v>7961</v>
      </c>
      <c r="D3456">
        <v>10000</v>
      </c>
      <c r="E3456">
        <v>20</v>
      </c>
      <c r="F3456" t="s">
        <v>8221</v>
      </c>
      <c r="G3456" t="s">
        <v>8224</v>
      </c>
      <c r="H3456" t="s">
        <v>8246</v>
      </c>
      <c r="I3456">
        <v>1427427276</v>
      </c>
      <c r="J3456">
        <v>1425270876</v>
      </c>
      <c r="K3456" t="b">
        <v>0</v>
      </c>
      <c r="L3456">
        <v>2</v>
      </c>
      <c r="M3456" t="b">
        <v>0</v>
      </c>
      <c r="N3456" t="s">
        <v>8271</v>
      </c>
      <c r="O3456" s="5">
        <f>E3456/D3456</f>
        <v>2E-3</v>
      </c>
      <c r="P3456" s="6">
        <f>IF(E3456=0,0,E3456/L3456)</f>
        <v>10</v>
      </c>
      <c r="Q3456" t="str">
        <f>LEFT(N3456,FIND("/",N3456)-1)</f>
        <v>theater</v>
      </c>
      <c r="R3456" t="str">
        <f>RIGHT(N3456,LEN(N3456)-FIND("/",N3456))</f>
        <v>plays</v>
      </c>
      <c r="S3456" s="10">
        <f>(((J3456/60)/60)/24)+DATE(1970,1,1)</f>
        <v>42065.190694444449</v>
      </c>
      <c r="T3456" s="10">
        <f>(((I3456/60)/60)/24)+DATE(1970,1,1)</f>
        <v>42090.149027777778</v>
      </c>
      <c r="U3456" s="5">
        <f>P3456/3304</f>
        <v>3.0266343825665859E-3</v>
      </c>
      <c r="V3456" s="5">
        <f>L3456/26457</f>
        <v>7.5594360660694718E-5</v>
      </c>
    </row>
    <row r="3457" spans="1:22" ht="48" x14ac:dyDescent="0.2">
      <c r="A3457">
        <v>213</v>
      </c>
      <c r="B3457" s="3" t="s">
        <v>215</v>
      </c>
      <c r="C3457" s="3" t="s">
        <v>4323</v>
      </c>
      <c r="D3457">
        <v>50000</v>
      </c>
      <c r="E3457">
        <v>20</v>
      </c>
      <c r="F3457" t="s">
        <v>8221</v>
      </c>
      <c r="G3457" t="s">
        <v>8224</v>
      </c>
      <c r="H3457" t="s">
        <v>8246</v>
      </c>
      <c r="I3457">
        <v>1439734001</v>
      </c>
      <c r="J3457">
        <v>1437142547</v>
      </c>
      <c r="K3457" t="b">
        <v>0</v>
      </c>
      <c r="L3457">
        <v>1</v>
      </c>
      <c r="M3457" t="b">
        <v>0</v>
      </c>
      <c r="N3457" t="s">
        <v>8268</v>
      </c>
      <c r="O3457" s="5">
        <f>E3457/D3457</f>
        <v>4.0000000000000002E-4</v>
      </c>
      <c r="P3457" s="6">
        <f>IF(E3457=0,0,E3457/L3457)</f>
        <v>20</v>
      </c>
      <c r="Q3457" t="str">
        <f>LEFT(N3457,FIND("/",N3457)-1)</f>
        <v>film &amp; video</v>
      </c>
      <c r="R3457" t="str">
        <f>RIGHT(N3457,LEN(N3457)-FIND("/",N3457))</f>
        <v>drama</v>
      </c>
      <c r="S3457" s="10">
        <f>(((J3457/60)/60)/24)+DATE(1970,1,1)</f>
        <v>42202.594293981485</v>
      </c>
      <c r="T3457" s="10">
        <f>(((I3457/60)/60)/24)+DATE(1970,1,1)</f>
        <v>42232.587974537033</v>
      </c>
      <c r="U3457" s="5">
        <f>P3457/3304</f>
        <v>6.0532687651331718E-3</v>
      </c>
      <c r="V3457" s="5">
        <f>L3457/26457</f>
        <v>3.7797180330347359E-5</v>
      </c>
    </row>
    <row r="3458" spans="1:22" ht="48" x14ac:dyDescent="0.2">
      <c r="A3458">
        <v>569</v>
      </c>
      <c r="B3458" s="3" t="s">
        <v>570</v>
      </c>
      <c r="C3458" s="3" t="s">
        <v>4679</v>
      </c>
      <c r="D3458">
        <v>2500</v>
      </c>
      <c r="E3458">
        <v>20</v>
      </c>
      <c r="F3458" t="s">
        <v>8221</v>
      </c>
      <c r="G3458" t="s">
        <v>8229</v>
      </c>
      <c r="H3458" t="s">
        <v>8251</v>
      </c>
      <c r="I3458">
        <v>1451679612</v>
      </c>
      <c r="J3458">
        <v>1449087612</v>
      </c>
      <c r="K3458" t="b">
        <v>0</v>
      </c>
      <c r="L3458">
        <v>1</v>
      </c>
      <c r="M3458" t="b">
        <v>0</v>
      </c>
      <c r="N3458" t="s">
        <v>8272</v>
      </c>
      <c r="O3458" s="5">
        <f>E3458/D3458</f>
        <v>8.0000000000000002E-3</v>
      </c>
      <c r="P3458" s="6">
        <f>IF(E3458=0,0,E3458/L3458)</f>
        <v>20</v>
      </c>
      <c r="Q3458" t="str">
        <f>LEFT(N3458,FIND("/",N3458)-1)</f>
        <v>technology</v>
      </c>
      <c r="R3458" t="str">
        <f>RIGHT(N3458,LEN(N3458)-FIND("/",N3458))</f>
        <v>web</v>
      </c>
      <c r="S3458" s="10">
        <f>(((J3458/60)/60)/24)+DATE(1970,1,1)</f>
        <v>42340.847361111111</v>
      </c>
      <c r="T3458" s="10">
        <f>(((I3458/60)/60)/24)+DATE(1970,1,1)</f>
        <v>42370.847361111111</v>
      </c>
      <c r="U3458" s="5">
        <f>P3458/3304</f>
        <v>6.0532687651331718E-3</v>
      </c>
      <c r="V3458" s="5">
        <f>L3458/26457</f>
        <v>3.7797180330347359E-5</v>
      </c>
    </row>
    <row r="3459" spans="1:22" ht="48" x14ac:dyDescent="0.2">
      <c r="A3459">
        <v>1133</v>
      </c>
      <c r="B3459" s="3" t="s">
        <v>1134</v>
      </c>
      <c r="C3459" s="3" t="s">
        <v>5243</v>
      </c>
      <c r="D3459">
        <v>3000</v>
      </c>
      <c r="E3459">
        <v>20</v>
      </c>
      <c r="F3459" t="s">
        <v>8221</v>
      </c>
      <c r="G3459" t="s">
        <v>8225</v>
      </c>
      <c r="H3459" t="s">
        <v>8247</v>
      </c>
      <c r="I3459">
        <v>1406799981</v>
      </c>
      <c r="J3459">
        <v>1404207981</v>
      </c>
      <c r="K3459" t="b">
        <v>0</v>
      </c>
      <c r="L3459">
        <v>1</v>
      </c>
      <c r="M3459" t="b">
        <v>0</v>
      </c>
      <c r="N3459" t="s">
        <v>8283</v>
      </c>
      <c r="O3459" s="5">
        <f>E3459/D3459</f>
        <v>6.6666666666666671E-3</v>
      </c>
      <c r="P3459" s="6">
        <f>IF(E3459=0,0,E3459/L3459)</f>
        <v>20</v>
      </c>
      <c r="Q3459" t="str">
        <f>LEFT(N3459,FIND("/",N3459)-1)</f>
        <v>games</v>
      </c>
      <c r="R3459" t="str">
        <f>RIGHT(N3459,LEN(N3459)-FIND("/",N3459))</f>
        <v>mobile games</v>
      </c>
      <c r="S3459" s="10">
        <f>(((J3459/60)/60)/24)+DATE(1970,1,1)</f>
        <v>41821.407187500001</v>
      </c>
      <c r="T3459" s="10">
        <f>(((I3459/60)/60)/24)+DATE(1970,1,1)</f>
        <v>41851.407187500001</v>
      </c>
      <c r="U3459" s="5">
        <f>P3459/3304</f>
        <v>6.0532687651331718E-3</v>
      </c>
      <c r="V3459" s="5">
        <f>L3459/26457</f>
        <v>3.7797180330347359E-5</v>
      </c>
    </row>
    <row r="3460" spans="1:22" ht="48" x14ac:dyDescent="0.2">
      <c r="A3460">
        <v>1542</v>
      </c>
      <c r="B3460" s="3" t="s">
        <v>1543</v>
      </c>
      <c r="C3460" s="3" t="s">
        <v>5652</v>
      </c>
      <c r="D3460">
        <v>500</v>
      </c>
      <c r="E3460">
        <v>20</v>
      </c>
      <c r="F3460" t="s">
        <v>8221</v>
      </c>
      <c r="G3460" t="s">
        <v>8229</v>
      </c>
      <c r="H3460" t="s">
        <v>8251</v>
      </c>
      <c r="I3460">
        <v>1435708500</v>
      </c>
      <c r="J3460">
        <v>1434412500</v>
      </c>
      <c r="K3460" t="b">
        <v>0</v>
      </c>
      <c r="L3460">
        <v>1</v>
      </c>
      <c r="M3460" t="b">
        <v>0</v>
      </c>
      <c r="N3460" t="s">
        <v>8289</v>
      </c>
      <c r="O3460" s="5">
        <f>E3460/D3460</f>
        <v>0.04</v>
      </c>
      <c r="P3460" s="6">
        <f>IF(E3460=0,0,E3460/L3460)</f>
        <v>20</v>
      </c>
      <c r="Q3460" t="str">
        <f>LEFT(N3460,FIND("/",N3460)-1)</f>
        <v>photography</v>
      </c>
      <c r="R3460" t="str">
        <f>RIGHT(N3460,LEN(N3460)-FIND("/",N3460))</f>
        <v>nature</v>
      </c>
      <c r="S3460" s="10">
        <f>(((J3460/60)/60)/24)+DATE(1970,1,1)</f>
        <v>42170.996527777781</v>
      </c>
      <c r="T3460" s="10">
        <f>(((I3460/60)/60)/24)+DATE(1970,1,1)</f>
        <v>42185.996527777781</v>
      </c>
      <c r="U3460" s="5">
        <f>P3460/3304</f>
        <v>6.0532687651331718E-3</v>
      </c>
      <c r="V3460" s="5">
        <f>L3460/26457</f>
        <v>3.7797180330347359E-5</v>
      </c>
    </row>
    <row r="3461" spans="1:22" ht="32" x14ac:dyDescent="0.2">
      <c r="A3461">
        <v>1738</v>
      </c>
      <c r="B3461" s="3" t="s">
        <v>1739</v>
      </c>
      <c r="C3461" s="3" t="s">
        <v>5848</v>
      </c>
      <c r="D3461">
        <v>5000</v>
      </c>
      <c r="E3461">
        <v>20</v>
      </c>
      <c r="F3461" t="s">
        <v>8221</v>
      </c>
      <c r="G3461" t="s">
        <v>8224</v>
      </c>
      <c r="H3461" t="s">
        <v>8246</v>
      </c>
      <c r="I3461">
        <v>1412283542</v>
      </c>
      <c r="J3461">
        <v>1409691542</v>
      </c>
      <c r="K3461" t="b">
        <v>0</v>
      </c>
      <c r="L3461">
        <v>1</v>
      </c>
      <c r="M3461" t="b">
        <v>0</v>
      </c>
      <c r="N3461" t="s">
        <v>8293</v>
      </c>
      <c r="O3461" s="5">
        <f>E3461/D3461</f>
        <v>4.0000000000000001E-3</v>
      </c>
      <c r="P3461" s="6">
        <f>IF(E3461=0,0,E3461/L3461)</f>
        <v>20</v>
      </c>
      <c r="Q3461" t="str">
        <f>LEFT(N3461,FIND("/",N3461)-1)</f>
        <v>music</v>
      </c>
      <c r="R3461" t="str">
        <f>RIGHT(N3461,LEN(N3461)-FIND("/",N3461))</f>
        <v>faith</v>
      </c>
      <c r="S3461" s="10">
        <f>(((J3461/60)/60)/24)+DATE(1970,1,1)</f>
        <v>41884.874328703707</v>
      </c>
      <c r="T3461" s="10">
        <f>(((I3461/60)/60)/24)+DATE(1970,1,1)</f>
        <v>41914.874328703707</v>
      </c>
      <c r="U3461" s="5">
        <f>P3461/3304</f>
        <v>6.0532687651331718E-3</v>
      </c>
      <c r="V3461" s="5">
        <f>L3461/26457</f>
        <v>3.7797180330347359E-5</v>
      </c>
    </row>
    <row r="3462" spans="1:22" ht="48" x14ac:dyDescent="0.2">
      <c r="A3462">
        <v>2863</v>
      </c>
      <c r="B3462" s="3" t="s">
        <v>2863</v>
      </c>
      <c r="C3462" s="3" t="s">
        <v>6973</v>
      </c>
      <c r="D3462">
        <v>50000</v>
      </c>
      <c r="E3462">
        <v>20</v>
      </c>
      <c r="F3462" t="s">
        <v>8221</v>
      </c>
      <c r="G3462" t="s">
        <v>8224</v>
      </c>
      <c r="H3462" t="s">
        <v>8246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8271</v>
      </c>
      <c r="O3462" s="5">
        <f>E3462/D3462</f>
        <v>4.0000000000000002E-4</v>
      </c>
      <c r="P3462" s="6">
        <f>IF(E3462=0,0,E3462/L3462)</f>
        <v>20</v>
      </c>
      <c r="Q3462" t="str">
        <f>LEFT(N3462,FIND("/",N3462)-1)</f>
        <v>theater</v>
      </c>
      <c r="R3462" t="str">
        <f>RIGHT(N3462,LEN(N3462)-FIND("/",N3462))</f>
        <v>plays</v>
      </c>
      <c r="S3462" s="10">
        <f>(((J3462/60)/60)/24)+DATE(1970,1,1)</f>
        <v>41831.675034722226</v>
      </c>
      <c r="T3462" s="10">
        <f>(((I3462/60)/60)/24)+DATE(1970,1,1)</f>
        <v>41891.675034722226</v>
      </c>
      <c r="U3462" s="5">
        <f>P3462/3304</f>
        <v>6.0532687651331718E-3</v>
      </c>
      <c r="V3462" s="5">
        <f>L3462/26457</f>
        <v>3.7797180330347359E-5</v>
      </c>
    </row>
    <row r="3463" spans="1:22" ht="48" x14ac:dyDescent="0.2">
      <c r="A3463">
        <v>2909</v>
      </c>
      <c r="B3463" s="3" t="s">
        <v>2909</v>
      </c>
      <c r="C3463" s="3" t="s">
        <v>7019</v>
      </c>
      <c r="D3463">
        <v>180000</v>
      </c>
      <c r="E3463">
        <v>20</v>
      </c>
      <c r="F3463" t="s">
        <v>8221</v>
      </c>
      <c r="G3463" t="s">
        <v>8224</v>
      </c>
      <c r="H3463" t="s">
        <v>8246</v>
      </c>
      <c r="I3463">
        <v>1416944760</v>
      </c>
      <c r="J3463">
        <v>1413527001</v>
      </c>
      <c r="K3463" t="b">
        <v>0</v>
      </c>
      <c r="L3463">
        <v>1</v>
      </c>
      <c r="M3463" t="b">
        <v>0</v>
      </c>
      <c r="N3463" t="s">
        <v>8271</v>
      </c>
      <c r="O3463" s="5">
        <f>E3463/D3463</f>
        <v>1.1111111111111112E-4</v>
      </c>
      <c r="P3463" s="6">
        <f>IF(E3463=0,0,E3463/L3463)</f>
        <v>20</v>
      </c>
      <c r="Q3463" t="str">
        <f>LEFT(N3463,FIND("/",N3463)-1)</f>
        <v>theater</v>
      </c>
      <c r="R3463" t="str">
        <f>RIGHT(N3463,LEN(N3463)-FIND("/",N3463))</f>
        <v>plays</v>
      </c>
      <c r="S3463" s="10">
        <f>(((J3463/60)/60)/24)+DATE(1970,1,1)</f>
        <v>41929.266215277778</v>
      </c>
      <c r="T3463" s="10">
        <f>(((I3463/60)/60)/24)+DATE(1970,1,1)</f>
        <v>41968.823611111111</v>
      </c>
      <c r="U3463" s="5">
        <f>P3463/3304</f>
        <v>6.0532687651331718E-3</v>
      </c>
      <c r="V3463" s="5">
        <f>L3463/26457</f>
        <v>3.7797180330347359E-5</v>
      </c>
    </row>
    <row r="3464" spans="1:22" ht="48" x14ac:dyDescent="0.2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5">
        <f>E3464/D3464</f>
        <v>1.8181818181818181E-4</v>
      </c>
      <c r="P3464" s="6">
        <f>IF(E3464=0,0,E3464/L3464)</f>
        <v>20</v>
      </c>
      <c r="Q3464" t="str">
        <f>LEFT(N3464,FIND("/",N3464)-1)</f>
        <v>theater</v>
      </c>
      <c r="R3464" t="str">
        <f>RIGHT(N3464,LEN(N3464)-FIND("/",N3464))</f>
        <v>plays</v>
      </c>
      <c r="S3464" s="10">
        <f>(((J3464/60)/60)/24)+DATE(1970,1,1)</f>
        <v>42039.194988425923</v>
      </c>
      <c r="T3464" s="10">
        <f>(((I3464/60)/60)/24)+DATE(1970,1,1)</f>
        <v>42099.153321759266</v>
      </c>
      <c r="U3464" s="5">
        <f>P3464/3304</f>
        <v>6.0532687651331718E-3</v>
      </c>
      <c r="V3464" s="5">
        <f>L3464/26457</f>
        <v>3.7797180330347359E-5</v>
      </c>
    </row>
    <row r="3465" spans="1:22" ht="48" x14ac:dyDescent="0.2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5">
        <f>E3465/D3465</f>
        <v>9.5E-4</v>
      </c>
      <c r="P3465" s="6">
        <f>IF(E3465=0,0,E3465/L3465)</f>
        <v>3.8</v>
      </c>
      <c r="Q3465" t="str">
        <f>LEFT(N3465,FIND("/",N3465)-1)</f>
        <v>technology</v>
      </c>
      <c r="R3465" t="str">
        <f>RIGHT(N3465,LEN(N3465)-FIND("/",N3465))</f>
        <v>space exploration</v>
      </c>
      <c r="S3465" s="10">
        <f>(((J3465/60)/60)/24)+DATE(1970,1,1)</f>
        <v>42272.713171296295</v>
      </c>
      <c r="T3465" s="10">
        <f>(((I3465/60)/60)/24)+DATE(1970,1,1)</f>
        <v>42332.754837962959</v>
      </c>
      <c r="U3465" s="5">
        <f>P3465/3304</f>
        <v>1.1501210653753027E-3</v>
      </c>
      <c r="V3465" s="5">
        <f>L3465/26457</f>
        <v>1.8898590165173677E-4</v>
      </c>
    </row>
    <row r="3466" spans="1:22" ht="48" x14ac:dyDescent="0.2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5">
        <f>E3466/D3466</f>
        <v>7.5999999999999998E-2</v>
      </c>
      <c r="P3466" s="6">
        <f>IF(E3466=0,0,E3466/L3466)</f>
        <v>4.75</v>
      </c>
      <c r="Q3466" t="str">
        <f>LEFT(N3466,FIND("/",N3466)-1)</f>
        <v>theater</v>
      </c>
      <c r="R3466" t="str">
        <f>RIGHT(N3466,LEN(N3466)-FIND("/",N3466))</f>
        <v>plays</v>
      </c>
      <c r="S3466" s="10">
        <f>(((J3466/60)/60)/24)+DATE(1970,1,1)</f>
        <v>42002.54488425926</v>
      </c>
      <c r="T3466" s="10">
        <f>(((I3466/60)/60)/24)+DATE(1970,1,1)</f>
        <v>42032.54488425926</v>
      </c>
      <c r="U3466" s="5">
        <f>P3466/3304</f>
        <v>1.4376513317191284E-3</v>
      </c>
      <c r="V3466" s="5">
        <f>L3466/26457</f>
        <v>1.5118872132138944E-4</v>
      </c>
    </row>
    <row r="3467" spans="1:22" ht="16" x14ac:dyDescent="0.2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5">
        <f>E3467/D3467</f>
        <v>9.0000000000000006E-5</v>
      </c>
      <c r="P3467" s="6">
        <f>IF(E3467=0,0,E3467/L3467)</f>
        <v>3</v>
      </c>
      <c r="Q3467" t="str">
        <f>LEFT(N3467,FIND("/",N3467)-1)</f>
        <v>technology</v>
      </c>
      <c r="R3467" t="str">
        <f>RIGHT(N3467,LEN(N3467)-FIND("/",N3467))</f>
        <v>web</v>
      </c>
      <c r="S3467" s="10">
        <f>(((J3467/60)/60)/24)+DATE(1970,1,1)</f>
        <v>42759.593310185184</v>
      </c>
      <c r="T3467" s="10">
        <f>(((I3467/60)/60)/24)+DATE(1970,1,1)</f>
        <v>42819.55164351852</v>
      </c>
      <c r="U3467" s="5">
        <f>P3467/3304</f>
        <v>9.0799031476997583E-4</v>
      </c>
      <c r="V3467" s="5">
        <f>L3467/26457</f>
        <v>2.2678308198208414E-4</v>
      </c>
    </row>
    <row r="3468" spans="1:22" ht="48" x14ac:dyDescent="0.2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5">
        <f>E3468/D3468</f>
        <v>3.5999999999999999E-3</v>
      </c>
      <c r="P3468" s="6">
        <f>IF(E3468=0,0,E3468/L3468)</f>
        <v>18</v>
      </c>
      <c r="Q3468" t="str">
        <f>LEFT(N3468,FIND("/",N3468)-1)</f>
        <v>music</v>
      </c>
      <c r="R3468" t="str">
        <f>RIGHT(N3468,LEN(N3468)-FIND("/",N3468))</f>
        <v>faith</v>
      </c>
      <c r="S3468" s="10">
        <f>(((J3468/60)/60)/24)+DATE(1970,1,1)</f>
        <v>42792.843969907408</v>
      </c>
      <c r="T3468" s="10">
        <f>(((I3468/60)/60)/24)+DATE(1970,1,1)</f>
        <v>42852.802303240736</v>
      </c>
      <c r="U3468" s="5">
        <f>P3468/3304</f>
        <v>5.4479418886198543E-3</v>
      </c>
      <c r="V3468" s="5">
        <f>L3468/26457</f>
        <v>3.7797180330347359E-5</v>
      </c>
    </row>
    <row r="3469" spans="1:22" ht="48" x14ac:dyDescent="0.2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5">
        <f>E3469/D3469</f>
        <v>1.7E-5</v>
      </c>
      <c r="P3469" s="6">
        <f>IF(E3469=0,0,E3469/L3469)</f>
        <v>5.666666666666667</v>
      </c>
      <c r="Q3469" t="str">
        <f>LEFT(N3469,FIND("/",N3469)-1)</f>
        <v>film &amp; video</v>
      </c>
      <c r="R3469" t="str">
        <f>RIGHT(N3469,LEN(N3469)-FIND("/",N3469))</f>
        <v>drama</v>
      </c>
      <c r="S3469" s="10">
        <f>(((J3469/60)/60)/24)+DATE(1970,1,1)</f>
        <v>41899.792037037041</v>
      </c>
      <c r="T3469" s="10">
        <f>(((I3469/60)/60)/24)+DATE(1970,1,1)</f>
        <v>41929.792037037041</v>
      </c>
      <c r="U3469" s="5">
        <f>P3469/3304</f>
        <v>1.7150928167877322E-3</v>
      </c>
      <c r="V3469" s="5">
        <f>L3469/26457</f>
        <v>1.1339154099104207E-4</v>
      </c>
    </row>
    <row r="3470" spans="1:22" ht="48" x14ac:dyDescent="0.2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5">
        <f>E3470/D3470</f>
        <v>1.6999999999999999E-3</v>
      </c>
      <c r="P3470" s="6">
        <f>IF(E3470=0,0,E3470/L3470)</f>
        <v>5.666666666666667</v>
      </c>
      <c r="Q3470" t="str">
        <f>LEFT(N3470,FIND("/",N3470)-1)</f>
        <v>food</v>
      </c>
      <c r="R3470" t="str">
        <f>RIGHT(N3470,LEN(N3470)-FIND("/",N3470))</f>
        <v>food trucks</v>
      </c>
      <c r="S3470" s="10">
        <f>(((J3470/60)/60)/24)+DATE(1970,1,1)</f>
        <v>42027.353738425925</v>
      </c>
      <c r="T3470" s="10">
        <f>(((I3470/60)/60)/24)+DATE(1970,1,1)</f>
        <v>42057.353738425925</v>
      </c>
      <c r="U3470" s="5">
        <f>P3470/3304</f>
        <v>1.7150928167877322E-3</v>
      </c>
      <c r="V3470" s="5">
        <f>L3470/26457</f>
        <v>1.1339154099104207E-4</v>
      </c>
    </row>
    <row r="3471" spans="1:22" ht="48" x14ac:dyDescent="0.2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5">
        <f>E3471/D3471</f>
        <v>1.6E-2</v>
      </c>
      <c r="P3471" s="6">
        <f>IF(E3471=0,0,E3471/L3471)</f>
        <v>5.333333333333333</v>
      </c>
      <c r="Q3471" t="str">
        <f>LEFT(N3471,FIND("/",N3471)-1)</f>
        <v>games</v>
      </c>
      <c r="R3471" t="str">
        <f>RIGHT(N3471,LEN(N3471)-FIND("/",N3471))</f>
        <v>video games</v>
      </c>
      <c r="S3471" s="10">
        <f>(((J3471/60)/60)/24)+DATE(1970,1,1)</f>
        <v>40619.097210648149</v>
      </c>
      <c r="T3471" s="10">
        <f>(((I3471/60)/60)/24)+DATE(1970,1,1)</f>
        <v>40657.290972222225</v>
      </c>
      <c r="U3471" s="5">
        <f>P3471/3304</f>
        <v>1.6142050040355124E-3</v>
      </c>
      <c r="V3471" s="5">
        <f>L3471/26457</f>
        <v>1.1339154099104207E-4</v>
      </c>
    </row>
    <row r="3472" spans="1:22" ht="48" x14ac:dyDescent="0.2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5">
        <f>E3472/D3472</f>
        <v>8.0000000000000004E-4</v>
      </c>
      <c r="P3472" s="6">
        <f>IF(E3472=0,0,E3472/L3472)</f>
        <v>16</v>
      </c>
      <c r="Q3472" t="str">
        <f>LEFT(N3472,FIND("/",N3472)-1)</f>
        <v>theater</v>
      </c>
      <c r="R3472" t="str">
        <f>RIGHT(N3472,LEN(N3472)-FIND("/",N3472))</f>
        <v>plays</v>
      </c>
      <c r="S3472" s="10">
        <f>(((J3472/60)/60)/24)+DATE(1970,1,1)</f>
        <v>42169.958506944444</v>
      </c>
      <c r="T3472" s="10">
        <f>(((I3472/60)/60)/24)+DATE(1970,1,1)</f>
        <v>42199.958506944444</v>
      </c>
      <c r="U3472" s="5">
        <f>P3472/3304</f>
        <v>4.8426150121065378E-3</v>
      </c>
      <c r="V3472" s="5">
        <f>L3472/26457</f>
        <v>3.7797180330347359E-5</v>
      </c>
    </row>
    <row r="3473" spans="1:22" ht="16" x14ac:dyDescent="0.2">
      <c r="A3473">
        <v>1406</v>
      </c>
      <c r="B3473" s="3" t="s">
        <v>1407</v>
      </c>
      <c r="C3473" s="3" t="s">
        <v>5516</v>
      </c>
      <c r="D3473">
        <v>12000</v>
      </c>
      <c r="E3473">
        <v>15</v>
      </c>
      <c r="F3473" t="s">
        <v>8221</v>
      </c>
      <c r="G3473" t="s">
        <v>8237</v>
      </c>
      <c r="H3473" t="s">
        <v>8249</v>
      </c>
      <c r="I3473">
        <v>1449914400</v>
      </c>
      <c r="J3473">
        <v>1445336607</v>
      </c>
      <c r="K3473" t="b">
        <v>0</v>
      </c>
      <c r="L3473">
        <v>3</v>
      </c>
      <c r="M3473" t="b">
        <v>0</v>
      </c>
      <c r="N3473" t="s">
        <v>8287</v>
      </c>
      <c r="O3473" s="5">
        <f>E3473/D3473</f>
        <v>1.25E-3</v>
      </c>
      <c r="P3473" s="6">
        <f>IF(E3473=0,0,E3473/L3473)</f>
        <v>5</v>
      </c>
      <c r="Q3473" t="str">
        <f>LEFT(N3473,FIND("/",N3473)-1)</f>
        <v>publishing</v>
      </c>
      <c r="R3473" t="str">
        <f>RIGHT(N3473,LEN(N3473)-FIND("/",N3473))</f>
        <v>translations</v>
      </c>
      <c r="S3473" s="10">
        <f>(((J3473/60)/60)/24)+DATE(1970,1,1)</f>
        <v>42297.432951388888</v>
      </c>
      <c r="T3473" s="10">
        <f>(((I3473/60)/60)/24)+DATE(1970,1,1)</f>
        <v>42350.416666666672</v>
      </c>
      <c r="U3473" s="5">
        <f>P3473/3304</f>
        <v>1.5133171912832929E-3</v>
      </c>
      <c r="V3473" s="5">
        <f>L3473/26457</f>
        <v>1.1339154099104207E-4</v>
      </c>
    </row>
    <row r="3474" spans="1:22" ht="48" x14ac:dyDescent="0.2">
      <c r="A3474">
        <v>3925</v>
      </c>
      <c r="B3474" s="3" t="s">
        <v>3922</v>
      </c>
      <c r="C3474" s="3" t="s">
        <v>8033</v>
      </c>
      <c r="D3474">
        <v>150</v>
      </c>
      <c r="E3474">
        <v>15</v>
      </c>
      <c r="F3474" t="s">
        <v>8221</v>
      </c>
      <c r="G3474" t="s">
        <v>8224</v>
      </c>
      <c r="H3474" t="s">
        <v>8246</v>
      </c>
      <c r="I3474">
        <v>1406753639</v>
      </c>
      <c r="J3474">
        <v>1404161639</v>
      </c>
      <c r="K3474" t="b">
        <v>0</v>
      </c>
      <c r="L3474">
        <v>3</v>
      </c>
      <c r="M3474" t="b">
        <v>0</v>
      </c>
      <c r="N3474" t="s">
        <v>8271</v>
      </c>
      <c r="O3474" s="5">
        <f>E3474/D3474</f>
        <v>0.1</v>
      </c>
      <c r="P3474" s="6">
        <f>IF(E3474=0,0,E3474/L3474)</f>
        <v>5</v>
      </c>
      <c r="Q3474" t="str">
        <f>LEFT(N3474,FIND("/",N3474)-1)</f>
        <v>theater</v>
      </c>
      <c r="R3474" t="str">
        <f>RIGHT(N3474,LEN(N3474)-FIND("/",N3474))</f>
        <v>plays</v>
      </c>
      <c r="S3474" s="10">
        <f>(((J3474/60)/60)/24)+DATE(1970,1,1)</f>
        <v>41820.870821759258</v>
      </c>
      <c r="T3474" s="10">
        <f>(((I3474/60)/60)/24)+DATE(1970,1,1)</f>
        <v>41850.870821759258</v>
      </c>
      <c r="U3474" s="5">
        <f>P3474/3304</f>
        <v>1.5133171912832929E-3</v>
      </c>
      <c r="V3474" s="5">
        <f>L3474/26457</f>
        <v>1.1339154099104207E-4</v>
      </c>
    </row>
    <row r="3475" spans="1:22" ht="32" x14ac:dyDescent="0.2">
      <c r="A3475">
        <v>674</v>
      </c>
      <c r="B3475" s="3" t="s">
        <v>675</v>
      </c>
      <c r="C3475" s="3" t="s">
        <v>4784</v>
      </c>
      <c r="D3475">
        <v>50000</v>
      </c>
      <c r="E3475">
        <v>15</v>
      </c>
      <c r="F3475" t="s">
        <v>8221</v>
      </c>
      <c r="G3475" t="s">
        <v>8224</v>
      </c>
      <c r="H3475" t="s">
        <v>8246</v>
      </c>
      <c r="I3475">
        <v>1407811627</v>
      </c>
      <c r="J3475">
        <v>1402627627</v>
      </c>
      <c r="K3475" t="b">
        <v>0</v>
      </c>
      <c r="L3475">
        <v>2</v>
      </c>
      <c r="M3475" t="b">
        <v>0</v>
      </c>
      <c r="N3475" t="s">
        <v>8273</v>
      </c>
      <c r="O3475" s="5">
        <f>E3475/D3475</f>
        <v>2.9999999999999997E-4</v>
      </c>
      <c r="P3475" s="6">
        <f>IF(E3475=0,0,E3475/L3475)</f>
        <v>7.5</v>
      </c>
      <c r="Q3475" t="str">
        <f>LEFT(N3475,FIND("/",N3475)-1)</f>
        <v>technology</v>
      </c>
      <c r="R3475" t="str">
        <f>RIGHT(N3475,LEN(N3475)-FIND("/",N3475))</f>
        <v>wearables</v>
      </c>
      <c r="S3475" s="10">
        <f>(((J3475/60)/60)/24)+DATE(1970,1,1)</f>
        <v>41803.116053240738</v>
      </c>
      <c r="T3475" s="10">
        <f>(((I3475/60)/60)/24)+DATE(1970,1,1)</f>
        <v>41863.116053240738</v>
      </c>
      <c r="U3475" s="5">
        <f>P3475/3304</f>
        <v>2.2699757869249393E-3</v>
      </c>
      <c r="V3475" s="5">
        <f>L3475/26457</f>
        <v>7.5594360660694718E-5</v>
      </c>
    </row>
    <row r="3476" spans="1:22" ht="16" x14ac:dyDescent="0.2">
      <c r="A3476">
        <v>1086</v>
      </c>
      <c r="B3476" s="3" t="s">
        <v>1087</v>
      </c>
      <c r="C3476" s="3" t="s">
        <v>5196</v>
      </c>
      <c r="D3476">
        <v>18000</v>
      </c>
      <c r="E3476">
        <v>15</v>
      </c>
      <c r="F3476" t="s">
        <v>8221</v>
      </c>
      <c r="G3476" t="s">
        <v>8224</v>
      </c>
      <c r="H3476" t="s">
        <v>8246</v>
      </c>
      <c r="I3476">
        <v>1408913291</v>
      </c>
      <c r="J3476">
        <v>1406321291</v>
      </c>
      <c r="K3476" t="b">
        <v>0</v>
      </c>
      <c r="L3476">
        <v>2</v>
      </c>
      <c r="M3476" t="b">
        <v>0</v>
      </c>
      <c r="N3476" t="s">
        <v>8282</v>
      </c>
      <c r="O3476" s="5">
        <f>E3476/D3476</f>
        <v>8.3333333333333339E-4</v>
      </c>
      <c r="P3476" s="6">
        <f>IF(E3476=0,0,E3476/L3476)</f>
        <v>7.5</v>
      </c>
      <c r="Q3476" t="str">
        <f>LEFT(N3476,FIND("/",N3476)-1)</f>
        <v>games</v>
      </c>
      <c r="R3476" t="str">
        <f>RIGHT(N3476,LEN(N3476)-FIND("/",N3476))</f>
        <v>video games</v>
      </c>
      <c r="S3476" s="10">
        <f>(((J3476/60)/60)/24)+DATE(1970,1,1)</f>
        <v>41845.866793981484</v>
      </c>
      <c r="T3476" s="10">
        <f>(((I3476/60)/60)/24)+DATE(1970,1,1)</f>
        <v>41875.866793981484</v>
      </c>
      <c r="U3476" s="5">
        <f>P3476/3304</f>
        <v>2.2699757869249393E-3</v>
      </c>
      <c r="V3476" s="5">
        <f>L3476/26457</f>
        <v>7.5594360660694718E-5</v>
      </c>
    </row>
    <row r="3477" spans="1:22" ht="48" x14ac:dyDescent="0.2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5">
        <f>E3477/D3477</f>
        <v>5.0000000000000001E-3</v>
      </c>
      <c r="P3477" s="6">
        <f>IF(E3477=0,0,E3477/L3477)</f>
        <v>7.5</v>
      </c>
      <c r="Q3477" t="str">
        <f>LEFT(N3477,FIND("/",N3477)-1)</f>
        <v>publishing</v>
      </c>
      <c r="R3477" t="str">
        <f>RIGHT(N3477,LEN(N3477)-FIND("/",N3477))</f>
        <v>translations</v>
      </c>
      <c r="S3477" s="10">
        <f>(((J3477/60)/60)/24)+DATE(1970,1,1)</f>
        <v>41838.536782407406</v>
      </c>
      <c r="T3477" s="10">
        <f>(((I3477/60)/60)/24)+DATE(1970,1,1)</f>
        <v>41863.536782407406</v>
      </c>
      <c r="U3477" s="5">
        <f>P3477/3304</f>
        <v>2.2699757869249393E-3</v>
      </c>
      <c r="V3477" s="5">
        <f>L3477/26457</f>
        <v>7.5594360660694718E-5</v>
      </c>
    </row>
    <row r="3478" spans="1:22" ht="32" x14ac:dyDescent="0.2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5">
        <f>E3478/D3478</f>
        <v>1E-3</v>
      </c>
      <c r="P3478" s="6">
        <f>IF(E3478=0,0,E3478/L3478)</f>
        <v>7.5</v>
      </c>
      <c r="Q3478" t="str">
        <f>LEFT(N3478,FIND("/",N3478)-1)</f>
        <v>publishing</v>
      </c>
      <c r="R3478" t="str">
        <f>RIGHT(N3478,LEN(N3478)-FIND("/",N3478))</f>
        <v>translations</v>
      </c>
      <c r="S3478" s="10">
        <f>(((J3478/60)/60)/24)+DATE(1970,1,1)</f>
        <v>42258.780324074076</v>
      </c>
      <c r="T3478" s="10">
        <f>(((I3478/60)/60)/24)+DATE(1970,1,1)</f>
        <v>42288.780324074076</v>
      </c>
      <c r="U3478" s="5">
        <f>P3478/3304</f>
        <v>2.2699757869249393E-3</v>
      </c>
      <c r="V3478" s="5">
        <f>L3478/26457</f>
        <v>7.5594360660694718E-5</v>
      </c>
    </row>
    <row r="3479" spans="1:22" ht="48" x14ac:dyDescent="0.2">
      <c r="A3479">
        <v>1810</v>
      </c>
      <c r="B3479" s="3" t="s">
        <v>1811</v>
      </c>
      <c r="C3479" s="3" t="s">
        <v>5920</v>
      </c>
      <c r="D3479">
        <v>450</v>
      </c>
      <c r="E3479">
        <v>15</v>
      </c>
      <c r="F3479" t="s">
        <v>8221</v>
      </c>
      <c r="G3479" t="s">
        <v>8224</v>
      </c>
      <c r="H3479" t="s">
        <v>8246</v>
      </c>
      <c r="I3479">
        <v>1408657826</v>
      </c>
      <c r="J3479">
        <v>1407621026</v>
      </c>
      <c r="K3479" t="b">
        <v>0</v>
      </c>
      <c r="L3479">
        <v>2</v>
      </c>
      <c r="M3479" t="b">
        <v>0</v>
      </c>
      <c r="N3479" t="s">
        <v>8285</v>
      </c>
      <c r="O3479" s="5">
        <f>E3479/D3479</f>
        <v>3.3333333333333333E-2</v>
      </c>
      <c r="P3479" s="6">
        <f>IF(E3479=0,0,E3479/L3479)</f>
        <v>7.5</v>
      </c>
      <c r="Q3479" t="str">
        <f>LEFT(N3479,FIND("/",N3479)-1)</f>
        <v>photography</v>
      </c>
      <c r="R3479" t="str">
        <f>RIGHT(N3479,LEN(N3479)-FIND("/",N3479))</f>
        <v>photobooks</v>
      </c>
      <c r="S3479" s="10">
        <f>(((J3479/60)/60)/24)+DATE(1970,1,1)</f>
        <v>41860.91002314815</v>
      </c>
      <c r="T3479" s="10">
        <f>(((I3479/60)/60)/24)+DATE(1970,1,1)</f>
        <v>41872.91002314815</v>
      </c>
      <c r="U3479" s="5">
        <f>P3479/3304</f>
        <v>2.2699757869249393E-3</v>
      </c>
      <c r="V3479" s="5">
        <f>L3479/26457</f>
        <v>7.5594360660694718E-5</v>
      </c>
    </row>
    <row r="3480" spans="1:22" ht="64" x14ac:dyDescent="0.2">
      <c r="A3480">
        <v>3642</v>
      </c>
      <c r="B3480" s="3" t="s">
        <v>3640</v>
      </c>
      <c r="C3480" s="3" t="s">
        <v>7752</v>
      </c>
      <c r="D3480">
        <v>700</v>
      </c>
      <c r="E3480">
        <v>15</v>
      </c>
      <c r="F3480" t="s">
        <v>8221</v>
      </c>
      <c r="G3480" t="s">
        <v>8236</v>
      </c>
      <c r="H3480" t="s">
        <v>8249</v>
      </c>
      <c r="I3480">
        <v>1448902800</v>
      </c>
      <c r="J3480">
        <v>1445369727</v>
      </c>
      <c r="K3480" t="b">
        <v>0</v>
      </c>
      <c r="L3480">
        <v>2</v>
      </c>
      <c r="M3480" t="b">
        <v>0</v>
      </c>
      <c r="N3480" t="s">
        <v>8305</v>
      </c>
      <c r="O3480" s="5">
        <f>E3480/D3480</f>
        <v>2.1428571428571429E-2</v>
      </c>
      <c r="P3480" s="6">
        <f>IF(E3480=0,0,E3480/L3480)</f>
        <v>7.5</v>
      </c>
      <c r="Q3480" t="str">
        <f>LEFT(N3480,FIND("/",N3480)-1)</f>
        <v>theater</v>
      </c>
      <c r="R3480" t="str">
        <f>RIGHT(N3480,LEN(N3480)-FIND("/",N3480))</f>
        <v>musical</v>
      </c>
      <c r="S3480" s="10">
        <f>(((J3480/60)/60)/24)+DATE(1970,1,1)</f>
        <v>42297.816284722227</v>
      </c>
      <c r="T3480" s="10">
        <f>(((I3480/60)/60)/24)+DATE(1970,1,1)</f>
        <v>42338.708333333328</v>
      </c>
      <c r="U3480" s="5">
        <f>P3480/3304</f>
        <v>2.2699757869249393E-3</v>
      </c>
      <c r="V3480" s="5">
        <f>L3480/26457</f>
        <v>7.5594360660694718E-5</v>
      </c>
    </row>
    <row r="3481" spans="1:22" ht="48" x14ac:dyDescent="0.2">
      <c r="A3481">
        <v>1053</v>
      </c>
      <c r="B3481" s="3" t="s">
        <v>1054</v>
      </c>
      <c r="C3481" s="3" t="s">
        <v>5163</v>
      </c>
      <c r="D3481">
        <v>1500</v>
      </c>
      <c r="E3481">
        <v>15</v>
      </c>
      <c r="F3481" t="s">
        <v>8220</v>
      </c>
      <c r="G3481" t="s">
        <v>8224</v>
      </c>
      <c r="H3481" t="s">
        <v>8246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8281</v>
      </c>
      <c r="O3481" s="5">
        <f>E3481/D3481</f>
        <v>0.01</v>
      </c>
      <c r="P3481" s="6">
        <f>IF(E3481=0,0,E3481/L3481)</f>
        <v>15</v>
      </c>
      <c r="Q3481" t="str">
        <f>LEFT(N3481,FIND("/",N3481)-1)</f>
        <v>journalism</v>
      </c>
      <c r="R3481" t="str">
        <f>RIGHT(N3481,LEN(N3481)-FIND("/",N3481))</f>
        <v>audio</v>
      </c>
      <c r="S3481" s="10">
        <f>(((J3481/60)/60)/24)+DATE(1970,1,1)</f>
        <v>42775.172824074078</v>
      </c>
      <c r="T3481" s="10">
        <f>(((I3481/60)/60)/24)+DATE(1970,1,1)</f>
        <v>42800.172824074078</v>
      </c>
      <c r="U3481" s="5">
        <f>P3481/3304</f>
        <v>4.5399515738498786E-3</v>
      </c>
      <c r="V3481" s="5">
        <f>L3481/26457</f>
        <v>3.7797180330347359E-5</v>
      </c>
    </row>
    <row r="3482" spans="1:22" ht="48" x14ac:dyDescent="0.2">
      <c r="A3482">
        <v>1454</v>
      </c>
      <c r="B3482" s="3" t="s">
        <v>1455</v>
      </c>
      <c r="C3482" s="3" t="s">
        <v>5564</v>
      </c>
      <c r="D3482">
        <v>1750</v>
      </c>
      <c r="E3482">
        <v>15</v>
      </c>
      <c r="F3482" t="s">
        <v>8220</v>
      </c>
      <c r="G3482" t="s">
        <v>8227</v>
      </c>
      <c r="H3482" t="s">
        <v>8249</v>
      </c>
      <c r="I3482">
        <v>1461535140</v>
      </c>
      <c r="J3482">
        <v>1459716480</v>
      </c>
      <c r="K3482" t="b">
        <v>0</v>
      </c>
      <c r="L3482">
        <v>1</v>
      </c>
      <c r="M3482" t="b">
        <v>0</v>
      </c>
      <c r="N3482" t="s">
        <v>8287</v>
      </c>
      <c r="O3482" s="5">
        <f>E3482/D3482</f>
        <v>8.5714285714285719E-3</v>
      </c>
      <c r="P3482" s="6">
        <f>IF(E3482=0,0,E3482/L3482)</f>
        <v>15</v>
      </c>
      <c r="Q3482" t="str">
        <f>LEFT(N3482,FIND("/",N3482)-1)</f>
        <v>publishing</v>
      </c>
      <c r="R3482" t="str">
        <f>RIGHT(N3482,LEN(N3482)-FIND("/",N3482))</f>
        <v>translations</v>
      </c>
      <c r="S3482" s="10">
        <f>(((J3482/60)/60)/24)+DATE(1970,1,1)</f>
        <v>42463.866666666669</v>
      </c>
      <c r="T3482" s="10">
        <f>(((I3482/60)/60)/24)+DATE(1970,1,1)</f>
        <v>42484.915972222225</v>
      </c>
      <c r="U3482" s="5">
        <f>P3482/3304</f>
        <v>4.5399515738498786E-3</v>
      </c>
      <c r="V3482" s="5">
        <f>L3482/26457</f>
        <v>3.7797180330347359E-5</v>
      </c>
    </row>
    <row r="3483" spans="1:22" ht="48" x14ac:dyDescent="0.2">
      <c r="A3483">
        <v>1583</v>
      </c>
      <c r="B3483" s="3" t="s">
        <v>1584</v>
      </c>
      <c r="C3483" s="3" t="s">
        <v>5693</v>
      </c>
      <c r="D3483">
        <v>20000</v>
      </c>
      <c r="E3483">
        <v>15</v>
      </c>
      <c r="F3483" t="s">
        <v>8221</v>
      </c>
      <c r="G3483" t="s">
        <v>8225</v>
      </c>
      <c r="H3483" t="s">
        <v>8247</v>
      </c>
      <c r="I3483">
        <v>1411681391</v>
      </c>
      <c r="J3483">
        <v>1409089391</v>
      </c>
      <c r="K3483" t="b">
        <v>0</v>
      </c>
      <c r="L3483">
        <v>1</v>
      </c>
      <c r="M3483" t="b">
        <v>0</v>
      </c>
      <c r="N3483" t="s">
        <v>8291</v>
      </c>
      <c r="O3483" s="5">
        <f>E3483/D3483</f>
        <v>7.5000000000000002E-4</v>
      </c>
      <c r="P3483" s="6">
        <f>IF(E3483=0,0,E3483/L3483)</f>
        <v>15</v>
      </c>
      <c r="Q3483" t="str">
        <f>LEFT(N3483,FIND("/",N3483)-1)</f>
        <v>photography</v>
      </c>
      <c r="R3483" t="str">
        <f>RIGHT(N3483,LEN(N3483)-FIND("/",N3483))</f>
        <v>places</v>
      </c>
      <c r="S3483" s="10">
        <f>(((J3483/60)/60)/24)+DATE(1970,1,1)</f>
        <v>41877.904988425929</v>
      </c>
      <c r="T3483" s="10">
        <f>(((I3483/60)/60)/24)+DATE(1970,1,1)</f>
        <v>41907.904988425929</v>
      </c>
      <c r="U3483" s="5">
        <f>P3483/3304</f>
        <v>4.5399515738498786E-3</v>
      </c>
      <c r="V3483" s="5">
        <f>L3483/26457</f>
        <v>3.7797180330347359E-5</v>
      </c>
    </row>
    <row r="3484" spans="1:22" ht="48" x14ac:dyDescent="0.2">
      <c r="A3484">
        <v>2347</v>
      </c>
      <c r="B3484" s="3" t="s">
        <v>2348</v>
      </c>
      <c r="C3484" s="3" t="s">
        <v>6457</v>
      </c>
      <c r="D3484">
        <v>1000</v>
      </c>
      <c r="E3484">
        <v>15</v>
      </c>
      <c r="F3484" t="s">
        <v>8220</v>
      </c>
      <c r="G3484" t="s">
        <v>8224</v>
      </c>
      <c r="H3484" t="s">
        <v>8246</v>
      </c>
      <c r="I3484">
        <v>1472135676</v>
      </c>
      <c r="J3484">
        <v>1469543676</v>
      </c>
      <c r="K3484" t="b">
        <v>0</v>
      </c>
      <c r="L3484">
        <v>1</v>
      </c>
      <c r="M3484" t="b">
        <v>0</v>
      </c>
      <c r="N3484" t="s">
        <v>8272</v>
      </c>
      <c r="O3484" s="5">
        <f>E3484/D3484</f>
        <v>1.4999999999999999E-2</v>
      </c>
      <c r="P3484" s="6">
        <f>IF(E3484=0,0,E3484/L3484)</f>
        <v>15</v>
      </c>
      <c r="Q3484" t="str">
        <f>LEFT(N3484,FIND("/",N3484)-1)</f>
        <v>technology</v>
      </c>
      <c r="R3484" t="str">
        <f>RIGHT(N3484,LEN(N3484)-FIND("/",N3484))</f>
        <v>web</v>
      </c>
      <c r="S3484" s="10">
        <f>(((J3484/60)/60)/24)+DATE(1970,1,1)</f>
        <v>42577.607361111113</v>
      </c>
      <c r="T3484" s="10">
        <f>(((I3484/60)/60)/24)+DATE(1970,1,1)</f>
        <v>42607.607361111113</v>
      </c>
      <c r="U3484" s="5">
        <f>P3484/3304</f>
        <v>4.5399515738498786E-3</v>
      </c>
      <c r="V3484" s="5">
        <f>L3484/26457</f>
        <v>3.7797180330347359E-5</v>
      </c>
    </row>
    <row r="3485" spans="1:22" ht="32" x14ac:dyDescent="0.2">
      <c r="A3485">
        <v>2641</v>
      </c>
      <c r="B3485" s="3" t="s">
        <v>2641</v>
      </c>
      <c r="C3485" s="3" t="s">
        <v>6751</v>
      </c>
      <c r="D3485">
        <v>1500</v>
      </c>
      <c r="E3485">
        <v>15</v>
      </c>
      <c r="F3485" t="s">
        <v>8221</v>
      </c>
      <c r="G3485" t="s">
        <v>8224</v>
      </c>
      <c r="H3485" t="s">
        <v>8246</v>
      </c>
      <c r="I3485">
        <v>1410811740</v>
      </c>
      <c r="J3485">
        <v>1409341863</v>
      </c>
      <c r="K3485" t="b">
        <v>0</v>
      </c>
      <c r="L3485">
        <v>1</v>
      </c>
      <c r="M3485" t="b">
        <v>0</v>
      </c>
      <c r="N3485" t="s">
        <v>8301</v>
      </c>
      <c r="O3485" s="5">
        <f>E3485/D3485</f>
        <v>0.01</v>
      </c>
      <c r="P3485" s="6">
        <f>IF(E3485=0,0,E3485/L3485)</f>
        <v>15</v>
      </c>
      <c r="Q3485" t="str">
        <f>LEFT(N3485,FIND("/",N3485)-1)</f>
        <v>technology</v>
      </c>
      <c r="R3485" t="str">
        <f>RIGHT(N3485,LEN(N3485)-FIND("/",N3485))</f>
        <v>space exploration</v>
      </c>
      <c r="S3485" s="10">
        <f>(((J3485/60)/60)/24)+DATE(1970,1,1)</f>
        <v>41880.827118055553</v>
      </c>
      <c r="T3485" s="10">
        <f>(((I3485/60)/60)/24)+DATE(1970,1,1)</f>
        <v>41897.839583333334</v>
      </c>
      <c r="U3485" s="5">
        <f>P3485/3304</f>
        <v>4.5399515738498786E-3</v>
      </c>
      <c r="V3485" s="5">
        <f>L3485/26457</f>
        <v>3.7797180330347359E-5</v>
      </c>
    </row>
    <row r="3486" spans="1:22" ht="32" x14ac:dyDescent="0.2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8271</v>
      </c>
      <c r="O3486" s="5">
        <f>E3486/D3486</f>
        <v>3.0000000000000001E-3</v>
      </c>
      <c r="P3486" s="6">
        <f>IF(E3486=0,0,E3486/L3486)</f>
        <v>15</v>
      </c>
      <c r="Q3486" t="str">
        <f>LEFT(N3486,FIND("/",N3486)-1)</f>
        <v>theater</v>
      </c>
      <c r="R3486" t="str">
        <f>RIGHT(N3486,LEN(N3486)-FIND("/",N3486))</f>
        <v>plays</v>
      </c>
      <c r="S3486" s="10">
        <f>(((J3486/60)/60)/24)+DATE(1970,1,1)</f>
        <v>41970.085046296299</v>
      </c>
      <c r="T3486" s="10">
        <f>(((I3486/60)/60)/24)+DATE(1970,1,1)</f>
        <v>42000.085046296299</v>
      </c>
      <c r="U3486" s="5">
        <f>P3486/3304</f>
        <v>4.5399515738498786E-3</v>
      </c>
      <c r="V3486" s="5">
        <f>L3486/26457</f>
        <v>3.7797180330347359E-5</v>
      </c>
    </row>
    <row r="3487" spans="1:22" ht="48" x14ac:dyDescent="0.2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5">
        <f>E3487/D3487</f>
        <v>4.3939393939393936E-3</v>
      </c>
      <c r="P3487" s="6">
        <f>IF(E3487=0,0,E3487/L3487)</f>
        <v>4.833333333333333</v>
      </c>
      <c r="Q3487" t="str">
        <f>LEFT(N3487,FIND("/",N3487)-1)</f>
        <v>film &amp; video</v>
      </c>
      <c r="R3487" t="str">
        <f>RIGHT(N3487,LEN(N3487)-FIND("/",N3487))</f>
        <v>animation</v>
      </c>
      <c r="S3487" s="10">
        <f>(((J3487/60)/60)/24)+DATE(1970,1,1)</f>
        <v>41682.23646990741</v>
      </c>
      <c r="T3487" s="10">
        <f>(((I3487/60)/60)/24)+DATE(1970,1,1)</f>
        <v>41712.194803240738</v>
      </c>
      <c r="U3487" s="5">
        <f>P3487/3304</f>
        <v>1.4628732849071831E-3</v>
      </c>
      <c r="V3487" s="5">
        <f>L3487/26457</f>
        <v>1.1339154099104207E-4</v>
      </c>
    </row>
    <row r="3488" spans="1:22" ht="32" x14ac:dyDescent="0.2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5">
        <f>E3488/D3488</f>
        <v>1.12E-4</v>
      </c>
      <c r="P3488" s="6">
        <f>IF(E3488=0,0,E3488/L3488)</f>
        <v>2</v>
      </c>
      <c r="Q3488" t="str">
        <f>LEFT(N3488,FIND("/",N3488)-1)</f>
        <v>technology</v>
      </c>
      <c r="R3488" t="str">
        <f>RIGHT(N3488,LEN(N3488)-FIND("/",N3488))</f>
        <v>web</v>
      </c>
      <c r="S3488" s="10">
        <f>(((J3488/60)/60)/24)+DATE(1970,1,1)</f>
        <v>42230.578622685185</v>
      </c>
      <c r="T3488" s="10">
        <f>(((I3488/60)/60)/24)+DATE(1970,1,1)</f>
        <v>42254.578622685185</v>
      </c>
      <c r="U3488" s="5">
        <f>P3488/3304</f>
        <v>6.0532687651331722E-4</v>
      </c>
      <c r="V3488" s="5">
        <f>L3488/26457</f>
        <v>2.6458026231243148E-4</v>
      </c>
    </row>
    <row r="3489" spans="1:22" ht="32" x14ac:dyDescent="0.2">
      <c r="A3489">
        <v>3600</v>
      </c>
      <c r="B3489" s="3" t="s">
        <v>3599</v>
      </c>
      <c r="C3489" s="3" t="s">
        <v>7710</v>
      </c>
      <c r="D3489">
        <v>10</v>
      </c>
      <c r="E3489">
        <v>13</v>
      </c>
      <c r="F3489" t="s">
        <v>8219</v>
      </c>
      <c r="G3489" t="s">
        <v>8224</v>
      </c>
      <c r="H3489" t="s">
        <v>8246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8271</v>
      </c>
      <c r="O3489" s="5">
        <f>E3489/D3489</f>
        <v>1.3</v>
      </c>
      <c r="P3489" s="6">
        <f>IF(E3489=0,0,E3489/L3489)</f>
        <v>3.25</v>
      </c>
      <c r="Q3489" t="str">
        <f>LEFT(N3489,FIND("/",N3489)-1)</f>
        <v>theater</v>
      </c>
      <c r="R3489" t="str">
        <f>RIGHT(N3489,LEN(N3489)-FIND("/",N3489))</f>
        <v>plays</v>
      </c>
      <c r="S3489" s="10">
        <f>(((J3489/60)/60)/24)+DATE(1970,1,1)</f>
        <v>42628.849120370374</v>
      </c>
      <c r="T3489" s="10">
        <f>(((I3489/60)/60)/24)+DATE(1970,1,1)</f>
        <v>42656.849120370374</v>
      </c>
      <c r="U3489" s="5">
        <f>P3489/3304</f>
        <v>9.8365617433414051E-4</v>
      </c>
      <c r="V3489" s="5">
        <f>L3489/26457</f>
        <v>1.5118872132138944E-4</v>
      </c>
    </row>
    <row r="3490" spans="1:22" ht="48" x14ac:dyDescent="0.2">
      <c r="A3490">
        <v>31</v>
      </c>
      <c r="B3490" s="3" t="s">
        <v>33</v>
      </c>
      <c r="C3490" s="3" t="s">
        <v>4142</v>
      </c>
      <c r="D3490">
        <v>13</v>
      </c>
      <c r="E3490">
        <v>13</v>
      </c>
      <c r="F3490" t="s">
        <v>8219</v>
      </c>
      <c r="G3490" t="s">
        <v>8224</v>
      </c>
      <c r="H3490" t="s">
        <v>8246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8265</v>
      </c>
      <c r="O3490" s="5">
        <f>E3490/D3490</f>
        <v>1</v>
      </c>
      <c r="P3490" s="6">
        <f>IF(E3490=0,0,E3490/L3490)</f>
        <v>13</v>
      </c>
      <c r="Q3490" t="str">
        <f>LEFT(N3490,FIND("/",N3490)-1)</f>
        <v>film &amp; video</v>
      </c>
      <c r="R3490" t="str">
        <f>RIGHT(N3490,LEN(N3490)-FIND("/",N3490))</f>
        <v>television</v>
      </c>
      <c r="S3490" s="10">
        <f>(((J3490/60)/60)/24)+DATE(1970,1,1)</f>
        <v>42376.79206018518</v>
      </c>
      <c r="T3490" s="10">
        <f>(((I3490/60)/60)/24)+DATE(1970,1,1)</f>
        <v>42394.79206018518</v>
      </c>
      <c r="U3490" s="5">
        <f>P3490/3304</f>
        <v>3.934624697336562E-3</v>
      </c>
      <c r="V3490" s="5">
        <f>L3490/26457</f>
        <v>3.7797180330347359E-5</v>
      </c>
    </row>
    <row r="3491" spans="1:22" ht="48" x14ac:dyDescent="0.2">
      <c r="A3491">
        <v>1081</v>
      </c>
      <c r="B3491" s="3" t="s">
        <v>1082</v>
      </c>
      <c r="C3491" s="3" t="s">
        <v>5191</v>
      </c>
      <c r="D3491">
        <v>68000</v>
      </c>
      <c r="E3491">
        <v>12</v>
      </c>
      <c r="F3491" t="s">
        <v>8221</v>
      </c>
      <c r="G3491" t="s">
        <v>8224</v>
      </c>
      <c r="H3491" t="s">
        <v>8246</v>
      </c>
      <c r="I3491">
        <v>1422483292</v>
      </c>
      <c r="J3491">
        <v>1419891292</v>
      </c>
      <c r="K3491" t="b">
        <v>0</v>
      </c>
      <c r="L3491">
        <v>4</v>
      </c>
      <c r="M3491" t="b">
        <v>0</v>
      </c>
      <c r="N3491" t="s">
        <v>8282</v>
      </c>
      <c r="O3491" s="5">
        <f>E3491/D3491</f>
        <v>1.7647058823529413E-4</v>
      </c>
      <c r="P3491" s="6">
        <f>IF(E3491=0,0,E3491/L3491)</f>
        <v>3</v>
      </c>
      <c r="Q3491" t="str">
        <f>LEFT(N3491,FIND("/",N3491)-1)</f>
        <v>games</v>
      </c>
      <c r="R3491" t="str">
        <f>RIGHT(N3491,LEN(N3491)-FIND("/",N3491))</f>
        <v>video games</v>
      </c>
      <c r="S3491" s="10">
        <f>(((J3491/60)/60)/24)+DATE(1970,1,1)</f>
        <v>42002.926990740743</v>
      </c>
      <c r="T3491" s="10">
        <f>(((I3491/60)/60)/24)+DATE(1970,1,1)</f>
        <v>42032.926990740743</v>
      </c>
      <c r="U3491" s="5">
        <f>P3491/3304</f>
        <v>9.0799031476997583E-4</v>
      </c>
      <c r="V3491" s="5">
        <f>L3491/26457</f>
        <v>1.5118872132138944E-4</v>
      </c>
    </row>
    <row r="3492" spans="1:22" ht="48" x14ac:dyDescent="0.2">
      <c r="A3492">
        <v>560</v>
      </c>
      <c r="B3492" s="3" t="s">
        <v>561</v>
      </c>
      <c r="C3492" s="3" t="s">
        <v>4670</v>
      </c>
      <c r="D3492">
        <v>100000</v>
      </c>
      <c r="E3492">
        <v>12</v>
      </c>
      <c r="F3492" t="s">
        <v>8221</v>
      </c>
      <c r="G3492" t="s">
        <v>8229</v>
      </c>
      <c r="H3492" t="s">
        <v>8251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8272</v>
      </c>
      <c r="O3492" s="5">
        <f>E3492/D3492</f>
        <v>1.2E-4</v>
      </c>
      <c r="P3492" s="6">
        <f>IF(E3492=0,0,E3492/L3492)</f>
        <v>4</v>
      </c>
      <c r="Q3492" t="str">
        <f>LEFT(N3492,FIND("/",N3492)-1)</f>
        <v>technology</v>
      </c>
      <c r="R3492" t="str">
        <f>RIGHT(N3492,LEN(N3492)-FIND("/",N3492))</f>
        <v>web</v>
      </c>
      <c r="S3492" s="10">
        <f>(((J3492/60)/60)/24)+DATE(1970,1,1)</f>
        <v>41960.771354166667</v>
      </c>
      <c r="T3492" s="10">
        <f>(((I3492/60)/60)/24)+DATE(1970,1,1)</f>
        <v>41990.771354166667</v>
      </c>
      <c r="U3492" s="5">
        <f>P3492/3304</f>
        <v>1.2106537530266344E-3</v>
      </c>
      <c r="V3492" s="5">
        <f>L3492/26457</f>
        <v>1.1339154099104207E-4</v>
      </c>
    </row>
    <row r="3493" spans="1:22" ht="48" x14ac:dyDescent="0.2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5">
        <f>E3493/D3493</f>
        <v>1.2E-2</v>
      </c>
      <c r="P3493" s="6">
        <f>IF(E3493=0,0,E3493/L3493)</f>
        <v>4</v>
      </c>
      <c r="Q3493" t="str">
        <f>LEFT(N3493,FIND("/",N3493)-1)</f>
        <v>technology</v>
      </c>
      <c r="R3493" t="str">
        <f>RIGHT(N3493,LEN(N3493)-FIND("/",N3493))</f>
        <v>gadgets</v>
      </c>
      <c r="S3493" s="10">
        <f>(((J3493/60)/60)/24)+DATE(1970,1,1)</f>
        <v>42037.789895833332</v>
      </c>
      <c r="T3493" s="10">
        <f>(((I3493/60)/60)/24)+DATE(1970,1,1)</f>
        <v>42067.789895833332</v>
      </c>
      <c r="U3493" s="5">
        <f>P3493/3304</f>
        <v>1.2106537530266344E-3</v>
      </c>
      <c r="V3493" s="5">
        <f>L3493/26457</f>
        <v>1.1339154099104207E-4</v>
      </c>
    </row>
    <row r="3494" spans="1:22" ht="48" x14ac:dyDescent="0.2">
      <c r="A3494">
        <v>981</v>
      </c>
      <c r="B3494" s="3" t="s">
        <v>982</v>
      </c>
      <c r="C3494" s="3" t="s">
        <v>5091</v>
      </c>
      <c r="D3494">
        <v>88888</v>
      </c>
      <c r="E3494">
        <v>11</v>
      </c>
      <c r="F3494" t="s">
        <v>8221</v>
      </c>
      <c r="G3494" t="s">
        <v>8224</v>
      </c>
      <c r="H3494" t="s">
        <v>8246</v>
      </c>
      <c r="I3494">
        <v>1407624222</v>
      </c>
      <c r="J3494">
        <v>1405032222</v>
      </c>
      <c r="K3494" t="b">
        <v>0</v>
      </c>
      <c r="L3494">
        <v>4</v>
      </c>
      <c r="M3494" t="b">
        <v>0</v>
      </c>
      <c r="N3494" t="s">
        <v>8273</v>
      </c>
      <c r="O3494" s="5">
        <f>E3494/D3494</f>
        <v>1.2375123751237513E-4</v>
      </c>
      <c r="P3494" s="6">
        <f>IF(E3494=0,0,E3494/L3494)</f>
        <v>2.75</v>
      </c>
      <c r="Q3494" t="str">
        <f>LEFT(N3494,FIND("/",N3494)-1)</f>
        <v>technology</v>
      </c>
      <c r="R3494" t="str">
        <f>RIGHT(N3494,LEN(N3494)-FIND("/",N3494))</f>
        <v>wearables</v>
      </c>
      <c r="S3494" s="10">
        <f>(((J3494/60)/60)/24)+DATE(1970,1,1)</f>
        <v>41830.947013888886</v>
      </c>
      <c r="T3494" s="10">
        <f>(((I3494/60)/60)/24)+DATE(1970,1,1)</f>
        <v>41860.947013888886</v>
      </c>
      <c r="U3494" s="5">
        <f>P3494/3304</f>
        <v>8.3232445520581115E-4</v>
      </c>
      <c r="V3494" s="5">
        <f>L3494/26457</f>
        <v>1.5118872132138944E-4</v>
      </c>
    </row>
    <row r="3495" spans="1:22" ht="48" x14ac:dyDescent="0.2">
      <c r="A3495">
        <v>1123</v>
      </c>
      <c r="B3495" s="3" t="s">
        <v>1124</v>
      </c>
      <c r="C3495" s="3" t="s">
        <v>5233</v>
      </c>
      <c r="D3495">
        <v>5000</v>
      </c>
      <c r="E3495">
        <v>11</v>
      </c>
      <c r="F3495" t="s">
        <v>8221</v>
      </c>
      <c r="G3495" t="s">
        <v>8224</v>
      </c>
      <c r="H3495" t="s">
        <v>8246</v>
      </c>
      <c r="I3495">
        <v>1397910848</v>
      </c>
      <c r="J3495">
        <v>1395318848</v>
      </c>
      <c r="K3495" t="b">
        <v>0</v>
      </c>
      <c r="L3495">
        <v>3</v>
      </c>
      <c r="M3495" t="b">
        <v>0</v>
      </c>
      <c r="N3495" t="s">
        <v>8282</v>
      </c>
      <c r="O3495" s="5">
        <f>E3495/D3495</f>
        <v>2.2000000000000001E-3</v>
      </c>
      <c r="P3495" s="6">
        <f>IF(E3495=0,0,E3495/L3495)</f>
        <v>3.6666666666666665</v>
      </c>
      <c r="Q3495" t="str">
        <f>LEFT(N3495,FIND("/",N3495)-1)</f>
        <v>games</v>
      </c>
      <c r="R3495" t="str">
        <f>RIGHT(N3495,LEN(N3495)-FIND("/",N3495))</f>
        <v>video games</v>
      </c>
      <c r="S3495" s="10">
        <f>(((J3495/60)/60)/24)+DATE(1970,1,1)</f>
        <v>41718.5237037037</v>
      </c>
      <c r="T3495" s="10">
        <f>(((I3495/60)/60)/24)+DATE(1970,1,1)</f>
        <v>41748.5237037037</v>
      </c>
      <c r="U3495" s="5">
        <f>P3495/3304</f>
        <v>1.1097659402744147E-3</v>
      </c>
      <c r="V3495" s="5">
        <f>L3495/26457</f>
        <v>1.1339154099104207E-4</v>
      </c>
    </row>
    <row r="3496" spans="1:22" ht="48" x14ac:dyDescent="0.2">
      <c r="A3496">
        <v>1130</v>
      </c>
      <c r="B3496" s="3" t="s">
        <v>1131</v>
      </c>
      <c r="C3496" s="3" t="s">
        <v>5240</v>
      </c>
      <c r="D3496">
        <v>5000</v>
      </c>
      <c r="E3496">
        <v>11</v>
      </c>
      <c r="F3496" t="s">
        <v>8221</v>
      </c>
      <c r="G3496" t="s">
        <v>8224</v>
      </c>
      <c r="H3496" t="s">
        <v>8246</v>
      </c>
      <c r="I3496">
        <v>1416963300</v>
      </c>
      <c r="J3496">
        <v>1411775700</v>
      </c>
      <c r="K3496" t="b">
        <v>0</v>
      </c>
      <c r="L3496">
        <v>3</v>
      </c>
      <c r="M3496" t="b">
        <v>0</v>
      </c>
      <c r="N3496" t="s">
        <v>8283</v>
      </c>
      <c r="O3496" s="5">
        <f>E3496/D3496</f>
        <v>2.2000000000000001E-3</v>
      </c>
      <c r="P3496" s="6">
        <f>IF(E3496=0,0,E3496/L3496)</f>
        <v>3.6666666666666665</v>
      </c>
      <c r="Q3496" t="str">
        <f>LEFT(N3496,FIND("/",N3496)-1)</f>
        <v>games</v>
      </c>
      <c r="R3496" t="str">
        <f>RIGHT(N3496,LEN(N3496)-FIND("/",N3496))</f>
        <v>mobile games</v>
      </c>
      <c r="S3496" s="10">
        <f>(((J3496/60)/60)/24)+DATE(1970,1,1)</f>
        <v>41908.996527777781</v>
      </c>
      <c r="T3496" s="10">
        <f>(((I3496/60)/60)/24)+DATE(1970,1,1)</f>
        <v>41969.038194444445</v>
      </c>
      <c r="U3496" s="5">
        <f>P3496/3304</f>
        <v>1.1097659402744147E-3</v>
      </c>
      <c r="V3496" s="5">
        <f>L3496/26457</f>
        <v>1.1339154099104207E-4</v>
      </c>
    </row>
    <row r="3497" spans="1:22" ht="48" x14ac:dyDescent="0.2">
      <c r="A3497">
        <v>167</v>
      </c>
      <c r="B3497" s="3" t="s">
        <v>169</v>
      </c>
      <c r="C3497" s="3" t="s">
        <v>4277</v>
      </c>
      <c r="D3497">
        <v>110000</v>
      </c>
      <c r="E3497">
        <v>11</v>
      </c>
      <c r="F3497" t="s">
        <v>8221</v>
      </c>
      <c r="G3497" t="s">
        <v>8224</v>
      </c>
      <c r="H3497" t="s">
        <v>8246</v>
      </c>
      <c r="I3497">
        <v>1438726535</v>
      </c>
      <c r="J3497">
        <v>1433542535</v>
      </c>
      <c r="K3497" t="b">
        <v>0</v>
      </c>
      <c r="L3497">
        <v>2</v>
      </c>
      <c r="M3497" t="b">
        <v>0</v>
      </c>
      <c r="N3497" t="s">
        <v>8268</v>
      </c>
      <c r="O3497" s="5">
        <f>E3497/D3497</f>
        <v>1E-4</v>
      </c>
      <c r="P3497" s="6">
        <f>IF(E3497=0,0,E3497/L3497)</f>
        <v>5.5</v>
      </c>
      <c r="Q3497" t="str">
        <f>LEFT(N3497,FIND("/",N3497)-1)</f>
        <v>film &amp; video</v>
      </c>
      <c r="R3497" t="str">
        <f>RIGHT(N3497,LEN(N3497)-FIND("/",N3497))</f>
        <v>drama</v>
      </c>
      <c r="S3497" s="10">
        <f>(((J3497/60)/60)/24)+DATE(1970,1,1)</f>
        <v>42160.927488425921</v>
      </c>
      <c r="T3497" s="10">
        <f>(((I3497/60)/60)/24)+DATE(1970,1,1)</f>
        <v>42220.927488425921</v>
      </c>
      <c r="U3497" s="5">
        <f>P3497/3304</f>
        <v>1.6646489104116223E-3</v>
      </c>
      <c r="V3497" s="5">
        <f>L3497/26457</f>
        <v>7.5594360660694718E-5</v>
      </c>
    </row>
    <row r="3498" spans="1:22" ht="48" x14ac:dyDescent="0.2">
      <c r="A3498">
        <v>512</v>
      </c>
      <c r="B3498" s="3" t="s">
        <v>513</v>
      </c>
      <c r="C3498" s="3" t="s">
        <v>4622</v>
      </c>
      <c r="D3498">
        <v>8000</v>
      </c>
      <c r="E3498">
        <v>11</v>
      </c>
      <c r="F3498" t="s">
        <v>8221</v>
      </c>
      <c r="G3498" t="s">
        <v>8224</v>
      </c>
      <c r="H3498" t="s">
        <v>8246</v>
      </c>
      <c r="I3498">
        <v>1479667727</v>
      </c>
      <c r="J3498">
        <v>1475776127</v>
      </c>
      <c r="K3498" t="b">
        <v>0</v>
      </c>
      <c r="L3498">
        <v>2</v>
      </c>
      <c r="M3498" t="b">
        <v>0</v>
      </c>
      <c r="N3498" t="s">
        <v>8270</v>
      </c>
      <c r="O3498" s="5">
        <f>E3498/D3498</f>
        <v>1.3749999999999999E-3</v>
      </c>
      <c r="P3498" s="6">
        <f>IF(E3498=0,0,E3498/L3498)</f>
        <v>5.5</v>
      </c>
      <c r="Q3498" t="str">
        <f>LEFT(N3498,FIND("/",N3498)-1)</f>
        <v>film &amp; video</v>
      </c>
      <c r="R3498" t="str">
        <f>RIGHT(N3498,LEN(N3498)-FIND("/",N3498))</f>
        <v>animation</v>
      </c>
      <c r="S3498" s="10">
        <f>(((J3498/60)/60)/24)+DATE(1970,1,1)</f>
        <v>42649.742210648154</v>
      </c>
      <c r="T3498" s="10">
        <f>(((I3498/60)/60)/24)+DATE(1970,1,1)</f>
        <v>42694.783877314811</v>
      </c>
      <c r="U3498" s="5">
        <f>P3498/3304</f>
        <v>1.6646489104116223E-3</v>
      </c>
      <c r="V3498" s="5">
        <f>L3498/26457</f>
        <v>7.5594360660694718E-5</v>
      </c>
    </row>
    <row r="3499" spans="1:22" ht="48" x14ac:dyDescent="0.2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5">
        <f>E3499/D3499</f>
        <v>2.2000000000000001E-3</v>
      </c>
      <c r="P3499" s="6">
        <f>IF(E3499=0,0,E3499/L3499)</f>
        <v>5.5</v>
      </c>
      <c r="Q3499" t="str">
        <f>LEFT(N3499,FIND("/",N3499)-1)</f>
        <v>music</v>
      </c>
      <c r="R3499" t="str">
        <f>RIGHT(N3499,LEN(N3499)-FIND("/",N3499))</f>
        <v>faith</v>
      </c>
      <c r="S3499" s="10">
        <f>(((J3499/60)/60)/24)+DATE(1970,1,1)</f>
        <v>42064.217418981483</v>
      </c>
      <c r="T3499" s="10">
        <f>(((I3499/60)/60)/24)+DATE(1970,1,1)</f>
        <v>42094.140277777777</v>
      </c>
      <c r="U3499" s="5">
        <f>P3499/3304</f>
        <v>1.6646489104116223E-3</v>
      </c>
      <c r="V3499" s="5">
        <f>L3499/26457</f>
        <v>7.5594360660694718E-5</v>
      </c>
    </row>
    <row r="3500" spans="1:22" ht="32" x14ac:dyDescent="0.2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8303</v>
      </c>
      <c r="O3500" s="5">
        <f>E3500/D3500</f>
        <v>2.6829268292682929E-3</v>
      </c>
      <c r="P3500" s="6">
        <f>IF(E3500=0,0,E3500/L3500)</f>
        <v>5.5</v>
      </c>
      <c r="Q3500" t="str">
        <f>LEFT(N3500,FIND("/",N3500)-1)</f>
        <v>theater</v>
      </c>
      <c r="R3500" t="str">
        <f>RIGHT(N3500,LEN(N3500)-FIND("/",N3500))</f>
        <v>spaces</v>
      </c>
      <c r="S3500" s="10">
        <f>(((J3500/60)/60)/24)+DATE(1970,1,1)</f>
        <v>42107.156319444446</v>
      </c>
      <c r="T3500" s="10">
        <f>(((I3500/60)/60)/24)+DATE(1970,1,1)</f>
        <v>42167.156319444446</v>
      </c>
      <c r="U3500" s="5">
        <f>P3500/3304</f>
        <v>1.6646489104116223E-3</v>
      </c>
      <c r="V3500" s="5">
        <f>L3500/26457</f>
        <v>7.5594360660694718E-5</v>
      </c>
    </row>
    <row r="3501" spans="1:22" ht="32" x14ac:dyDescent="0.2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8271</v>
      </c>
      <c r="O3501" s="5">
        <f>E3501/D3501</f>
        <v>5.4999999999999997E-3</v>
      </c>
      <c r="P3501" s="6">
        <f>IF(E3501=0,0,E3501/L3501)</f>
        <v>5.5</v>
      </c>
      <c r="Q3501" t="str">
        <f>LEFT(N3501,FIND("/",N3501)-1)</f>
        <v>theater</v>
      </c>
      <c r="R3501" t="str">
        <f>RIGHT(N3501,LEN(N3501)-FIND("/",N3501))</f>
        <v>plays</v>
      </c>
      <c r="S3501" s="10">
        <f>(((J3501/60)/60)/24)+DATE(1970,1,1)</f>
        <v>42402.947002314817</v>
      </c>
      <c r="T3501" s="10">
        <f>(((I3501/60)/60)/24)+DATE(1970,1,1)</f>
        <v>42452.145138888889</v>
      </c>
      <c r="U3501" s="5">
        <f>P3501/3304</f>
        <v>1.6646489104116223E-3</v>
      </c>
      <c r="V3501" s="5">
        <f>L3501/26457</f>
        <v>7.5594360660694718E-5</v>
      </c>
    </row>
    <row r="3502" spans="1:22" ht="48" x14ac:dyDescent="0.2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8271</v>
      </c>
      <c r="O3502" s="5">
        <f>E3502/D3502</f>
        <v>2.2000000000000001E-3</v>
      </c>
      <c r="P3502" s="6">
        <f>IF(E3502=0,0,E3502/L3502)</f>
        <v>5.5</v>
      </c>
      <c r="Q3502" t="str">
        <f>LEFT(N3502,FIND("/",N3502)-1)</f>
        <v>theater</v>
      </c>
      <c r="R3502" t="str">
        <f>RIGHT(N3502,LEN(N3502)-FIND("/",N3502))</f>
        <v>plays</v>
      </c>
      <c r="S3502" s="10">
        <f>(((J3502/60)/60)/24)+DATE(1970,1,1)</f>
        <v>41961.492488425924</v>
      </c>
      <c r="T3502" s="10">
        <f>(((I3502/60)/60)/24)+DATE(1970,1,1)</f>
        <v>42006.492488425924</v>
      </c>
      <c r="U3502" s="5">
        <f>P3502/3304</f>
        <v>1.6646489104116223E-3</v>
      </c>
      <c r="V3502" s="5">
        <f>L3502/26457</f>
        <v>7.5594360660694718E-5</v>
      </c>
    </row>
    <row r="3503" spans="1:22" ht="64" x14ac:dyDescent="0.2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8271</v>
      </c>
      <c r="O3503" s="5">
        <f>E3503/D3503</f>
        <v>7.3333333333333334E-4</v>
      </c>
      <c r="P3503" s="6">
        <f>IF(E3503=0,0,E3503/L3503)</f>
        <v>5.5</v>
      </c>
      <c r="Q3503" t="str">
        <f>LEFT(N3503,FIND("/",N3503)-1)</f>
        <v>theater</v>
      </c>
      <c r="R3503" t="str">
        <f>RIGHT(N3503,LEN(N3503)-FIND("/",N3503))</f>
        <v>plays</v>
      </c>
      <c r="S3503" s="10">
        <f>(((J3503/60)/60)/24)+DATE(1970,1,1)</f>
        <v>42447.863553240735</v>
      </c>
      <c r="T3503" s="10">
        <f>(((I3503/60)/60)/24)+DATE(1970,1,1)</f>
        <v>42477.863553240735</v>
      </c>
      <c r="U3503" s="5">
        <f>P3503/3304</f>
        <v>1.6646489104116223E-3</v>
      </c>
      <c r="V3503" s="5">
        <f>L3503/26457</f>
        <v>7.5594360660694718E-5</v>
      </c>
    </row>
    <row r="3504" spans="1:22" ht="48" x14ac:dyDescent="0.2">
      <c r="A3504">
        <v>1114</v>
      </c>
      <c r="B3504" s="3" t="s">
        <v>1115</v>
      </c>
      <c r="C3504" s="3" t="s">
        <v>5224</v>
      </c>
      <c r="D3504">
        <v>6000</v>
      </c>
      <c r="E3504">
        <v>10</v>
      </c>
      <c r="F3504" t="s">
        <v>8221</v>
      </c>
      <c r="G3504" t="s">
        <v>8225</v>
      </c>
      <c r="H3504" t="s">
        <v>8247</v>
      </c>
      <c r="I3504">
        <v>1381306687</v>
      </c>
      <c r="J3504">
        <v>1378714687</v>
      </c>
      <c r="K3504" t="b">
        <v>0</v>
      </c>
      <c r="L3504">
        <v>3</v>
      </c>
      <c r="M3504" t="b">
        <v>0</v>
      </c>
      <c r="N3504" t="s">
        <v>8282</v>
      </c>
      <c r="O3504" s="5">
        <f>E3504/D3504</f>
        <v>1.6666666666666668E-3</v>
      </c>
      <c r="P3504" s="6">
        <f>IF(E3504=0,0,E3504/L3504)</f>
        <v>3.3333333333333335</v>
      </c>
      <c r="Q3504" t="str">
        <f>LEFT(N3504,FIND("/",N3504)-1)</f>
        <v>games</v>
      </c>
      <c r="R3504" t="str">
        <f>RIGHT(N3504,LEN(N3504)-FIND("/",N3504))</f>
        <v>video games</v>
      </c>
      <c r="S3504" s="10">
        <f>(((J3504/60)/60)/24)+DATE(1970,1,1)</f>
        <v>41526.345914351856</v>
      </c>
      <c r="T3504" s="10">
        <f>(((I3504/60)/60)/24)+DATE(1970,1,1)</f>
        <v>41556.345914351856</v>
      </c>
      <c r="U3504" s="5">
        <f>P3504/3304</f>
        <v>1.0088781275221954E-3</v>
      </c>
      <c r="V3504" s="5">
        <f>L3504/26457</f>
        <v>1.1339154099104207E-4</v>
      </c>
    </row>
    <row r="3505" spans="1:22" ht="48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E3505/D3505</f>
        <v>1E-3</v>
      </c>
      <c r="P3505" s="6">
        <f>IF(E3505=0,0,E3505/L3505)</f>
        <v>5</v>
      </c>
      <c r="Q3505" t="str">
        <f>LEFT(N3505,FIND("/",N3505)-1)</f>
        <v>film &amp; video</v>
      </c>
      <c r="R3505" t="str">
        <f>RIGHT(N3505,LEN(N3505)-FIND("/",N3505))</f>
        <v>animation</v>
      </c>
      <c r="S3505" s="10">
        <f>(((J3505/60)/60)/24)+DATE(1970,1,1)</f>
        <v>41650.015057870369</v>
      </c>
      <c r="T3505" s="10">
        <f>(((I3505/60)/60)/24)+DATE(1970,1,1)</f>
        <v>41680.015057870369</v>
      </c>
      <c r="U3505" s="5">
        <f>P3505/3304</f>
        <v>1.5133171912832929E-3</v>
      </c>
      <c r="V3505" s="5">
        <f>L3505/26457</f>
        <v>7.5594360660694718E-5</v>
      </c>
    </row>
    <row r="3506" spans="1:22" ht="32" x14ac:dyDescent="0.2">
      <c r="A3506">
        <v>584</v>
      </c>
      <c r="B3506" s="3" t="s">
        <v>585</v>
      </c>
      <c r="C3506" s="3" t="s">
        <v>4694</v>
      </c>
      <c r="D3506">
        <v>1000</v>
      </c>
      <c r="E3506">
        <v>10</v>
      </c>
      <c r="F3506" t="s">
        <v>8221</v>
      </c>
      <c r="G3506" t="s">
        <v>8224</v>
      </c>
      <c r="H3506" t="s">
        <v>8246</v>
      </c>
      <c r="I3506">
        <v>1426522316</v>
      </c>
      <c r="J3506">
        <v>1423933916</v>
      </c>
      <c r="K3506" t="b">
        <v>0</v>
      </c>
      <c r="L3506">
        <v>2</v>
      </c>
      <c r="M3506" t="b">
        <v>0</v>
      </c>
      <c r="N3506" t="s">
        <v>8272</v>
      </c>
      <c r="O3506" s="5">
        <f>E3506/D3506</f>
        <v>0.01</v>
      </c>
      <c r="P3506" s="6">
        <f>IF(E3506=0,0,E3506/L3506)</f>
        <v>5</v>
      </c>
      <c r="Q3506" t="str">
        <f>LEFT(N3506,FIND("/",N3506)-1)</f>
        <v>technology</v>
      </c>
      <c r="R3506" t="str">
        <f>RIGHT(N3506,LEN(N3506)-FIND("/",N3506))</f>
        <v>web</v>
      </c>
      <c r="S3506" s="10">
        <f>(((J3506/60)/60)/24)+DATE(1970,1,1)</f>
        <v>42049.716620370367</v>
      </c>
      <c r="T3506" s="10">
        <f>(((I3506/60)/60)/24)+DATE(1970,1,1)</f>
        <v>42079.674953703703</v>
      </c>
      <c r="U3506" s="5">
        <f>P3506/3304</f>
        <v>1.5133171912832929E-3</v>
      </c>
      <c r="V3506" s="5">
        <f>L3506/26457</f>
        <v>7.5594360660694718E-5</v>
      </c>
    </row>
    <row r="3507" spans="1:22" ht="32" x14ac:dyDescent="0.2">
      <c r="A3507">
        <v>1126</v>
      </c>
      <c r="B3507" s="3" t="s">
        <v>1127</v>
      </c>
      <c r="C3507" s="3" t="s">
        <v>5236</v>
      </c>
      <c r="D3507">
        <v>2000</v>
      </c>
      <c r="E3507">
        <v>10</v>
      </c>
      <c r="F3507" t="s">
        <v>8221</v>
      </c>
      <c r="G3507" t="s">
        <v>8224</v>
      </c>
      <c r="H3507" t="s">
        <v>8246</v>
      </c>
      <c r="I3507">
        <v>1468482694</v>
      </c>
      <c r="J3507">
        <v>1465890694</v>
      </c>
      <c r="K3507" t="b">
        <v>0</v>
      </c>
      <c r="L3507">
        <v>2</v>
      </c>
      <c r="M3507" t="b">
        <v>0</v>
      </c>
      <c r="N3507" t="s">
        <v>8283</v>
      </c>
      <c r="O3507" s="5">
        <f>E3507/D3507</f>
        <v>5.0000000000000001E-3</v>
      </c>
      <c r="P3507" s="6">
        <f>IF(E3507=0,0,E3507/L3507)</f>
        <v>5</v>
      </c>
      <c r="Q3507" t="str">
        <f>LEFT(N3507,FIND("/",N3507)-1)</f>
        <v>games</v>
      </c>
      <c r="R3507" t="str">
        <f>RIGHT(N3507,LEN(N3507)-FIND("/",N3507))</f>
        <v>mobile games</v>
      </c>
      <c r="S3507" s="10">
        <f>(((J3507/60)/60)/24)+DATE(1970,1,1)</f>
        <v>42535.327476851846</v>
      </c>
      <c r="T3507" s="10">
        <f>(((I3507/60)/60)/24)+DATE(1970,1,1)</f>
        <v>42565.327476851846</v>
      </c>
      <c r="U3507" s="5">
        <f>P3507/3304</f>
        <v>1.5133171912832929E-3</v>
      </c>
      <c r="V3507" s="5">
        <f>L3507/26457</f>
        <v>7.5594360660694718E-5</v>
      </c>
    </row>
    <row r="3508" spans="1:22" ht="48" x14ac:dyDescent="0.2">
      <c r="A3508">
        <v>1701</v>
      </c>
      <c r="B3508" s="3" t="s">
        <v>1702</v>
      </c>
      <c r="C3508" s="3" t="s">
        <v>5811</v>
      </c>
      <c r="D3508">
        <v>5050</v>
      </c>
      <c r="E3508">
        <v>10</v>
      </c>
      <c r="F3508" t="s">
        <v>8221</v>
      </c>
      <c r="G3508" t="s">
        <v>8224</v>
      </c>
      <c r="H3508" t="s">
        <v>8246</v>
      </c>
      <c r="I3508">
        <v>1421337405</v>
      </c>
      <c r="J3508">
        <v>1418745405</v>
      </c>
      <c r="K3508" t="b">
        <v>0</v>
      </c>
      <c r="L3508">
        <v>2</v>
      </c>
      <c r="M3508" t="b">
        <v>0</v>
      </c>
      <c r="N3508" t="s">
        <v>8293</v>
      </c>
      <c r="O3508" s="5">
        <f>E3508/D3508</f>
        <v>1.9801980198019802E-3</v>
      </c>
      <c r="P3508" s="6">
        <f>IF(E3508=0,0,E3508/L3508)</f>
        <v>5</v>
      </c>
      <c r="Q3508" t="str">
        <f>LEFT(N3508,FIND("/",N3508)-1)</f>
        <v>music</v>
      </c>
      <c r="R3508" t="str">
        <f>RIGHT(N3508,LEN(N3508)-FIND("/",N3508))</f>
        <v>faith</v>
      </c>
      <c r="S3508" s="10">
        <f>(((J3508/60)/60)/24)+DATE(1970,1,1)</f>
        <v>41989.664409722223</v>
      </c>
      <c r="T3508" s="10">
        <f>(((I3508/60)/60)/24)+DATE(1970,1,1)</f>
        <v>42019.664409722223</v>
      </c>
      <c r="U3508" s="5">
        <f>P3508/3304</f>
        <v>1.5133171912832929E-3</v>
      </c>
      <c r="V3508" s="5">
        <f>L3508/26457</f>
        <v>7.5594360660694718E-5</v>
      </c>
    </row>
    <row r="3509" spans="1:22" ht="48" x14ac:dyDescent="0.2">
      <c r="A3509">
        <v>1863</v>
      </c>
      <c r="B3509" s="3" t="s">
        <v>1864</v>
      </c>
      <c r="C3509" s="3" t="s">
        <v>5973</v>
      </c>
      <c r="D3509">
        <v>2500</v>
      </c>
      <c r="E3509">
        <v>10</v>
      </c>
      <c r="F3509" t="s">
        <v>8221</v>
      </c>
      <c r="G3509" t="s">
        <v>8224</v>
      </c>
      <c r="H3509" t="s">
        <v>8246</v>
      </c>
      <c r="I3509">
        <v>1402600085</v>
      </c>
      <c r="J3509">
        <v>1400008085</v>
      </c>
      <c r="K3509" t="b">
        <v>0</v>
      </c>
      <c r="L3509">
        <v>2</v>
      </c>
      <c r="M3509" t="b">
        <v>0</v>
      </c>
      <c r="N3509" t="s">
        <v>8283</v>
      </c>
      <c r="O3509" s="5">
        <f>E3509/D3509</f>
        <v>4.0000000000000001E-3</v>
      </c>
      <c r="P3509" s="6">
        <f>IF(E3509=0,0,E3509/L3509)</f>
        <v>5</v>
      </c>
      <c r="Q3509" t="str">
        <f>LEFT(N3509,FIND("/",N3509)-1)</f>
        <v>games</v>
      </c>
      <c r="R3509" t="str">
        <f>RIGHT(N3509,LEN(N3509)-FIND("/",N3509))</f>
        <v>mobile games</v>
      </c>
      <c r="S3509" s="10">
        <f>(((J3509/60)/60)/24)+DATE(1970,1,1)</f>
        <v>41772.797280092593</v>
      </c>
      <c r="T3509" s="10">
        <f>(((I3509/60)/60)/24)+DATE(1970,1,1)</f>
        <v>41802.797280092593</v>
      </c>
      <c r="U3509" s="5">
        <f>P3509/3304</f>
        <v>1.5133171912832929E-3</v>
      </c>
      <c r="V3509" s="5">
        <f>L3509/26457</f>
        <v>7.5594360660694718E-5</v>
      </c>
    </row>
    <row r="3510" spans="1:22" ht="48" x14ac:dyDescent="0.2">
      <c r="A3510">
        <v>2126</v>
      </c>
      <c r="B3510" s="3" t="s">
        <v>2127</v>
      </c>
      <c r="C3510" s="3" t="s">
        <v>6236</v>
      </c>
      <c r="D3510">
        <v>20000</v>
      </c>
      <c r="E3510">
        <v>10</v>
      </c>
      <c r="F3510" t="s">
        <v>8221</v>
      </c>
      <c r="G3510" t="s">
        <v>8224</v>
      </c>
      <c r="H3510" t="s">
        <v>8246</v>
      </c>
      <c r="I3510">
        <v>1418080887</v>
      </c>
      <c r="J3510">
        <v>1415488887</v>
      </c>
      <c r="K3510" t="b">
        <v>0</v>
      </c>
      <c r="L3510">
        <v>2</v>
      </c>
      <c r="M3510" t="b">
        <v>0</v>
      </c>
      <c r="N3510" t="s">
        <v>8282</v>
      </c>
      <c r="O3510" s="5">
        <f>E3510/D3510</f>
        <v>5.0000000000000001E-4</v>
      </c>
      <c r="P3510" s="6">
        <f>IF(E3510=0,0,E3510/L3510)</f>
        <v>5</v>
      </c>
      <c r="Q3510" t="str">
        <f>LEFT(N3510,FIND("/",N3510)-1)</f>
        <v>games</v>
      </c>
      <c r="R3510" t="str">
        <f>RIGHT(N3510,LEN(N3510)-FIND("/",N3510))</f>
        <v>video games</v>
      </c>
      <c r="S3510" s="10">
        <f>(((J3510/60)/60)/24)+DATE(1970,1,1)</f>
        <v>41951.973229166666</v>
      </c>
      <c r="T3510" s="10">
        <f>(((I3510/60)/60)/24)+DATE(1970,1,1)</f>
        <v>41981.973229166666</v>
      </c>
      <c r="U3510" s="5">
        <f>P3510/3304</f>
        <v>1.5133171912832929E-3</v>
      </c>
      <c r="V3510" s="5">
        <f>L3510/26457</f>
        <v>7.5594360660694718E-5</v>
      </c>
    </row>
    <row r="3511" spans="1:22" ht="32" x14ac:dyDescent="0.2">
      <c r="A3511">
        <v>2440</v>
      </c>
      <c r="B3511" s="3" t="s">
        <v>2441</v>
      </c>
      <c r="C3511" s="3" t="s">
        <v>6550</v>
      </c>
      <c r="D3511">
        <v>5000</v>
      </c>
      <c r="E3511">
        <v>10</v>
      </c>
      <c r="F3511" t="s">
        <v>8221</v>
      </c>
      <c r="G3511" t="s">
        <v>8242</v>
      </c>
      <c r="H3511" t="s">
        <v>8249</v>
      </c>
      <c r="I3511">
        <v>1455399313</v>
      </c>
      <c r="J3511">
        <v>1452807313</v>
      </c>
      <c r="K3511" t="b">
        <v>0</v>
      </c>
      <c r="L3511">
        <v>2</v>
      </c>
      <c r="M3511" t="b">
        <v>0</v>
      </c>
      <c r="N3511" t="s">
        <v>8284</v>
      </c>
      <c r="O3511" s="5">
        <f>E3511/D3511</f>
        <v>2E-3</v>
      </c>
      <c r="P3511" s="6">
        <f>IF(E3511=0,0,E3511/L3511)</f>
        <v>5</v>
      </c>
      <c r="Q3511" t="str">
        <f>LEFT(N3511,FIND("/",N3511)-1)</f>
        <v>food</v>
      </c>
      <c r="R3511" t="str">
        <f>RIGHT(N3511,LEN(N3511)-FIND("/",N3511))</f>
        <v>food trucks</v>
      </c>
      <c r="S3511" s="10">
        <f>(((J3511/60)/60)/24)+DATE(1970,1,1)</f>
        <v>42383.899456018517</v>
      </c>
      <c r="T3511" s="10">
        <f>(((I3511/60)/60)/24)+DATE(1970,1,1)</f>
        <v>42413.899456018517</v>
      </c>
      <c r="U3511" s="5">
        <f>P3511/3304</f>
        <v>1.5133171912832929E-3</v>
      </c>
      <c r="V3511" s="5">
        <f>L3511/26457</f>
        <v>7.5594360660694718E-5</v>
      </c>
    </row>
    <row r="3512" spans="1:22" ht="32" x14ac:dyDescent="0.2">
      <c r="A3512">
        <v>2757</v>
      </c>
      <c r="B3512" s="3" t="s">
        <v>2757</v>
      </c>
      <c r="C3512" s="3" t="s">
        <v>6867</v>
      </c>
      <c r="D3512">
        <v>1500</v>
      </c>
      <c r="E3512">
        <v>10</v>
      </c>
      <c r="F3512" t="s">
        <v>8221</v>
      </c>
      <c r="G3512" t="s">
        <v>8224</v>
      </c>
      <c r="H3512" t="s">
        <v>8246</v>
      </c>
      <c r="I3512">
        <v>1470498332</v>
      </c>
      <c r="J3512">
        <v>1469202332</v>
      </c>
      <c r="K3512" t="b">
        <v>0</v>
      </c>
      <c r="L3512">
        <v>2</v>
      </c>
      <c r="M3512" t="b">
        <v>0</v>
      </c>
      <c r="N3512" t="s">
        <v>8304</v>
      </c>
      <c r="O3512" s="5">
        <f>E3512/D3512</f>
        <v>6.6666666666666671E-3</v>
      </c>
      <c r="P3512" s="6">
        <f>IF(E3512=0,0,E3512/L3512)</f>
        <v>5</v>
      </c>
      <c r="Q3512" t="str">
        <f>LEFT(N3512,FIND("/",N3512)-1)</f>
        <v>publishing</v>
      </c>
      <c r="R3512" t="str">
        <f>RIGHT(N3512,LEN(N3512)-FIND("/",N3512))</f>
        <v>children's books</v>
      </c>
      <c r="S3512" s="10">
        <f>(((J3512/60)/60)/24)+DATE(1970,1,1)</f>
        <v>42573.65662037037</v>
      </c>
      <c r="T3512" s="10">
        <f>(((I3512/60)/60)/24)+DATE(1970,1,1)</f>
        <v>42588.65662037037</v>
      </c>
      <c r="U3512" s="5">
        <f>P3512/3304</f>
        <v>1.5133171912832929E-3</v>
      </c>
      <c r="V3512" s="5">
        <f>L3512/26457</f>
        <v>7.5594360660694718E-5</v>
      </c>
    </row>
    <row r="3513" spans="1:22" ht="48" x14ac:dyDescent="0.2">
      <c r="A3513">
        <v>3065</v>
      </c>
      <c r="B3513" s="3" t="s">
        <v>3065</v>
      </c>
      <c r="C3513" s="3" t="s">
        <v>7175</v>
      </c>
      <c r="D3513">
        <v>25000</v>
      </c>
      <c r="E3513">
        <v>10</v>
      </c>
      <c r="F3513" t="s">
        <v>8221</v>
      </c>
      <c r="G3513" t="s">
        <v>8224</v>
      </c>
      <c r="H3513" t="s">
        <v>8246</v>
      </c>
      <c r="I3513">
        <v>1406683172</v>
      </c>
      <c r="J3513">
        <v>1404523172</v>
      </c>
      <c r="K3513" t="b">
        <v>0</v>
      </c>
      <c r="L3513">
        <v>2</v>
      </c>
      <c r="M3513" t="b">
        <v>0</v>
      </c>
      <c r="N3513" t="s">
        <v>8303</v>
      </c>
      <c r="O3513" s="5">
        <f>E3513/D3513</f>
        <v>4.0000000000000002E-4</v>
      </c>
      <c r="P3513" s="6">
        <f>IF(E3513=0,0,E3513/L3513)</f>
        <v>5</v>
      </c>
      <c r="Q3513" t="str">
        <f>LEFT(N3513,FIND("/",N3513)-1)</f>
        <v>theater</v>
      </c>
      <c r="R3513" t="str">
        <f>RIGHT(N3513,LEN(N3513)-FIND("/",N3513))</f>
        <v>spaces</v>
      </c>
      <c r="S3513" s="10">
        <f>(((J3513/60)/60)/24)+DATE(1970,1,1)</f>
        <v>41825.055231481485</v>
      </c>
      <c r="T3513" s="10">
        <f>(((I3513/60)/60)/24)+DATE(1970,1,1)</f>
        <v>41850.055231481485</v>
      </c>
      <c r="U3513" s="5">
        <f>P3513/3304</f>
        <v>1.5133171912832929E-3</v>
      </c>
      <c r="V3513" s="5">
        <f>L3513/26457</f>
        <v>7.5594360660694718E-5</v>
      </c>
    </row>
    <row r="3514" spans="1:22" ht="48" x14ac:dyDescent="0.2">
      <c r="A3514">
        <v>3795</v>
      </c>
      <c r="B3514" s="3" t="s">
        <v>3792</v>
      </c>
      <c r="C3514" s="3" t="s">
        <v>7905</v>
      </c>
      <c r="D3514">
        <v>600</v>
      </c>
      <c r="E3514">
        <v>10</v>
      </c>
      <c r="F3514" t="s">
        <v>8221</v>
      </c>
      <c r="G3514" t="s">
        <v>8225</v>
      </c>
      <c r="H3514" t="s">
        <v>8247</v>
      </c>
      <c r="I3514">
        <v>1440801000</v>
      </c>
      <c r="J3514">
        <v>1437042490</v>
      </c>
      <c r="K3514" t="b">
        <v>0</v>
      </c>
      <c r="L3514">
        <v>2</v>
      </c>
      <c r="M3514" t="b">
        <v>0</v>
      </c>
      <c r="N3514" t="s">
        <v>8305</v>
      </c>
      <c r="O3514" s="5">
        <f>E3514/D3514</f>
        <v>1.6666666666666666E-2</v>
      </c>
      <c r="P3514" s="6">
        <f>IF(E3514=0,0,E3514/L3514)</f>
        <v>5</v>
      </c>
      <c r="Q3514" t="str">
        <f>LEFT(N3514,FIND("/",N3514)-1)</f>
        <v>theater</v>
      </c>
      <c r="R3514" t="str">
        <f>RIGHT(N3514,LEN(N3514)-FIND("/",N3514))</f>
        <v>musical</v>
      </c>
      <c r="S3514" s="10">
        <f>(((J3514/60)/60)/24)+DATE(1970,1,1)</f>
        <v>42201.436226851853</v>
      </c>
      <c r="T3514" s="10">
        <f>(((I3514/60)/60)/24)+DATE(1970,1,1)</f>
        <v>42244.9375</v>
      </c>
      <c r="U3514" s="5">
        <f>P3514/3304</f>
        <v>1.5133171912832929E-3</v>
      </c>
      <c r="V3514" s="5">
        <f>L3514/26457</f>
        <v>7.5594360660694718E-5</v>
      </c>
    </row>
    <row r="3515" spans="1:22" ht="48" x14ac:dyDescent="0.2">
      <c r="A3515">
        <v>120</v>
      </c>
      <c r="B3515" s="3" t="s">
        <v>122</v>
      </c>
      <c r="C3515" s="3" t="s">
        <v>4231</v>
      </c>
      <c r="D3515">
        <v>70000</v>
      </c>
      <c r="E3515">
        <v>10</v>
      </c>
      <c r="F3515" t="s">
        <v>8220</v>
      </c>
      <c r="G3515" t="s">
        <v>8231</v>
      </c>
      <c r="H3515" t="s">
        <v>8252</v>
      </c>
      <c r="I3515">
        <v>1475457107</v>
      </c>
      <c r="J3515">
        <v>1472865107</v>
      </c>
      <c r="K3515" t="b">
        <v>0</v>
      </c>
      <c r="L3515">
        <v>1</v>
      </c>
      <c r="M3515" t="b">
        <v>0</v>
      </c>
      <c r="N3515" t="s">
        <v>8267</v>
      </c>
      <c r="O3515" s="5">
        <f>E3515/D3515</f>
        <v>1.4285714285714287E-4</v>
      </c>
      <c r="P3515" s="6">
        <f>IF(E3515=0,0,E3515/L3515)</f>
        <v>10</v>
      </c>
      <c r="Q3515" t="str">
        <f>LEFT(N3515,FIND("/",N3515)-1)</f>
        <v>film &amp; video</v>
      </c>
      <c r="R3515" t="str">
        <f>RIGHT(N3515,LEN(N3515)-FIND("/",N3515))</f>
        <v>science fiction</v>
      </c>
      <c r="S3515" s="10">
        <f>(((J3515/60)/60)/24)+DATE(1970,1,1)</f>
        <v>42616.049849537041</v>
      </c>
      <c r="T3515" s="10">
        <f>(((I3515/60)/60)/24)+DATE(1970,1,1)</f>
        <v>42646.049849537041</v>
      </c>
      <c r="U3515" s="5">
        <f>P3515/3304</f>
        <v>3.0266343825665859E-3</v>
      </c>
      <c r="V3515" s="5">
        <f>L3515/26457</f>
        <v>3.7797180330347359E-5</v>
      </c>
    </row>
    <row r="3516" spans="1:22" ht="48" x14ac:dyDescent="0.2">
      <c r="A3516">
        <v>142</v>
      </c>
      <c r="B3516" s="3" t="s">
        <v>144</v>
      </c>
      <c r="C3516" s="3" t="s">
        <v>4252</v>
      </c>
      <c r="D3516">
        <v>3000</v>
      </c>
      <c r="E3516">
        <v>10</v>
      </c>
      <c r="F3516" t="s">
        <v>8220</v>
      </c>
      <c r="G3516" t="s">
        <v>8224</v>
      </c>
      <c r="H3516" t="s">
        <v>8246</v>
      </c>
      <c r="I3516">
        <v>1416176778</v>
      </c>
      <c r="J3516">
        <v>1414358778</v>
      </c>
      <c r="K3516" t="b">
        <v>0</v>
      </c>
      <c r="L3516">
        <v>1</v>
      </c>
      <c r="M3516" t="b">
        <v>0</v>
      </c>
      <c r="N3516" t="s">
        <v>8267</v>
      </c>
      <c r="O3516" s="5">
        <f>E3516/D3516</f>
        <v>3.3333333333333335E-3</v>
      </c>
      <c r="P3516" s="6">
        <f>IF(E3516=0,0,E3516/L3516)</f>
        <v>10</v>
      </c>
      <c r="Q3516" t="str">
        <f>LEFT(N3516,FIND("/",N3516)-1)</f>
        <v>film &amp; video</v>
      </c>
      <c r="R3516" t="str">
        <f>RIGHT(N3516,LEN(N3516)-FIND("/",N3516))</f>
        <v>science fiction</v>
      </c>
      <c r="S3516" s="10">
        <f>(((J3516/60)/60)/24)+DATE(1970,1,1)</f>
        <v>41938.893263888887</v>
      </c>
      <c r="T3516" s="10">
        <f>(((I3516/60)/60)/24)+DATE(1970,1,1)</f>
        <v>41959.934930555552</v>
      </c>
      <c r="U3516" s="5">
        <f>P3516/3304</f>
        <v>3.0266343825665859E-3</v>
      </c>
      <c r="V3516" s="5">
        <f>L3516/26457</f>
        <v>3.7797180330347359E-5</v>
      </c>
    </row>
    <row r="3517" spans="1:22" ht="48" x14ac:dyDescent="0.2">
      <c r="A3517">
        <v>159</v>
      </c>
      <c r="B3517" s="3" t="s">
        <v>161</v>
      </c>
      <c r="C3517" s="3" t="s">
        <v>4269</v>
      </c>
      <c r="D3517">
        <v>500000</v>
      </c>
      <c r="E3517">
        <v>10</v>
      </c>
      <c r="F3517" t="s">
        <v>8220</v>
      </c>
      <c r="G3517" t="s">
        <v>8224</v>
      </c>
      <c r="H3517" t="s">
        <v>8246</v>
      </c>
      <c r="I3517">
        <v>1467541545</v>
      </c>
      <c r="J3517">
        <v>1464085545</v>
      </c>
      <c r="K3517" t="b">
        <v>0</v>
      </c>
      <c r="L3517">
        <v>1</v>
      </c>
      <c r="M3517" t="b">
        <v>0</v>
      </c>
      <c r="N3517" t="s">
        <v>8267</v>
      </c>
      <c r="O3517" s="5">
        <f>E3517/D3517</f>
        <v>2.0000000000000002E-5</v>
      </c>
      <c r="P3517" s="6">
        <f>IF(E3517=0,0,E3517/L3517)</f>
        <v>10</v>
      </c>
      <c r="Q3517" t="str">
        <f>LEFT(N3517,FIND("/",N3517)-1)</f>
        <v>film &amp; video</v>
      </c>
      <c r="R3517" t="str">
        <f>RIGHT(N3517,LEN(N3517)-FIND("/",N3517))</f>
        <v>science fiction</v>
      </c>
      <c r="S3517" s="10">
        <f>(((J3517/60)/60)/24)+DATE(1970,1,1)</f>
        <v>42514.434548611112</v>
      </c>
      <c r="T3517" s="10">
        <f>(((I3517/60)/60)/24)+DATE(1970,1,1)</f>
        <v>42554.434548611112</v>
      </c>
      <c r="U3517" s="5">
        <f>P3517/3304</f>
        <v>3.0266343825665859E-3</v>
      </c>
      <c r="V3517" s="5">
        <f>L3517/26457</f>
        <v>3.7797180330347359E-5</v>
      </c>
    </row>
    <row r="3518" spans="1:22" ht="48" x14ac:dyDescent="0.2">
      <c r="A3518">
        <v>215</v>
      </c>
      <c r="B3518" s="3" t="s">
        <v>217</v>
      </c>
      <c r="C3518" s="3" t="s">
        <v>4325</v>
      </c>
      <c r="D3518">
        <v>4400</v>
      </c>
      <c r="E3518">
        <v>10</v>
      </c>
      <c r="F3518" t="s">
        <v>8221</v>
      </c>
      <c r="G3518" t="s">
        <v>8225</v>
      </c>
      <c r="H3518" t="s">
        <v>8247</v>
      </c>
      <c r="I3518">
        <v>1455753540</v>
      </c>
      <c r="J3518">
        <v>1452058282</v>
      </c>
      <c r="K3518" t="b">
        <v>0</v>
      </c>
      <c r="L3518">
        <v>1</v>
      </c>
      <c r="M3518" t="b">
        <v>0</v>
      </c>
      <c r="N3518" t="s">
        <v>8268</v>
      </c>
      <c r="O3518" s="5">
        <f>E3518/D3518</f>
        <v>2.2727272727272726E-3</v>
      </c>
      <c r="P3518" s="6">
        <f>IF(E3518=0,0,E3518/L3518)</f>
        <v>10</v>
      </c>
      <c r="Q3518" t="str">
        <f>LEFT(N3518,FIND("/",N3518)-1)</f>
        <v>film &amp; video</v>
      </c>
      <c r="R3518" t="str">
        <f>RIGHT(N3518,LEN(N3518)-FIND("/",N3518))</f>
        <v>drama</v>
      </c>
      <c r="S3518" s="10">
        <f>(((J3518/60)/60)/24)+DATE(1970,1,1)</f>
        <v>42375.230115740742</v>
      </c>
      <c r="T3518" s="10">
        <f>(((I3518/60)/60)/24)+DATE(1970,1,1)</f>
        <v>42417.999305555553</v>
      </c>
      <c r="U3518" s="5">
        <f>P3518/3304</f>
        <v>3.0266343825665859E-3</v>
      </c>
      <c r="V3518" s="5">
        <f>L3518/26457</f>
        <v>3.7797180330347359E-5</v>
      </c>
    </row>
    <row r="3519" spans="1:22" ht="48" x14ac:dyDescent="0.2">
      <c r="A3519">
        <v>482</v>
      </c>
      <c r="B3519" s="3" t="s">
        <v>483</v>
      </c>
      <c r="C3519" s="3" t="s">
        <v>4592</v>
      </c>
      <c r="D3519">
        <v>10000</v>
      </c>
      <c r="E3519">
        <v>10</v>
      </c>
      <c r="F3519" t="s">
        <v>8221</v>
      </c>
      <c r="G3519" t="s">
        <v>8224</v>
      </c>
      <c r="H3519" t="s">
        <v>8246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8270</v>
      </c>
      <c r="O3519" s="5">
        <f>E3519/D3519</f>
        <v>1E-3</v>
      </c>
      <c r="P3519" s="6">
        <f>IF(E3519=0,0,E3519/L3519)</f>
        <v>10</v>
      </c>
      <c r="Q3519" t="str">
        <f>LEFT(N3519,FIND("/",N3519)-1)</f>
        <v>film &amp; video</v>
      </c>
      <c r="R3519" t="str">
        <f>RIGHT(N3519,LEN(N3519)-FIND("/",N3519))</f>
        <v>animation</v>
      </c>
      <c r="S3519" s="10">
        <f>(((J3519/60)/60)/24)+DATE(1970,1,1)</f>
        <v>42447.896875000006</v>
      </c>
      <c r="T3519" s="10">
        <f>(((I3519/60)/60)/24)+DATE(1970,1,1)</f>
        <v>42474.606944444444</v>
      </c>
      <c r="U3519" s="5">
        <f>P3519/3304</f>
        <v>3.0266343825665859E-3</v>
      </c>
      <c r="V3519" s="5">
        <f>L3519/26457</f>
        <v>3.7797180330347359E-5</v>
      </c>
    </row>
    <row r="3520" spans="1:22" ht="48" x14ac:dyDescent="0.2">
      <c r="A3520">
        <v>509</v>
      </c>
      <c r="B3520" s="3" t="s">
        <v>510</v>
      </c>
      <c r="C3520" s="3" t="s">
        <v>4619</v>
      </c>
      <c r="D3520">
        <v>5000</v>
      </c>
      <c r="E3520">
        <v>10</v>
      </c>
      <c r="F3520" t="s">
        <v>8221</v>
      </c>
      <c r="G3520" t="s">
        <v>8225</v>
      </c>
      <c r="H3520" t="s">
        <v>8247</v>
      </c>
      <c r="I3520">
        <v>1435504170</v>
      </c>
      <c r="J3520">
        <v>1432912170</v>
      </c>
      <c r="K3520" t="b">
        <v>0</v>
      </c>
      <c r="L3520">
        <v>1</v>
      </c>
      <c r="M3520" t="b">
        <v>0</v>
      </c>
      <c r="N3520" t="s">
        <v>8270</v>
      </c>
      <c r="O3520" s="5">
        <f>E3520/D3520</f>
        <v>2E-3</v>
      </c>
      <c r="P3520" s="6">
        <f>IF(E3520=0,0,E3520/L3520)</f>
        <v>10</v>
      </c>
      <c r="Q3520" t="str">
        <f>LEFT(N3520,FIND("/",N3520)-1)</f>
        <v>film &amp; video</v>
      </c>
      <c r="R3520" t="str">
        <f>RIGHT(N3520,LEN(N3520)-FIND("/",N3520))</f>
        <v>animation</v>
      </c>
      <c r="S3520" s="10">
        <f>(((J3520/60)/60)/24)+DATE(1970,1,1)</f>
        <v>42153.631597222222</v>
      </c>
      <c r="T3520" s="10">
        <f>(((I3520/60)/60)/24)+DATE(1970,1,1)</f>
        <v>42183.631597222222</v>
      </c>
      <c r="U3520" s="5">
        <f>P3520/3304</f>
        <v>3.0266343825665859E-3</v>
      </c>
      <c r="V3520" s="5">
        <f>L3520/26457</f>
        <v>3.7797180330347359E-5</v>
      </c>
    </row>
    <row r="3521" spans="1:22" ht="48" x14ac:dyDescent="0.2">
      <c r="A3521">
        <v>577</v>
      </c>
      <c r="B3521" s="3" t="s">
        <v>578</v>
      </c>
      <c r="C3521" s="3" t="s">
        <v>4687</v>
      </c>
      <c r="D3521">
        <v>5000</v>
      </c>
      <c r="E3521">
        <v>10</v>
      </c>
      <c r="F3521" t="s">
        <v>8221</v>
      </c>
      <c r="G3521" t="s">
        <v>8224</v>
      </c>
      <c r="H3521" t="s">
        <v>8246</v>
      </c>
      <c r="I3521">
        <v>1463753302</v>
      </c>
      <c r="J3521">
        <v>1458569302</v>
      </c>
      <c r="K3521" t="b">
        <v>0</v>
      </c>
      <c r="L3521">
        <v>1</v>
      </c>
      <c r="M3521" t="b">
        <v>0</v>
      </c>
      <c r="N3521" t="s">
        <v>8272</v>
      </c>
      <c r="O3521" s="5">
        <f>E3521/D3521</f>
        <v>2E-3</v>
      </c>
      <c r="P3521" s="6">
        <f>IF(E3521=0,0,E3521/L3521)</f>
        <v>10</v>
      </c>
      <c r="Q3521" t="str">
        <f>LEFT(N3521,FIND("/",N3521)-1)</f>
        <v>technology</v>
      </c>
      <c r="R3521" t="str">
        <f>RIGHT(N3521,LEN(N3521)-FIND("/",N3521))</f>
        <v>web</v>
      </c>
      <c r="S3521" s="10">
        <f>(((J3521/60)/60)/24)+DATE(1970,1,1)</f>
        <v>42450.589143518519</v>
      </c>
      <c r="T3521" s="10">
        <f>(((I3521/60)/60)/24)+DATE(1970,1,1)</f>
        <v>42510.589143518519</v>
      </c>
      <c r="U3521" s="5">
        <f>P3521/3304</f>
        <v>3.0266343825665859E-3</v>
      </c>
      <c r="V3521" s="5">
        <f>L3521/26457</f>
        <v>3.7797180330347359E-5</v>
      </c>
    </row>
    <row r="3522" spans="1:22" ht="48" x14ac:dyDescent="0.2">
      <c r="A3522">
        <v>606</v>
      </c>
      <c r="B3522" s="3" t="s">
        <v>607</v>
      </c>
      <c r="C3522" s="3" t="s">
        <v>4716</v>
      </c>
      <c r="D3522">
        <v>5000</v>
      </c>
      <c r="E3522">
        <v>10</v>
      </c>
      <c r="F3522" t="s">
        <v>8220</v>
      </c>
      <c r="G3522" t="s">
        <v>8233</v>
      </c>
      <c r="H3522" t="s">
        <v>8249</v>
      </c>
      <c r="I3522">
        <v>1432479600</v>
      </c>
      <c r="J3522">
        <v>1428507409</v>
      </c>
      <c r="K3522" t="b">
        <v>0</v>
      </c>
      <c r="L3522">
        <v>1</v>
      </c>
      <c r="M3522" t="b">
        <v>0</v>
      </c>
      <c r="N3522" t="s">
        <v>8272</v>
      </c>
      <c r="O3522" s="5">
        <f>E3522/D3522</f>
        <v>2E-3</v>
      </c>
      <c r="P3522" s="6">
        <f>IF(E3522=0,0,E3522/L3522)</f>
        <v>10</v>
      </c>
      <c r="Q3522" t="str">
        <f>LEFT(N3522,FIND("/",N3522)-1)</f>
        <v>technology</v>
      </c>
      <c r="R3522" t="str">
        <f>RIGHT(N3522,LEN(N3522)-FIND("/",N3522))</f>
        <v>web</v>
      </c>
      <c r="S3522" s="10">
        <f>(((J3522/60)/60)/24)+DATE(1970,1,1)</f>
        <v>42102.650567129633</v>
      </c>
      <c r="T3522" s="10">
        <f>(((I3522/60)/60)/24)+DATE(1970,1,1)</f>
        <v>42148.625</v>
      </c>
      <c r="U3522" s="5">
        <f>P3522/3304</f>
        <v>3.0266343825665859E-3</v>
      </c>
      <c r="V3522" s="5">
        <f>L3522/26457</f>
        <v>3.7797180330347359E-5</v>
      </c>
    </row>
    <row r="3523" spans="1:22" ht="48" x14ac:dyDescent="0.2">
      <c r="A3523">
        <v>630</v>
      </c>
      <c r="B3523" s="3" t="s">
        <v>631</v>
      </c>
      <c r="C3523" s="3" t="s">
        <v>4740</v>
      </c>
      <c r="D3523">
        <v>11999</v>
      </c>
      <c r="E3523">
        <v>10</v>
      </c>
      <c r="F3523" t="s">
        <v>8220</v>
      </c>
      <c r="G3523" t="s">
        <v>8224</v>
      </c>
      <c r="H3523" t="s">
        <v>8246</v>
      </c>
      <c r="I3523">
        <v>1441516200</v>
      </c>
      <c r="J3523">
        <v>1438959121</v>
      </c>
      <c r="K3523" t="b">
        <v>0</v>
      </c>
      <c r="L3523">
        <v>1</v>
      </c>
      <c r="M3523" t="b">
        <v>0</v>
      </c>
      <c r="N3523" t="s">
        <v>8272</v>
      </c>
      <c r="O3523" s="5">
        <f>E3523/D3523</f>
        <v>8.3340278356529708E-4</v>
      </c>
      <c r="P3523" s="6">
        <f>IF(E3523=0,0,E3523/L3523)</f>
        <v>10</v>
      </c>
      <c r="Q3523" t="str">
        <f>LEFT(N3523,FIND("/",N3523)-1)</f>
        <v>technology</v>
      </c>
      <c r="R3523" t="str">
        <f>RIGHT(N3523,LEN(N3523)-FIND("/",N3523))</f>
        <v>web</v>
      </c>
      <c r="S3523" s="10">
        <f>(((J3523/60)/60)/24)+DATE(1970,1,1)</f>
        <v>42223.619456018518</v>
      </c>
      <c r="T3523" s="10">
        <f>(((I3523/60)/60)/24)+DATE(1970,1,1)</f>
        <v>42253.215277777781</v>
      </c>
      <c r="U3523" s="5">
        <f>P3523/3304</f>
        <v>3.0266343825665859E-3</v>
      </c>
      <c r="V3523" s="5">
        <f>L3523/26457</f>
        <v>3.7797180330347359E-5</v>
      </c>
    </row>
    <row r="3524" spans="1:22" ht="48" x14ac:dyDescent="0.2">
      <c r="A3524">
        <v>771</v>
      </c>
      <c r="B3524" s="3" t="s">
        <v>772</v>
      </c>
      <c r="C3524" s="3" t="s">
        <v>4881</v>
      </c>
      <c r="D3524">
        <v>38000</v>
      </c>
      <c r="E3524">
        <v>10</v>
      </c>
      <c r="F3524" t="s">
        <v>8221</v>
      </c>
      <c r="G3524" t="s">
        <v>8224</v>
      </c>
      <c r="H3524" t="s">
        <v>8246</v>
      </c>
      <c r="I3524">
        <v>1454183202</v>
      </c>
      <c r="J3524">
        <v>1449863202</v>
      </c>
      <c r="K3524" t="b">
        <v>0</v>
      </c>
      <c r="L3524">
        <v>1</v>
      </c>
      <c r="M3524" t="b">
        <v>0</v>
      </c>
      <c r="N3524" t="s">
        <v>8275</v>
      </c>
      <c r="O3524" s="5">
        <f>E3524/D3524</f>
        <v>2.631578947368421E-4</v>
      </c>
      <c r="P3524" s="6">
        <f>IF(E3524=0,0,E3524/L3524)</f>
        <v>10</v>
      </c>
      <c r="Q3524" t="str">
        <f>LEFT(N3524,FIND("/",N3524)-1)</f>
        <v>publishing</v>
      </c>
      <c r="R3524" t="str">
        <f>RIGHT(N3524,LEN(N3524)-FIND("/",N3524))</f>
        <v>fiction</v>
      </c>
      <c r="S3524" s="10">
        <f>(((J3524/60)/60)/24)+DATE(1970,1,1)</f>
        <v>42349.824097222227</v>
      </c>
      <c r="T3524" s="10">
        <f>(((I3524/60)/60)/24)+DATE(1970,1,1)</f>
        <v>42399.824097222227</v>
      </c>
      <c r="U3524" s="5">
        <f>P3524/3304</f>
        <v>3.0266343825665859E-3</v>
      </c>
      <c r="V3524" s="5">
        <f>L3524/26457</f>
        <v>3.7797180330347359E-5</v>
      </c>
    </row>
    <row r="3525" spans="1:22" ht="16" x14ac:dyDescent="0.2">
      <c r="A3525">
        <v>847</v>
      </c>
      <c r="B3525" s="3" t="s">
        <v>848</v>
      </c>
      <c r="C3525" s="3" t="s">
        <v>4957</v>
      </c>
      <c r="D3525">
        <v>10</v>
      </c>
      <c r="E3525">
        <v>10</v>
      </c>
      <c r="F3525" t="s">
        <v>8219</v>
      </c>
      <c r="G3525" t="s">
        <v>8224</v>
      </c>
      <c r="H3525" t="s">
        <v>8246</v>
      </c>
      <c r="I3525">
        <v>1436555376</v>
      </c>
      <c r="J3525">
        <v>1433963376</v>
      </c>
      <c r="K3525" t="b">
        <v>0</v>
      </c>
      <c r="L3525">
        <v>1</v>
      </c>
      <c r="M3525" t="b">
        <v>1</v>
      </c>
      <c r="N3525" t="s">
        <v>8277</v>
      </c>
      <c r="O3525" s="5">
        <f>E3525/D3525</f>
        <v>1</v>
      </c>
      <c r="P3525" s="6">
        <f>IF(E3525=0,0,E3525/L3525)</f>
        <v>10</v>
      </c>
      <c r="Q3525" t="str">
        <f>LEFT(N3525,FIND("/",N3525)-1)</f>
        <v>music</v>
      </c>
      <c r="R3525" t="str">
        <f>RIGHT(N3525,LEN(N3525)-FIND("/",N3525))</f>
        <v>metal</v>
      </c>
      <c r="S3525" s="10">
        <f>(((J3525/60)/60)/24)+DATE(1970,1,1)</f>
        <v>42165.79833333334</v>
      </c>
      <c r="T3525" s="10">
        <f>(((I3525/60)/60)/24)+DATE(1970,1,1)</f>
        <v>42195.79833333334</v>
      </c>
      <c r="U3525" s="5">
        <f>P3525/3304</f>
        <v>3.0266343825665859E-3</v>
      </c>
      <c r="V3525" s="5">
        <f>L3525/26457</f>
        <v>3.7797180330347359E-5</v>
      </c>
    </row>
    <row r="3526" spans="1:22" ht="48" x14ac:dyDescent="0.2">
      <c r="A3526">
        <v>1042</v>
      </c>
      <c r="B3526" s="3" t="s">
        <v>1043</v>
      </c>
      <c r="C3526" s="3" t="s">
        <v>5152</v>
      </c>
      <c r="D3526">
        <v>650</v>
      </c>
      <c r="E3526">
        <v>10</v>
      </c>
      <c r="F3526" t="s">
        <v>8220</v>
      </c>
      <c r="G3526" t="s">
        <v>8224</v>
      </c>
      <c r="H3526" t="s">
        <v>8246</v>
      </c>
      <c r="I3526">
        <v>1410516000</v>
      </c>
      <c r="J3526">
        <v>1406824948</v>
      </c>
      <c r="K3526" t="b">
        <v>0</v>
      </c>
      <c r="L3526">
        <v>1</v>
      </c>
      <c r="M3526" t="b">
        <v>0</v>
      </c>
      <c r="N3526" t="s">
        <v>8281</v>
      </c>
      <c r="O3526" s="5">
        <f>E3526/D3526</f>
        <v>1.5384615384615385E-2</v>
      </c>
      <c r="P3526" s="6">
        <f>IF(E3526=0,0,E3526/L3526)</f>
        <v>10</v>
      </c>
      <c r="Q3526" t="str">
        <f>LEFT(N3526,FIND("/",N3526)-1)</f>
        <v>journalism</v>
      </c>
      <c r="R3526" t="str">
        <f>RIGHT(N3526,LEN(N3526)-FIND("/",N3526))</f>
        <v>audio</v>
      </c>
      <c r="S3526" s="10">
        <f>(((J3526/60)/60)/24)+DATE(1970,1,1)</f>
        <v>41851.696157407408</v>
      </c>
      <c r="T3526" s="10">
        <f>(((I3526/60)/60)/24)+DATE(1970,1,1)</f>
        <v>41894.416666666664</v>
      </c>
      <c r="U3526" s="5">
        <f>P3526/3304</f>
        <v>3.0266343825665859E-3</v>
      </c>
      <c r="V3526" s="5">
        <f>L3526/26457</f>
        <v>3.7797180330347359E-5</v>
      </c>
    </row>
    <row r="3527" spans="1:22" ht="32" x14ac:dyDescent="0.2">
      <c r="A3527">
        <v>1073</v>
      </c>
      <c r="B3527" s="3" t="s">
        <v>1074</v>
      </c>
      <c r="C3527" s="3" t="s">
        <v>5183</v>
      </c>
      <c r="D3527">
        <v>750</v>
      </c>
      <c r="E3527">
        <v>10</v>
      </c>
      <c r="F3527" t="s">
        <v>8221</v>
      </c>
      <c r="G3527" t="s">
        <v>8224</v>
      </c>
      <c r="H3527" t="s">
        <v>8246</v>
      </c>
      <c r="I3527">
        <v>1318806541</v>
      </c>
      <c r="J3527">
        <v>1316214541</v>
      </c>
      <c r="K3527" t="b">
        <v>0</v>
      </c>
      <c r="L3527">
        <v>1</v>
      </c>
      <c r="M3527" t="b">
        <v>0</v>
      </c>
      <c r="N3527" t="s">
        <v>8282</v>
      </c>
      <c r="O3527" s="5">
        <f>E3527/D3527</f>
        <v>1.3333333333333334E-2</v>
      </c>
      <c r="P3527" s="6">
        <f>IF(E3527=0,0,E3527/L3527)</f>
        <v>10</v>
      </c>
      <c r="Q3527" t="str">
        <f>LEFT(N3527,FIND("/",N3527)-1)</f>
        <v>games</v>
      </c>
      <c r="R3527" t="str">
        <f>RIGHT(N3527,LEN(N3527)-FIND("/",N3527))</f>
        <v>video games</v>
      </c>
      <c r="S3527" s="10">
        <f>(((J3527/60)/60)/24)+DATE(1970,1,1)</f>
        <v>40802.964594907404</v>
      </c>
      <c r="T3527" s="10">
        <f>(((I3527/60)/60)/24)+DATE(1970,1,1)</f>
        <v>40832.964594907404</v>
      </c>
      <c r="U3527" s="5">
        <f>P3527/3304</f>
        <v>3.0266343825665859E-3</v>
      </c>
      <c r="V3527" s="5">
        <f>L3527/26457</f>
        <v>3.7797180330347359E-5</v>
      </c>
    </row>
    <row r="3528" spans="1:22" ht="64" x14ac:dyDescent="0.2">
      <c r="A3528">
        <v>1176</v>
      </c>
      <c r="B3528" s="3" t="s">
        <v>1177</v>
      </c>
      <c r="C3528" s="3" t="s">
        <v>5286</v>
      </c>
      <c r="D3528">
        <v>175000</v>
      </c>
      <c r="E3528">
        <v>10</v>
      </c>
      <c r="F3528" t="s">
        <v>8221</v>
      </c>
      <c r="G3528" t="s">
        <v>8226</v>
      </c>
      <c r="H3528" t="s">
        <v>8248</v>
      </c>
      <c r="I3528">
        <v>1488805200</v>
      </c>
      <c r="J3528">
        <v>1484094498</v>
      </c>
      <c r="K3528" t="b">
        <v>0</v>
      </c>
      <c r="L3528">
        <v>1</v>
      </c>
      <c r="M3528" t="b">
        <v>0</v>
      </c>
      <c r="N3528" t="s">
        <v>8284</v>
      </c>
      <c r="O3528" s="5">
        <f>E3528/D3528</f>
        <v>5.7142857142857142E-5</v>
      </c>
      <c r="P3528" s="6">
        <f>IF(E3528=0,0,E3528/L3528)</f>
        <v>10</v>
      </c>
      <c r="Q3528" t="str">
        <f>LEFT(N3528,FIND("/",N3528)-1)</f>
        <v>food</v>
      </c>
      <c r="R3528" t="str">
        <f>RIGHT(N3528,LEN(N3528)-FIND("/",N3528))</f>
        <v>food trucks</v>
      </c>
      <c r="S3528" s="10">
        <f>(((J3528/60)/60)/24)+DATE(1970,1,1)</f>
        <v>42746.019652777773</v>
      </c>
      <c r="T3528" s="10">
        <f>(((I3528/60)/60)/24)+DATE(1970,1,1)</f>
        <v>42800.541666666672</v>
      </c>
      <c r="U3528" s="5">
        <f>P3528/3304</f>
        <v>3.0266343825665859E-3</v>
      </c>
      <c r="V3528" s="5">
        <f>L3528/26457</f>
        <v>3.7797180330347359E-5</v>
      </c>
    </row>
    <row r="3529" spans="1:22" ht="48" x14ac:dyDescent="0.2">
      <c r="A3529">
        <v>1543</v>
      </c>
      <c r="B3529" s="3" t="s">
        <v>1544</v>
      </c>
      <c r="C3529" s="3" t="s">
        <v>5653</v>
      </c>
      <c r="D3529">
        <v>2250</v>
      </c>
      <c r="E3529">
        <v>10</v>
      </c>
      <c r="F3529" t="s">
        <v>8221</v>
      </c>
      <c r="G3529" t="s">
        <v>8224</v>
      </c>
      <c r="H3529" t="s">
        <v>8246</v>
      </c>
      <c r="I3529">
        <v>1416662034</v>
      </c>
      <c r="J3529">
        <v>1414066434</v>
      </c>
      <c r="K3529" t="b">
        <v>0</v>
      </c>
      <c r="L3529">
        <v>1</v>
      </c>
      <c r="M3529" t="b">
        <v>0</v>
      </c>
      <c r="N3529" t="s">
        <v>8289</v>
      </c>
      <c r="O3529" s="5">
        <f>E3529/D3529</f>
        <v>4.4444444444444444E-3</v>
      </c>
      <c r="P3529" s="6">
        <f>IF(E3529=0,0,E3529/L3529)</f>
        <v>10</v>
      </c>
      <c r="Q3529" t="str">
        <f>LEFT(N3529,FIND("/",N3529)-1)</f>
        <v>photography</v>
      </c>
      <c r="R3529" t="str">
        <f>RIGHT(N3529,LEN(N3529)-FIND("/",N3529))</f>
        <v>nature</v>
      </c>
      <c r="S3529" s="10">
        <f>(((J3529/60)/60)/24)+DATE(1970,1,1)</f>
        <v>41935.509652777779</v>
      </c>
      <c r="T3529" s="10">
        <f>(((I3529/60)/60)/24)+DATE(1970,1,1)</f>
        <v>41965.551319444443</v>
      </c>
      <c r="U3529" s="5">
        <f>P3529/3304</f>
        <v>3.0266343825665859E-3</v>
      </c>
      <c r="V3529" s="5">
        <f>L3529/26457</f>
        <v>3.7797180330347359E-5</v>
      </c>
    </row>
    <row r="3530" spans="1:22" ht="48" x14ac:dyDescent="0.2">
      <c r="A3530">
        <v>1564</v>
      </c>
      <c r="B3530" s="3" t="s">
        <v>1565</v>
      </c>
      <c r="C3530" s="3" t="s">
        <v>5674</v>
      </c>
      <c r="D3530">
        <v>10000</v>
      </c>
      <c r="E3530">
        <v>10</v>
      </c>
      <c r="F3530" t="s">
        <v>8220</v>
      </c>
      <c r="G3530" t="s">
        <v>8224</v>
      </c>
      <c r="H3530" t="s">
        <v>8246</v>
      </c>
      <c r="I3530">
        <v>1432843500</v>
      </c>
      <c r="J3530">
        <v>1430124509</v>
      </c>
      <c r="K3530" t="b">
        <v>0</v>
      </c>
      <c r="L3530">
        <v>1</v>
      </c>
      <c r="M3530" t="b">
        <v>0</v>
      </c>
      <c r="N3530" t="s">
        <v>8290</v>
      </c>
      <c r="O3530" s="5">
        <f>E3530/D3530</f>
        <v>1E-3</v>
      </c>
      <c r="P3530" s="6">
        <f>IF(E3530=0,0,E3530/L3530)</f>
        <v>10</v>
      </c>
      <c r="Q3530" t="str">
        <f>LEFT(N3530,FIND("/",N3530)-1)</f>
        <v>publishing</v>
      </c>
      <c r="R3530" t="str">
        <f>RIGHT(N3530,LEN(N3530)-FIND("/",N3530))</f>
        <v>art books</v>
      </c>
      <c r="S3530" s="10">
        <f>(((J3530/60)/60)/24)+DATE(1970,1,1)</f>
        <v>42121.367002314815</v>
      </c>
      <c r="T3530" s="10">
        <f>(((I3530/60)/60)/24)+DATE(1970,1,1)</f>
        <v>42152.836805555555</v>
      </c>
      <c r="U3530" s="5">
        <f>P3530/3304</f>
        <v>3.0266343825665859E-3</v>
      </c>
      <c r="V3530" s="5">
        <f>L3530/26457</f>
        <v>3.7797180330347359E-5</v>
      </c>
    </row>
    <row r="3531" spans="1:22" ht="48" x14ac:dyDescent="0.2">
      <c r="A3531">
        <v>1867</v>
      </c>
      <c r="B3531" s="3" t="s">
        <v>1868</v>
      </c>
      <c r="C3531" s="3" t="s">
        <v>5977</v>
      </c>
      <c r="D3531">
        <v>20000</v>
      </c>
      <c r="E3531">
        <v>10</v>
      </c>
      <c r="F3531" t="s">
        <v>8221</v>
      </c>
      <c r="G3531" t="s">
        <v>8224</v>
      </c>
      <c r="H3531" t="s">
        <v>8246</v>
      </c>
      <c r="I3531">
        <v>1478383912</v>
      </c>
      <c r="J3531">
        <v>1475791912</v>
      </c>
      <c r="K3531" t="b">
        <v>0</v>
      </c>
      <c r="L3531">
        <v>1</v>
      </c>
      <c r="M3531" t="b">
        <v>0</v>
      </c>
      <c r="N3531" t="s">
        <v>8283</v>
      </c>
      <c r="O3531" s="5">
        <f>E3531/D3531</f>
        <v>5.0000000000000001E-4</v>
      </c>
      <c r="P3531" s="6">
        <f>IF(E3531=0,0,E3531/L3531)</f>
        <v>10</v>
      </c>
      <c r="Q3531" t="str">
        <f>LEFT(N3531,FIND("/",N3531)-1)</f>
        <v>games</v>
      </c>
      <c r="R3531" t="str">
        <f>RIGHT(N3531,LEN(N3531)-FIND("/",N3531))</f>
        <v>mobile games</v>
      </c>
      <c r="S3531" s="10">
        <f>(((J3531/60)/60)/24)+DATE(1970,1,1)</f>
        <v>42649.924907407403</v>
      </c>
      <c r="T3531" s="10">
        <f>(((I3531/60)/60)/24)+DATE(1970,1,1)</f>
        <v>42679.924907407403</v>
      </c>
      <c r="U3531" s="5">
        <f>P3531/3304</f>
        <v>3.0266343825665859E-3</v>
      </c>
      <c r="V3531" s="5">
        <f>L3531/26457</f>
        <v>3.7797180330347359E-5</v>
      </c>
    </row>
    <row r="3532" spans="1:22" ht="48" x14ac:dyDescent="0.2">
      <c r="A3532">
        <v>1911</v>
      </c>
      <c r="B3532" s="3" t="s">
        <v>1912</v>
      </c>
      <c r="C3532" s="3" t="s">
        <v>6021</v>
      </c>
      <c r="D3532">
        <v>42500</v>
      </c>
      <c r="E3532">
        <v>10</v>
      </c>
      <c r="F3532" t="s">
        <v>8221</v>
      </c>
      <c r="G3532" t="s">
        <v>8228</v>
      </c>
      <c r="H3532" t="s">
        <v>8250</v>
      </c>
      <c r="I3532">
        <v>1407545334</v>
      </c>
      <c r="J3532">
        <v>1404953334</v>
      </c>
      <c r="K3532" t="b">
        <v>0</v>
      </c>
      <c r="L3532">
        <v>1</v>
      </c>
      <c r="M3532" t="b">
        <v>0</v>
      </c>
      <c r="N3532" t="s">
        <v>8294</v>
      </c>
      <c r="O3532" s="5">
        <f>E3532/D3532</f>
        <v>2.3529411764705883E-4</v>
      </c>
      <c r="P3532" s="6">
        <f>IF(E3532=0,0,E3532/L3532)</f>
        <v>10</v>
      </c>
      <c r="Q3532" t="str">
        <f>LEFT(N3532,FIND("/",N3532)-1)</f>
        <v>technology</v>
      </c>
      <c r="R3532" t="str">
        <f>RIGHT(N3532,LEN(N3532)-FIND("/",N3532))</f>
        <v>gadgets</v>
      </c>
      <c r="S3532" s="10">
        <f>(((J3532/60)/60)/24)+DATE(1970,1,1)</f>
        <v>41830.033958333333</v>
      </c>
      <c r="T3532" s="10">
        <f>(((I3532/60)/60)/24)+DATE(1970,1,1)</f>
        <v>41860.033958333333</v>
      </c>
      <c r="U3532" s="5">
        <f>P3532/3304</f>
        <v>3.0266343825665859E-3</v>
      </c>
      <c r="V3532" s="5">
        <f>L3532/26457</f>
        <v>3.7797180330347359E-5</v>
      </c>
    </row>
    <row r="3533" spans="1:22" ht="48" x14ac:dyDescent="0.2">
      <c r="A3533">
        <v>2213</v>
      </c>
      <c r="B3533" s="3" t="s">
        <v>2214</v>
      </c>
      <c r="C3533" s="3" t="s">
        <v>6323</v>
      </c>
      <c r="D3533">
        <v>5</v>
      </c>
      <c r="E3533">
        <v>10</v>
      </c>
      <c r="F3533" t="s">
        <v>8219</v>
      </c>
      <c r="G3533" t="s">
        <v>8224</v>
      </c>
      <c r="H3533" t="s">
        <v>8246</v>
      </c>
      <c r="I3533">
        <v>1431719379</v>
      </c>
      <c r="J3533">
        <v>1429127379</v>
      </c>
      <c r="K3533" t="b">
        <v>0</v>
      </c>
      <c r="L3533">
        <v>1</v>
      </c>
      <c r="M3533" t="b">
        <v>1</v>
      </c>
      <c r="N3533" t="s">
        <v>8280</v>
      </c>
      <c r="O3533" s="5">
        <f>E3533/D3533</f>
        <v>2</v>
      </c>
      <c r="P3533" s="6">
        <f>IF(E3533=0,0,E3533/L3533)</f>
        <v>10</v>
      </c>
      <c r="Q3533" t="str">
        <f>LEFT(N3533,FIND("/",N3533)-1)</f>
        <v>music</v>
      </c>
      <c r="R3533" t="str">
        <f>RIGHT(N3533,LEN(N3533)-FIND("/",N3533))</f>
        <v>electronic music</v>
      </c>
      <c r="S3533" s="10">
        <f>(((J3533/60)/60)/24)+DATE(1970,1,1)</f>
        <v>42109.826145833329</v>
      </c>
      <c r="T3533" s="10">
        <f>(((I3533/60)/60)/24)+DATE(1970,1,1)</f>
        <v>42139.826145833329</v>
      </c>
      <c r="U3533" s="5">
        <f>P3533/3304</f>
        <v>3.0266343825665859E-3</v>
      </c>
      <c r="V3533" s="5">
        <f>L3533/26457</f>
        <v>3.7797180330347359E-5</v>
      </c>
    </row>
    <row r="3534" spans="1:22" ht="48" x14ac:dyDescent="0.2">
      <c r="A3534">
        <v>2374</v>
      </c>
      <c r="B3534" s="3" t="s">
        <v>2375</v>
      </c>
      <c r="C3534" s="3" t="s">
        <v>6484</v>
      </c>
      <c r="D3534">
        <v>22000</v>
      </c>
      <c r="E3534">
        <v>10</v>
      </c>
      <c r="F3534" t="s">
        <v>8220</v>
      </c>
      <c r="G3534" t="s">
        <v>8224</v>
      </c>
      <c r="H3534" t="s">
        <v>8246</v>
      </c>
      <c r="I3534">
        <v>1423772060</v>
      </c>
      <c r="J3534">
        <v>1421180060</v>
      </c>
      <c r="K3534" t="b">
        <v>0</v>
      </c>
      <c r="L3534">
        <v>1</v>
      </c>
      <c r="M3534" t="b">
        <v>0</v>
      </c>
      <c r="N3534" t="s">
        <v>8272</v>
      </c>
      <c r="O3534" s="5">
        <f>E3534/D3534</f>
        <v>4.5454545454545455E-4</v>
      </c>
      <c r="P3534" s="6">
        <f>IF(E3534=0,0,E3534/L3534)</f>
        <v>10</v>
      </c>
      <c r="Q3534" t="str">
        <f>LEFT(N3534,FIND("/",N3534)-1)</f>
        <v>technology</v>
      </c>
      <c r="R3534" t="str">
        <f>RIGHT(N3534,LEN(N3534)-FIND("/",N3534))</f>
        <v>web</v>
      </c>
      <c r="S3534" s="10">
        <f>(((J3534/60)/60)/24)+DATE(1970,1,1)</f>
        <v>42017.843287037031</v>
      </c>
      <c r="T3534" s="10">
        <f>(((I3534/60)/60)/24)+DATE(1970,1,1)</f>
        <v>42047.843287037031</v>
      </c>
      <c r="U3534" s="5">
        <f>P3534/3304</f>
        <v>3.0266343825665859E-3</v>
      </c>
      <c r="V3534" s="5">
        <f>L3534/26457</f>
        <v>3.7797180330347359E-5</v>
      </c>
    </row>
    <row r="3535" spans="1:22" ht="48" x14ac:dyDescent="0.2">
      <c r="A3535">
        <v>2396</v>
      </c>
      <c r="B3535" s="3" t="s">
        <v>2397</v>
      </c>
      <c r="C3535" s="3" t="s">
        <v>6506</v>
      </c>
      <c r="D3535">
        <v>5000</v>
      </c>
      <c r="E3535">
        <v>10</v>
      </c>
      <c r="F3535" t="s">
        <v>8220</v>
      </c>
      <c r="G3535" t="s">
        <v>8240</v>
      </c>
      <c r="H3535" t="s">
        <v>8257</v>
      </c>
      <c r="I3535">
        <v>1444940558</v>
      </c>
      <c r="J3535">
        <v>1442348558</v>
      </c>
      <c r="K3535" t="b">
        <v>0</v>
      </c>
      <c r="L3535">
        <v>1</v>
      </c>
      <c r="M3535" t="b">
        <v>0</v>
      </c>
      <c r="N3535" t="s">
        <v>8272</v>
      </c>
      <c r="O3535" s="5">
        <f>E3535/D3535</f>
        <v>2E-3</v>
      </c>
      <c r="P3535" s="6">
        <f>IF(E3535=0,0,E3535/L3535)</f>
        <v>10</v>
      </c>
      <c r="Q3535" t="str">
        <f>LEFT(N3535,FIND("/",N3535)-1)</f>
        <v>technology</v>
      </c>
      <c r="R3535" t="str">
        <f>RIGHT(N3535,LEN(N3535)-FIND("/",N3535))</f>
        <v>web</v>
      </c>
      <c r="S3535" s="10">
        <f>(((J3535/60)/60)/24)+DATE(1970,1,1)</f>
        <v>42262.849050925928</v>
      </c>
      <c r="T3535" s="10">
        <f>(((I3535/60)/60)/24)+DATE(1970,1,1)</f>
        <v>42292.849050925928</v>
      </c>
      <c r="U3535" s="5">
        <f>P3535/3304</f>
        <v>3.0266343825665859E-3</v>
      </c>
      <c r="V3535" s="5">
        <f>L3535/26457</f>
        <v>3.7797180330347359E-5</v>
      </c>
    </row>
    <row r="3536" spans="1:22" ht="48" x14ac:dyDescent="0.2">
      <c r="A3536">
        <v>2685</v>
      </c>
      <c r="B3536" s="3" t="s">
        <v>2685</v>
      </c>
      <c r="C3536" s="3" t="s">
        <v>6795</v>
      </c>
      <c r="D3536">
        <v>50000</v>
      </c>
      <c r="E3536">
        <v>10</v>
      </c>
      <c r="F3536" t="s">
        <v>8221</v>
      </c>
      <c r="G3536" t="s">
        <v>8224</v>
      </c>
      <c r="H3536" t="s">
        <v>8246</v>
      </c>
      <c r="I3536">
        <v>1430149330</v>
      </c>
      <c r="J3536">
        <v>1424968930</v>
      </c>
      <c r="K3536" t="b">
        <v>0</v>
      </c>
      <c r="L3536">
        <v>1</v>
      </c>
      <c r="M3536" t="b">
        <v>0</v>
      </c>
      <c r="N3536" t="s">
        <v>8284</v>
      </c>
      <c r="O3536" s="5">
        <f>E3536/D3536</f>
        <v>2.0000000000000001E-4</v>
      </c>
      <c r="P3536" s="6">
        <f>IF(E3536=0,0,E3536/L3536)</f>
        <v>10</v>
      </c>
      <c r="Q3536" t="str">
        <f>LEFT(N3536,FIND("/",N3536)-1)</f>
        <v>food</v>
      </c>
      <c r="R3536" t="str">
        <f>RIGHT(N3536,LEN(N3536)-FIND("/",N3536))</f>
        <v>food trucks</v>
      </c>
      <c r="S3536" s="10">
        <f>(((J3536/60)/60)/24)+DATE(1970,1,1)</f>
        <v>42061.69594907407</v>
      </c>
      <c r="T3536" s="10">
        <f>(((I3536/60)/60)/24)+DATE(1970,1,1)</f>
        <v>42121.654282407413</v>
      </c>
      <c r="U3536" s="5">
        <f>P3536/3304</f>
        <v>3.0266343825665859E-3</v>
      </c>
      <c r="V3536" s="5">
        <f>L3536/26457</f>
        <v>3.7797180330347359E-5</v>
      </c>
    </row>
    <row r="3537" spans="1:22" ht="48" x14ac:dyDescent="0.2">
      <c r="A3537">
        <v>2777</v>
      </c>
      <c r="B3537" s="3" t="s">
        <v>2777</v>
      </c>
      <c r="C3537" s="3" t="s">
        <v>6887</v>
      </c>
      <c r="D3537">
        <v>3000</v>
      </c>
      <c r="E3537">
        <v>10</v>
      </c>
      <c r="F3537" t="s">
        <v>8221</v>
      </c>
      <c r="G3537" t="s">
        <v>8224</v>
      </c>
      <c r="H3537" t="s">
        <v>8246</v>
      </c>
      <c r="I3537">
        <v>1437149004</v>
      </c>
      <c r="J3537">
        <v>1434557004</v>
      </c>
      <c r="K3537" t="b">
        <v>0</v>
      </c>
      <c r="L3537">
        <v>1</v>
      </c>
      <c r="M3537" t="b">
        <v>0</v>
      </c>
      <c r="N3537" t="s">
        <v>8304</v>
      </c>
      <c r="O3537" s="5">
        <f>E3537/D3537</f>
        <v>3.3333333333333335E-3</v>
      </c>
      <c r="P3537" s="6">
        <f>IF(E3537=0,0,E3537/L3537)</f>
        <v>10</v>
      </c>
      <c r="Q3537" t="str">
        <f>LEFT(N3537,FIND("/",N3537)-1)</f>
        <v>publishing</v>
      </c>
      <c r="R3537" t="str">
        <f>RIGHT(N3537,LEN(N3537)-FIND("/",N3537))</f>
        <v>children's books</v>
      </c>
      <c r="S3537" s="10">
        <f>(((J3537/60)/60)/24)+DATE(1970,1,1)</f>
        <v>42172.669027777782</v>
      </c>
      <c r="T3537" s="10">
        <f>(((I3537/60)/60)/24)+DATE(1970,1,1)</f>
        <v>42202.669027777782</v>
      </c>
      <c r="U3537" s="5">
        <f>P3537/3304</f>
        <v>3.0266343825665859E-3</v>
      </c>
      <c r="V3537" s="5">
        <f>L3537/26457</f>
        <v>3.7797180330347359E-5</v>
      </c>
    </row>
    <row r="3538" spans="1:22" ht="48" x14ac:dyDescent="0.2">
      <c r="A3538">
        <v>2841</v>
      </c>
      <c r="B3538" s="3" t="s">
        <v>2841</v>
      </c>
      <c r="C3538" s="3" t="s">
        <v>6951</v>
      </c>
      <c r="D3538">
        <v>1000</v>
      </c>
      <c r="E3538">
        <v>10</v>
      </c>
      <c r="F3538" t="s">
        <v>8221</v>
      </c>
      <c r="G3538" t="s">
        <v>8225</v>
      </c>
      <c r="H3538" t="s">
        <v>8247</v>
      </c>
      <c r="I3538">
        <v>1450032297</v>
      </c>
      <c r="J3538">
        <v>1444844697</v>
      </c>
      <c r="K3538" t="b">
        <v>0</v>
      </c>
      <c r="L3538">
        <v>1</v>
      </c>
      <c r="M3538" t="b">
        <v>0</v>
      </c>
      <c r="N3538" t="s">
        <v>8271</v>
      </c>
      <c r="O3538" s="5">
        <f>E3538/D3538</f>
        <v>0.01</v>
      </c>
      <c r="P3538" s="6">
        <f>IF(E3538=0,0,E3538/L3538)</f>
        <v>10</v>
      </c>
      <c r="Q3538" t="str">
        <f>LEFT(N3538,FIND("/",N3538)-1)</f>
        <v>theater</v>
      </c>
      <c r="R3538" t="str">
        <f>RIGHT(N3538,LEN(N3538)-FIND("/",N3538))</f>
        <v>plays</v>
      </c>
      <c r="S3538" s="10">
        <f>(((J3538/60)/60)/24)+DATE(1970,1,1)</f>
        <v>42291.739548611105</v>
      </c>
      <c r="T3538" s="10">
        <f>(((I3538/60)/60)/24)+DATE(1970,1,1)</f>
        <v>42351.781215277777</v>
      </c>
      <c r="U3538" s="5">
        <f>P3538/3304</f>
        <v>3.0266343825665859E-3</v>
      </c>
      <c r="V3538" s="5">
        <f>L3538/26457</f>
        <v>3.7797180330347359E-5</v>
      </c>
    </row>
    <row r="3539" spans="1:22" ht="48" x14ac:dyDescent="0.2">
      <c r="A3539">
        <v>2886</v>
      </c>
      <c r="B3539" s="3" t="s">
        <v>2886</v>
      </c>
      <c r="C3539" s="3" t="s">
        <v>6996</v>
      </c>
      <c r="D3539">
        <v>200</v>
      </c>
      <c r="E3539">
        <v>10</v>
      </c>
      <c r="F3539" t="s">
        <v>8221</v>
      </c>
      <c r="G3539" t="s">
        <v>8224</v>
      </c>
      <c r="H3539" t="s">
        <v>8246</v>
      </c>
      <c r="I3539">
        <v>1442635140</v>
      </c>
      <c r="J3539">
        <v>1442243484</v>
      </c>
      <c r="K3539" t="b">
        <v>0</v>
      </c>
      <c r="L3539">
        <v>1</v>
      </c>
      <c r="M3539" t="b">
        <v>0</v>
      </c>
      <c r="N3539" t="s">
        <v>8271</v>
      </c>
      <c r="O3539" s="5">
        <f>E3539/D3539</f>
        <v>0.05</v>
      </c>
      <c r="P3539" s="6">
        <f>IF(E3539=0,0,E3539/L3539)</f>
        <v>10</v>
      </c>
      <c r="Q3539" t="str">
        <f>LEFT(N3539,FIND("/",N3539)-1)</f>
        <v>theater</v>
      </c>
      <c r="R3539" t="str">
        <f>RIGHT(N3539,LEN(N3539)-FIND("/",N3539))</f>
        <v>plays</v>
      </c>
      <c r="S3539" s="10">
        <f>(((J3539/60)/60)/24)+DATE(1970,1,1)</f>
        <v>42261.632916666669</v>
      </c>
      <c r="T3539" s="10">
        <f>(((I3539/60)/60)/24)+DATE(1970,1,1)</f>
        <v>42266.165972222225</v>
      </c>
      <c r="U3539" s="5">
        <f>P3539/3304</f>
        <v>3.0266343825665859E-3</v>
      </c>
      <c r="V3539" s="5">
        <f>L3539/26457</f>
        <v>3.7797180330347359E-5</v>
      </c>
    </row>
    <row r="3540" spans="1:22" ht="48" x14ac:dyDescent="0.2">
      <c r="A3540">
        <v>3110</v>
      </c>
      <c r="B3540" s="3" t="s">
        <v>3110</v>
      </c>
      <c r="C3540" s="3" t="s">
        <v>7220</v>
      </c>
      <c r="D3540">
        <v>25000</v>
      </c>
      <c r="E3540">
        <v>10</v>
      </c>
      <c r="F3540" t="s">
        <v>8221</v>
      </c>
      <c r="G3540" t="s">
        <v>8224</v>
      </c>
      <c r="H3540" t="s">
        <v>8246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8303</v>
      </c>
      <c r="O3540" s="5">
        <f>E3540/D3540</f>
        <v>4.0000000000000002E-4</v>
      </c>
      <c r="P3540" s="6">
        <f>IF(E3540=0,0,E3540/L3540)</f>
        <v>10</v>
      </c>
      <c r="Q3540" t="str">
        <f>LEFT(N3540,FIND("/",N3540)-1)</f>
        <v>theater</v>
      </c>
      <c r="R3540" t="str">
        <f>RIGHT(N3540,LEN(N3540)-FIND("/",N3540))</f>
        <v>spaces</v>
      </c>
      <c r="S3540" s="10">
        <f>(((J3540/60)/60)/24)+DATE(1970,1,1)</f>
        <v>42745.031469907408</v>
      </c>
      <c r="T3540" s="10">
        <f>(((I3540/60)/60)/24)+DATE(1970,1,1)</f>
        <v>42785.031469907408</v>
      </c>
      <c r="U3540" s="5">
        <f>P3540/3304</f>
        <v>3.0266343825665859E-3</v>
      </c>
      <c r="V3540" s="5">
        <f>L3540/26457</f>
        <v>3.7797180330347359E-5</v>
      </c>
    </row>
    <row r="3541" spans="1:22" ht="32" x14ac:dyDescent="0.2">
      <c r="A3541">
        <v>3121</v>
      </c>
      <c r="B3541" s="3" t="s">
        <v>3121</v>
      </c>
      <c r="C3541" s="3" t="s">
        <v>7231</v>
      </c>
      <c r="D3541">
        <v>1500</v>
      </c>
      <c r="E3541">
        <v>10</v>
      </c>
      <c r="F3541" t="s">
        <v>8220</v>
      </c>
      <c r="G3541" t="s">
        <v>8229</v>
      </c>
      <c r="H3541" t="s">
        <v>8251</v>
      </c>
      <c r="I3541">
        <v>1411748335</v>
      </c>
      <c r="J3541">
        <v>1406564335</v>
      </c>
      <c r="K3541" t="b">
        <v>0</v>
      </c>
      <c r="L3541">
        <v>1</v>
      </c>
      <c r="M3541" t="b">
        <v>0</v>
      </c>
      <c r="N3541" t="s">
        <v>8303</v>
      </c>
      <c r="O3541" s="5">
        <f>E3541/D3541</f>
        <v>6.6666666666666671E-3</v>
      </c>
      <c r="P3541" s="6">
        <f>IF(E3541=0,0,E3541/L3541)</f>
        <v>10</v>
      </c>
      <c r="Q3541" t="str">
        <f>LEFT(N3541,FIND("/",N3541)-1)</f>
        <v>theater</v>
      </c>
      <c r="R3541" t="str">
        <f>RIGHT(N3541,LEN(N3541)-FIND("/",N3541))</f>
        <v>spaces</v>
      </c>
      <c r="S3541" s="10">
        <f>(((J3541/60)/60)/24)+DATE(1970,1,1)</f>
        <v>41848.679803240739</v>
      </c>
      <c r="T3541" s="10">
        <f>(((I3541/60)/60)/24)+DATE(1970,1,1)</f>
        <v>41908.679803240739</v>
      </c>
      <c r="U3541" s="5">
        <f>P3541/3304</f>
        <v>3.0266343825665859E-3</v>
      </c>
      <c r="V3541" s="5">
        <f>L3541/26457</f>
        <v>3.7797180330347359E-5</v>
      </c>
    </row>
    <row r="3542" spans="1:22" ht="48" x14ac:dyDescent="0.2">
      <c r="A3542">
        <v>3129</v>
      </c>
      <c r="B3542" s="3" t="s">
        <v>3129</v>
      </c>
      <c r="C3542" s="3" t="s">
        <v>7239</v>
      </c>
      <c r="D3542">
        <v>1250</v>
      </c>
      <c r="E3542">
        <v>10</v>
      </c>
      <c r="F3542" t="s">
        <v>8222</v>
      </c>
      <c r="G3542" t="s">
        <v>8224</v>
      </c>
      <c r="H3542" t="s">
        <v>8246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8271</v>
      </c>
      <c r="O3542" s="5">
        <f>E3542/D3542</f>
        <v>8.0000000000000002E-3</v>
      </c>
      <c r="P3542" s="6">
        <f>IF(E3542=0,0,E3542/L3542)</f>
        <v>10</v>
      </c>
      <c r="Q3542" t="str">
        <f>LEFT(N3542,FIND("/",N3542)-1)</f>
        <v>theater</v>
      </c>
      <c r="R3542" t="str">
        <f>RIGHT(N3542,LEN(N3542)-FIND("/",N3542))</f>
        <v>plays</v>
      </c>
      <c r="S3542" s="10">
        <f>(((J3542/60)/60)/24)+DATE(1970,1,1)</f>
        <v>42803.842812499999</v>
      </c>
      <c r="T3542" s="10">
        <f>(((I3542/60)/60)/24)+DATE(1970,1,1)</f>
        <v>42843.801145833335</v>
      </c>
      <c r="U3542" s="5">
        <f>P3542/3304</f>
        <v>3.0266343825665859E-3</v>
      </c>
      <c r="V3542" s="5">
        <f>L3542/26457</f>
        <v>3.7797180330347359E-5</v>
      </c>
    </row>
    <row r="3543" spans="1:22" ht="32" x14ac:dyDescent="0.2">
      <c r="A3543">
        <v>3132</v>
      </c>
      <c r="B3543" s="3" t="s">
        <v>3132</v>
      </c>
      <c r="C3543" s="3" t="s">
        <v>7242</v>
      </c>
      <c r="D3543">
        <v>30000</v>
      </c>
      <c r="E3543">
        <v>10</v>
      </c>
      <c r="F3543" t="s">
        <v>8222</v>
      </c>
      <c r="G3543" t="s">
        <v>8224</v>
      </c>
      <c r="H3543" t="s">
        <v>8246</v>
      </c>
      <c r="I3543">
        <v>1492759460</v>
      </c>
      <c r="J3543">
        <v>1487579060</v>
      </c>
      <c r="K3543" t="b">
        <v>0</v>
      </c>
      <c r="L3543">
        <v>1</v>
      </c>
      <c r="M3543" t="b">
        <v>0</v>
      </c>
      <c r="N3543" t="s">
        <v>8271</v>
      </c>
      <c r="O3543" s="5">
        <f>E3543/D3543</f>
        <v>3.3333333333333332E-4</v>
      </c>
      <c r="P3543" s="6">
        <f>IF(E3543=0,0,E3543/L3543)</f>
        <v>10</v>
      </c>
      <c r="Q3543" t="str">
        <f>LEFT(N3543,FIND("/",N3543)-1)</f>
        <v>theater</v>
      </c>
      <c r="R3543" t="str">
        <f>RIGHT(N3543,LEN(N3543)-FIND("/",N3543))</f>
        <v>plays</v>
      </c>
      <c r="S3543" s="10">
        <f>(((J3543/60)/60)/24)+DATE(1970,1,1)</f>
        <v>42786.350231481483</v>
      </c>
      <c r="T3543" s="10">
        <f>(((I3543/60)/60)/24)+DATE(1970,1,1)</f>
        <v>42846.308564814812</v>
      </c>
      <c r="U3543" s="5">
        <f>P3543/3304</f>
        <v>3.0266343825665859E-3</v>
      </c>
      <c r="V3543" s="5">
        <f>L3543/26457</f>
        <v>3.7797180330347359E-5</v>
      </c>
    </row>
    <row r="3544" spans="1:22" ht="48" x14ac:dyDescent="0.2">
      <c r="A3544">
        <v>3736</v>
      </c>
      <c r="B3544" s="3" t="s">
        <v>3733</v>
      </c>
      <c r="C3544" s="3" t="s">
        <v>7846</v>
      </c>
      <c r="D3544">
        <v>1500</v>
      </c>
      <c r="E3544">
        <v>10</v>
      </c>
      <c r="F3544" t="s">
        <v>8221</v>
      </c>
      <c r="G3544" t="s">
        <v>8225</v>
      </c>
      <c r="H3544" t="s">
        <v>8247</v>
      </c>
      <c r="I3544">
        <v>1427133600</v>
      </c>
      <c r="J3544">
        <v>1423847093</v>
      </c>
      <c r="K3544" t="b">
        <v>0</v>
      </c>
      <c r="L3544">
        <v>1</v>
      </c>
      <c r="M3544" t="b">
        <v>0</v>
      </c>
      <c r="N3544" t="s">
        <v>8271</v>
      </c>
      <c r="O3544" s="5">
        <f>E3544/D3544</f>
        <v>6.6666666666666671E-3</v>
      </c>
      <c r="P3544" s="6">
        <f>IF(E3544=0,0,E3544/L3544)</f>
        <v>10</v>
      </c>
      <c r="Q3544" t="str">
        <f>LEFT(N3544,FIND("/",N3544)-1)</f>
        <v>theater</v>
      </c>
      <c r="R3544" t="str">
        <f>RIGHT(N3544,LEN(N3544)-FIND("/",N3544))</f>
        <v>plays</v>
      </c>
      <c r="S3544" s="10">
        <f>(((J3544/60)/60)/24)+DATE(1970,1,1)</f>
        <v>42048.711724537032</v>
      </c>
      <c r="T3544" s="10">
        <f>(((I3544/60)/60)/24)+DATE(1970,1,1)</f>
        <v>42086.75</v>
      </c>
      <c r="U3544" s="5">
        <f>P3544/3304</f>
        <v>3.0266343825665859E-3</v>
      </c>
      <c r="V3544" s="5">
        <f>L3544/26457</f>
        <v>3.7797180330347359E-5</v>
      </c>
    </row>
    <row r="3545" spans="1:22" ht="48" x14ac:dyDescent="0.2">
      <c r="A3545">
        <v>3745</v>
      </c>
      <c r="B3545" s="3" t="s">
        <v>3742</v>
      </c>
      <c r="C3545" s="3" t="s">
        <v>7855</v>
      </c>
      <c r="D3545">
        <v>100</v>
      </c>
      <c r="E3545">
        <v>10</v>
      </c>
      <c r="F3545" t="s">
        <v>8221</v>
      </c>
      <c r="G3545" t="s">
        <v>8224</v>
      </c>
      <c r="H3545" t="s">
        <v>8246</v>
      </c>
      <c r="I3545">
        <v>1407689102</v>
      </c>
      <c r="J3545">
        <v>1405097102</v>
      </c>
      <c r="K3545" t="b">
        <v>0</v>
      </c>
      <c r="L3545">
        <v>1</v>
      </c>
      <c r="M3545" t="b">
        <v>0</v>
      </c>
      <c r="N3545" t="s">
        <v>8271</v>
      </c>
      <c r="O3545" s="5">
        <f>E3545/D3545</f>
        <v>0.1</v>
      </c>
      <c r="P3545" s="6">
        <f>IF(E3545=0,0,E3545/L3545)</f>
        <v>10</v>
      </c>
      <c r="Q3545" t="str">
        <f>LEFT(N3545,FIND("/",N3545)-1)</f>
        <v>theater</v>
      </c>
      <c r="R3545" t="str">
        <f>RIGHT(N3545,LEN(N3545)-FIND("/",N3545))</f>
        <v>plays</v>
      </c>
      <c r="S3545" s="10">
        <f>(((J3545/60)/60)/24)+DATE(1970,1,1)</f>
        <v>41831.697939814818</v>
      </c>
      <c r="T3545" s="10">
        <f>(((I3545/60)/60)/24)+DATE(1970,1,1)</f>
        <v>41861.697939814818</v>
      </c>
      <c r="U3545" s="5">
        <f>P3545/3304</f>
        <v>3.0266343825665859E-3</v>
      </c>
      <c r="V3545" s="5">
        <f>L3545/26457</f>
        <v>3.7797180330347359E-5</v>
      </c>
    </row>
    <row r="3546" spans="1:22" ht="48" x14ac:dyDescent="0.2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8271</v>
      </c>
      <c r="O3546" s="5">
        <f>E3546/D3546</f>
        <v>0.02</v>
      </c>
      <c r="P3546" s="6">
        <f>IF(E3546=0,0,E3546/L3546)</f>
        <v>10</v>
      </c>
      <c r="Q3546" t="str">
        <f>LEFT(N3546,FIND("/",N3546)-1)</f>
        <v>theater</v>
      </c>
      <c r="R3546" t="str">
        <f>RIGHT(N3546,LEN(N3546)-FIND("/",N3546))</f>
        <v>plays</v>
      </c>
      <c r="S3546" s="10">
        <f>(((J3546/60)/60)/24)+DATE(1970,1,1)</f>
        <v>42128.431064814817</v>
      </c>
      <c r="T3546" s="10">
        <f>(((I3546/60)/60)/24)+DATE(1970,1,1)</f>
        <v>42146.875</v>
      </c>
      <c r="U3546" s="5">
        <f>P3546/3304</f>
        <v>3.0266343825665859E-3</v>
      </c>
      <c r="V3546" s="5">
        <f>L3546/26457</f>
        <v>3.7797180330347359E-5</v>
      </c>
    </row>
    <row r="3547" spans="1:22" ht="16" x14ac:dyDescent="0.2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8305</v>
      </c>
      <c r="O3547" s="5">
        <f>E3547/D3547</f>
        <v>2E-3</v>
      </c>
      <c r="P3547" s="6">
        <f>IF(E3547=0,0,E3547/L3547)</f>
        <v>10</v>
      </c>
      <c r="Q3547" t="str">
        <f>LEFT(N3547,FIND("/",N3547)-1)</f>
        <v>theater</v>
      </c>
      <c r="R3547" t="str">
        <f>RIGHT(N3547,LEN(N3547)-FIND("/",N3547))</f>
        <v>musical</v>
      </c>
      <c r="S3547" s="10">
        <f>(((J3547/60)/60)/24)+DATE(1970,1,1)</f>
        <v>41865.659780092588</v>
      </c>
      <c r="T3547" s="10">
        <f>(((I3547/60)/60)/24)+DATE(1970,1,1)</f>
        <v>41890.659780092588</v>
      </c>
      <c r="U3547" s="5">
        <f>P3547/3304</f>
        <v>3.0266343825665859E-3</v>
      </c>
      <c r="V3547" s="5">
        <f>L3547/26457</f>
        <v>3.7797180330347359E-5</v>
      </c>
    </row>
    <row r="3548" spans="1:22" ht="48" x14ac:dyDescent="0.2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8305</v>
      </c>
      <c r="O3548" s="5">
        <f>E3548/D3548</f>
        <v>5.5555555555555556E-4</v>
      </c>
      <c r="P3548" s="6">
        <f>IF(E3548=0,0,E3548/L3548)</f>
        <v>10</v>
      </c>
      <c r="Q3548" t="str">
        <f>LEFT(N3548,FIND("/",N3548)-1)</f>
        <v>theater</v>
      </c>
      <c r="R3548" t="str">
        <f>RIGHT(N3548,LEN(N3548)-FIND("/",N3548))</f>
        <v>musical</v>
      </c>
      <c r="S3548" s="10">
        <f>(((J3548/60)/60)/24)+DATE(1970,1,1)</f>
        <v>42154.818819444445</v>
      </c>
      <c r="T3548" s="10">
        <f>(((I3548/60)/60)/24)+DATE(1970,1,1)</f>
        <v>42185.165972222225</v>
      </c>
      <c r="U3548" s="5">
        <f>P3548/3304</f>
        <v>3.0266343825665859E-3</v>
      </c>
      <c r="V3548" s="5">
        <f>L3548/26457</f>
        <v>3.7797180330347359E-5</v>
      </c>
    </row>
    <row r="3549" spans="1:22" ht="48" x14ac:dyDescent="0.2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8271</v>
      </c>
      <c r="O3549" s="5">
        <f>E3549/D3549</f>
        <v>2.8571428571428571E-3</v>
      </c>
      <c r="P3549" s="6">
        <f>IF(E3549=0,0,E3549/L3549)</f>
        <v>10</v>
      </c>
      <c r="Q3549" t="str">
        <f>LEFT(N3549,FIND("/",N3549)-1)</f>
        <v>theater</v>
      </c>
      <c r="R3549" t="str">
        <f>RIGHT(N3549,LEN(N3549)-FIND("/",N3549))</f>
        <v>plays</v>
      </c>
      <c r="S3549" s="10">
        <f>(((J3549/60)/60)/24)+DATE(1970,1,1)</f>
        <v>41863.527326388888</v>
      </c>
      <c r="T3549" s="10">
        <f>(((I3549/60)/60)/24)+DATE(1970,1,1)</f>
        <v>41893.527326388888</v>
      </c>
      <c r="U3549" s="5">
        <f>P3549/3304</f>
        <v>3.0266343825665859E-3</v>
      </c>
      <c r="V3549" s="5">
        <f>L3549/26457</f>
        <v>3.7797180330347359E-5</v>
      </c>
    </row>
    <row r="3550" spans="1:22" ht="16" x14ac:dyDescent="0.2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8271</v>
      </c>
      <c r="O3550" s="5">
        <f>E3550/D3550</f>
        <v>1.25E-3</v>
      </c>
      <c r="P3550" s="6">
        <f>IF(E3550=0,0,E3550/L3550)</f>
        <v>10</v>
      </c>
      <c r="Q3550" t="str">
        <f>LEFT(N3550,FIND("/",N3550)-1)</f>
        <v>theater</v>
      </c>
      <c r="R3550" t="str">
        <f>RIGHT(N3550,LEN(N3550)-FIND("/",N3550))</f>
        <v>plays</v>
      </c>
      <c r="S3550" s="10">
        <f>(((J3550/60)/60)/24)+DATE(1970,1,1)</f>
        <v>42437.64534722222</v>
      </c>
      <c r="T3550" s="10">
        <f>(((I3550/60)/60)/24)+DATE(1970,1,1)</f>
        <v>42497.603680555556</v>
      </c>
      <c r="U3550" s="5">
        <f>P3550/3304</f>
        <v>3.0266343825665859E-3</v>
      </c>
      <c r="V3550" s="5">
        <f>L3550/26457</f>
        <v>3.7797180330347359E-5</v>
      </c>
    </row>
    <row r="3551" spans="1:22" ht="48" x14ac:dyDescent="0.2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8271</v>
      </c>
      <c r="O3551" s="5">
        <f>E3551/D3551</f>
        <v>1.2500000000000001E-2</v>
      </c>
      <c r="P3551" s="6">
        <f>IF(E3551=0,0,E3551/L3551)</f>
        <v>10</v>
      </c>
      <c r="Q3551" t="str">
        <f>LEFT(N3551,FIND("/",N3551)-1)</f>
        <v>theater</v>
      </c>
      <c r="R3551" t="str">
        <f>RIGHT(N3551,LEN(N3551)-FIND("/",N3551))</f>
        <v>plays</v>
      </c>
      <c r="S3551" s="10">
        <f>(((J3551/60)/60)/24)+DATE(1970,1,1)</f>
        <v>42217.670104166667</v>
      </c>
      <c r="T3551" s="10">
        <f>(((I3551/60)/60)/24)+DATE(1970,1,1)</f>
        <v>42247.670104166667</v>
      </c>
      <c r="U3551" s="5">
        <f>P3551/3304</f>
        <v>3.0266343825665859E-3</v>
      </c>
      <c r="V3551" s="5">
        <f>L3551/26457</f>
        <v>3.7797180330347359E-5</v>
      </c>
    </row>
    <row r="3552" spans="1:22" ht="48" x14ac:dyDescent="0.2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8271</v>
      </c>
      <c r="O3552" s="5">
        <f>E3552/D3552</f>
        <v>3.3333333333333335E-3</v>
      </c>
      <c r="P3552" s="6">
        <f>IF(E3552=0,0,E3552/L3552)</f>
        <v>10</v>
      </c>
      <c r="Q3552" t="str">
        <f>LEFT(N3552,FIND("/",N3552)-1)</f>
        <v>theater</v>
      </c>
      <c r="R3552" t="str">
        <f>RIGHT(N3552,LEN(N3552)-FIND("/",N3552))</f>
        <v>plays</v>
      </c>
      <c r="S3552" s="10">
        <f>(((J3552/60)/60)/24)+DATE(1970,1,1)</f>
        <v>42622.436412037037</v>
      </c>
      <c r="T3552" s="10">
        <f>(((I3552/60)/60)/24)+DATE(1970,1,1)</f>
        <v>42652.436412037037</v>
      </c>
      <c r="U3552" s="5">
        <f>P3552/3304</f>
        <v>3.0266343825665859E-3</v>
      </c>
      <c r="V3552" s="5">
        <f>L3552/26457</f>
        <v>3.7797180330347359E-5</v>
      </c>
    </row>
    <row r="3553" spans="1:22" ht="48" x14ac:dyDescent="0.2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8271</v>
      </c>
      <c r="O3553" s="5">
        <f>E3553/D3553</f>
        <v>2.8571428571428571E-3</v>
      </c>
      <c r="P3553" s="6">
        <f>IF(E3553=0,0,E3553/L3553)</f>
        <v>10</v>
      </c>
      <c r="Q3553" t="str">
        <f>LEFT(N3553,FIND("/",N3553)-1)</f>
        <v>theater</v>
      </c>
      <c r="R3553" t="str">
        <f>RIGHT(N3553,LEN(N3553)-FIND("/",N3553))</f>
        <v>plays</v>
      </c>
      <c r="S3553" s="10">
        <f>(((J3553/60)/60)/24)+DATE(1970,1,1)</f>
        <v>42058.603877314818</v>
      </c>
      <c r="T3553" s="10">
        <f>(((I3553/60)/60)/24)+DATE(1970,1,1)</f>
        <v>42087.165972222225</v>
      </c>
      <c r="U3553" s="5">
        <f>P3553/3304</f>
        <v>3.0266343825665859E-3</v>
      </c>
      <c r="V3553" s="5">
        <f>L3553/26457</f>
        <v>3.7797180330347359E-5</v>
      </c>
    </row>
    <row r="3554" spans="1:22" ht="48" x14ac:dyDescent="0.2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5">
        <f>E3554/D3554</f>
        <v>8.9999999999999998E-4</v>
      </c>
      <c r="P3554" s="6">
        <f>IF(E3554=0,0,E3554/L3554)</f>
        <v>9</v>
      </c>
      <c r="Q3554" t="str">
        <f>LEFT(N3554,FIND("/",N3554)-1)</f>
        <v>technology</v>
      </c>
      <c r="R3554" t="str">
        <f>RIGHT(N3554,LEN(N3554)-FIND("/",N3554))</f>
        <v>web</v>
      </c>
      <c r="S3554" s="10">
        <f>(((J3554/60)/60)/24)+DATE(1970,1,1)</f>
        <v>42276.903333333335</v>
      </c>
      <c r="T3554" s="10">
        <f>(((I3554/60)/60)/24)+DATE(1970,1,1)</f>
        <v>42306.903333333335</v>
      </c>
      <c r="U3554" s="5">
        <f>P3554/3304</f>
        <v>2.7239709443099272E-3</v>
      </c>
      <c r="V3554" s="5">
        <f>L3554/26457</f>
        <v>3.7797180330347359E-5</v>
      </c>
    </row>
    <row r="3555" spans="1:22" ht="48" x14ac:dyDescent="0.2">
      <c r="A3555">
        <v>2384</v>
      </c>
      <c r="B3555" s="3" t="s">
        <v>2385</v>
      </c>
      <c r="C3555" s="3" t="s">
        <v>6494</v>
      </c>
      <c r="D3555">
        <v>1000</v>
      </c>
      <c r="E3555">
        <v>8</v>
      </c>
      <c r="F3555" t="s">
        <v>8220</v>
      </c>
      <c r="G3555" t="s">
        <v>8224</v>
      </c>
      <c r="H3555" t="s">
        <v>8246</v>
      </c>
      <c r="I3555">
        <v>1415932643</v>
      </c>
      <c r="J3555">
        <v>1413337043</v>
      </c>
      <c r="K3555" t="b">
        <v>0</v>
      </c>
      <c r="L3555">
        <v>8</v>
      </c>
      <c r="M3555" t="b">
        <v>0</v>
      </c>
      <c r="N3555" t="s">
        <v>8272</v>
      </c>
      <c r="O3555" s="5">
        <f>E3555/D3555</f>
        <v>8.0000000000000002E-3</v>
      </c>
      <c r="P3555" s="6">
        <f>IF(E3555=0,0,E3555/L3555)</f>
        <v>1</v>
      </c>
      <c r="Q3555" t="str">
        <f>LEFT(N3555,FIND("/",N3555)-1)</f>
        <v>technology</v>
      </c>
      <c r="R3555" t="str">
        <f>RIGHT(N3555,LEN(N3555)-FIND("/",N3555))</f>
        <v>web</v>
      </c>
      <c r="S3555" s="10">
        <f>(((J3555/60)/60)/24)+DATE(1970,1,1)</f>
        <v>41927.067627314813</v>
      </c>
      <c r="T3555" s="10">
        <f>(((I3555/60)/60)/24)+DATE(1970,1,1)</f>
        <v>41957.109293981484</v>
      </c>
      <c r="U3555" s="5">
        <f>P3555/3304</f>
        <v>3.0266343825665861E-4</v>
      </c>
      <c r="V3555" s="5">
        <f>L3555/26457</f>
        <v>3.0237744264277887E-4</v>
      </c>
    </row>
    <row r="3556" spans="1:22" ht="48" x14ac:dyDescent="0.2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8273</v>
      </c>
      <c r="O3556" s="5">
        <f>E3556/D3556</f>
        <v>4.0000000000000003E-5</v>
      </c>
      <c r="P3556" s="6">
        <f>IF(E3556=0,0,E3556/L3556)</f>
        <v>2</v>
      </c>
      <c r="Q3556" t="str">
        <f>LEFT(N3556,FIND("/",N3556)-1)</f>
        <v>technology</v>
      </c>
      <c r="R3556" t="str">
        <f>RIGHT(N3556,LEN(N3556)-FIND("/",N3556))</f>
        <v>wearables</v>
      </c>
      <c r="S3556" s="10">
        <f>(((J3556/60)/60)/24)+DATE(1970,1,1)</f>
        <v>41838.832152777781</v>
      </c>
      <c r="T3556" s="10">
        <f>(((I3556/60)/60)/24)+DATE(1970,1,1)</f>
        <v>41868.832152777781</v>
      </c>
      <c r="U3556" s="5">
        <f>P3556/3304</f>
        <v>6.0532687651331722E-4</v>
      </c>
      <c r="V3556" s="5">
        <f>L3556/26457</f>
        <v>1.5118872132138944E-4</v>
      </c>
    </row>
    <row r="3557" spans="1:22" ht="48" x14ac:dyDescent="0.2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8294</v>
      </c>
      <c r="O3557" s="5">
        <f>E3557/D3557</f>
        <v>1.6E-2</v>
      </c>
      <c r="P3557" s="6">
        <f>IF(E3557=0,0,E3557/L3557)</f>
        <v>2</v>
      </c>
      <c r="Q3557" t="str">
        <f>LEFT(N3557,FIND("/",N3557)-1)</f>
        <v>technology</v>
      </c>
      <c r="R3557" t="str">
        <f>RIGHT(N3557,LEN(N3557)-FIND("/",N3557))</f>
        <v>gadgets</v>
      </c>
      <c r="S3557" s="10">
        <f>(((J3557/60)/60)/24)+DATE(1970,1,1)</f>
        <v>41864.04886574074</v>
      </c>
      <c r="T3557" s="10">
        <f>(((I3557/60)/60)/24)+DATE(1970,1,1)</f>
        <v>41884.04886574074</v>
      </c>
      <c r="U3557" s="5">
        <f>P3557/3304</f>
        <v>6.0532687651331722E-4</v>
      </c>
      <c r="V3557" s="5">
        <f>L3557/26457</f>
        <v>1.5118872132138944E-4</v>
      </c>
    </row>
    <row r="3558" spans="1:22" ht="48" x14ac:dyDescent="0.2">
      <c r="A3558">
        <v>157</v>
      </c>
      <c r="B3558" s="3" t="s">
        <v>159</v>
      </c>
      <c r="C3558" s="3" t="s">
        <v>4267</v>
      </c>
      <c r="D3558">
        <v>2995</v>
      </c>
      <c r="E3558">
        <v>8</v>
      </c>
      <c r="F3558" t="s">
        <v>8220</v>
      </c>
      <c r="G3558" t="s">
        <v>8224</v>
      </c>
      <c r="H3558" t="s">
        <v>8246</v>
      </c>
      <c r="I3558">
        <v>1456523572</v>
      </c>
      <c r="J3558">
        <v>1453931572</v>
      </c>
      <c r="K3558" t="b">
        <v>0</v>
      </c>
      <c r="L3558">
        <v>2</v>
      </c>
      <c r="M3558" t="b">
        <v>0</v>
      </c>
      <c r="N3558" t="s">
        <v>8267</v>
      </c>
      <c r="O3558" s="5">
        <f>E3558/D3558</f>
        <v>2.671118530884808E-3</v>
      </c>
      <c r="P3558" s="6">
        <f>IF(E3558=0,0,E3558/L3558)</f>
        <v>4</v>
      </c>
      <c r="Q3558" t="str">
        <f>LEFT(N3558,FIND("/",N3558)-1)</f>
        <v>film &amp; video</v>
      </c>
      <c r="R3558" t="str">
        <f>RIGHT(N3558,LEN(N3558)-FIND("/",N3558))</f>
        <v>science fiction</v>
      </c>
      <c r="S3558" s="10">
        <f>(((J3558/60)/60)/24)+DATE(1970,1,1)</f>
        <v>42396.911712962959</v>
      </c>
      <c r="T3558" s="10">
        <f>(((I3558/60)/60)/24)+DATE(1970,1,1)</f>
        <v>42426.911712962959</v>
      </c>
      <c r="U3558" s="5">
        <f>P3558/3304</f>
        <v>1.2106537530266344E-3</v>
      </c>
      <c r="V3558" s="5">
        <f>L3558/26457</f>
        <v>7.5594360660694718E-5</v>
      </c>
    </row>
    <row r="3559" spans="1:22" ht="48" x14ac:dyDescent="0.2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8284</v>
      </c>
      <c r="O3559" s="5">
        <f>E3559/D3559</f>
        <v>1.3333333333333334E-4</v>
      </c>
      <c r="P3559" s="6">
        <f>IF(E3559=0,0,E3559/L3559)</f>
        <v>8</v>
      </c>
      <c r="Q3559" t="str">
        <f>LEFT(N3559,FIND("/",N3559)-1)</f>
        <v>food</v>
      </c>
      <c r="R3559" t="str">
        <f>RIGHT(N3559,LEN(N3559)-FIND("/",N3559))</f>
        <v>food trucks</v>
      </c>
      <c r="S3559" s="10">
        <f>(((J3559/60)/60)/24)+DATE(1970,1,1)</f>
        <v>41974.704745370371</v>
      </c>
      <c r="T3559" s="10">
        <f>(((I3559/60)/60)/24)+DATE(1970,1,1)</f>
        <v>42004.704745370371</v>
      </c>
      <c r="U3559" s="5">
        <f>P3559/3304</f>
        <v>2.4213075060532689E-3</v>
      </c>
      <c r="V3559" s="5">
        <f>L3559/26457</f>
        <v>3.7797180330347359E-5</v>
      </c>
    </row>
    <row r="3560" spans="1:22" ht="48" x14ac:dyDescent="0.2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5">
        <f>E3560/D3560</f>
        <v>2.3333333333333335E-3</v>
      </c>
      <c r="P3560" s="6">
        <f>IF(E3560=0,0,E3560/L3560)</f>
        <v>2.3333333333333335</v>
      </c>
      <c r="Q3560" t="str">
        <f>LEFT(N3560,FIND("/",N3560)-1)</f>
        <v>publishing</v>
      </c>
      <c r="R3560" t="str">
        <f>RIGHT(N3560,LEN(N3560)-FIND("/",N3560))</f>
        <v>translations</v>
      </c>
      <c r="S3560" s="10">
        <f>(((J3560/60)/60)/24)+DATE(1970,1,1)</f>
        <v>42013.059027777781</v>
      </c>
      <c r="T3560" s="10">
        <f>(((I3560/60)/60)/24)+DATE(1970,1,1)</f>
        <v>42041.059027777781</v>
      </c>
      <c r="U3560" s="5">
        <f>P3560/3304</f>
        <v>7.0621468926553672E-4</v>
      </c>
      <c r="V3560" s="5">
        <f>L3560/26457</f>
        <v>1.1339154099104207E-4</v>
      </c>
    </row>
    <row r="3561" spans="1:22" ht="48" x14ac:dyDescent="0.2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5">
        <f>E3561/D3561</f>
        <v>3.5E-4</v>
      </c>
      <c r="P3561" s="6">
        <f>IF(E3561=0,0,E3561/L3561)</f>
        <v>2.3333333333333335</v>
      </c>
      <c r="Q3561" t="str">
        <f>LEFT(N3561,FIND("/",N3561)-1)</f>
        <v>theater</v>
      </c>
      <c r="R3561" t="str">
        <f>RIGHT(N3561,LEN(N3561)-FIND("/",N3561))</f>
        <v>plays</v>
      </c>
      <c r="S3561" s="10">
        <f>(((J3561/60)/60)/24)+DATE(1970,1,1)</f>
        <v>42465.128391203703</v>
      </c>
      <c r="T3561" s="10">
        <f>(((I3561/60)/60)/24)+DATE(1970,1,1)</f>
        <v>42495.128391203703</v>
      </c>
      <c r="U3561" s="5">
        <f>P3561/3304</f>
        <v>7.0621468926553672E-4</v>
      </c>
      <c r="V3561" s="5">
        <f>L3561/26457</f>
        <v>1.1339154099104207E-4</v>
      </c>
    </row>
    <row r="3562" spans="1:22" ht="48" x14ac:dyDescent="0.2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5">
        <f>E3562/D3562</f>
        <v>2.5000000000000001E-4</v>
      </c>
      <c r="P3562" s="6">
        <f>IF(E3562=0,0,E3562/L3562)</f>
        <v>7</v>
      </c>
      <c r="Q3562" t="str">
        <f>LEFT(N3562,FIND("/",N3562)-1)</f>
        <v>theater</v>
      </c>
      <c r="R3562" t="str">
        <f>RIGHT(N3562,LEN(N3562)-FIND("/",N3562))</f>
        <v>plays</v>
      </c>
      <c r="S3562" s="10">
        <f>(((J3562/60)/60)/24)+DATE(1970,1,1)</f>
        <v>42513.976319444439</v>
      </c>
      <c r="T3562" s="10">
        <f>(((I3562/60)/60)/24)+DATE(1970,1,1)</f>
        <v>42559.976319444439</v>
      </c>
      <c r="U3562" s="5">
        <f>P3562/3304</f>
        <v>2.1186440677966102E-3</v>
      </c>
      <c r="V3562" s="5">
        <f>L3562/26457</f>
        <v>3.7797180330347359E-5</v>
      </c>
    </row>
    <row r="3563" spans="1:22" ht="48" x14ac:dyDescent="0.2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5">
        <f>E3563/D3563</f>
        <v>1.2E-4</v>
      </c>
      <c r="P3563" s="6">
        <f>IF(E3563=0,0,E3563/L3563)</f>
        <v>3</v>
      </c>
      <c r="Q3563" t="str">
        <f>LEFT(N3563,FIND("/",N3563)-1)</f>
        <v>film &amp; video</v>
      </c>
      <c r="R3563" t="str">
        <f>RIGHT(N3563,LEN(N3563)-FIND("/",N3563))</f>
        <v>animation</v>
      </c>
      <c r="S3563" s="10">
        <f>(((J3563/60)/60)/24)+DATE(1970,1,1)</f>
        <v>42275.861157407402</v>
      </c>
      <c r="T3563" s="10">
        <f>(((I3563/60)/60)/24)+DATE(1970,1,1)</f>
        <v>42335.902824074074</v>
      </c>
      <c r="U3563" s="5">
        <f>P3563/3304</f>
        <v>9.0799031476997583E-4</v>
      </c>
      <c r="V3563" s="5">
        <f>L3563/26457</f>
        <v>7.5594360660694718E-5</v>
      </c>
    </row>
    <row r="3564" spans="1:22" ht="48" x14ac:dyDescent="0.2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s="5">
        <f>E3564/D3564</f>
        <v>1.2E-2</v>
      </c>
      <c r="P3564" s="6">
        <f>IF(E3564=0,0,E3564/L3564)</f>
        <v>3</v>
      </c>
      <c r="Q3564" t="str">
        <f>LEFT(N3564,FIND("/",N3564)-1)</f>
        <v>technology</v>
      </c>
      <c r="R3564" t="str">
        <f>RIGHT(N3564,LEN(N3564)-FIND("/",N3564))</f>
        <v>web</v>
      </c>
      <c r="S3564" s="10">
        <f>(((J3564/60)/60)/24)+DATE(1970,1,1)</f>
        <v>42525.656944444447</v>
      </c>
      <c r="T3564" s="10">
        <f>(((I3564/60)/60)/24)+DATE(1970,1,1)</f>
        <v>42555.656944444447</v>
      </c>
      <c r="U3564" s="5">
        <f>P3564/3304</f>
        <v>9.0799031476997583E-4</v>
      </c>
      <c r="V3564" s="5">
        <f>L3564/26457</f>
        <v>7.5594360660694718E-5</v>
      </c>
    </row>
    <row r="3565" spans="1:22" ht="32" x14ac:dyDescent="0.2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s="5">
        <f>E3565/D3565</f>
        <v>2.9999999999999997E-4</v>
      </c>
      <c r="P3565" s="6">
        <f>IF(E3565=0,0,E3565/L3565)</f>
        <v>3</v>
      </c>
      <c r="Q3565" t="str">
        <f>LEFT(N3565,FIND("/",N3565)-1)</f>
        <v>technology</v>
      </c>
      <c r="R3565" t="str">
        <f>RIGHT(N3565,LEN(N3565)-FIND("/",N3565))</f>
        <v>web</v>
      </c>
      <c r="S3565" s="10">
        <f>(((J3565/60)/60)/24)+DATE(1970,1,1)</f>
        <v>42646.896898148145</v>
      </c>
      <c r="T3565" s="10">
        <f>(((I3565/60)/60)/24)+DATE(1970,1,1)</f>
        <v>42676.896898148145</v>
      </c>
      <c r="U3565" s="5">
        <f>P3565/3304</f>
        <v>9.0799031476997583E-4</v>
      </c>
      <c r="V3565" s="5">
        <f>L3565/26457</f>
        <v>7.5594360660694718E-5</v>
      </c>
    </row>
    <row r="3566" spans="1:22" ht="48" x14ac:dyDescent="0.2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8281</v>
      </c>
      <c r="O3566" s="5">
        <f>E3566/D3566</f>
        <v>8.571428571428571E-4</v>
      </c>
      <c r="P3566" s="6">
        <f>IF(E3566=0,0,E3566/L3566)</f>
        <v>3</v>
      </c>
      <c r="Q3566" t="str">
        <f>LEFT(N3566,FIND("/",N3566)-1)</f>
        <v>journalism</v>
      </c>
      <c r="R3566" t="str">
        <f>RIGHT(N3566,LEN(N3566)-FIND("/",N3566))</f>
        <v>audio</v>
      </c>
      <c r="S3566" s="10">
        <f>(((J3566/60)/60)/24)+DATE(1970,1,1)</f>
        <v>42011.925937499997</v>
      </c>
      <c r="T3566" s="10">
        <f>(((I3566/60)/60)/24)+DATE(1970,1,1)</f>
        <v>42068.852083333331</v>
      </c>
      <c r="U3566" s="5">
        <f>P3566/3304</f>
        <v>9.0799031476997583E-4</v>
      </c>
      <c r="V3566" s="5">
        <f>L3566/26457</f>
        <v>7.5594360660694718E-5</v>
      </c>
    </row>
    <row r="3567" spans="1:22" ht="48" x14ac:dyDescent="0.2">
      <c r="A3567">
        <v>1541</v>
      </c>
      <c r="B3567" s="3" t="s">
        <v>1542</v>
      </c>
      <c r="C3567" s="3" t="s">
        <v>5651</v>
      </c>
      <c r="D3567">
        <v>18000</v>
      </c>
      <c r="E3567">
        <v>6</v>
      </c>
      <c r="F3567" t="s">
        <v>8221</v>
      </c>
      <c r="G3567" t="s">
        <v>8224</v>
      </c>
      <c r="H3567" t="s">
        <v>8246</v>
      </c>
      <c r="I3567">
        <v>1420045538</v>
      </c>
      <c r="J3567">
        <v>1417453538</v>
      </c>
      <c r="K3567" t="b">
        <v>0</v>
      </c>
      <c r="L3567">
        <v>2</v>
      </c>
      <c r="M3567" t="b">
        <v>0</v>
      </c>
      <c r="N3567" t="s">
        <v>8289</v>
      </c>
      <c r="O3567" s="5">
        <f>E3567/D3567</f>
        <v>3.3333333333333332E-4</v>
      </c>
      <c r="P3567" s="6">
        <f>IF(E3567=0,0,E3567/L3567)</f>
        <v>3</v>
      </c>
      <c r="Q3567" t="str">
        <f>LEFT(N3567,FIND("/",N3567)-1)</f>
        <v>photography</v>
      </c>
      <c r="R3567" t="str">
        <f>RIGHT(N3567,LEN(N3567)-FIND("/",N3567))</f>
        <v>nature</v>
      </c>
      <c r="S3567" s="10">
        <f>(((J3567/60)/60)/24)+DATE(1970,1,1)</f>
        <v>41974.712245370371</v>
      </c>
      <c r="T3567" s="10">
        <f>(((I3567/60)/60)/24)+DATE(1970,1,1)</f>
        <v>42004.712245370371</v>
      </c>
      <c r="U3567" s="5">
        <f>P3567/3304</f>
        <v>9.0799031476997583E-4</v>
      </c>
      <c r="V3567" s="5">
        <f>L3567/26457</f>
        <v>7.5594360660694718E-5</v>
      </c>
    </row>
    <row r="3568" spans="1:22" ht="48" x14ac:dyDescent="0.2">
      <c r="A3568">
        <v>1879</v>
      </c>
      <c r="B3568" s="3" t="s">
        <v>1880</v>
      </c>
      <c r="C3568" s="3" t="s">
        <v>5989</v>
      </c>
      <c r="D3568">
        <v>5000</v>
      </c>
      <c r="E3568">
        <v>6</v>
      </c>
      <c r="F3568" t="s">
        <v>8221</v>
      </c>
      <c r="G3568" t="s">
        <v>8227</v>
      </c>
      <c r="H3568" t="s">
        <v>8249</v>
      </c>
      <c r="I3568">
        <v>1457966129</v>
      </c>
      <c r="J3568">
        <v>1455377729</v>
      </c>
      <c r="K3568" t="b">
        <v>0</v>
      </c>
      <c r="L3568">
        <v>2</v>
      </c>
      <c r="M3568" t="b">
        <v>0</v>
      </c>
      <c r="N3568" t="s">
        <v>8283</v>
      </c>
      <c r="O3568" s="5">
        <f>E3568/D3568</f>
        <v>1.1999999999999999E-3</v>
      </c>
      <c r="P3568" s="6">
        <f>IF(E3568=0,0,E3568/L3568)</f>
        <v>3</v>
      </c>
      <c r="Q3568" t="str">
        <f>LEFT(N3568,FIND("/",N3568)-1)</f>
        <v>games</v>
      </c>
      <c r="R3568" t="str">
        <f>RIGHT(N3568,LEN(N3568)-FIND("/",N3568))</f>
        <v>mobile games</v>
      </c>
      <c r="S3568" s="10">
        <f>(((J3568/60)/60)/24)+DATE(1970,1,1)</f>
        <v>42413.649641203709</v>
      </c>
      <c r="T3568" s="10">
        <f>(((I3568/60)/60)/24)+DATE(1970,1,1)</f>
        <v>42443.607974537037</v>
      </c>
      <c r="U3568" s="5">
        <f>P3568/3304</f>
        <v>9.0799031476997583E-4</v>
      </c>
      <c r="V3568" s="5">
        <f>L3568/26457</f>
        <v>7.5594360660694718E-5</v>
      </c>
    </row>
    <row r="3569" spans="1:22" ht="48" x14ac:dyDescent="0.2">
      <c r="A3569">
        <v>2901</v>
      </c>
      <c r="B3569" s="3" t="s">
        <v>2901</v>
      </c>
      <c r="C3569" s="3" t="s">
        <v>7011</v>
      </c>
      <c r="D3569">
        <v>750</v>
      </c>
      <c r="E3569">
        <v>6</v>
      </c>
      <c r="F3569" t="s">
        <v>8221</v>
      </c>
      <c r="G3569" t="s">
        <v>8224</v>
      </c>
      <c r="H3569" t="s">
        <v>8246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8271</v>
      </c>
      <c r="O3569" s="5">
        <f>E3569/D3569</f>
        <v>8.0000000000000002E-3</v>
      </c>
      <c r="P3569" s="6">
        <f>IF(E3569=0,0,E3569/L3569)</f>
        <v>3</v>
      </c>
      <c r="Q3569" t="str">
        <f>LEFT(N3569,FIND("/",N3569)-1)</f>
        <v>theater</v>
      </c>
      <c r="R3569" t="str">
        <f>RIGHT(N3569,LEN(N3569)-FIND("/",N3569))</f>
        <v>plays</v>
      </c>
      <c r="S3569" s="10">
        <f>(((J3569/60)/60)/24)+DATE(1970,1,1)</f>
        <v>41982.904386574075</v>
      </c>
      <c r="T3569" s="10">
        <f>(((I3569/60)/60)/24)+DATE(1970,1,1)</f>
        <v>42042.904386574075</v>
      </c>
      <c r="U3569" s="5">
        <f>P3569/3304</f>
        <v>9.0799031476997583E-4</v>
      </c>
      <c r="V3569" s="5">
        <f>L3569/26457</f>
        <v>7.5594360660694718E-5</v>
      </c>
    </row>
    <row r="3570" spans="1:22" ht="64" x14ac:dyDescent="0.2">
      <c r="A3570">
        <v>1418</v>
      </c>
      <c r="B3570" s="3" t="s">
        <v>1419</v>
      </c>
      <c r="C3570" s="3" t="s">
        <v>5528</v>
      </c>
      <c r="D3570">
        <v>3000</v>
      </c>
      <c r="E3570">
        <v>6</v>
      </c>
      <c r="F3570" t="s">
        <v>8221</v>
      </c>
      <c r="G3570" t="s">
        <v>8227</v>
      </c>
      <c r="H3570" t="s">
        <v>8249</v>
      </c>
      <c r="I3570">
        <v>1456397834</v>
      </c>
      <c r="J3570">
        <v>1453805834</v>
      </c>
      <c r="K3570" t="b">
        <v>0</v>
      </c>
      <c r="L3570">
        <v>1</v>
      </c>
      <c r="M3570" t="b">
        <v>0</v>
      </c>
      <c r="N3570" t="s">
        <v>8287</v>
      </c>
      <c r="O3570" s="5">
        <f>E3570/D3570</f>
        <v>2E-3</v>
      </c>
      <c r="P3570" s="6">
        <f>IF(E3570=0,0,E3570/L3570)</f>
        <v>6</v>
      </c>
      <c r="Q3570" t="str">
        <f>LEFT(N3570,FIND("/",N3570)-1)</f>
        <v>publishing</v>
      </c>
      <c r="R3570" t="str">
        <f>RIGHT(N3570,LEN(N3570)-FIND("/",N3570))</f>
        <v>translations</v>
      </c>
      <c r="S3570" s="10">
        <f>(((J3570/60)/60)/24)+DATE(1970,1,1)</f>
        <v>42395.456412037034</v>
      </c>
      <c r="T3570" s="10">
        <f>(((I3570/60)/60)/24)+DATE(1970,1,1)</f>
        <v>42425.456412037034</v>
      </c>
      <c r="U3570" s="5">
        <f>P3570/3304</f>
        <v>1.8159806295399517E-3</v>
      </c>
      <c r="V3570" s="5">
        <f>L3570/26457</f>
        <v>3.7797180330347359E-5</v>
      </c>
    </row>
    <row r="3571" spans="1:22" ht="16" x14ac:dyDescent="0.2">
      <c r="A3571">
        <v>2418</v>
      </c>
      <c r="B3571" s="3" t="s">
        <v>2419</v>
      </c>
      <c r="C3571" s="3" t="s">
        <v>6528</v>
      </c>
      <c r="D3571">
        <v>25000</v>
      </c>
      <c r="E3571">
        <v>5</v>
      </c>
      <c r="F3571" t="s">
        <v>8221</v>
      </c>
      <c r="G3571" t="s">
        <v>8224</v>
      </c>
      <c r="H3571" t="s">
        <v>8246</v>
      </c>
      <c r="I3571">
        <v>1427225644</v>
      </c>
      <c r="J3571">
        <v>1422045244</v>
      </c>
      <c r="K3571" t="b">
        <v>0</v>
      </c>
      <c r="L3571">
        <v>5</v>
      </c>
      <c r="M3571" t="b">
        <v>0</v>
      </c>
      <c r="N3571" t="s">
        <v>8284</v>
      </c>
      <c r="O3571" s="5">
        <f>E3571/D3571</f>
        <v>2.0000000000000001E-4</v>
      </c>
      <c r="P3571" s="6">
        <f>IF(E3571=0,0,E3571/L3571)</f>
        <v>1</v>
      </c>
      <c r="Q3571" t="str">
        <f>LEFT(N3571,FIND("/",N3571)-1)</f>
        <v>food</v>
      </c>
      <c r="R3571" t="str">
        <f>RIGHT(N3571,LEN(N3571)-FIND("/",N3571))</f>
        <v>food trucks</v>
      </c>
      <c r="S3571" s="10">
        <f>(((J3571/60)/60)/24)+DATE(1970,1,1)</f>
        <v>42027.856990740736</v>
      </c>
      <c r="T3571" s="10">
        <f>(((I3571/60)/60)/24)+DATE(1970,1,1)</f>
        <v>42087.815324074079</v>
      </c>
      <c r="U3571" s="5">
        <f>P3571/3304</f>
        <v>3.0266343825665861E-4</v>
      </c>
      <c r="V3571" s="5">
        <f>L3571/26457</f>
        <v>1.8898590165173677E-4</v>
      </c>
    </row>
    <row r="3572" spans="1:22" ht="32" x14ac:dyDescent="0.2">
      <c r="A3572">
        <v>2583</v>
      </c>
      <c r="B3572" s="3" t="s">
        <v>2583</v>
      </c>
      <c r="C3572" s="3" t="s">
        <v>6693</v>
      </c>
      <c r="D3572">
        <v>1000</v>
      </c>
      <c r="E3572">
        <v>5</v>
      </c>
      <c r="F3572" t="s">
        <v>8221</v>
      </c>
      <c r="G3572" t="s">
        <v>8224</v>
      </c>
      <c r="H3572" t="s">
        <v>8246</v>
      </c>
      <c r="I3572">
        <v>1426526880</v>
      </c>
      <c r="J3572">
        <v>1421346480</v>
      </c>
      <c r="K3572" t="b">
        <v>0</v>
      </c>
      <c r="L3572">
        <v>5</v>
      </c>
      <c r="M3572" t="b">
        <v>0</v>
      </c>
      <c r="N3572" t="s">
        <v>8284</v>
      </c>
      <c r="O3572" s="5">
        <f>E3572/D3572</f>
        <v>5.0000000000000001E-3</v>
      </c>
      <c r="P3572" s="6">
        <f>IF(E3572=0,0,E3572/L3572)</f>
        <v>1</v>
      </c>
      <c r="Q3572" t="str">
        <f>LEFT(N3572,FIND("/",N3572)-1)</f>
        <v>food</v>
      </c>
      <c r="R3572" t="str">
        <f>RIGHT(N3572,LEN(N3572)-FIND("/",N3572))</f>
        <v>food trucks</v>
      </c>
      <c r="S3572" s="10">
        <f>(((J3572/60)/60)/24)+DATE(1970,1,1)</f>
        <v>42019.76944444445</v>
      </c>
      <c r="T3572" s="10">
        <f>(((I3572/60)/60)/24)+DATE(1970,1,1)</f>
        <v>42079.727777777778</v>
      </c>
      <c r="U3572" s="5">
        <f>P3572/3304</f>
        <v>3.0266343825665861E-4</v>
      </c>
      <c r="V3572" s="5">
        <f>L3572/26457</f>
        <v>1.8898590165173677E-4</v>
      </c>
    </row>
    <row r="3573" spans="1:22" ht="48" x14ac:dyDescent="0.2">
      <c r="A3573">
        <v>161</v>
      </c>
      <c r="B3573" s="3" t="s">
        <v>163</v>
      </c>
      <c r="C3573" s="3" t="s">
        <v>4271</v>
      </c>
      <c r="D3573">
        <v>50000</v>
      </c>
      <c r="E3573">
        <v>5</v>
      </c>
      <c r="F3573" t="s">
        <v>8221</v>
      </c>
      <c r="G3573" t="s">
        <v>8224</v>
      </c>
      <c r="H3573" t="s">
        <v>8246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8268</v>
      </c>
      <c r="O3573" s="5">
        <f>E3573/D3573</f>
        <v>1E-4</v>
      </c>
      <c r="P3573" s="6">
        <f>IF(E3573=0,0,E3573/L3573)</f>
        <v>5</v>
      </c>
      <c r="Q3573" t="str">
        <f>LEFT(N3573,FIND("/",N3573)-1)</f>
        <v>film &amp; video</v>
      </c>
      <c r="R3573" t="str">
        <f>RIGHT(N3573,LEN(N3573)-FIND("/",N3573))</f>
        <v>drama</v>
      </c>
      <c r="S3573" s="10">
        <f>(((J3573/60)/60)/24)+DATE(1970,1,1)</f>
        <v>41792.687442129631</v>
      </c>
      <c r="T3573" s="10">
        <f>(((I3573/60)/60)/24)+DATE(1970,1,1)</f>
        <v>41822.687442129631</v>
      </c>
      <c r="U3573" s="5">
        <f>P3573/3304</f>
        <v>1.5133171912832929E-3</v>
      </c>
      <c r="V3573" s="5">
        <f>L3573/26457</f>
        <v>3.7797180330347359E-5</v>
      </c>
    </row>
    <row r="3574" spans="1:22" ht="48" x14ac:dyDescent="0.2">
      <c r="A3574">
        <v>440</v>
      </c>
      <c r="B3574" s="3" t="s">
        <v>441</v>
      </c>
      <c r="C3574" s="3" t="s">
        <v>4550</v>
      </c>
      <c r="D3574">
        <v>5000</v>
      </c>
      <c r="E3574">
        <v>5</v>
      </c>
      <c r="F3574" t="s">
        <v>8221</v>
      </c>
      <c r="G3574" t="s">
        <v>8224</v>
      </c>
      <c r="H3574" t="s">
        <v>8246</v>
      </c>
      <c r="I3574">
        <v>1458859153</v>
      </c>
      <c r="J3574">
        <v>1456270753</v>
      </c>
      <c r="K3574" t="b">
        <v>0</v>
      </c>
      <c r="L3574">
        <v>1</v>
      </c>
      <c r="M3574" t="b">
        <v>0</v>
      </c>
      <c r="N3574" t="s">
        <v>8270</v>
      </c>
      <c r="O3574" s="5">
        <f>E3574/D3574</f>
        <v>1E-3</v>
      </c>
      <c r="P3574" s="6">
        <f>IF(E3574=0,0,E3574/L3574)</f>
        <v>5</v>
      </c>
      <c r="Q3574" t="str">
        <f>LEFT(N3574,FIND("/",N3574)-1)</f>
        <v>film &amp; video</v>
      </c>
      <c r="R3574" t="str">
        <f>RIGHT(N3574,LEN(N3574)-FIND("/",N3574))</f>
        <v>animation</v>
      </c>
      <c r="S3574" s="10">
        <f>(((J3574/60)/60)/24)+DATE(1970,1,1)</f>
        <v>42423.985567129625</v>
      </c>
      <c r="T3574" s="10">
        <f>(((I3574/60)/60)/24)+DATE(1970,1,1)</f>
        <v>42453.943900462968</v>
      </c>
      <c r="U3574" s="5">
        <f>P3574/3304</f>
        <v>1.5133171912832929E-3</v>
      </c>
      <c r="V3574" s="5">
        <f>L3574/26457</f>
        <v>3.7797180330347359E-5</v>
      </c>
    </row>
    <row r="3575" spans="1:22" ht="48" x14ac:dyDescent="0.2">
      <c r="A3575">
        <v>447</v>
      </c>
      <c r="B3575" s="3" t="s">
        <v>448</v>
      </c>
      <c r="C3575" s="3" t="s">
        <v>4557</v>
      </c>
      <c r="D3575">
        <v>30000</v>
      </c>
      <c r="E3575">
        <v>5</v>
      </c>
      <c r="F3575" t="s">
        <v>8221</v>
      </c>
      <c r="G3575" t="s">
        <v>8225</v>
      </c>
      <c r="H3575" t="s">
        <v>8247</v>
      </c>
      <c r="I3575">
        <v>1364041163</v>
      </c>
      <c r="J3575">
        <v>1361884763</v>
      </c>
      <c r="K3575" t="b">
        <v>0</v>
      </c>
      <c r="L3575">
        <v>1</v>
      </c>
      <c r="M3575" t="b">
        <v>0</v>
      </c>
      <c r="N3575" t="s">
        <v>8270</v>
      </c>
      <c r="O3575" s="5">
        <f>E3575/D3575</f>
        <v>1.6666666666666666E-4</v>
      </c>
      <c r="P3575" s="6">
        <f>IF(E3575=0,0,E3575/L3575)</f>
        <v>5</v>
      </c>
      <c r="Q3575" t="str">
        <f>LEFT(N3575,FIND("/",N3575)-1)</f>
        <v>film &amp; video</v>
      </c>
      <c r="R3575" t="str">
        <f>RIGHT(N3575,LEN(N3575)-FIND("/",N3575))</f>
        <v>animation</v>
      </c>
      <c r="S3575" s="10">
        <f>(((J3575/60)/60)/24)+DATE(1970,1,1)</f>
        <v>41331.555127314816</v>
      </c>
      <c r="T3575" s="10">
        <f>(((I3575/60)/60)/24)+DATE(1970,1,1)</f>
        <v>41356.513460648144</v>
      </c>
      <c r="U3575" s="5">
        <f>P3575/3304</f>
        <v>1.5133171912832929E-3</v>
      </c>
      <c r="V3575" s="5">
        <f>L3575/26457</f>
        <v>3.7797180330347359E-5</v>
      </c>
    </row>
    <row r="3576" spans="1:22" ht="48" x14ac:dyDescent="0.2">
      <c r="A3576">
        <v>609</v>
      </c>
      <c r="B3576" s="3" t="s">
        <v>610</v>
      </c>
      <c r="C3576" s="3" t="s">
        <v>4719</v>
      </c>
      <c r="D3576">
        <v>780</v>
      </c>
      <c r="E3576">
        <v>5</v>
      </c>
      <c r="F3576" t="s">
        <v>8220</v>
      </c>
      <c r="G3576" t="s">
        <v>8225</v>
      </c>
      <c r="H3576" t="s">
        <v>8247</v>
      </c>
      <c r="I3576">
        <v>1448761744</v>
      </c>
      <c r="J3576">
        <v>1446166144</v>
      </c>
      <c r="K3576" t="b">
        <v>0</v>
      </c>
      <c r="L3576">
        <v>1</v>
      </c>
      <c r="M3576" t="b">
        <v>0</v>
      </c>
      <c r="N3576" t="s">
        <v>8272</v>
      </c>
      <c r="O3576" s="5">
        <f>E3576/D3576</f>
        <v>6.41025641025641E-3</v>
      </c>
      <c r="P3576" s="6">
        <f>IF(E3576=0,0,E3576/L3576)</f>
        <v>5</v>
      </c>
      <c r="Q3576" t="str">
        <f>LEFT(N3576,FIND("/",N3576)-1)</f>
        <v>technology</v>
      </c>
      <c r="R3576" t="str">
        <f>RIGHT(N3576,LEN(N3576)-FIND("/",N3576))</f>
        <v>web</v>
      </c>
      <c r="S3576" s="10">
        <f>(((J3576/60)/60)/24)+DATE(1970,1,1)</f>
        <v>42307.034074074079</v>
      </c>
      <c r="T3576" s="10">
        <f>(((I3576/60)/60)/24)+DATE(1970,1,1)</f>
        <v>42337.075740740736</v>
      </c>
      <c r="U3576" s="5">
        <f>P3576/3304</f>
        <v>1.5133171912832929E-3</v>
      </c>
      <c r="V3576" s="5">
        <f>L3576/26457</f>
        <v>3.7797180330347359E-5</v>
      </c>
    </row>
    <row r="3577" spans="1:22" ht="48" x14ac:dyDescent="0.2">
      <c r="A3577">
        <v>763</v>
      </c>
      <c r="B3577" s="3" t="s">
        <v>764</v>
      </c>
      <c r="C3577" s="3" t="s">
        <v>4873</v>
      </c>
      <c r="D3577">
        <v>4290</v>
      </c>
      <c r="E3577">
        <v>5</v>
      </c>
      <c r="F3577" t="s">
        <v>8221</v>
      </c>
      <c r="G3577" t="s">
        <v>8225</v>
      </c>
      <c r="H3577" t="s">
        <v>8247</v>
      </c>
      <c r="I3577">
        <v>1376563408</v>
      </c>
      <c r="J3577">
        <v>1373971408</v>
      </c>
      <c r="K3577" t="b">
        <v>0</v>
      </c>
      <c r="L3577">
        <v>1</v>
      </c>
      <c r="M3577" t="b">
        <v>0</v>
      </c>
      <c r="N3577" t="s">
        <v>8275</v>
      </c>
      <c r="O3577" s="5">
        <f>E3577/D3577</f>
        <v>1.1655011655011655E-3</v>
      </c>
      <c r="P3577" s="6">
        <f>IF(E3577=0,0,E3577/L3577)</f>
        <v>5</v>
      </c>
      <c r="Q3577" t="str">
        <f>LEFT(N3577,FIND("/",N3577)-1)</f>
        <v>publishing</v>
      </c>
      <c r="R3577" t="str">
        <f>RIGHT(N3577,LEN(N3577)-FIND("/",N3577))</f>
        <v>fiction</v>
      </c>
      <c r="S3577" s="10">
        <f>(((J3577/60)/60)/24)+DATE(1970,1,1)</f>
        <v>41471.446851851848</v>
      </c>
      <c r="T3577" s="10">
        <f>(((I3577/60)/60)/24)+DATE(1970,1,1)</f>
        <v>41501.446851851848</v>
      </c>
      <c r="U3577" s="5">
        <f>P3577/3304</f>
        <v>1.5133171912832929E-3</v>
      </c>
      <c r="V3577" s="5">
        <f>L3577/26457</f>
        <v>3.7797180330347359E-5</v>
      </c>
    </row>
    <row r="3578" spans="1:22" ht="48" x14ac:dyDescent="0.2">
      <c r="A3578">
        <v>1090</v>
      </c>
      <c r="B3578" s="3" t="s">
        <v>1091</v>
      </c>
      <c r="C3578" s="3" t="s">
        <v>5200</v>
      </c>
      <c r="D3578">
        <v>12999</v>
      </c>
      <c r="E3578">
        <v>5</v>
      </c>
      <c r="F3578" t="s">
        <v>8221</v>
      </c>
      <c r="G3578" t="s">
        <v>8226</v>
      </c>
      <c r="H3578" t="s">
        <v>8248</v>
      </c>
      <c r="I3578">
        <v>1432873653</v>
      </c>
      <c r="J3578">
        <v>1430281653</v>
      </c>
      <c r="K3578" t="b">
        <v>0</v>
      </c>
      <c r="L3578">
        <v>1</v>
      </c>
      <c r="M3578" t="b">
        <v>0</v>
      </c>
      <c r="N3578" t="s">
        <v>8282</v>
      </c>
      <c r="O3578" s="5">
        <f>E3578/D3578</f>
        <v>3.8464497269020693E-4</v>
      </c>
      <c r="P3578" s="6">
        <f>IF(E3578=0,0,E3578/L3578)</f>
        <v>5</v>
      </c>
      <c r="Q3578" t="str">
        <f>LEFT(N3578,FIND("/",N3578)-1)</f>
        <v>games</v>
      </c>
      <c r="R3578" t="str">
        <f>RIGHT(N3578,LEN(N3578)-FIND("/",N3578))</f>
        <v>video games</v>
      </c>
      <c r="S3578" s="10">
        <f>(((J3578/60)/60)/24)+DATE(1970,1,1)</f>
        <v>42123.185798611114</v>
      </c>
      <c r="T3578" s="10">
        <f>(((I3578/60)/60)/24)+DATE(1970,1,1)</f>
        <v>42153.185798611114</v>
      </c>
      <c r="U3578" s="5">
        <f>P3578/3304</f>
        <v>1.5133171912832929E-3</v>
      </c>
      <c r="V3578" s="5">
        <f>L3578/26457</f>
        <v>3.7797180330347359E-5</v>
      </c>
    </row>
    <row r="3579" spans="1:22" ht="48" x14ac:dyDescent="0.2">
      <c r="A3579">
        <v>1113</v>
      </c>
      <c r="B3579" s="3" t="s">
        <v>1114</v>
      </c>
      <c r="C3579" s="3" t="s">
        <v>5223</v>
      </c>
      <c r="D3579">
        <v>1000</v>
      </c>
      <c r="E3579">
        <v>5</v>
      </c>
      <c r="F3579" t="s">
        <v>8221</v>
      </c>
      <c r="G3579" t="s">
        <v>8225</v>
      </c>
      <c r="H3579" t="s">
        <v>8247</v>
      </c>
      <c r="I3579">
        <v>1408058820</v>
      </c>
      <c r="J3579">
        <v>1405466820</v>
      </c>
      <c r="K3579" t="b">
        <v>0</v>
      </c>
      <c r="L3579">
        <v>1</v>
      </c>
      <c r="M3579" t="b">
        <v>0</v>
      </c>
      <c r="N3579" t="s">
        <v>8282</v>
      </c>
      <c r="O3579" s="5">
        <f>E3579/D3579</f>
        <v>5.0000000000000001E-3</v>
      </c>
      <c r="P3579" s="6">
        <f>IF(E3579=0,0,E3579/L3579)</f>
        <v>5</v>
      </c>
      <c r="Q3579" t="str">
        <f>LEFT(N3579,FIND("/",N3579)-1)</f>
        <v>games</v>
      </c>
      <c r="R3579" t="str">
        <f>RIGHT(N3579,LEN(N3579)-FIND("/",N3579))</f>
        <v>video games</v>
      </c>
      <c r="S3579" s="10">
        <f>(((J3579/60)/60)/24)+DATE(1970,1,1)</f>
        <v>41835.977083333331</v>
      </c>
      <c r="T3579" s="10">
        <f>(((I3579/60)/60)/24)+DATE(1970,1,1)</f>
        <v>41865.977083333331</v>
      </c>
      <c r="U3579" s="5">
        <f>P3579/3304</f>
        <v>1.5133171912832929E-3</v>
      </c>
      <c r="V3579" s="5">
        <f>L3579/26457</f>
        <v>3.7797180330347359E-5</v>
      </c>
    </row>
    <row r="3580" spans="1:22" ht="48" x14ac:dyDescent="0.2">
      <c r="A3580">
        <v>1119</v>
      </c>
      <c r="B3580" s="3" t="s">
        <v>1120</v>
      </c>
      <c r="C3580" s="3" t="s">
        <v>5229</v>
      </c>
      <c r="D3580">
        <v>2100</v>
      </c>
      <c r="E3580">
        <v>5</v>
      </c>
      <c r="F3580" t="s">
        <v>8221</v>
      </c>
      <c r="G3580" t="s">
        <v>8224</v>
      </c>
      <c r="H3580" t="s">
        <v>8246</v>
      </c>
      <c r="I3580">
        <v>1396810864</v>
      </c>
      <c r="J3580">
        <v>1395687664</v>
      </c>
      <c r="K3580" t="b">
        <v>0</v>
      </c>
      <c r="L3580">
        <v>1</v>
      </c>
      <c r="M3580" t="b">
        <v>0</v>
      </c>
      <c r="N3580" t="s">
        <v>8282</v>
      </c>
      <c r="O3580" s="5">
        <f>E3580/D3580</f>
        <v>2.3809523809523812E-3</v>
      </c>
      <c r="P3580" s="6">
        <f>IF(E3580=0,0,E3580/L3580)</f>
        <v>5</v>
      </c>
      <c r="Q3580" t="str">
        <f>LEFT(N3580,FIND("/",N3580)-1)</f>
        <v>games</v>
      </c>
      <c r="R3580" t="str">
        <f>RIGHT(N3580,LEN(N3580)-FIND("/",N3580))</f>
        <v>video games</v>
      </c>
      <c r="S3580" s="10">
        <f>(((J3580/60)/60)/24)+DATE(1970,1,1)</f>
        <v>41722.792407407411</v>
      </c>
      <c r="T3580" s="10">
        <f>(((I3580/60)/60)/24)+DATE(1970,1,1)</f>
        <v>41735.792407407411</v>
      </c>
      <c r="U3580" s="5">
        <f>P3580/3304</f>
        <v>1.5133171912832929E-3</v>
      </c>
      <c r="V3580" s="5">
        <f>L3580/26457</f>
        <v>3.7797180330347359E-5</v>
      </c>
    </row>
    <row r="3581" spans="1:22" ht="48" x14ac:dyDescent="0.2">
      <c r="A3581">
        <v>1139</v>
      </c>
      <c r="B3581" s="3" t="s">
        <v>1140</v>
      </c>
      <c r="C3581" s="3" t="s">
        <v>5249</v>
      </c>
      <c r="D3581">
        <v>8000</v>
      </c>
      <c r="E3581">
        <v>5</v>
      </c>
      <c r="F3581" t="s">
        <v>8221</v>
      </c>
      <c r="G3581" t="s">
        <v>8224</v>
      </c>
      <c r="H3581" t="s">
        <v>8246</v>
      </c>
      <c r="I3581">
        <v>1420100426</v>
      </c>
      <c r="J3581">
        <v>1417508426</v>
      </c>
      <c r="K3581" t="b">
        <v>0</v>
      </c>
      <c r="L3581">
        <v>1</v>
      </c>
      <c r="M3581" t="b">
        <v>0</v>
      </c>
      <c r="N3581" t="s">
        <v>8283</v>
      </c>
      <c r="O3581" s="5">
        <f>E3581/D3581</f>
        <v>6.2500000000000001E-4</v>
      </c>
      <c r="P3581" s="6">
        <f>IF(E3581=0,0,E3581/L3581)</f>
        <v>5</v>
      </c>
      <c r="Q3581" t="str">
        <f>LEFT(N3581,FIND("/",N3581)-1)</f>
        <v>games</v>
      </c>
      <c r="R3581" t="str">
        <f>RIGHT(N3581,LEN(N3581)-FIND("/",N3581))</f>
        <v>mobile games</v>
      </c>
      <c r="S3581" s="10">
        <f>(((J3581/60)/60)/24)+DATE(1970,1,1)</f>
        <v>41975.347523148142</v>
      </c>
      <c r="T3581" s="10">
        <f>(((I3581/60)/60)/24)+DATE(1970,1,1)</f>
        <v>42005.347523148142</v>
      </c>
      <c r="U3581" s="5">
        <f>P3581/3304</f>
        <v>1.5133171912832929E-3</v>
      </c>
      <c r="V3581" s="5">
        <f>L3581/26457</f>
        <v>3.7797180330347359E-5</v>
      </c>
    </row>
    <row r="3582" spans="1:22" ht="48" x14ac:dyDescent="0.2">
      <c r="A3582">
        <v>1178</v>
      </c>
      <c r="B3582" s="3" t="s">
        <v>1179</v>
      </c>
      <c r="C3582" s="3" t="s">
        <v>5288</v>
      </c>
      <c r="D3582">
        <v>75000</v>
      </c>
      <c r="E3582">
        <v>5</v>
      </c>
      <c r="F3582" t="s">
        <v>8221</v>
      </c>
      <c r="G3582" t="s">
        <v>8224</v>
      </c>
      <c r="H3582" t="s">
        <v>8246</v>
      </c>
      <c r="I3582">
        <v>1408225452</v>
      </c>
      <c r="J3582">
        <v>1405633452</v>
      </c>
      <c r="K3582" t="b">
        <v>0</v>
      </c>
      <c r="L3582">
        <v>1</v>
      </c>
      <c r="M3582" t="b">
        <v>0</v>
      </c>
      <c r="N3582" t="s">
        <v>8284</v>
      </c>
      <c r="O3582" s="5">
        <f>E3582/D3582</f>
        <v>6.666666666666667E-5</v>
      </c>
      <c r="P3582" s="6">
        <f>IF(E3582=0,0,E3582/L3582)</f>
        <v>5</v>
      </c>
      <c r="Q3582" t="str">
        <f>LEFT(N3582,FIND("/",N3582)-1)</f>
        <v>food</v>
      </c>
      <c r="R3582" t="str">
        <f>RIGHT(N3582,LEN(N3582)-FIND("/",N3582))</f>
        <v>food trucks</v>
      </c>
      <c r="S3582" s="10">
        <f>(((J3582/60)/60)/24)+DATE(1970,1,1)</f>
        <v>41837.905694444446</v>
      </c>
      <c r="T3582" s="10">
        <f>(((I3582/60)/60)/24)+DATE(1970,1,1)</f>
        <v>41867.905694444446</v>
      </c>
      <c r="U3582" s="5">
        <f>P3582/3304</f>
        <v>1.5133171912832929E-3</v>
      </c>
      <c r="V3582" s="5">
        <f>L3582/26457</f>
        <v>3.7797180330347359E-5</v>
      </c>
    </row>
    <row r="3583" spans="1:22" ht="48" x14ac:dyDescent="0.2">
      <c r="A3583">
        <v>1242</v>
      </c>
      <c r="B3583" s="3" t="s">
        <v>1243</v>
      </c>
      <c r="C3583" s="3" t="s">
        <v>5352</v>
      </c>
      <c r="D3583">
        <v>911</v>
      </c>
      <c r="E3583">
        <v>5</v>
      </c>
      <c r="F3583" t="s">
        <v>8220</v>
      </c>
      <c r="G3583" t="s">
        <v>8224</v>
      </c>
      <c r="H3583" t="s">
        <v>8246</v>
      </c>
      <c r="I3583">
        <v>1315747080</v>
      </c>
      <c r="J3583">
        <v>1314417502</v>
      </c>
      <c r="K3583" t="b">
        <v>0</v>
      </c>
      <c r="L3583">
        <v>1</v>
      </c>
      <c r="M3583" t="b">
        <v>0</v>
      </c>
      <c r="N3583" t="s">
        <v>8286</v>
      </c>
      <c r="O3583" s="5">
        <f>E3583/D3583</f>
        <v>5.4884742041712408E-3</v>
      </c>
      <c r="P3583" s="6">
        <f>IF(E3583=0,0,E3583/L3583)</f>
        <v>5</v>
      </c>
      <c r="Q3583" t="str">
        <f>LEFT(N3583,FIND("/",N3583)-1)</f>
        <v>music</v>
      </c>
      <c r="R3583" t="str">
        <f>RIGHT(N3583,LEN(N3583)-FIND("/",N3583))</f>
        <v>world music</v>
      </c>
      <c r="S3583" s="10">
        <f>(((J3583/60)/60)/24)+DATE(1970,1,1)</f>
        <v>40782.165532407409</v>
      </c>
      <c r="T3583" s="10">
        <f>(((I3583/60)/60)/24)+DATE(1970,1,1)</f>
        <v>40797.554166666669</v>
      </c>
      <c r="U3583" s="5">
        <f>P3583/3304</f>
        <v>1.5133171912832929E-3</v>
      </c>
      <c r="V3583" s="5">
        <f>L3583/26457</f>
        <v>3.7797180330347359E-5</v>
      </c>
    </row>
    <row r="3584" spans="1:22" ht="48" x14ac:dyDescent="0.2">
      <c r="A3584">
        <v>1482</v>
      </c>
      <c r="B3584" s="3" t="s">
        <v>1483</v>
      </c>
      <c r="C3584" s="3" t="s">
        <v>5592</v>
      </c>
      <c r="D3584">
        <v>5000</v>
      </c>
      <c r="E3584">
        <v>5</v>
      </c>
      <c r="F3584" t="s">
        <v>8221</v>
      </c>
      <c r="G3584" t="s">
        <v>8224</v>
      </c>
      <c r="H3584" t="s">
        <v>8246</v>
      </c>
      <c r="I3584">
        <v>1347004260</v>
      </c>
      <c r="J3584">
        <v>1345062936</v>
      </c>
      <c r="K3584" t="b">
        <v>0</v>
      </c>
      <c r="L3584">
        <v>1</v>
      </c>
      <c r="M3584" t="b">
        <v>0</v>
      </c>
      <c r="N3584" t="s">
        <v>8275</v>
      </c>
      <c r="O3584" s="5">
        <f>E3584/D3584</f>
        <v>1E-3</v>
      </c>
      <c r="P3584" s="6">
        <f>IF(E3584=0,0,E3584/L3584)</f>
        <v>5</v>
      </c>
      <c r="Q3584" t="str">
        <f>LEFT(N3584,FIND("/",N3584)-1)</f>
        <v>publishing</v>
      </c>
      <c r="R3584" t="str">
        <f>RIGHT(N3584,LEN(N3584)-FIND("/",N3584))</f>
        <v>fiction</v>
      </c>
      <c r="S3584" s="10">
        <f>(((J3584/60)/60)/24)+DATE(1970,1,1)</f>
        <v>41136.85805555556</v>
      </c>
      <c r="T3584" s="10">
        <f>(((I3584/60)/60)/24)+DATE(1970,1,1)</f>
        <v>41159.32708333333</v>
      </c>
      <c r="U3584" s="5">
        <f>P3584/3304</f>
        <v>1.5133171912832929E-3</v>
      </c>
      <c r="V3584" s="5">
        <f>L3584/26457</f>
        <v>3.7797180330347359E-5</v>
      </c>
    </row>
    <row r="3585" spans="1:22" ht="48" x14ac:dyDescent="0.2">
      <c r="A3585">
        <v>1499</v>
      </c>
      <c r="B3585" s="3" t="s">
        <v>1500</v>
      </c>
      <c r="C3585" s="3" t="s">
        <v>5609</v>
      </c>
      <c r="D3585">
        <v>2000</v>
      </c>
      <c r="E3585">
        <v>5</v>
      </c>
      <c r="F3585" t="s">
        <v>8221</v>
      </c>
      <c r="G3585" t="s">
        <v>8224</v>
      </c>
      <c r="H3585" t="s">
        <v>8246</v>
      </c>
      <c r="I3585">
        <v>1470355833</v>
      </c>
      <c r="J3585">
        <v>1465171833</v>
      </c>
      <c r="K3585" t="b">
        <v>0</v>
      </c>
      <c r="L3585">
        <v>1</v>
      </c>
      <c r="M3585" t="b">
        <v>0</v>
      </c>
      <c r="N3585" t="s">
        <v>8275</v>
      </c>
      <c r="O3585" s="5">
        <f>E3585/D3585</f>
        <v>2.5000000000000001E-3</v>
      </c>
      <c r="P3585" s="6">
        <f>IF(E3585=0,0,E3585/L3585)</f>
        <v>5</v>
      </c>
      <c r="Q3585" t="str">
        <f>LEFT(N3585,FIND("/",N3585)-1)</f>
        <v>publishing</v>
      </c>
      <c r="R3585" t="str">
        <f>RIGHT(N3585,LEN(N3585)-FIND("/",N3585))</f>
        <v>fiction</v>
      </c>
      <c r="S3585" s="10">
        <f>(((J3585/60)/60)/24)+DATE(1970,1,1)</f>
        <v>42527.007326388892</v>
      </c>
      <c r="T3585" s="10">
        <f>(((I3585/60)/60)/24)+DATE(1970,1,1)</f>
        <v>42587.007326388892</v>
      </c>
      <c r="U3585" s="5">
        <f>P3585/3304</f>
        <v>1.5133171912832929E-3</v>
      </c>
      <c r="V3585" s="5">
        <f>L3585/26457</f>
        <v>3.7797180330347359E-5</v>
      </c>
    </row>
    <row r="3586" spans="1:22" ht="48" x14ac:dyDescent="0.2">
      <c r="A3586">
        <v>1581</v>
      </c>
      <c r="B3586" s="3" t="s">
        <v>1582</v>
      </c>
      <c r="C3586" s="3" t="s">
        <v>5691</v>
      </c>
      <c r="D3586">
        <v>1000</v>
      </c>
      <c r="E3586">
        <v>5</v>
      </c>
      <c r="F3586" t="s">
        <v>8221</v>
      </c>
      <c r="G3586" t="s">
        <v>8225</v>
      </c>
      <c r="H3586" t="s">
        <v>8247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8291</v>
      </c>
      <c r="O3586" s="5">
        <f>E3586/D3586</f>
        <v>5.0000000000000001E-3</v>
      </c>
      <c r="P3586" s="6">
        <f>IF(E3586=0,0,E3586/L3586)</f>
        <v>5</v>
      </c>
      <c r="Q3586" t="str">
        <f>LEFT(N3586,FIND("/",N3586)-1)</f>
        <v>photography</v>
      </c>
      <c r="R3586" t="str">
        <f>RIGHT(N3586,LEN(N3586)-FIND("/",N3586))</f>
        <v>places</v>
      </c>
      <c r="S3586" s="10">
        <f>(((J3586/60)/60)/24)+DATE(1970,1,1)</f>
        <v>42325.448958333334</v>
      </c>
      <c r="T3586" s="10">
        <f>(((I3586/60)/60)/24)+DATE(1970,1,1)</f>
        <v>42357.448958333334</v>
      </c>
      <c r="U3586" s="5">
        <f>P3586/3304</f>
        <v>1.5133171912832929E-3</v>
      </c>
      <c r="V3586" s="5">
        <f>L3586/26457</f>
        <v>3.7797180330347359E-5</v>
      </c>
    </row>
    <row r="3587" spans="1:22" ht="48" x14ac:dyDescent="0.2">
      <c r="A3587">
        <v>1694</v>
      </c>
      <c r="B3587" s="3" t="s">
        <v>1695</v>
      </c>
      <c r="C3587" s="3" t="s">
        <v>5804</v>
      </c>
      <c r="D3587">
        <v>10000</v>
      </c>
      <c r="E3587">
        <v>5</v>
      </c>
      <c r="F3587" t="s">
        <v>8222</v>
      </c>
      <c r="G3587" t="s">
        <v>8224</v>
      </c>
      <c r="H3587" t="s">
        <v>8246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8293</v>
      </c>
      <c r="O3587" s="5">
        <f>E3587/D3587</f>
        <v>5.0000000000000001E-4</v>
      </c>
      <c r="P3587" s="6">
        <f>IF(E3587=0,0,E3587/L3587)</f>
        <v>5</v>
      </c>
      <c r="Q3587" t="str">
        <f>LEFT(N3587,FIND("/",N3587)-1)</f>
        <v>music</v>
      </c>
      <c r="R3587" t="str">
        <f>RIGHT(N3587,LEN(N3587)-FIND("/",N3587))</f>
        <v>faith</v>
      </c>
      <c r="S3587" s="10">
        <f>(((J3587/60)/60)/24)+DATE(1970,1,1)</f>
        <v>42791.669837962967</v>
      </c>
      <c r="T3587" s="10">
        <f>(((I3587/60)/60)/24)+DATE(1970,1,1)</f>
        <v>42821.191666666666</v>
      </c>
      <c r="U3587" s="5">
        <f>P3587/3304</f>
        <v>1.5133171912832929E-3</v>
      </c>
      <c r="V3587" s="5">
        <f>L3587/26457</f>
        <v>3.7797180330347359E-5</v>
      </c>
    </row>
    <row r="3588" spans="1:22" ht="48" x14ac:dyDescent="0.2">
      <c r="A3588">
        <v>2416</v>
      </c>
      <c r="B3588" s="3" t="s">
        <v>2417</v>
      </c>
      <c r="C3588" s="3" t="s">
        <v>6526</v>
      </c>
      <c r="D3588">
        <v>20000</v>
      </c>
      <c r="E3588">
        <v>5</v>
      </c>
      <c r="F3588" t="s">
        <v>8221</v>
      </c>
      <c r="G3588" t="s">
        <v>8224</v>
      </c>
      <c r="H3588" t="s">
        <v>8246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8284</v>
      </c>
      <c r="O3588" s="5">
        <f>E3588/D3588</f>
        <v>2.5000000000000001E-4</v>
      </c>
      <c r="P3588" s="6">
        <f>IF(E3588=0,0,E3588/L3588)</f>
        <v>5</v>
      </c>
      <c r="Q3588" t="str">
        <f>LEFT(N3588,FIND("/",N3588)-1)</f>
        <v>food</v>
      </c>
      <c r="R3588" t="str">
        <f>RIGHT(N3588,LEN(N3588)-FIND("/",N3588))</f>
        <v>food trucks</v>
      </c>
      <c r="S3588" s="10">
        <f>(((J3588/60)/60)/24)+DATE(1970,1,1)</f>
        <v>42019.737766203703</v>
      </c>
      <c r="T3588" s="10">
        <f>(((I3588/60)/60)/24)+DATE(1970,1,1)</f>
        <v>42077.625</v>
      </c>
      <c r="U3588" s="5">
        <f>P3588/3304</f>
        <v>1.5133171912832929E-3</v>
      </c>
      <c r="V3588" s="5">
        <f>L3588/26457</f>
        <v>3.7797180330347359E-5</v>
      </c>
    </row>
    <row r="3589" spans="1:22" ht="32" x14ac:dyDescent="0.2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5">
        <f>E3589/D3589</f>
        <v>1.6666666666666668E-3</v>
      </c>
      <c r="P3589" s="6">
        <f>IF(E3589=0,0,E3589/L3589)</f>
        <v>5</v>
      </c>
      <c r="Q3589" t="str">
        <f>LEFT(N3589,FIND("/",N3589)-1)</f>
        <v>food</v>
      </c>
      <c r="R3589" t="str">
        <f>RIGHT(N3589,LEN(N3589)-FIND("/",N3589))</f>
        <v>food trucks</v>
      </c>
      <c r="S3589" s="10">
        <f>(((J3589/60)/60)/24)+DATE(1970,1,1)</f>
        <v>42333.330277777779</v>
      </c>
      <c r="T3589" s="10">
        <f>(((I3589/60)/60)/24)+DATE(1970,1,1)</f>
        <v>42363.330277777779</v>
      </c>
      <c r="U3589" s="5">
        <f>P3589/3304</f>
        <v>1.5133171912832929E-3</v>
      </c>
      <c r="V3589" s="5">
        <f>L3589/26457</f>
        <v>3.7797180330347359E-5</v>
      </c>
    </row>
    <row r="3590" spans="1:22" ht="48" x14ac:dyDescent="0.2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5">
        <f>E3590/D3590</f>
        <v>1E-4</v>
      </c>
      <c r="P3590" s="6">
        <f>IF(E3590=0,0,E3590/L3590)</f>
        <v>5</v>
      </c>
      <c r="Q3590" t="str">
        <f>LEFT(N3590,FIND("/",N3590)-1)</f>
        <v>food</v>
      </c>
      <c r="R3590" t="str">
        <f>RIGHT(N3590,LEN(N3590)-FIND("/",N3590))</f>
        <v>food trucks</v>
      </c>
      <c r="S3590" s="10">
        <f>(((J3590/60)/60)/24)+DATE(1970,1,1)</f>
        <v>42422.536192129628</v>
      </c>
      <c r="T3590" s="10">
        <f>(((I3590/60)/60)/24)+DATE(1970,1,1)</f>
        <v>42452.494525462964</v>
      </c>
      <c r="U3590" s="5">
        <f>P3590/3304</f>
        <v>1.5133171912832929E-3</v>
      </c>
      <c r="V3590" s="5">
        <f>L3590/26457</f>
        <v>3.7797180330347359E-5</v>
      </c>
    </row>
    <row r="3591" spans="1:22" ht="48" x14ac:dyDescent="0.2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5">
        <f>E3591/D3591</f>
        <v>0.01</v>
      </c>
      <c r="P3591" s="6">
        <f>IF(E3591=0,0,E3591/L3591)</f>
        <v>5</v>
      </c>
      <c r="Q3591" t="str">
        <f>LEFT(N3591,FIND("/",N3591)-1)</f>
        <v>theater</v>
      </c>
      <c r="R3591" t="str">
        <f>RIGHT(N3591,LEN(N3591)-FIND("/",N3591))</f>
        <v>plays</v>
      </c>
      <c r="S3591" s="10">
        <f>(((J3591/60)/60)/24)+DATE(1970,1,1)</f>
        <v>42453.428240740745</v>
      </c>
      <c r="T3591" s="10">
        <f>(((I3591/60)/60)/24)+DATE(1970,1,1)</f>
        <v>42483.428240740745</v>
      </c>
      <c r="U3591" s="5">
        <f>P3591/3304</f>
        <v>1.5133171912832929E-3</v>
      </c>
      <c r="V3591" s="5">
        <f>L3591/26457</f>
        <v>3.7797180330347359E-5</v>
      </c>
    </row>
    <row r="3592" spans="1:22" ht="48" x14ac:dyDescent="0.2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5">
        <f>E3592/D3592</f>
        <v>1.6666666666666668E-3</v>
      </c>
      <c r="P3592" s="6">
        <f>IF(E3592=0,0,E3592/L3592)</f>
        <v>5</v>
      </c>
      <c r="Q3592" t="str">
        <f>LEFT(N3592,FIND("/",N3592)-1)</f>
        <v>theater</v>
      </c>
      <c r="R3592" t="str">
        <f>RIGHT(N3592,LEN(N3592)-FIND("/",N3592))</f>
        <v>plays</v>
      </c>
      <c r="S3592" s="10">
        <f>(((J3592/60)/60)/24)+DATE(1970,1,1)</f>
        <v>41985.427361111113</v>
      </c>
      <c r="T3592" s="10">
        <f>(((I3592/60)/60)/24)+DATE(1970,1,1)</f>
        <v>42015.427361111113</v>
      </c>
      <c r="U3592" s="5">
        <f>P3592/3304</f>
        <v>1.5133171912832929E-3</v>
      </c>
      <c r="V3592" s="5">
        <f>L3592/26457</f>
        <v>3.7797180330347359E-5</v>
      </c>
    </row>
    <row r="3593" spans="1:22" ht="48" x14ac:dyDescent="0.2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5">
        <f>E3593/D3593</f>
        <v>5.0000000000000001E-4</v>
      </c>
      <c r="P3593" s="6">
        <f>IF(E3593=0,0,E3593/L3593)</f>
        <v>5</v>
      </c>
      <c r="Q3593" t="str">
        <f>LEFT(N3593,FIND("/",N3593)-1)</f>
        <v>theater</v>
      </c>
      <c r="R3593" t="str">
        <f>RIGHT(N3593,LEN(N3593)-FIND("/",N3593))</f>
        <v>spaces</v>
      </c>
      <c r="S3593" s="10">
        <f>(((J3593/60)/60)/24)+DATE(1970,1,1)</f>
        <v>42060.04550925926</v>
      </c>
      <c r="T3593" s="10">
        <f>(((I3593/60)/60)/24)+DATE(1970,1,1)</f>
        <v>42090.003842592589</v>
      </c>
      <c r="U3593" s="5">
        <f>P3593/3304</f>
        <v>1.5133171912832929E-3</v>
      </c>
      <c r="V3593" s="5">
        <f>L3593/26457</f>
        <v>3.7797180330347359E-5</v>
      </c>
    </row>
    <row r="3594" spans="1:22" ht="48" x14ac:dyDescent="0.2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5">
        <f>E3594/D3594</f>
        <v>6.6666666666666664E-4</v>
      </c>
      <c r="P3594" s="6">
        <f>IF(E3594=0,0,E3594/L3594)</f>
        <v>5</v>
      </c>
      <c r="Q3594" t="str">
        <f>LEFT(N3594,FIND("/",N3594)-1)</f>
        <v>theater</v>
      </c>
      <c r="R3594" t="str">
        <f>RIGHT(N3594,LEN(N3594)-FIND("/",N3594))</f>
        <v>musical</v>
      </c>
      <c r="S3594" s="10">
        <f>(((J3594/60)/60)/24)+DATE(1970,1,1)</f>
        <v>41799.259039351848</v>
      </c>
      <c r="T3594" s="10">
        <f>(((I3594/60)/60)/24)+DATE(1970,1,1)</f>
        <v>41819.259039351848</v>
      </c>
      <c r="U3594" s="5">
        <f>P3594/3304</f>
        <v>1.5133171912832929E-3</v>
      </c>
      <c r="V3594" s="5">
        <f>L3594/26457</f>
        <v>3.7797180330347359E-5</v>
      </c>
    </row>
    <row r="3595" spans="1:22" ht="48" x14ac:dyDescent="0.2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5">
        <f>E3595/D3595</f>
        <v>3.3333333333333335E-3</v>
      </c>
      <c r="P3595" s="6">
        <f>IF(E3595=0,0,E3595/L3595)</f>
        <v>5</v>
      </c>
      <c r="Q3595" t="str">
        <f>LEFT(N3595,FIND("/",N3595)-1)</f>
        <v>theater</v>
      </c>
      <c r="R3595" t="str">
        <f>RIGHT(N3595,LEN(N3595)-FIND("/",N3595))</f>
        <v>plays</v>
      </c>
      <c r="S3595" s="10">
        <f>(((J3595/60)/60)/24)+DATE(1970,1,1)</f>
        <v>42492.98505787037</v>
      </c>
      <c r="T3595" s="10">
        <f>(((I3595/60)/60)/24)+DATE(1970,1,1)</f>
        <v>42522.98505787037</v>
      </c>
      <c r="U3595" s="5">
        <f>P3595/3304</f>
        <v>1.5133171912832929E-3</v>
      </c>
      <c r="V3595" s="5">
        <f>L3595/26457</f>
        <v>3.7797180330347359E-5</v>
      </c>
    </row>
    <row r="3596" spans="1:22" ht="48" x14ac:dyDescent="0.2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5">
        <f>E3596/D3596</f>
        <v>1E-3</v>
      </c>
      <c r="P3596" s="6">
        <f>IF(E3596=0,0,E3596/L3596)</f>
        <v>5</v>
      </c>
      <c r="Q3596" t="str">
        <f>LEFT(N3596,FIND("/",N3596)-1)</f>
        <v>theater</v>
      </c>
      <c r="R3596" t="str">
        <f>RIGHT(N3596,LEN(N3596)-FIND("/",N3596))</f>
        <v>plays</v>
      </c>
      <c r="S3596" s="10">
        <f>(((J3596/60)/60)/24)+DATE(1970,1,1)</f>
        <v>41915.400219907409</v>
      </c>
      <c r="T3596" s="10">
        <f>(((I3596/60)/60)/24)+DATE(1970,1,1)</f>
        <v>41919.1875</v>
      </c>
      <c r="U3596" s="5">
        <f>P3596/3304</f>
        <v>1.5133171912832929E-3</v>
      </c>
      <c r="V3596" s="5">
        <f>L3596/26457</f>
        <v>3.7797180330347359E-5</v>
      </c>
    </row>
    <row r="3597" spans="1:22" ht="48" x14ac:dyDescent="0.2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5">
        <f>E3597/D3597</f>
        <v>2.5000000000000001E-3</v>
      </c>
      <c r="P3597" s="6">
        <f>IF(E3597=0,0,E3597/L3597)</f>
        <v>5</v>
      </c>
      <c r="Q3597" t="str">
        <f>LEFT(N3597,FIND("/",N3597)-1)</f>
        <v>theater</v>
      </c>
      <c r="R3597" t="str">
        <f>RIGHT(N3597,LEN(N3597)-FIND("/",N3597))</f>
        <v>plays</v>
      </c>
      <c r="S3597" s="10">
        <f>(((J3597/60)/60)/24)+DATE(1970,1,1)</f>
        <v>42109.801712962959</v>
      </c>
      <c r="T3597" s="10">
        <f>(((I3597/60)/60)/24)+DATE(1970,1,1)</f>
        <v>42139.801712962959</v>
      </c>
      <c r="U3597" s="5">
        <f>P3597/3304</f>
        <v>1.5133171912832929E-3</v>
      </c>
      <c r="V3597" s="5">
        <f>L3597/26457</f>
        <v>3.7797180330347359E-5</v>
      </c>
    </row>
    <row r="3598" spans="1:22" ht="32" x14ac:dyDescent="0.2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5">
        <f>E3598/D3598</f>
        <v>2.5000000000000001E-3</v>
      </c>
      <c r="P3598" s="6">
        <f>IF(E3598=0,0,E3598/L3598)</f>
        <v>5</v>
      </c>
      <c r="Q3598" t="str">
        <f>LEFT(N3598,FIND("/",N3598)-1)</f>
        <v>theater</v>
      </c>
      <c r="R3598" t="str">
        <f>RIGHT(N3598,LEN(N3598)-FIND("/",N3598))</f>
        <v>plays</v>
      </c>
      <c r="S3598" s="10">
        <f>(((J3598/60)/60)/24)+DATE(1970,1,1)</f>
        <v>41809.389930555553</v>
      </c>
      <c r="T3598" s="10">
        <f>(((I3598/60)/60)/24)+DATE(1970,1,1)</f>
        <v>41839.389930555553</v>
      </c>
      <c r="U3598" s="5">
        <f>P3598/3304</f>
        <v>1.5133171912832929E-3</v>
      </c>
      <c r="V3598" s="5">
        <f>L3598/26457</f>
        <v>3.7797180330347359E-5</v>
      </c>
    </row>
    <row r="3599" spans="1:22" ht="48" x14ac:dyDescent="0.2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5">
        <f>E3599/D3599</f>
        <v>2.5000000000000001E-3</v>
      </c>
      <c r="P3599" s="6">
        <f>IF(E3599=0,0,E3599/L3599)</f>
        <v>5</v>
      </c>
      <c r="Q3599" t="str">
        <f>LEFT(N3599,FIND("/",N3599)-1)</f>
        <v>theater</v>
      </c>
      <c r="R3599" t="str">
        <f>RIGHT(N3599,LEN(N3599)-FIND("/",N3599))</f>
        <v>plays</v>
      </c>
      <c r="S3599" s="10">
        <f>(((J3599/60)/60)/24)+DATE(1970,1,1)</f>
        <v>41848.772928240738</v>
      </c>
      <c r="T3599" s="10">
        <f>(((I3599/60)/60)/24)+DATE(1970,1,1)</f>
        <v>41877.686111111114</v>
      </c>
      <c r="U3599" s="5">
        <f>P3599/3304</f>
        <v>1.5133171912832929E-3</v>
      </c>
      <c r="V3599" s="5">
        <f>L3599/26457</f>
        <v>3.7797180330347359E-5</v>
      </c>
    </row>
    <row r="3600" spans="1:22" ht="48" x14ac:dyDescent="0.2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5">
        <f>E3600/D3600</f>
        <v>1.6666666666666668E-3</v>
      </c>
      <c r="P3600" s="6">
        <f>IF(E3600=0,0,E3600/L3600)</f>
        <v>5</v>
      </c>
      <c r="Q3600" t="str">
        <f>LEFT(N3600,FIND("/",N3600)-1)</f>
        <v>theater</v>
      </c>
      <c r="R3600" t="str">
        <f>RIGHT(N3600,LEN(N3600)-FIND("/",N3600))</f>
        <v>plays</v>
      </c>
      <c r="S3600" s="10">
        <f>(((J3600/60)/60)/24)+DATE(1970,1,1)</f>
        <v>42510.938900462963</v>
      </c>
      <c r="T3600" s="10">
        <f>(((I3600/60)/60)/24)+DATE(1970,1,1)</f>
        <v>42540.938900462963</v>
      </c>
      <c r="U3600" s="5">
        <f>P3600/3304</f>
        <v>1.5133171912832929E-3</v>
      </c>
      <c r="V3600" s="5">
        <f>L3600/26457</f>
        <v>3.7797180330347359E-5</v>
      </c>
    </row>
    <row r="3601" spans="1:22" ht="16" x14ac:dyDescent="0.2">
      <c r="A3601">
        <v>1181</v>
      </c>
      <c r="B3601" s="3" t="s">
        <v>1182</v>
      </c>
      <c r="C3601" s="3" t="s">
        <v>5291</v>
      </c>
      <c r="D3601">
        <v>50000</v>
      </c>
      <c r="E3601">
        <v>4</v>
      </c>
      <c r="F3601" t="s">
        <v>8221</v>
      </c>
      <c r="G3601" t="s">
        <v>8224</v>
      </c>
      <c r="H3601" t="s">
        <v>8246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8284</v>
      </c>
      <c r="O3601" s="5">
        <f>E3601/D3601</f>
        <v>8.0000000000000007E-5</v>
      </c>
      <c r="P3601" s="6">
        <f>IF(E3601=0,0,E3601/L3601)</f>
        <v>1.3333333333333333</v>
      </c>
      <c r="Q3601" t="str">
        <f>LEFT(N3601,FIND("/",N3601)-1)</f>
        <v>food</v>
      </c>
      <c r="R3601" t="str">
        <f>RIGHT(N3601,LEN(N3601)-FIND("/",N3601))</f>
        <v>food trucks</v>
      </c>
      <c r="S3601" s="10">
        <f>(((J3601/60)/60)/24)+DATE(1970,1,1)</f>
        <v>42034.339363425926</v>
      </c>
      <c r="T3601" s="10">
        <f>(((I3601/60)/60)/24)+DATE(1970,1,1)</f>
        <v>42064.339363425926</v>
      </c>
      <c r="U3601" s="5">
        <f>P3601/3304</f>
        <v>4.0355125100887811E-4</v>
      </c>
      <c r="V3601" s="5">
        <f>L3601/26457</f>
        <v>1.1339154099104207E-4</v>
      </c>
    </row>
    <row r="3602" spans="1:22" ht="48" x14ac:dyDescent="0.2">
      <c r="A3602">
        <v>1865</v>
      </c>
      <c r="B3602" s="3" t="s">
        <v>1866</v>
      </c>
      <c r="C3602" s="3" t="s">
        <v>5975</v>
      </c>
      <c r="D3602">
        <v>110000</v>
      </c>
      <c r="E3602">
        <v>4</v>
      </c>
      <c r="F3602" t="s">
        <v>8221</v>
      </c>
      <c r="G3602" t="s">
        <v>8225</v>
      </c>
      <c r="H3602" t="s">
        <v>8247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8283</v>
      </c>
      <c r="O3602" s="5">
        <f>E3602/D3602</f>
        <v>3.6363636363636364E-5</v>
      </c>
      <c r="P3602" s="6">
        <f>IF(E3602=0,0,E3602/L3602)</f>
        <v>2</v>
      </c>
      <c r="Q3602" t="str">
        <f>LEFT(N3602,FIND("/",N3602)-1)</f>
        <v>games</v>
      </c>
      <c r="R3602" t="str">
        <f>RIGHT(N3602,LEN(N3602)-FIND("/",N3602))</f>
        <v>mobile games</v>
      </c>
      <c r="S3602" s="10">
        <f>(((J3602/60)/60)/24)+DATE(1970,1,1)</f>
        <v>42645.367442129631</v>
      </c>
      <c r="T3602" s="10">
        <f>(((I3602/60)/60)/24)+DATE(1970,1,1)</f>
        <v>42680.409108796302</v>
      </c>
      <c r="U3602" s="5">
        <f>P3602/3304</f>
        <v>6.0532687651331722E-4</v>
      </c>
      <c r="V3602" s="5">
        <f>L3602/26457</f>
        <v>7.5594360660694718E-5</v>
      </c>
    </row>
    <row r="3603" spans="1:22" ht="48" x14ac:dyDescent="0.2">
      <c r="A3603">
        <v>4072</v>
      </c>
      <c r="B3603" s="3" t="s">
        <v>4068</v>
      </c>
      <c r="C3603" s="3" t="s">
        <v>8175</v>
      </c>
      <c r="D3603">
        <v>1000</v>
      </c>
      <c r="E3603">
        <v>4</v>
      </c>
      <c r="F3603" t="s">
        <v>8221</v>
      </c>
      <c r="G3603" t="s">
        <v>8225</v>
      </c>
      <c r="H3603" t="s">
        <v>8247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8271</v>
      </c>
      <c r="O3603" s="5">
        <f>E3603/D3603</f>
        <v>4.0000000000000001E-3</v>
      </c>
      <c r="P3603" s="6">
        <f>IF(E3603=0,0,E3603/L3603)</f>
        <v>2</v>
      </c>
      <c r="Q3603" t="str">
        <f>LEFT(N3603,FIND("/",N3603)-1)</f>
        <v>theater</v>
      </c>
      <c r="R3603" t="str">
        <f>RIGHT(N3603,LEN(N3603)-FIND("/",N3603))</f>
        <v>plays</v>
      </c>
      <c r="S3603" s="10">
        <f>(((J3603/60)/60)/24)+DATE(1970,1,1)</f>
        <v>41812.77443287037</v>
      </c>
      <c r="T3603" s="10">
        <f>(((I3603/60)/60)/24)+DATE(1970,1,1)</f>
        <v>41872.77443287037</v>
      </c>
      <c r="U3603" s="5">
        <f>P3603/3304</f>
        <v>6.0532687651331722E-4</v>
      </c>
      <c r="V3603" s="5">
        <f>L3603/26457</f>
        <v>7.5594360660694718E-5</v>
      </c>
    </row>
    <row r="3604" spans="1:22" ht="32" x14ac:dyDescent="0.2">
      <c r="A3604">
        <v>636</v>
      </c>
      <c r="B3604" s="3" t="s">
        <v>637</v>
      </c>
      <c r="C3604" s="3" t="s">
        <v>4746</v>
      </c>
      <c r="D3604">
        <v>2000</v>
      </c>
      <c r="E3604">
        <v>4</v>
      </c>
      <c r="F3604" t="s">
        <v>8220</v>
      </c>
      <c r="G3604" t="s">
        <v>8225</v>
      </c>
      <c r="H3604" t="s">
        <v>8247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8272</v>
      </c>
      <c r="O3604" s="5">
        <f>E3604/D3604</f>
        <v>2E-3</v>
      </c>
      <c r="P3604" s="6">
        <f>IF(E3604=0,0,E3604/L3604)</f>
        <v>4</v>
      </c>
      <c r="Q3604" t="str">
        <f>LEFT(N3604,FIND("/",N3604)-1)</f>
        <v>technology</v>
      </c>
      <c r="R3604" t="str">
        <f>RIGHT(N3604,LEN(N3604)-FIND("/",N3604))</f>
        <v>web</v>
      </c>
      <c r="S3604" s="10">
        <f>(((J3604/60)/60)/24)+DATE(1970,1,1)</f>
        <v>42131.455439814818</v>
      </c>
      <c r="T3604" s="10">
        <f>(((I3604/60)/60)/24)+DATE(1970,1,1)</f>
        <v>42161.44930555555</v>
      </c>
      <c r="U3604" s="5">
        <f>P3604/3304</f>
        <v>1.2106537530266344E-3</v>
      </c>
      <c r="V3604" s="5">
        <f>L3604/26457</f>
        <v>3.7797180330347359E-5</v>
      </c>
    </row>
    <row r="3605" spans="1:22" ht="48" x14ac:dyDescent="0.2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8268</v>
      </c>
      <c r="O3605" s="5">
        <f>E3605/D3605</f>
        <v>1.1999999999999999E-3</v>
      </c>
      <c r="P3605" s="6">
        <f>IF(E3605=0,0,E3605/L3605)</f>
        <v>1</v>
      </c>
      <c r="Q3605" t="str">
        <f>LEFT(N3605,FIND("/",N3605)-1)</f>
        <v>film &amp; video</v>
      </c>
      <c r="R3605" t="str">
        <f>RIGHT(N3605,LEN(N3605)-FIND("/",N3605))</f>
        <v>drama</v>
      </c>
      <c r="S3605" s="10">
        <f>(((J3605/60)/60)/24)+DATE(1970,1,1)</f>
        <v>42375.996886574074</v>
      </c>
      <c r="T3605" s="10">
        <f>(((I3605/60)/60)/24)+DATE(1970,1,1)</f>
        <v>42435.996886574074</v>
      </c>
      <c r="U3605" s="5">
        <f>P3605/3304</f>
        <v>3.0266343825665861E-4</v>
      </c>
      <c r="V3605" s="5">
        <f>L3605/26457</f>
        <v>1.1339154099104207E-4</v>
      </c>
    </row>
    <row r="3606" spans="1:22" ht="48" x14ac:dyDescent="0.2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8270</v>
      </c>
      <c r="O3606" s="5">
        <f>E3606/D3606</f>
        <v>2.7272727272727273E-5</v>
      </c>
      <c r="P3606" s="6">
        <f>IF(E3606=0,0,E3606/L3606)</f>
        <v>1</v>
      </c>
      <c r="Q3606" t="str">
        <f>LEFT(N3606,FIND("/",N3606)-1)</f>
        <v>film &amp; video</v>
      </c>
      <c r="R3606" t="str">
        <f>RIGHT(N3606,LEN(N3606)-FIND("/",N3606))</f>
        <v>animation</v>
      </c>
      <c r="S3606" s="10">
        <f>(((J3606/60)/60)/24)+DATE(1970,1,1)</f>
        <v>41500.747453703705</v>
      </c>
      <c r="T3606" s="10">
        <f>(((I3606/60)/60)/24)+DATE(1970,1,1)</f>
        <v>41530.747453703705</v>
      </c>
      <c r="U3606" s="5">
        <f>P3606/3304</f>
        <v>3.0266343825665861E-4</v>
      </c>
      <c r="V3606" s="5">
        <f>L3606/26457</f>
        <v>1.1339154099104207E-4</v>
      </c>
    </row>
    <row r="3607" spans="1:22" ht="32" x14ac:dyDescent="0.2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8273</v>
      </c>
      <c r="O3607" s="5">
        <f>E3607/D3607</f>
        <v>1.7142857142857143E-4</v>
      </c>
      <c r="P3607" s="6">
        <f>IF(E3607=0,0,E3607/L3607)</f>
        <v>1</v>
      </c>
      <c r="Q3607" t="str">
        <f>LEFT(N3607,FIND("/",N3607)-1)</f>
        <v>technology</v>
      </c>
      <c r="R3607" t="str">
        <f>RIGHT(N3607,LEN(N3607)-FIND("/",N3607))</f>
        <v>wearables</v>
      </c>
      <c r="S3607" s="10">
        <f>(((J3607/60)/60)/24)+DATE(1970,1,1)</f>
        <v>42615.753310185188</v>
      </c>
      <c r="T3607" s="10">
        <f>(((I3607/60)/60)/24)+DATE(1970,1,1)</f>
        <v>42645.753310185188</v>
      </c>
      <c r="U3607" s="5">
        <f>P3607/3304</f>
        <v>3.0266343825665861E-4</v>
      </c>
      <c r="V3607" s="5">
        <f>L3607/26457</f>
        <v>1.1339154099104207E-4</v>
      </c>
    </row>
    <row r="3608" spans="1:22" ht="16" x14ac:dyDescent="0.2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5">
        <f>E3608/D3608</f>
        <v>2.7272727272727271E-2</v>
      </c>
      <c r="P3608" s="6">
        <f>IF(E3608=0,0,E3608/L3608)</f>
        <v>1</v>
      </c>
      <c r="Q3608" t="str">
        <f>LEFT(N3608,FIND("/",N3608)-1)</f>
        <v>publishing</v>
      </c>
      <c r="R3608" t="str">
        <f>RIGHT(N3608,LEN(N3608)-FIND("/",N3608))</f>
        <v>translations</v>
      </c>
      <c r="S3608" s="10">
        <f>(((J3608/60)/60)/24)+DATE(1970,1,1)</f>
        <v>42524.667662037042</v>
      </c>
      <c r="T3608" s="10">
        <f>(((I3608/60)/60)/24)+DATE(1970,1,1)</f>
        <v>42549.667662037042</v>
      </c>
      <c r="U3608" s="5">
        <f>P3608/3304</f>
        <v>3.0266343825665861E-4</v>
      </c>
      <c r="V3608" s="5">
        <f>L3608/26457</f>
        <v>1.1339154099104207E-4</v>
      </c>
    </row>
    <row r="3609" spans="1:22" ht="32" x14ac:dyDescent="0.2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s="5">
        <f>E3609/D3609</f>
        <v>1.3636363636363637E-4</v>
      </c>
      <c r="P3609" s="6">
        <f>IF(E3609=0,0,E3609/L3609)</f>
        <v>1</v>
      </c>
      <c r="Q3609" t="str">
        <f>LEFT(N3609,FIND("/",N3609)-1)</f>
        <v>photography</v>
      </c>
      <c r="R3609" t="str">
        <f>RIGHT(N3609,LEN(N3609)-FIND("/",N3609))</f>
        <v>places</v>
      </c>
      <c r="S3609" s="10">
        <f>(((J3609/60)/60)/24)+DATE(1970,1,1)</f>
        <v>42033.845543981486</v>
      </c>
      <c r="T3609" s="10">
        <f>(((I3609/60)/60)/24)+DATE(1970,1,1)</f>
        <v>42063.845543981486</v>
      </c>
      <c r="U3609" s="5">
        <f>P3609/3304</f>
        <v>3.0266343825665861E-4</v>
      </c>
      <c r="V3609" s="5">
        <f>L3609/26457</f>
        <v>1.1339154099104207E-4</v>
      </c>
    </row>
    <row r="3610" spans="1:22" ht="48" x14ac:dyDescent="0.2">
      <c r="A3610">
        <v>3058</v>
      </c>
      <c r="B3610" s="3" t="s">
        <v>3058</v>
      </c>
      <c r="C3610" s="3" t="s">
        <v>7168</v>
      </c>
      <c r="D3610">
        <v>18000</v>
      </c>
      <c r="E3610">
        <v>3</v>
      </c>
      <c r="F3610" t="s">
        <v>8221</v>
      </c>
      <c r="G3610" t="s">
        <v>8237</v>
      </c>
      <c r="H3610" t="s">
        <v>8249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8303</v>
      </c>
      <c r="O3610" s="5">
        <f>E3610/D3610</f>
        <v>1.6666666666666666E-4</v>
      </c>
      <c r="P3610" s="6">
        <f>IF(E3610=0,0,E3610/L3610)</f>
        <v>1</v>
      </c>
      <c r="Q3610" t="str">
        <f>LEFT(N3610,FIND("/",N3610)-1)</f>
        <v>theater</v>
      </c>
      <c r="R3610" t="str">
        <f>RIGHT(N3610,LEN(N3610)-FIND("/",N3610))</f>
        <v>spaces</v>
      </c>
      <c r="S3610" s="10">
        <f>(((J3610/60)/60)/24)+DATE(1970,1,1)</f>
        <v>42460.374305555553</v>
      </c>
      <c r="T3610" s="10">
        <f>(((I3610/60)/60)/24)+DATE(1970,1,1)</f>
        <v>42510.374305555553</v>
      </c>
      <c r="U3610" s="5">
        <f>P3610/3304</f>
        <v>3.0266343825665861E-4</v>
      </c>
      <c r="V3610" s="5">
        <f>L3610/26457</f>
        <v>1.1339154099104207E-4</v>
      </c>
    </row>
    <row r="3611" spans="1:22" ht="48" x14ac:dyDescent="0.2">
      <c r="A3611">
        <v>4113</v>
      </c>
      <c r="B3611" s="3" t="s">
        <v>4109</v>
      </c>
      <c r="C3611" s="3" t="s">
        <v>8215</v>
      </c>
      <c r="D3611">
        <v>1500</v>
      </c>
      <c r="E3611">
        <v>3</v>
      </c>
      <c r="F3611" t="s">
        <v>8221</v>
      </c>
      <c r="G3611" t="s">
        <v>8224</v>
      </c>
      <c r="H3611" t="s">
        <v>8246</v>
      </c>
      <c r="I3611">
        <v>1452234840</v>
      </c>
      <c r="J3611">
        <v>1450619123</v>
      </c>
      <c r="K3611" t="b">
        <v>0</v>
      </c>
      <c r="L3611">
        <v>3</v>
      </c>
      <c r="M3611" t="b">
        <v>0</v>
      </c>
      <c r="N3611" t="s">
        <v>8271</v>
      </c>
      <c r="O3611" s="5">
        <f>E3611/D3611</f>
        <v>2E-3</v>
      </c>
      <c r="P3611" s="6">
        <f>IF(E3611=0,0,E3611/L3611)</f>
        <v>1</v>
      </c>
      <c r="Q3611" t="str">
        <f>LEFT(N3611,FIND("/",N3611)-1)</f>
        <v>theater</v>
      </c>
      <c r="R3611" t="str">
        <f>RIGHT(N3611,LEN(N3611)-FIND("/",N3611))</f>
        <v>plays</v>
      </c>
      <c r="S3611" s="10">
        <f>(((J3611/60)/60)/24)+DATE(1970,1,1)</f>
        <v>42358.573182870372</v>
      </c>
      <c r="T3611" s="10">
        <f>(((I3611/60)/60)/24)+DATE(1970,1,1)</f>
        <v>42377.273611111115</v>
      </c>
      <c r="U3611" s="5">
        <f>P3611/3304</f>
        <v>3.0266343825665861E-4</v>
      </c>
      <c r="V3611" s="5">
        <f>L3611/26457</f>
        <v>1.1339154099104207E-4</v>
      </c>
    </row>
    <row r="3612" spans="1:22" ht="48" x14ac:dyDescent="0.2">
      <c r="A3612">
        <v>2394</v>
      </c>
      <c r="B3612" s="3" t="s">
        <v>2395</v>
      </c>
      <c r="C3612" s="3" t="s">
        <v>6504</v>
      </c>
      <c r="D3612">
        <v>5000</v>
      </c>
      <c r="E3612">
        <v>3</v>
      </c>
      <c r="F3612" t="s">
        <v>8220</v>
      </c>
      <c r="G3612" t="s">
        <v>8241</v>
      </c>
      <c r="H3612" t="s">
        <v>8249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8272</v>
      </c>
      <c r="O3612" s="5">
        <f>E3612/D3612</f>
        <v>5.9999999999999995E-4</v>
      </c>
      <c r="P3612" s="6">
        <f>IF(E3612=0,0,E3612/L3612)</f>
        <v>1.5</v>
      </c>
      <c r="Q3612" t="str">
        <f>LEFT(N3612,FIND("/",N3612)-1)</f>
        <v>technology</v>
      </c>
      <c r="R3612" t="str">
        <f>RIGHT(N3612,LEN(N3612)-FIND("/",N3612))</f>
        <v>web</v>
      </c>
      <c r="S3612" s="10">
        <f>(((J3612/60)/60)/24)+DATE(1970,1,1)</f>
        <v>42031.362187499995</v>
      </c>
      <c r="T3612" s="10">
        <f>(((I3612/60)/60)/24)+DATE(1970,1,1)</f>
        <v>42061.362187499995</v>
      </c>
      <c r="U3612" s="5">
        <f>P3612/3304</f>
        <v>4.5399515738498792E-4</v>
      </c>
      <c r="V3612" s="5">
        <f>L3612/26457</f>
        <v>7.5594360660694718E-5</v>
      </c>
    </row>
    <row r="3613" spans="1:22" ht="48" x14ac:dyDescent="0.2">
      <c r="A3613">
        <v>3805</v>
      </c>
      <c r="B3613" s="3" t="s">
        <v>3802</v>
      </c>
      <c r="C3613" s="3" t="s">
        <v>7915</v>
      </c>
      <c r="D3613">
        <v>150000</v>
      </c>
      <c r="E3613">
        <v>3</v>
      </c>
      <c r="F3613" t="s">
        <v>8221</v>
      </c>
      <c r="G3613" t="s">
        <v>8224</v>
      </c>
      <c r="H3613" t="s">
        <v>8246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8305</v>
      </c>
      <c r="O3613" s="5">
        <f>E3613/D3613</f>
        <v>2.0000000000000002E-5</v>
      </c>
      <c r="P3613" s="6">
        <f>IF(E3613=0,0,E3613/L3613)</f>
        <v>1.5</v>
      </c>
      <c r="Q3613" t="str">
        <f>LEFT(N3613,FIND("/",N3613)-1)</f>
        <v>theater</v>
      </c>
      <c r="R3613" t="str">
        <f>RIGHT(N3613,LEN(N3613)-FIND("/",N3613))</f>
        <v>musical</v>
      </c>
      <c r="S3613" s="10">
        <f>(((J3613/60)/60)/24)+DATE(1970,1,1)</f>
        <v>41849.887037037035</v>
      </c>
      <c r="T3613" s="10">
        <f>(((I3613/60)/60)/24)+DATE(1970,1,1)</f>
        <v>41909.887037037035</v>
      </c>
      <c r="U3613" s="5">
        <f>P3613/3304</f>
        <v>4.5399515738498792E-4</v>
      </c>
      <c r="V3613" s="5">
        <f>L3613/26457</f>
        <v>7.5594360660694718E-5</v>
      </c>
    </row>
    <row r="3614" spans="1:22" ht="16" x14ac:dyDescent="0.2">
      <c r="A3614">
        <v>3904</v>
      </c>
      <c r="B3614" s="3" t="s">
        <v>3901</v>
      </c>
      <c r="C3614" s="3" t="s">
        <v>8012</v>
      </c>
      <c r="D3614">
        <v>10000</v>
      </c>
      <c r="E3614">
        <v>3</v>
      </c>
      <c r="F3614" t="s">
        <v>8221</v>
      </c>
      <c r="G3614" t="s">
        <v>8224</v>
      </c>
      <c r="H3614" t="s">
        <v>8246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2.9999999999999997E-4</v>
      </c>
      <c r="P3614" s="6">
        <f>IF(E3614=0,0,E3614/L3614)</f>
        <v>1.5</v>
      </c>
      <c r="Q3614" t="str">
        <f>LEFT(N3614,FIND("/",N3614)-1)</f>
        <v>theater</v>
      </c>
      <c r="R3614" t="str">
        <f>RIGHT(N3614,LEN(N3614)-FIND("/",N3614))</f>
        <v>plays</v>
      </c>
      <c r="S3614" s="10">
        <f>(((J3614/60)/60)/24)+DATE(1970,1,1)</f>
        <v>42095.229166666672</v>
      </c>
      <c r="T3614" s="10">
        <f>(((I3614/60)/60)/24)+DATE(1970,1,1)</f>
        <v>42109.211111111115</v>
      </c>
      <c r="U3614" s="5">
        <f>P3614/3304</f>
        <v>4.5399515738498792E-4</v>
      </c>
      <c r="V3614" s="5">
        <f>L3614/26457</f>
        <v>7.5594360660694718E-5</v>
      </c>
    </row>
    <row r="3615" spans="1:22" ht="48" x14ac:dyDescent="0.2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8271</v>
      </c>
      <c r="O3615" s="5">
        <f>E3615/D3615</f>
        <v>0.02</v>
      </c>
      <c r="P3615" s="6">
        <f>IF(E3615=0,0,E3615/L3615)</f>
        <v>1.5</v>
      </c>
      <c r="Q3615" t="str">
        <f>LEFT(N3615,FIND("/",N3615)-1)</f>
        <v>theater</v>
      </c>
      <c r="R3615" t="str">
        <f>RIGHT(N3615,LEN(N3615)-FIND("/",N3615))</f>
        <v>plays</v>
      </c>
      <c r="S3615" s="10">
        <f>(((J3615/60)/60)/24)+DATE(1970,1,1)</f>
        <v>42307.189270833333</v>
      </c>
      <c r="T3615" s="10">
        <f>(((I3615/60)/60)/24)+DATE(1970,1,1)</f>
        <v>42322.958333333328</v>
      </c>
      <c r="U3615" s="5">
        <f>P3615/3304</f>
        <v>4.5399515738498792E-4</v>
      </c>
      <c r="V3615" s="5">
        <f>L3615/26457</f>
        <v>7.5594360660694718E-5</v>
      </c>
    </row>
    <row r="3616" spans="1:22" ht="48" x14ac:dyDescent="0.2">
      <c r="A3616">
        <v>3993</v>
      </c>
      <c r="B3616" s="3" t="s">
        <v>3989</v>
      </c>
      <c r="C3616" s="3" t="s">
        <v>8099</v>
      </c>
      <c r="D3616">
        <v>50000</v>
      </c>
      <c r="E3616">
        <v>3</v>
      </c>
      <c r="F3616" t="s">
        <v>8221</v>
      </c>
      <c r="G3616" t="s">
        <v>8224</v>
      </c>
      <c r="H3616" t="s">
        <v>8246</v>
      </c>
      <c r="I3616">
        <v>1431549912</v>
      </c>
      <c r="J3616">
        <v>1428957912</v>
      </c>
      <c r="K3616" t="b">
        <v>0</v>
      </c>
      <c r="L3616">
        <v>1</v>
      </c>
      <c r="M3616" t="b">
        <v>0</v>
      </c>
      <c r="N3616" t="s">
        <v>8271</v>
      </c>
      <c r="O3616" s="5">
        <f>E3616/D3616</f>
        <v>6.0000000000000002E-5</v>
      </c>
      <c r="P3616" s="6">
        <f>IF(E3616=0,0,E3616/L3616)</f>
        <v>3</v>
      </c>
      <c r="Q3616" t="str">
        <f>LEFT(N3616,FIND("/",N3616)-1)</f>
        <v>theater</v>
      </c>
      <c r="R3616" t="str">
        <f>RIGHT(N3616,LEN(N3616)-FIND("/",N3616))</f>
        <v>plays</v>
      </c>
      <c r="S3616" s="10">
        <f>(((J3616/60)/60)/24)+DATE(1970,1,1)</f>
        <v>42107.864722222221</v>
      </c>
      <c r="T3616" s="10">
        <f>(((I3616/60)/60)/24)+DATE(1970,1,1)</f>
        <v>42137.864722222221</v>
      </c>
      <c r="U3616" s="5">
        <f>P3616/3304</f>
        <v>9.0799031476997583E-4</v>
      </c>
      <c r="V3616" s="5">
        <f>L3616/26457</f>
        <v>3.7797180330347359E-5</v>
      </c>
    </row>
    <row r="3617" spans="1:22" ht="48" x14ac:dyDescent="0.2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5">
        <f>E3617/D3617</f>
        <v>3.3333333333333335E-5</v>
      </c>
      <c r="P3617" s="6">
        <f>IF(E3617=0,0,E3617/L3617)</f>
        <v>1</v>
      </c>
      <c r="Q3617" t="str">
        <f>LEFT(N3617,FIND("/",N3617)-1)</f>
        <v>film &amp; video</v>
      </c>
      <c r="R3617" t="str">
        <f>RIGHT(N3617,LEN(N3617)-FIND("/",N3617))</f>
        <v>animation</v>
      </c>
      <c r="S3617" s="10">
        <f>(((J3617/60)/60)/24)+DATE(1970,1,1)</f>
        <v>42130.335358796292</v>
      </c>
      <c r="T3617" s="10">
        <f>(((I3617/60)/60)/24)+DATE(1970,1,1)</f>
        <v>42145.335358796292</v>
      </c>
      <c r="U3617" s="5">
        <f>P3617/3304</f>
        <v>3.0266343825665861E-4</v>
      </c>
      <c r="V3617" s="5">
        <f>L3617/26457</f>
        <v>7.5594360660694718E-5</v>
      </c>
    </row>
    <row r="3618" spans="1:22" ht="32" x14ac:dyDescent="0.2">
      <c r="A3618">
        <v>1451</v>
      </c>
      <c r="B3618" s="3" t="s">
        <v>1452</v>
      </c>
      <c r="C3618" s="3" t="s">
        <v>5561</v>
      </c>
      <c r="D3618">
        <v>18950</v>
      </c>
      <c r="E3618">
        <v>2</v>
      </c>
      <c r="F3618" t="s">
        <v>8220</v>
      </c>
      <c r="G3618" t="s">
        <v>8224</v>
      </c>
      <c r="H3618" t="s">
        <v>8246</v>
      </c>
      <c r="I3618">
        <v>1416355259</v>
      </c>
      <c r="J3618">
        <v>1413759659</v>
      </c>
      <c r="K3618" t="b">
        <v>0</v>
      </c>
      <c r="L3618">
        <v>2</v>
      </c>
      <c r="M3618" t="b">
        <v>0</v>
      </c>
      <c r="N3618" t="s">
        <v>8287</v>
      </c>
      <c r="O3618" s="5">
        <f>E3618/D3618</f>
        <v>1.0554089709762533E-4</v>
      </c>
      <c r="P3618" s="6">
        <f>IF(E3618=0,0,E3618/L3618)</f>
        <v>1</v>
      </c>
      <c r="Q3618" t="str">
        <f>LEFT(N3618,FIND("/",N3618)-1)</f>
        <v>publishing</v>
      </c>
      <c r="R3618" t="str">
        <f>RIGHT(N3618,LEN(N3618)-FIND("/",N3618))</f>
        <v>translations</v>
      </c>
      <c r="S3618" s="10">
        <f>(((J3618/60)/60)/24)+DATE(1970,1,1)</f>
        <v>41931.959016203706</v>
      </c>
      <c r="T3618" s="10">
        <f>(((I3618/60)/60)/24)+DATE(1970,1,1)</f>
        <v>41962.00068287037</v>
      </c>
      <c r="U3618" s="5">
        <f>P3618/3304</f>
        <v>3.0266343825665861E-4</v>
      </c>
      <c r="V3618" s="5">
        <f>L3618/26457</f>
        <v>7.5594360660694718E-5</v>
      </c>
    </row>
    <row r="3619" spans="1:22" ht="32" x14ac:dyDescent="0.2">
      <c r="A3619">
        <v>1992</v>
      </c>
      <c r="B3619" s="3" t="s">
        <v>1993</v>
      </c>
      <c r="C3619" s="3" t="s">
        <v>6102</v>
      </c>
      <c r="D3619">
        <v>1500</v>
      </c>
      <c r="E3619">
        <v>2</v>
      </c>
      <c r="F3619" t="s">
        <v>8221</v>
      </c>
      <c r="G3619" t="s">
        <v>8224</v>
      </c>
      <c r="H3619" t="s">
        <v>8246</v>
      </c>
      <c r="I3619">
        <v>1424229991</v>
      </c>
      <c r="J3619">
        <v>1421637991</v>
      </c>
      <c r="K3619" t="b">
        <v>0</v>
      </c>
      <c r="L3619">
        <v>2</v>
      </c>
      <c r="M3619" t="b">
        <v>0</v>
      </c>
      <c r="N3619" t="s">
        <v>8296</v>
      </c>
      <c r="O3619" s="5">
        <f>E3619/D3619</f>
        <v>1.3333333333333333E-3</v>
      </c>
      <c r="P3619" s="6">
        <f>IF(E3619=0,0,E3619/L3619)</f>
        <v>1</v>
      </c>
      <c r="Q3619" t="str">
        <f>LEFT(N3619,FIND("/",N3619)-1)</f>
        <v>photography</v>
      </c>
      <c r="R3619" t="str">
        <f>RIGHT(N3619,LEN(N3619)-FIND("/",N3619))</f>
        <v>people</v>
      </c>
      <c r="S3619" s="10">
        <f>(((J3619/60)/60)/24)+DATE(1970,1,1)</f>
        <v>42023.143414351856</v>
      </c>
      <c r="T3619" s="10">
        <f>(((I3619/60)/60)/24)+DATE(1970,1,1)</f>
        <v>42053.143414351856</v>
      </c>
      <c r="U3619" s="5">
        <f>P3619/3304</f>
        <v>3.0266343825665861E-4</v>
      </c>
      <c r="V3619" s="5">
        <f>L3619/26457</f>
        <v>7.5594360660694718E-5</v>
      </c>
    </row>
    <row r="3620" spans="1:22" ht="48" x14ac:dyDescent="0.2">
      <c r="A3620">
        <v>2148</v>
      </c>
      <c r="B3620" s="3" t="s">
        <v>2149</v>
      </c>
      <c r="C3620" s="3" t="s">
        <v>6258</v>
      </c>
      <c r="D3620">
        <v>100</v>
      </c>
      <c r="E3620">
        <v>2</v>
      </c>
      <c r="F3620" t="s">
        <v>8221</v>
      </c>
      <c r="G3620" t="s">
        <v>8225</v>
      </c>
      <c r="H3620" t="s">
        <v>8247</v>
      </c>
      <c r="I3620">
        <v>1427992582</v>
      </c>
      <c r="J3620">
        <v>1425404182</v>
      </c>
      <c r="K3620" t="b">
        <v>0</v>
      </c>
      <c r="L3620">
        <v>2</v>
      </c>
      <c r="M3620" t="b">
        <v>0</v>
      </c>
      <c r="N3620" t="s">
        <v>8282</v>
      </c>
      <c r="O3620" s="5">
        <f>E3620/D3620</f>
        <v>0.02</v>
      </c>
      <c r="P3620" s="6">
        <f>IF(E3620=0,0,E3620/L3620)</f>
        <v>1</v>
      </c>
      <c r="Q3620" t="str">
        <f>LEFT(N3620,FIND("/",N3620)-1)</f>
        <v>games</v>
      </c>
      <c r="R3620" t="str">
        <f>RIGHT(N3620,LEN(N3620)-FIND("/",N3620))</f>
        <v>video games</v>
      </c>
      <c r="S3620" s="10">
        <f>(((J3620/60)/60)/24)+DATE(1970,1,1)</f>
        <v>42066.733587962968</v>
      </c>
      <c r="T3620" s="10">
        <f>(((I3620/60)/60)/24)+DATE(1970,1,1)</f>
        <v>42096.691921296297</v>
      </c>
      <c r="U3620" s="5">
        <f>P3620/3304</f>
        <v>3.0266343825665861E-4</v>
      </c>
      <c r="V3620" s="5">
        <f>L3620/26457</f>
        <v>7.5594360660694718E-5</v>
      </c>
    </row>
    <row r="3621" spans="1:22" ht="32" x14ac:dyDescent="0.2">
      <c r="A3621">
        <v>2154</v>
      </c>
      <c r="B3621" s="3" t="s">
        <v>2155</v>
      </c>
      <c r="C3621" s="3" t="s">
        <v>6264</v>
      </c>
      <c r="D3621">
        <v>250</v>
      </c>
      <c r="E3621">
        <v>2</v>
      </c>
      <c r="F3621" t="s">
        <v>8221</v>
      </c>
      <c r="G3621" t="s">
        <v>8224</v>
      </c>
      <c r="H3621" t="s">
        <v>8246</v>
      </c>
      <c r="I3621">
        <v>1390921827</v>
      </c>
      <c r="J3621">
        <v>1389193827</v>
      </c>
      <c r="K3621" t="b">
        <v>0</v>
      </c>
      <c r="L3621">
        <v>2</v>
      </c>
      <c r="M3621" t="b">
        <v>0</v>
      </c>
      <c r="N3621" t="s">
        <v>8282</v>
      </c>
      <c r="O3621" s="5">
        <f>E3621/D3621</f>
        <v>8.0000000000000002E-3</v>
      </c>
      <c r="P3621" s="6">
        <f>IF(E3621=0,0,E3621/L3621)</f>
        <v>1</v>
      </c>
      <c r="Q3621" t="str">
        <f>LEFT(N3621,FIND("/",N3621)-1)</f>
        <v>games</v>
      </c>
      <c r="R3621" t="str">
        <f>RIGHT(N3621,LEN(N3621)-FIND("/",N3621))</f>
        <v>video games</v>
      </c>
      <c r="S3621" s="10">
        <f>(((J3621/60)/60)/24)+DATE(1970,1,1)</f>
        <v>41647.632256944446</v>
      </c>
      <c r="T3621" s="10">
        <f>(((I3621/60)/60)/24)+DATE(1970,1,1)</f>
        <v>41667.632256944446</v>
      </c>
      <c r="U3621" s="5">
        <f>P3621/3304</f>
        <v>3.0266343825665861E-4</v>
      </c>
      <c r="V3621" s="5">
        <f>L3621/26457</f>
        <v>7.5594360660694718E-5</v>
      </c>
    </row>
    <row r="3622" spans="1:22" ht="32" x14ac:dyDescent="0.2">
      <c r="A3622">
        <v>2431</v>
      </c>
      <c r="B3622" s="3" t="s">
        <v>2432</v>
      </c>
      <c r="C3622" s="3" t="s">
        <v>6541</v>
      </c>
      <c r="D3622">
        <v>100000</v>
      </c>
      <c r="E3622">
        <v>2</v>
      </c>
      <c r="F3622" t="s">
        <v>8221</v>
      </c>
      <c r="G3622" t="s">
        <v>8224</v>
      </c>
      <c r="H3622" t="s">
        <v>8246</v>
      </c>
      <c r="I3622">
        <v>1467080613</v>
      </c>
      <c r="J3622">
        <v>1461896613</v>
      </c>
      <c r="K3622" t="b">
        <v>0</v>
      </c>
      <c r="L3622">
        <v>2</v>
      </c>
      <c r="M3622" t="b">
        <v>0</v>
      </c>
      <c r="N3622" t="s">
        <v>8284</v>
      </c>
      <c r="O3622" s="5">
        <f>E3622/D3622</f>
        <v>2.0000000000000002E-5</v>
      </c>
      <c r="P3622" s="6">
        <f>IF(E3622=0,0,E3622/L3622)</f>
        <v>1</v>
      </c>
      <c r="Q3622" t="str">
        <f>LEFT(N3622,FIND("/",N3622)-1)</f>
        <v>food</v>
      </c>
      <c r="R3622" t="str">
        <f>RIGHT(N3622,LEN(N3622)-FIND("/",N3622))</f>
        <v>food trucks</v>
      </c>
      <c r="S3622" s="10">
        <f>(((J3622/60)/60)/24)+DATE(1970,1,1)</f>
        <v>42489.099687499998</v>
      </c>
      <c r="T3622" s="10">
        <f>(((I3622/60)/60)/24)+DATE(1970,1,1)</f>
        <v>42549.099687499998</v>
      </c>
      <c r="U3622" s="5">
        <f>P3622/3304</f>
        <v>3.0266343825665861E-4</v>
      </c>
      <c r="V3622" s="5">
        <f>L3622/26457</f>
        <v>7.5594360660694718E-5</v>
      </c>
    </row>
    <row r="3623" spans="1:22" ht="48" x14ac:dyDescent="0.2">
      <c r="A3623">
        <v>2432</v>
      </c>
      <c r="B3623" s="3" t="s">
        <v>2433</v>
      </c>
      <c r="C3623" s="3" t="s">
        <v>6542</v>
      </c>
      <c r="D3623">
        <v>14000</v>
      </c>
      <c r="E3623">
        <v>2</v>
      </c>
      <c r="F3623" t="s">
        <v>8221</v>
      </c>
      <c r="G3623" t="s">
        <v>8224</v>
      </c>
      <c r="H3623" t="s">
        <v>8246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8284</v>
      </c>
      <c r="O3623" s="5">
        <f>E3623/D3623</f>
        <v>1.4285714285714287E-4</v>
      </c>
      <c r="P3623" s="6">
        <f>IF(E3623=0,0,E3623/L3623)</f>
        <v>1</v>
      </c>
      <c r="Q3623" t="str">
        <f>LEFT(N3623,FIND("/",N3623)-1)</f>
        <v>food</v>
      </c>
      <c r="R3623" t="str">
        <f>RIGHT(N3623,LEN(N3623)-FIND("/",N3623))</f>
        <v>food trucks</v>
      </c>
      <c r="S3623" s="10">
        <f>(((J3623/60)/60)/24)+DATE(1970,1,1)</f>
        <v>42041.218715277777</v>
      </c>
      <c r="T3623" s="10">
        <f>(((I3623/60)/60)/24)+DATE(1970,1,1)</f>
        <v>42071.218715277777</v>
      </c>
      <c r="U3623" s="5">
        <f>P3623/3304</f>
        <v>3.0266343825665861E-4</v>
      </c>
      <c r="V3623" s="5">
        <f>L3623/26457</f>
        <v>7.5594360660694718E-5</v>
      </c>
    </row>
    <row r="3624" spans="1:22" ht="48" x14ac:dyDescent="0.2">
      <c r="A3624">
        <v>2769</v>
      </c>
      <c r="B3624" s="3" t="s">
        <v>2769</v>
      </c>
      <c r="C3624" s="3" t="s">
        <v>6879</v>
      </c>
      <c r="D3624">
        <v>800</v>
      </c>
      <c r="E3624">
        <v>2</v>
      </c>
      <c r="F3624" t="s">
        <v>8221</v>
      </c>
      <c r="G3624" t="s">
        <v>8225</v>
      </c>
      <c r="H3624" t="s">
        <v>8247</v>
      </c>
      <c r="I3624">
        <v>1401997790</v>
      </c>
      <c r="J3624">
        <v>1397677790</v>
      </c>
      <c r="K3624" t="b">
        <v>0</v>
      </c>
      <c r="L3624">
        <v>2</v>
      </c>
      <c r="M3624" t="b">
        <v>0</v>
      </c>
      <c r="N3624" t="s">
        <v>8304</v>
      </c>
      <c r="O3624" s="5">
        <f>E3624/D3624</f>
        <v>2.5000000000000001E-3</v>
      </c>
      <c r="P3624" s="6">
        <f>IF(E3624=0,0,E3624/L3624)</f>
        <v>1</v>
      </c>
      <c r="Q3624" t="str">
        <f>LEFT(N3624,FIND("/",N3624)-1)</f>
        <v>publishing</v>
      </c>
      <c r="R3624" t="str">
        <f>RIGHT(N3624,LEN(N3624)-FIND("/",N3624))</f>
        <v>children's books</v>
      </c>
      <c r="S3624" s="10">
        <f>(((J3624/60)/60)/24)+DATE(1970,1,1)</f>
        <v>41745.826273148145</v>
      </c>
      <c r="T3624" s="10">
        <f>(((I3624/60)/60)/24)+DATE(1970,1,1)</f>
        <v>41795.826273148145</v>
      </c>
      <c r="U3624" s="5">
        <f>P3624/3304</f>
        <v>3.0266343825665861E-4</v>
      </c>
      <c r="V3624" s="5">
        <f>L3624/26457</f>
        <v>7.5594360660694718E-5</v>
      </c>
    </row>
    <row r="3625" spans="1:22" ht="48" x14ac:dyDescent="0.2">
      <c r="A3625">
        <v>2907</v>
      </c>
      <c r="B3625" s="3" t="s">
        <v>2907</v>
      </c>
      <c r="C3625" s="3" t="s">
        <v>7017</v>
      </c>
      <c r="D3625">
        <v>2500</v>
      </c>
      <c r="E3625">
        <v>2</v>
      </c>
      <c r="F3625" t="s">
        <v>8221</v>
      </c>
      <c r="G3625" t="s">
        <v>8224</v>
      </c>
      <c r="H3625" t="s">
        <v>8246</v>
      </c>
      <c r="I3625">
        <v>1463259837</v>
      </c>
      <c r="J3625">
        <v>1458075837</v>
      </c>
      <c r="K3625" t="b">
        <v>0</v>
      </c>
      <c r="L3625">
        <v>2</v>
      </c>
      <c r="M3625" t="b">
        <v>0</v>
      </c>
      <c r="N3625" t="s">
        <v>8271</v>
      </c>
      <c r="O3625" s="5">
        <f>E3625/D3625</f>
        <v>8.0000000000000004E-4</v>
      </c>
      <c r="P3625" s="6">
        <f>IF(E3625=0,0,E3625/L3625)</f>
        <v>1</v>
      </c>
      <c r="Q3625" t="str">
        <f>LEFT(N3625,FIND("/",N3625)-1)</f>
        <v>theater</v>
      </c>
      <c r="R3625" t="str">
        <f>RIGHT(N3625,LEN(N3625)-FIND("/",N3625))</f>
        <v>plays</v>
      </c>
      <c r="S3625" s="10">
        <f>(((J3625/60)/60)/24)+DATE(1970,1,1)</f>
        <v>42444.877743055549</v>
      </c>
      <c r="T3625" s="10">
        <f>(((I3625/60)/60)/24)+DATE(1970,1,1)</f>
        <v>42504.877743055549</v>
      </c>
      <c r="U3625" s="5">
        <f>P3625/3304</f>
        <v>3.0266343825665861E-4</v>
      </c>
      <c r="V3625" s="5">
        <f>L3625/26457</f>
        <v>7.5594360660694718E-5</v>
      </c>
    </row>
    <row r="3626" spans="1:22" ht="48" x14ac:dyDescent="0.2">
      <c r="A3626">
        <v>2913</v>
      </c>
      <c r="B3626" s="3" t="s">
        <v>2913</v>
      </c>
      <c r="C3626" s="3" t="s">
        <v>7023</v>
      </c>
      <c r="D3626">
        <v>10000</v>
      </c>
      <c r="E3626">
        <v>2</v>
      </c>
      <c r="F3626" t="s">
        <v>8221</v>
      </c>
      <c r="G3626" t="s">
        <v>8224</v>
      </c>
      <c r="H3626" t="s">
        <v>8246</v>
      </c>
      <c r="I3626">
        <v>1410041339</v>
      </c>
      <c r="J3626">
        <v>1404857339</v>
      </c>
      <c r="K3626" t="b">
        <v>0</v>
      </c>
      <c r="L3626">
        <v>2</v>
      </c>
      <c r="M3626" t="b">
        <v>0</v>
      </c>
      <c r="N3626" t="s">
        <v>8271</v>
      </c>
      <c r="O3626" s="5">
        <f>E3626/D3626</f>
        <v>2.0000000000000001E-4</v>
      </c>
      <c r="P3626" s="6">
        <f>IF(E3626=0,0,E3626/L3626)</f>
        <v>1</v>
      </c>
      <c r="Q3626" t="str">
        <f>LEFT(N3626,FIND("/",N3626)-1)</f>
        <v>theater</v>
      </c>
      <c r="R3626" t="str">
        <f>RIGHT(N3626,LEN(N3626)-FIND("/",N3626))</f>
        <v>plays</v>
      </c>
      <c r="S3626" s="10">
        <f>(((J3626/60)/60)/24)+DATE(1970,1,1)</f>
        <v>41828.922905092593</v>
      </c>
      <c r="T3626" s="10">
        <f>(((I3626/60)/60)/24)+DATE(1970,1,1)</f>
        <v>41888.922905092593</v>
      </c>
      <c r="U3626" s="5">
        <f>P3626/3304</f>
        <v>3.0266343825665861E-4</v>
      </c>
      <c r="V3626" s="5">
        <f>L3626/26457</f>
        <v>7.5594360660694718E-5</v>
      </c>
    </row>
    <row r="3627" spans="1:22" ht="48" x14ac:dyDescent="0.2">
      <c r="A3627">
        <v>2946</v>
      </c>
      <c r="B3627" s="3" t="s">
        <v>2946</v>
      </c>
      <c r="C3627" s="3" t="s">
        <v>7056</v>
      </c>
      <c r="D3627">
        <v>2000</v>
      </c>
      <c r="E3627">
        <v>2</v>
      </c>
      <c r="F3627" t="s">
        <v>8221</v>
      </c>
      <c r="G3627" t="s">
        <v>8225</v>
      </c>
      <c r="H3627" t="s">
        <v>8247</v>
      </c>
      <c r="I3627">
        <v>1471265092</v>
      </c>
      <c r="J3627">
        <v>1468673092</v>
      </c>
      <c r="K3627" t="b">
        <v>0</v>
      </c>
      <c r="L3627">
        <v>2</v>
      </c>
      <c r="M3627" t="b">
        <v>0</v>
      </c>
      <c r="N3627" t="s">
        <v>8303</v>
      </c>
      <c r="O3627" s="5">
        <f>E3627/D3627</f>
        <v>1E-3</v>
      </c>
      <c r="P3627" s="6">
        <f>IF(E3627=0,0,E3627/L3627)</f>
        <v>1</v>
      </c>
      <c r="Q3627" t="str">
        <f>LEFT(N3627,FIND("/",N3627)-1)</f>
        <v>theater</v>
      </c>
      <c r="R3627" t="str">
        <f>RIGHT(N3627,LEN(N3627)-FIND("/",N3627))</f>
        <v>spaces</v>
      </c>
      <c r="S3627" s="10">
        <f>(((J3627/60)/60)/24)+DATE(1970,1,1)</f>
        <v>42567.531157407408</v>
      </c>
      <c r="T3627" s="10">
        <f>(((I3627/60)/60)/24)+DATE(1970,1,1)</f>
        <v>42597.531157407408</v>
      </c>
      <c r="U3627" s="5">
        <f>P3627/3304</f>
        <v>3.0266343825665861E-4</v>
      </c>
      <c r="V3627" s="5">
        <f>L3627/26457</f>
        <v>7.5594360660694718E-5</v>
      </c>
    </row>
    <row r="3628" spans="1:22" ht="48" x14ac:dyDescent="0.2">
      <c r="A3628">
        <v>3072</v>
      </c>
      <c r="B3628" s="3" t="s">
        <v>3072</v>
      </c>
      <c r="C3628" s="3" t="s">
        <v>7182</v>
      </c>
      <c r="D3628">
        <v>12000</v>
      </c>
      <c r="E3628">
        <v>2</v>
      </c>
      <c r="F3628" t="s">
        <v>8221</v>
      </c>
      <c r="G3628" t="s">
        <v>8224</v>
      </c>
      <c r="H3628" t="s">
        <v>8246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8303</v>
      </c>
      <c r="O3628" s="5">
        <f>E3628/D3628</f>
        <v>1.6666666666666666E-4</v>
      </c>
      <c r="P3628" s="6">
        <f>IF(E3628=0,0,E3628/L3628)</f>
        <v>1</v>
      </c>
      <c r="Q3628" t="str">
        <f>LEFT(N3628,FIND("/",N3628)-1)</f>
        <v>theater</v>
      </c>
      <c r="R3628" t="str">
        <f>RIGHT(N3628,LEN(N3628)-FIND("/",N3628))</f>
        <v>spaces</v>
      </c>
      <c r="S3628" s="10">
        <f>(((J3628/60)/60)/24)+DATE(1970,1,1)</f>
        <v>42658.690532407403</v>
      </c>
      <c r="T3628" s="10">
        <f>(((I3628/60)/60)/24)+DATE(1970,1,1)</f>
        <v>42673.073611111111</v>
      </c>
      <c r="U3628" s="5">
        <f>P3628/3304</f>
        <v>3.0266343825665861E-4</v>
      </c>
      <c r="V3628" s="5">
        <f>L3628/26457</f>
        <v>7.5594360660694718E-5</v>
      </c>
    </row>
    <row r="3629" spans="1:22" ht="48" x14ac:dyDescent="0.2">
      <c r="A3629">
        <v>3629</v>
      </c>
      <c r="B3629" s="3" t="s">
        <v>3627</v>
      </c>
      <c r="C3629" s="3" t="s">
        <v>7739</v>
      </c>
      <c r="D3629">
        <v>1000000</v>
      </c>
      <c r="E3629">
        <v>2</v>
      </c>
      <c r="F3629" t="s">
        <v>8221</v>
      </c>
      <c r="G3629" t="s">
        <v>8224</v>
      </c>
      <c r="H3629" t="s">
        <v>8246</v>
      </c>
      <c r="I3629">
        <v>1462467600</v>
      </c>
      <c r="J3629">
        <v>1457403364</v>
      </c>
      <c r="K3629" t="b">
        <v>0</v>
      </c>
      <c r="L3629">
        <v>2</v>
      </c>
      <c r="M3629" t="b">
        <v>0</v>
      </c>
      <c r="N3629" t="s">
        <v>8305</v>
      </c>
      <c r="O3629" s="5">
        <f>E3629/D3629</f>
        <v>1.9999999999999999E-6</v>
      </c>
      <c r="P3629" s="6">
        <f>IF(E3629=0,0,E3629/L3629)</f>
        <v>1</v>
      </c>
      <c r="Q3629" t="str">
        <f>LEFT(N3629,FIND("/",N3629)-1)</f>
        <v>theater</v>
      </c>
      <c r="R3629" t="str">
        <f>RIGHT(N3629,LEN(N3629)-FIND("/",N3629))</f>
        <v>musical</v>
      </c>
      <c r="S3629" s="10">
        <f>(((J3629/60)/60)/24)+DATE(1970,1,1)</f>
        <v>42437.094490740739</v>
      </c>
      <c r="T3629" s="10">
        <f>(((I3629/60)/60)/24)+DATE(1970,1,1)</f>
        <v>42495.708333333328</v>
      </c>
      <c r="U3629" s="5">
        <f>P3629/3304</f>
        <v>3.0266343825665861E-4</v>
      </c>
      <c r="V3629" s="5">
        <f>L3629/26457</f>
        <v>7.5594360660694718E-5</v>
      </c>
    </row>
    <row r="3630" spans="1:22" ht="32" x14ac:dyDescent="0.2">
      <c r="A3630">
        <v>635</v>
      </c>
      <c r="B3630" s="3" t="s">
        <v>636</v>
      </c>
      <c r="C3630" s="3" t="s">
        <v>4745</v>
      </c>
      <c r="D3630">
        <v>25000</v>
      </c>
      <c r="E3630">
        <v>2</v>
      </c>
      <c r="F3630" t="s">
        <v>8220</v>
      </c>
      <c r="G3630" t="s">
        <v>8224</v>
      </c>
      <c r="H3630" t="s">
        <v>8246</v>
      </c>
      <c r="I3630">
        <v>1428804762</v>
      </c>
      <c r="J3630">
        <v>1426212762</v>
      </c>
      <c r="K3630" t="b">
        <v>0</v>
      </c>
      <c r="L3630">
        <v>1</v>
      </c>
      <c r="M3630" t="b">
        <v>0</v>
      </c>
      <c r="N3630" t="s">
        <v>8272</v>
      </c>
      <c r="O3630" s="5">
        <f>E3630/D3630</f>
        <v>8.0000000000000007E-5</v>
      </c>
      <c r="P3630" s="6">
        <f>IF(E3630=0,0,E3630/L3630)</f>
        <v>2</v>
      </c>
      <c r="Q3630" t="str">
        <f>LEFT(N3630,FIND("/",N3630)-1)</f>
        <v>technology</v>
      </c>
      <c r="R3630" t="str">
        <f>RIGHT(N3630,LEN(N3630)-FIND("/",N3630))</f>
        <v>web</v>
      </c>
      <c r="S3630" s="10">
        <f>(((J3630/60)/60)/24)+DATE(1970,1,1)</f>
        <v>42076.092152777783</v>
      </c>
      <c r="T3630" s="10">
        <f>(((I3630/60)/60)/24)+DATE(1970,1,1)</f>
        <v>42106.092152777783</v>
      </c>
      <c r="U3630" s="5">
        <f>P3630/3304</f>
        <v>6.0532687651331722E-4</v>
      </c>
      <c r="V3630" s="5">
        <f>L3630/26457</f>
        <v>3.7797180330347359E-5</v>
      </c>
    </row>
    <row r="3631" spans="1:22" ht="48" x14ac:dyDescent="0.2">
      <c r="A3631">
        <v>778</v>
      </c>
      <c r="B3631" s="3" t="s">
        <v>779</v>
      </c>
      <c r="C3631" s="3" t="s">
        <v>4888</v>
      </c>
      <c r="D3631">
        <v>500</v>
      </c>
      <c r="E3631">
        <v>2</v>
      </c>
      <c r="F3631" t="s">
        <v>8221</v>
      </c>
      <c r="G3631" t="s">
        <v>8224</v>
      </c>
      <c r="H3631" t="s">
        <v>8246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8275</v>
      </c>
      <c r="O3631" s="5">
        <f>E3631/D3631</f>
        <v>4.0000000000000001E-3</v>
      </c>
      <c r="P3631" s="6">
        <f>IF(E3631=0,0,E3631/L3631)</f>
        <v>2</v>
      </c>
      <c r="Q3631" t="str">
        <f>LEFT(N3631,FIND("/",N3631)-1)</f>
        <v>publishing</v>
      </c>
      <c r="R3631" t="str">
        <f>RIGHT(N3631,LEN(N3631)-FIND("/",N3631))</f>
        <v>fiction</v>
      </c>
      <c r="S3631" s="10">
        <f>(((J3631/60)/60)/24)+DATE(1970,1,1)</f>
        <v>41729.702314814815</v>
      </c>
      <c r="T3631" s="10">
        <f>(((I3631/60)/60)/24)+DATE(1970,1,1)</f>
        <v>41759.702314814815</v>
      </c>
      <c r="U3631" s="5">
        <f>P3631/3304</f>
        <v>6.0532687651331722E-4</v>
      </c>
      <c r="V3631" s="5">
        <f>L3631/26457</f>
        <v>3.7797180330347359E-5</v>
      </c>
    </row>
    <row r="3632" spans="1:22" ht="48" x14ac:dyDescent="0.2">
      <c r="A3632">
        <v>2360</v>
      </c>
      <c r="B3632" s="3" t="s">
        <v>2361</v>
      </c>
      <c r="C3632" s="3" t="s">
        <v>6470</v>
      </c>
      <c r="D3632">
        <v>5000</v>
      </c>
      <c r="E3632">
        <v>2</v>
      </c>
      <c r="F3632" t="s">
        <v>8220</v>
      </c>
      <c r="G3632" t="s">
        <v>8229</v>
      </c>
      <c r="H3632" t="s">
        <v>8251</v>
      </c>
      <c r="I3632">
        <v>1454864280</v>
      </c>
      <c r="J3632">
        <v>1452272280</v>
      </c>
      <c r="K3632" t="b">
        <v>0</v>
      </c>
      <c r="L3632">
        <v>1</v>
      </c>
      <c r="M3632" t="b">
        <v>0</v>
      </c>
      <c r="N3632" t="s">
        <v>8272</v>
      </c>
      <c r="O3632" s="5">
        <f>E3632/D3632</f>
        <v>4.0000000000000002E-4</v>
      </c>
      <c r="P3632" s="6">
        <f>IF(E3632=0,0,E3632/L3632)</f>
        <v>2</v>
      </c>
      <c r="Q3632" t="str">
        <f>LEFT(N3632,FIND("/",N3632)-1)</f>
        <v>technology</v>
      </c>
      <c r="R3632" t="str">
        <f>RIGHT(N3632,LEN(N3632)-FIND("/",N3632))</f>
        <v>web</v>
      </c>
      <c r="S3632" s="10">
        <f>(((J3632/60)/60)/24)+DATE(1970,1,1)</f>
        <v>42377.70694444445</v>
      </c>
      <c r="T3632" s="10">
        <f>(((I3632/60)/60)/24)+DATE(1970,1,1)</f>
        <v>42407.70694444445</v>
      </c>
      <c r="U3632" s="5">
        <f>P3632/3304</f>
        <v>6.0532687651331722E-4</v>
      </c>
      <c r="V3632" s="5">
        <f>L3632/26457</f>
        <v>3.7797180330347359E-5</v>
      </c>
    </row>
    <row r="3633" spans="1:22" ht="48" x14ac:dyDescent="0.2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5">
        <f>E3633/D3633</f>
        <v>6.666666666666667E-5</v>
      </c>
      <c r="P3633" s="6">
        <f>IF(E3633=0,0,E3633/L3633)</f>
        <v>2</v>
      </c>
      <c r="Q3633" t="str">
        <f>LEFT(N3633,FIND("/",N3633)-1)</f>
        <v>theater</v>
      </c>
      <c r="R3633" t="str">
        <f>RIGHT(N3633,LEN(N3633)-FIND("/",N3633))</f>
        <v>plays</v>
      </c>
      <c r="S3633" s="10">
        <f>(((J3633/60)/60)/24)+DATE(1970,1,1)</f>
        <v>42391.772997685184</v>
      </c>
      <c r="T3633" s="10">
        <f>(((I3633/60)/60)/24)+DATE(1970,1,1)</f>
        <v>42416.772997685184</v>
      </c>
      <c r="U3633" s="5">
        <f>P3633/3304</f>
        <v>6.0532687651331722E-4</v>
      </c>
      <c r="V3633" s="5">
        <f>L3633/26457</f>
        <v>3.7797180330347359E-5</v>
      </c>
    </row>
    <row r="3634" spans="1:22" ht="48" x14ac:dyDescent="0.2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8267</v>
      </c>
      <c r="O3634" s="5">
        <f>E3634/D3634</f>
        <v>3.3333333333333332E-4</v>
      </c>
      <c r="P3634" s="6">
        <f>IF(E3634=0,0,E3634/L3634)</f>
        <v>1</v>
      </c>
      <c r="Q3634" t="str">
        <f>LEFT(N3634,FIND("/",N3634)-1)</f>
        <v>film &amp; video</v>
      </c>
      <c r="R3634" t="str">
        <f>RIGHT(N3634,LEN(N3634)-FIND("/",N3634))</f>
        <v>science fiction</v>
      </c>
      <c r="S3634" s="10">
        <f>(((J3634/60)/60)/24)+DATE(1970,1,1)</f>
        <v>42096.704976851848</v>
      </c>
      <c r="T3634" s="10">
        <f>(((I3634/60)/60)/24)+DATE(1970,1,1)</f>
        <v>42112.427777777775</v>
      </c>
      <c r="U3634" s="5">
        <f>P3634/3304</f>
        <v>3.0266343825665861E-4</v>
      </c>
      <c r="V3634" s="5">
        <f>L3634/26457</f>
        <v>3.7797180330347359E-5</v>
      </c>
    </row>
    <row r="3635" spans="1:22" ht="48" x14ac:dyDescent="0.2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5">
        <f>E3635/D3635</f>
        <v>2.0000000000000002E-5</v>
      </c>
      <c r="P3635" s="6">
        <f>IF(E3635=0,0,E3635/L3635)</f>
        <v>1</v>
      </c>
      <c r="Q3635" t="str">
        <f>LEFT(N3635,FIND("/",N3635)-1)</f>
        <v>film &amp; video</v>
      </c>
      <c r="R3635" t="str">
        <f>RIGHT(N3635,LEN(N3635)-FIND("/",N3635))</f>
        <v>drama</v>
      </c>
      <c r="S3635" s="10">
        <f>(((J3635/60)/60)/24)+DATE(1970,1,1)</f>
        <v>42534.180717592593</v>
      </c>
      <c r="T3635" s="10">
        <f>(((I3635/60)/60)/24)+DATE(1970,1,1)</f>
        <v>42594.180717592593</v>
      </c>
      <c r="U3635" s="5">
        <f>P3635/3304</f>
        <v>3.0266343825665861E-4</v>
      </c>
      <c r="V3635" s="5">
        <f>L3635/26457</f>
        <v>3.7797180330347359E-5</v>
      </c>
    </row>
    <row r="3636" spans="1:22" ht="32" x14ac:dyDescent="0.2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8268</v>
      </c>
      <c r="O3636" s="5">
        <f>E3636/D3636</f>
        <v>1.5873015873015873E-4</v>
      </c>
      <c r="P3636" s="6">
        <f>IF(E3636=0,0,E3636/L3636)</f>
        <v>1</v>
      </c>
      <c r="Q3636" t="str">
        <f>LEFT(N3636,FIND("/",N3636)-1)</f>
        <v>film &amp; video</v>
      </c>
      <c r="R3636" t="str">
        <f>RIGHT(N3636,LEN(N3636)-FIND("/",N3636))</f>
        <v>drama</v>
      </c>
      <c r="S3636" s="10">
        <f>(((J3636/60)/60)/24)+DATE(1970,1,1)</f>
        <v>42416.881018518514</v>
      </c>
      <c r="T3636" s="10">
        <f>(((I3636/60)/60)/24)+DATE(1970,1,1)</f>
        <v>42476.839351851857</v>
      </c>
      <c r="U3636" s="5">
        <f>P3636/3304</f>
        <v>3.0266343825665861E-4</v>
      </c>
      <c r="V3636" s="5">
        <f>L3636/26457</f>
        <v>3.7797180330347359E-5</v>
      </c>
    </row>
    <row r="3637" spans="1:22" ht="48" x14ac:dyDescent="0.2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8268</v>
      </c>
      <c r="O3637" s="5">
        <f>E3637/D3637</f>
        <v>8.0000000000000007E-5</v>
      </c>
      <c r="P3637" s="6">
        <f>IF(E3637=0,0,E3637/L3637)</f>
        <v>1</v>
      </c>
      <c r="Q3637" t="str">
        <f>LEFT(N3637,FIND("/",N3637)-1)</f>
        <v>film &amp; video</v>
      </c>
      <c r="R3637" t="str">
        <f>RIGHT(N3637,LEN(N3637)-FIND("/",N3637))</f>
        <v>drama</v>
      </c>
      <c r="S3637" s="10">
        <f>(((J3637/60)/60)/24)+DATE(1970,1,1)</f>
        <v>42009.64061342593</v>
      </c>
      <c r="T3637" s="10">
        <f>(((I3637/60)/60)/24)+DATE(1970,1,1)</f>
        <v>42069.64061342593</v>
      </c>
      <c r="U3637" s="5">
        <f>P3637/3304</f>
        <v>3.0266343825665861E-4</v>
      </c>
      <c r="V3637" s="5">
        <f>L3637/26457</f>
        <v>3.7797180330347359E-5</v>
      </c>
    </row>
    <row r="3638" spans="1:22" ht="32" x14ac:dyDescent="0.2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8270</v>
      </c>
      <c r="O3638" s="5">
        <f>E3638/D3638</f>
        <v>9.9009900990099011E-4</v>
      </c>
      <c r="P3638" s="6">
        <f>IF(E3638=0,0,E3638/L3638)</f>
        <v>1</v>
      </c>
      <c r="Q3638" t="str">
        <f>LEFT(N3638,FIND("/",N3638)-1)</f>
        <v>film &amp; video</v>
      </c>
      <c r="R3638" t="str">
        <f>RIGHT(N3638,LEN(N3638)-FIND("/",N3638))</f>
        <v>animation</v>
      </c>
      <c r="S3638" s="10">
        <f>(((J3638/60)/60)/24)+DATE(1970,1,1)</f>
        <v>42488.848784722228</v>
      </c>
      <c r="T3638" s="10">
        <f>(((I3638/60)/60)/24)+DATE(1970,1,1)</f>
        <v>42508.848784722228</v>
      </c>
      <c r="U3638" s="5">
        <f>P3638/3304</f>
        <v>3.0266343825665861E-4</v>
      </c>
      <c r="V3638" s="5">
        <f>L3638/26457</f>
        <v>3.7797180330347359E-5</v>
      </c>
    </row>
    <row r="3639" spans="1:22" ht="48" x14ac:dyDescent="0.2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8270</v>
      </c>
      <c r="O3639" s="5">
        <f>E3639/D3639</f>
        <v>3.0303030303030303E-4</v>
      </c>
      <c r="P3639" s="6">
        <f>IF(E3639=0,0,E3639/L3639)</f>
        <v>1</v>
      </c>
      <c r="Q3639" t="str">
        <f>LEFT(N3639,FIND("/",N3639)-1)</f>
        <v>film &amp; video</v>
      </c>
      <c r="R3639" t="str">
        <f>RIGHT(N3639,LEN(N3639)-FIND("/",N3639))</f>
        <v>animation</v>
      </c>
      <c r="S3639" s="10">
        <f>(((J3639/60)/60)/24)+DATE(1970,1,1)</f>
        <v>42753.329039351855</v>
      </c>
      <c r="T3639" s="10">
        <f>(((I3639/60)/60)/24)+DATE(1970,1,1)</f>
        <v>42783.329039351855</v>
      </c>
      <c r="U3639" s="5">
        <f>P3639/3304</f>
        <v>3.0266343825665861E-4</v>
      </c>
      <c r="V3639" s="5">
        <f>L3639/26457</f>
        <v>3.7797180330347359E-5</v>
      </c>
    </row>
    <row r="3640" spans="1:22" ht="32" x14ac:dyDescent="0.2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8270</v>
      </c>
      <c r="O3640" s="5">
        <f>E3640/D3640</f>
        <v>1.6666666666666667E-5</v>
      </c>
      <c r="P3640" s="6">
        <f>IF(E3640=0,0,E3640/L3640)</f>
        <v>1</v>
      </c>
      <c r="Q3640" t="str">
        <f>LEFT(N3640,FIND("/",N3640)-1)</f>
        <v>film &amp; video</v>
      </c>
      <c r="R3640" t="str">
        <f>RIGHT(N3640,LEN(N3640)-FIND("/",N3640))</f>
        <v>animation</v>
      </c>
      <c r="S3640" s="10">
        <f>(((J3640/60)/60)/24)+DATE(1970,1,1)</f>
        <v>41620.93141203704</v>
      </c>
      <c r="T3640" s="10">
        <f>(((I3640/60)/60)/24)+DATE(1970,1,1)</f>
        <v>41680.93141203704</v>
      </c>
      <c r="U3640" s="5">
        <f>P3640/3304</f>
        <v>3.0266343825665861E-4</v>
      </c>
      <c r="V3640" s="5">
        <f>L3640/26457</f>
        <v>3.7797180330347359E-5</v>
      </c>
    </row>
    <row r="3641" spans="1:22" ht="64" x14ac:dyDescent="0.2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5">
        <f>E3641/D3641</f>
        <v>6.666666666666667E-5</v>
      </c>
      <c r="P3641" s="6">
        <f>IF(E3641=0,0,E3641/L3641)</f>
        <v>1</v>
      </c>
      <c r="Q3641" t="str">
        <f>LEFT(N3641,FIND("/",N3641)-1)</f>
        <v>technology</v>
      </c>
      <c r="R3641" t="str">
        <f>RIGHT(N3641,LEN(N3641)-FIND("/",N3641))</f>
        <v>web</v>
      </c>
      <c r="S3641" s="10">
        <f>(((J3641/60)/60)/24)+DATE(1970,1,1)</f>
        <v>42009.817199074074</v>
      </c>
      <c r="T3641" s="10">
        <f>(((I3641/60)/60)/24)+DATE(1970,1,1)</f>
        <v>42039.817199074074</v>
      </c>
      <c r="U3641" s="5">
        <f>P3641/3304</f>
        <v>3.0266343825665861E-4</v>
      </c>
      <c r="V3641" s="5">
        <f>L3641/26457</f>
        <v>3.7797180330347359E-5</v>
      </c>
    </row>
    <row r="3642" spans="1:22" ht="48" x14ac:dyDescent="0.2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s="5">
        <f>E3642/D3642</f>
        <v>3.9999999999999998E-6</v>
      </c>
      <c r="P3642" s="6">
        <f>IF(E3642=0,0,E3642/L3642)</f>
        <v>1</v>
      </c>
      <c r="Q3642" t="str">
        <f>LEFT(N3642,FIND("/",N3642)-1)</f>
        <v>technology</v>
      </c>
      <c r="R3642" t="str">
        <f>RIGHT(N3642,LEN(N3642)-FIND("/",N3642))</f>
        <v>web</v>
      </c>
      <c r="S3642" s="10">
        <f>(((J3642/60)/60)/24)+DATE(1970,1,1)</f>
        <v>42433.737453703703</v>
      </c>
      <c r="T3642" s="10">
        <f>(((I3642/60)/60)/24)+DATE(1970,1,1)</f>
        <v>42493.695787037039</v>
      </c>
      <c r="U3642" s="5">
        <f>P3642/3304</f>
        <v>3.0266343825665861E-4</v>
      </c>
      <c r="V3642" s="5">
        <f>L3642/26457</f>
        <v>3.7797180330347359E-5</v>
      </c>
    </row>
    <row r="3643" spans="1:22" ht="48" x14ac:dyDescent="0.2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s="5">
        <f>E3643/D3643</f>
        <v>5.5555555555555558E-5</v>
      </c>
      <c r="P3643" s="6">
        <f>IF(E3643=0,0,E3643/L3643)</f>
        <v>1</v>
      </c>
      <c r="Q3643" t="str">
        <f>LEFT(N3643,FIND("/",N3643)-1)</f>
        <v>technology</v>
      </c>
      <c r="R3643" t="str">
        <f>RIGHT(N3643,LEN(N3643)-FIND("/",N3643))</f>
        <v>web</v>
      </c>
      <c r="S3643" s="10">
        <f>(((J3643/60)/60)/24)+DATE(1970,1,1)</f>
        <v>42411.942997685182</v>
      </c>
      <c r="T3643" s="10">
        <f>(((I3643/60)/60)/24)+DATE(1970,1,1)</f>
        <v>42441.942997685182</v>
      </c>
      <c r="U3643" s="5">
        <f>P3643/3304</f>
        <v>3.0266343825665861E-4</v>
      </c>
      <c r="V3643" s="5">
        <f>L3643/26457</f>
        <v>3.7797180330347359E-5</v>
      </c>
    </row>
    <row r="3644" spans="1:22" ht="48" x14ac:dyDescent="0.2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s="5">
        <f>E3644/D3644</f>
        <v>2.0000000000000001E-4</v>
      </c>
      <c r="P3644" s="6">
        <f>IF(E3644=0,0,E3644/L3644)</f>
        <v>1</v>
      </c>
      <c r="Q3644" t="str">
        <f>LEFT(N3644,FIND("/",N3644)-1)</f>
        <v>technology</v>
      </c>
      <c r="R3644" t="str">
        <f>RIGHT(N3644,LEN(N3644)-FIND("/",N3644))</f>
        <v>web</v>
      </c>
      <c r="S3644" s="10">
        <f>(((J3644/60)/60)/24)+DATE(1970,1,1)</f>
        <v>42535.68440972222</v>
      </c>
      <c r="T3644" s="10">
        <f>(((I3644/60)/60)/24)+DATE(1970,1,1)</f>
        <v>42565.68440972222</v>
      </c>
      <c r="U3644" s="5">
        <f>P3644/3304</f>
        <v>3.0266343825665861E-4</v>
      </c>
      <c r="V3644" s="5">
        <f>L3644/26457</f>
        <v>3.7797180330347359E-5</v>
      </c>
    </row>
    <row r="3645" spans="1:22" ht="48" x14ac:dyDescent="0.2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s="5">
        <f>E3645/D3645</f>
        <v>1.2500000000000001E-5</v>
      </c>
      <c r="P3645" s="6">
        <f>IF(E3645=0,0,E3645/L3645)</f>
        <v>1</v>
      </c>
      <c r="Q3645" t="str">
        <f>LEFT(N3645,FIND("/",N3645)-1)</f>
        <v>technology</v>
      </c>
      <c r="R3645" t="str">
        <f>RIGHT(N3645,LEN(N3645)-FIND("/",N3645))</f>
        <v>web</v>
      </c>
      <c r="S3645" s="10">
        <f>(((J3645/60)/60)/24)+DATE(1970,1,1)</f>
        <v>42031.471666666665</v>
      </c>
      <c r="T3645" s="10">
        <f>(((I3645/60)/60)/24)+DATE(1970,1,1)</f>
        <v>42091.43</v>
      </c>
      <c r="U3645" s="5">
        <f>P3645/3304</f>
        <v>3.0266343825665861E-4</v>
      </c>
      <c r="V3645" s="5">
        <f>L3645/26457</f>
        <v>3.7797180330347359E-5</v>
      </c>
    </row>
    <row r="3646" spans="1:22" ht="48" x14ac:dyDescent="0.2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s="5">
        <f>E3646/D3646</f>
        <v>3.3333333333333332E-4</v>
      </c>
      <c r="P3646" s="6">
        <f>IF(E3646=0,0,E3646/L3646)</f>
        <v>1</v>
      </c>
      <c r="Q3646" t="str">
        <f>LEFT(N3646,FIND("/",N3646)-1)</f>
        <v>technology</v>
      </c>
      <c r="R3646" t="str">
        <f>RIGHT(N3646,LEN(N3646)-FIND("/",N3646))</f>
        <v>web</v>
      </c>
      <c r="S3646" s="10">
        <f>(((J3646/60)/60)/24)+DATE(1970,1,1)</f>
        <v>42605.908182870371</v>
      </c>
      <c r="T3646" s="10">
        <f>(((I3646/60)/60)/24)+DATE(1970,1,1)</f>
        <v>42635.908182870371</v>
      </c>
      <c r="U3646" s="5">
        <f>P3646/3304</f>
        <v>3.0266343825665861E-4</v>
      </c>
      <c r="V3646" s="5">
        <f>L3646/26457</f>
        <v>3.7797180330347359E-5</v>
      </c>
    </row>
    <row r="3647" spans="1:22" ht="32" x14ac:dyDescent="0.2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s="5">
        <f>E3647/D3647</f>
        <v>1.1111111111111112E-4</v>
      </c>
      <c r="P3647" s="6">
        <f>IF(E3647=0,0,E3647/L3647)</f>
        <v>1</v>
      </c>
      <c r="Q3647" t="str">
        <f>LEFT(N3647,FIND("/",N3647)-1)</f>
        <v>technology</v>
      </c>
      <c r="R3647" t="str">
        <f>RIGHT(N3647,LEN(N3647)-FIND("/",N3647))</f>
        <v>web</v>
      </c>
      <c r="S3647" s="10">
        <f>(((J3647/60)/60)/24)+DATE(1970,1,1)</f>
        <v>42052.93850694444</v>
      </c>
      <c r="T3647" s="10">
        <f>(((I3647/60)/60)/24)+DATE(1970,1,1)</f>
        <v>42082.896840277783</v>
      </c>
      <c r="U3647" s="5">
        <f>P3647/3304</f>
        <v>3.0266343825665861E-4</v>
      </c>
      <c r="V3647" s="5">
        <f>L3647/26457</f>
        <v>3.7797180330347359E-5</v>
      </c>
    </row>
    <row r="3648" spans="1:22" ht="16" x14ac:dyDescent="0.2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s="5">
        <f>E3648/D3648</f>
        <v>1.3333333333333334E-4</v>
      </c>
      <c r="P3648" s="6">
        <f>IF(E3648=0,0,E3648/L3648)</f>
        <v>1</v>
      </c>
      <c r="Q3648" t="str">
        <f>LEFT(N3648,FIND("/",N3648)-1)</f>
        <v>technology</v>
      </c>
      <c r="R3648" t="str">
        <f>RIGHT(N3648,LEN(N3648)-FIND("/",N3648))</f>
        <v>web</v>
      </c>
      <c r="S3648" s="10">
        <f>(((J3648/60)/60)/24)+DATE(1970,1,1)</f>
        <v>42178.614571759259</v>
      </c>
      <c r="T3648" s="10">
        <f>(((I3648/60)/60)/24)+DATE(1970,1,1)</f>
        <v>42193.614571759259</v>
      </c>
      <c r="U3648" s="5">
        <f>P3648/3304</f>
        <v>3.0266343825665861E-4</v>
      </c>
      <c r="V3648" s="5">
        <f>L3648/26457</f>
        <v>3.7797180330347359E-5</v>
      </c>
    </row>
    <row r="3649" spans="1:22" ht="32" x14ac:dyDescent="0.2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s="5">
        <f>E3649/D3649</f>
        <v>3.9999999999999998E-7</v>
      </c>
      <c r="P3649" s="6">
        <f>IF(E3649=0,0,E3649/L3649)</f>
        <v>1</v>
      </c>
      <c r="Q3649" t="str">
        <f>LEFT(N3649,FIND("/",N3649)-1)</f>
        <v>technology</v>
      </c>
      <c r="R3649" t="str">
        <f>RIGHT(N3649,LEN(N3649)-FIND("/",N3649))</f>
        <v>web</v>
      </c>
      <c r="S3649" s="10">
        <f>(((J3649/60)/60)/24)+DATE(1970,1,1)</f>
        <v>41908.650347222225</v>
      </c>
      <c r="T3649" s="10">
        <f>(((I3649/60)/60)/24)+DATE(1970,1,1)</f>
        <v>41968.692013888889</v>
      </c>
      <c r="U3649" s="5">
        <f>P3649/3304</f>
        <v>3.0266343825665861E-4</v>
      </c>
      <c r="V3649" s="5">
        <f>L3649/26457</f>
        <v>3.7797180330347359E-5</v>
      </c>
    </row>
    <row r="3650" spans="1:22" ht="32" x14ac:dyDescent="0.2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5">
        <f>E3650/D3650</f>
        <v>2.0000000000000001E-4</v>
      </c>
      <c r="P3650" s="6">
        <f>IF(E3650=0,0,E3650/L3650)</f>
        <v>1</v>
      </c>
      <c r="Q3650" t="str">
        <f>LEFT(N3650,FIND("/",N3650)-1)</f>
        <v>technology</v>
      </c>
      <c r="R3650" t="str">
        <f>RIGHT(N3650,LEN(N3650)-FIND("/",N3650))</f>
        <v>web</v>
      </c>
      <c r="S3650" s="10">
        <f>(((J3650/60)/60)/24)+DATE(1970,1,1)</f>
        <v>42031.928576388891</v>
      </c>
      <c r="T3650" s="10">
        <f>(((I3650/60)/60)/24)+DATE(1970,1,1)</f>
        <v>42061.928576388891</v>
      </c>
      <c r="U3650" s="5">
        <f>P3650/3304</f>
        <v>3.0266343825665861E-4</v>
      </c>
      <c r="V3650" s="5">
        <f>L3650/26457</f>
        <v>3.7797180330347359E-5</v>
      </c>
    </row>
    <row r="3651" spans="1:22" ht="32" x14ac:dyDescent="0.2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s="5">
        <f>E3651/D3651</f>
        <v>9.9999999999999995E-7</v>
      </c>
      <c r="P3651" s="6">
        <f>IF(E3651=0,0,E3651/L3651)</f>
        <v>1</v>
      </c>
      <c r="Q3651" t="str">
        <f>LEFT(N3651,FIND("/",N3651)-1)</f>
        <v>technology</v>
      </c>
      <c r="R3651" t="str">
        <f>RIGHT(N3651,LEN(N3651)-FIND("/",N3651))</f>
        <v>web</v>
      </c>
      <c r="S3651" s="10">
        <f>(((J3651/60)/60)/24)+DATE(1970,1,1)</f>
        <v>41865.583275462966</v>
      </c>
      <c r="T3651" s="10">
        <f>(((I3651/60)/60)/24)+DATE(1970,1,1)</f>
        <v>41925.583275462966</v>
      </c>
      <c r="U3651" s="5">
        <f>P3651/3304</f>
        <v>3.0266343825665861E-4</v>
      </c>
      <c r="V3651" s="5">
        <f>L3651/26457</f>
        <v>3.7797180330347359E-5</v>
      </c>
    </row>
    <row r="3652" spans="1:22" ht="48" x14ac:dyDescent="0.2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8273</v>
      </c>
      <c r="O3652" s="5">
        <f>E3652/D3652</f>
        <v>4.0000000000000002E-4</v>
      </c>
      <c r="P3652" s="6">
        <f>IF(E3652=0,0,E3652/L3652)</f>
        <v>1</v>
      </c>
      <c r="Q3652" t="str">
        <f>LEFT(N3652,FIND("/",N3652)-1)</f>
        <v>technology</v>
      </c>
      <c r="R3652" t="str">
        <f>RIGHT(N3652,LEN(N3652)-FIND("/",N3652))</f>
        <v>wearables</v>
      </c>
      <c r="S3652" s="10">
        <f>(((J3652/60)/60)/24)+DATE(1970,1,1)</f>
        <v>42639.805601851855</v>
      </c>
      <c r="T3652" s="10">
        <f>(((I3652/60)/60)/24)+DATE(1970,1,1)</f>
        <v>42669.805601851855</v>
      </c>
      <c r="U3652" s="5">
        <f>P3652/3304</f>
        <v>3.0266343825665861E-4</v>
      </c>
      <c r="V3652" s="5">
        <f>L3652/26457</f>
        <v>3.7797180330347359E-5</v>
      </c>
    </row>
    <row r="3653" spans="1:22" ht="32" x14ac:dyDescent="0.2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8273</v>
      </c>
      <c r="O3653" s="5">
        <f>E3653/D3653</f>
        <v>5.7142857142857145E-6</v>
      </c>
      <c r="P3653" s="6">
        <f>IF(E3653=0,0,E3653/L3653)</f>
        <v>1</v>
      </c>
      <c r="Q3653" t="str">
        <f>LEFT(N3653,FIND("/",N3653)-1)</f>
        <v>technology</v>
      </c>
      <c r="R3653" t="str">
        <f>RIGHT(N3653,LEN(N3653)-FIND("/",N3653))</f>
        <v>wearables</v>
      </c>
      <c r="S3653" s="10">
        <f>(((J3653/60)/60)/24)+DATE(1970,1,1)</f>
        <v>41815.927106481482</v>
      </c>
      <c r="T3653" s="10">
        <f>(((I3653/60)/60)/24)+DATE(1970,1,1)</f>
        <v>41845.927106481482</v>
      </c>
      <c r="U3653" s="5">
        <f>P3653/3304</f>
        <v>3.0266343825665861E-4</v>
      </c>
      <c r="V3653" s="5">
        <f>L3653/26457</f>
        <v>3.7797180330347359E-5</v>
      </c>
    </row>
    <row r="3654" spans="1:22" ht="48" x14ac:dyDescent="0.2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5">
        <f>E3654/D3654</f>
        <v>5.0000000000000001E-4</v>
      </c>
      <c r="P3654" s="6">
        <f>IF(E3654=0,0,E3654/L3654)</f>
        <v>1</v>
      </c>
      <c r="Q3654" t="str">
        <f>LEFT(N3654,FIND("/",N3654)-1)</f>
        <v>journalism</v>
      </c>
      <c r="R3654" t="str">
        <f>RIGHT(N3654,LEN(N3654)-FIND("/",N3654))</f>
        <v>audio</v>
      </c>
      <c r="S3654" s="10">
        <f>(((J3654/60)/60)/24)+DATE(1970,1,1)</f>
        <v>41918.818460648145</v>
      </c>
      <c r="T3654" s="10">
        <f>(((I3654/60)/60)/24)+DATE(1970,1,1)</f>
        <v>41948.860127314816</v>
      </c>
      <c r="U3654" s="5">
        <f>P3654/3304</f>
        <v>3.0266343825665861E-4</v>
      </c>
      <c r="V3654" s="5">
        <f>L3654/26457</f>
        <v>3.7797180330347359E-5</v>
      </c>
    </row>
    <row r="3655" spans="1:22" ht="48" x14ac:dyDescent="0.2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8282</v>
      </c>
      <c r="O3655" s="5">
        <f>E3655/D3655</f>
        <v>4.0000000000000002E-4</v>
      </c>
      <c r="P3655" s="6">
        <f>IF(E3655=0,0,E3655/L3655)</f>
        <v>1</v>
      </c>
      <c r="Q3655" t="str">
        <f>LEFT(N3655,FIND("/",N3655)-1)</f>
        <v>games</v>
      </c>
      <c r="R3655" t="str">
        <f>RIGHT(N3655,LEN(N3655)-FIND("/",N3655))</f>
        <v>video games</v>
      </c>
      <c r="S3655" s="10">
        <f>(((J3655/60)/60)/24)+DATE(1970,1,1)</f>
        <v>42347.203587962969</v>
      </c>
      <c r="T3655" s="10">
        <f>(((I3655/60)/60)/24)+DATE(1970,1,1)</f>
        <v>42377.203587962969</v>
      </c>
      <c r="U3655" s="5">
        <f>P3655/3304</f>
        <v>3.0266343825665861E-4</v>
      </c>
      <c r="V3655" s="5">
        <f>L3655/26457</f>
        <v>3.7797180330347359E-5</v>
      </c>
    </row>
    <row r="3656" spans="1:22" ht="16" x14ac:dyDescent="0.2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8283</v>
      </c>
      <c r="O3656" s="5">
        <f>E3656/D3656</f>
        <v>1E-3</v>
      </c>
      <c r="P3656" s="6">
        <f>IF(E3656=0,0,E3656/L3656)</f>
        <v>1</v>
      </c>
      <c r="Q3656" t="str">
        <f>LEFT(N3656,FIND("/",N3656)-1)</f>
        <v>games</v>
      </c>
      <c r="R3656" t="str">
        <f>RIGHT(N3656,LEN(N3656)-FIND("/",N3656))</f>
        <v>mobile games</v>
      </c>
      <c r="S3656" s="10">
        <f>(((J3656/60)/60)/24)+DATE(1970,1,1)</f>
        <v>41828.649502314816</v>
      </c>
      <c r="T3656" s="10">
        <f>(((I3656/60)/60)/24)+DATE(1970,1,1)</f>
        <v>41858.649502314816</v>
      </c>
      <c r="U3656" s="5">
        <f>P3656/3304</f>
        <v>3.0266343825665861E-4</v>
      </c>
      <c r="V3656" s="5">
        <f>L3656/26457</f>
        <v>3.7797180330347359E-5</v>
      </c>
    </row>
    <row r="3657" spans="1:22" ht="48" x14ac:dyDescent="0.2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8283</v>
      </c>
      <c r="O3657" s="5">
        <f>E3657/D3657</f>
        <v>4.0000000000000003E-5</v>
      </c>
      <c r="P3657" s="6">
        <f>IF(E3657=0,0,E3657/L3657)</f>
        <v>1</v>
      </c>
      <c r="Q3657" t="str">
        <f>LEFT(N3657,FIND("/",N3657)-1)</f>
        <v>games</v>
      </c>
      <c r="R3657" t="str">
        <f>RIGHT(N3657,LEN(N3657)-FIND("/",N3657))</f>
        <v>mobile games</v>
      </c>
      <c r="S3657" s="10">
        <f>(((J3657/60)/60)/24)+DATE(1970,1,1)</f>
        <v>41958.285046296296</v>
      </c>
      <c r="T3657" s="10">
        <f>(((I3657/60)/60)/24)+DATE(1970,1,1)</f>
        <v>41972.189583333333</v>
      </c>
      <c r="U3657" s="5">
        <f>P3657/3304</f>
        <v>3.0266343825665861E-4</v>
      </c>
      <c r="V3657" s="5">
        <f>L3657/26457</f>
        <v>3.7797180330347359E-5</v>
      </c>
    </row>
    <row r="3658" spans="1:22" ht="48" x14ac:dyDescent="0.2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8273</v>
      </c>
      <c r="O3658" s="5">
        <f>E3658/D3658</f>
        <v>1.3333333333333333E-5</v>
      </c>
      <c r="P3658" s="6">
        <f>IF(E3658=0,0,E3658/L3658)</f>
        <v>1</v>
      </c>
      <c r="Q3658" t="str">
        <f>LEFT(N3658,FIND("/",N3658)-1)</f>
        <v>technology</v>
      </c>
      <c r="R3658" t="str">
        <f>RIGHT(N3658,LEN(N3658)-FIND("/",N3658))</f>
        <v>wearables</v>
      </c>
      <c r="S3658" s="10">
        <f>(((J3658/60)/60)/24)+DATE(1970,1,1)</f>
        <v>42393.961909722217</v>
      </c>
      <c r="T3658" s="10">
        <f>(((I3658/60)/60)/24)+DATE(1970,1,1)</f>
        <v>42428.961909722217</v>
      </c>
      <c r="U3658" s="5">
        <f>P3658/3304</f>
        <v>3.0266343825665861E-4</v>
      </c>
      <c r="V3658" s="5">
        <f>L3658/26457</f>
        <v>3.7797180330347359E-5</v>
      </c>
    </row>
    <row r="3659" spans="1:22" ht="48" x14ac:dyDescent="0.2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8287</v>
      </c>
      <c r="O3659" s="5">
        <f>E3659/D3659</f>
        <v>1.6666666666666666E-4</v>
      </c>
      <c r="P3659" s="6">
        <f>IF(E3659=0,0,E3659/L3659)</f>
        <v>1</v>
      </c>
      <c r="Q3659" t="str">
        <f>LEFT(N3659,FIND("/",N3659)-1)</f>
        <v>publishing</v>
      </c>
      <c r="R3659" t="str">
        <f>RIGHT(N3659,LEN(N3659)-FIND("/",N3659))</f>
        <v>translations</v>
      </c>
      <c r="S3659" s="10">
        <f>(((J3659/60)/60)/24)+DATE(1970,1,1)</f>
        <v>42479.318518518514</v>
      </c>
      <c r="T3659" s="10">
        <f>(((I3659/60)/60)/24)+DATE(1970,1,1)</f>
        <v>42524.318518518514</v>
      </c>
      <c r="U3659" s="5">
        <f>P3659/3304</f>
        <v>3.0266343825665861E-4</v>
      </c>
      <c r="V3659" s="5">
        <f>L3659/26457</f>
        <v>3.7797180330347359E-5</v>
      </c>
    </row>
    <row r="3660" spans="1:22" ht="48" x14ac:dyDescent="0.2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8287</v>
      </c>
      <c r="O3660" s="5">
        <f>E3660/D3660</f>
        <v>2E-3</v>
      </c>
      <c r="P3660" s="6">
        <f>IF(E3660=0,0,E3660/L3660)</f>
        <v>1</v>
      </c>
      <c r="Q3660" t="str">
        <f>LEFT(N3660,FIND("/",N3660)-1)</f>
        <v>publishing</v>
      </c>
      <c r="R3660" t="str">
        <f>RIGHT(N3660,LEN(N3660)-FIND("/",N3660))</f>
        <v>translations</v>
      </c>
      <c r="S3660" s="10">
        <f>(((J3660/60)/60)/24)+DATE(1970,1,1)</f>
        <v>42708.25309027778</v>
      </c>
      <c r="T3660" s="10">
        <f>(((I3660/60)/60)/24)+DATE(1970,1,1)</f>
        <v>42738.25309027778</v>
      </c>
      <c r="U3660" s="5">
        <f>P3660/3304</f>
        <v>3.0266343825665861E-4</v>
      </c>
      <c r="V3660" s="5">
        <f>L3660/26457</f>
        <v>3.7797180330347359E-5</v>
      </c>
    </row>
    <row r="3661" spans="1:22" ht="48" x14ac:dyDescent="0.2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8287</v>
      </c>
      <c r="O3661" s="5">
        <f>E3661/D3661</f>
        <v>7.6923076923076926E-5</v>
      </c>
      <c r="P3661" s="6">
        <f>IF(E3661=0,0,E3661/L3661)</f>
        <v>1</v>
      </c>
      <c r="Q3661" t="str">
        <f>LEFT(N3661,FIND("/",N3661)-1)</f>
        <v>publishing</v>
      </c>
      <c r="R3661" t="str">
        <f>RIGHT(N3661,LEN(N3661)-FIND("/",N3661))</f>
        <v>translations</v>
      </c>
      <c r="S3661" s="10">
        <f>(((J3661/60)/60)/24)+DATE(1970,1,1)</f>
        <v>42486.748414351852</v>
      </c>
      <c r="T3661" s="10">
        <f>(((I3661/60)/60)/24)+DATE(1970,1,1)</f>
        <v>42516.748414351852</v>
      </c>
      <c r="U3661" s="5">
        <f>P3661/3304</f>
        <v>3.0266343825665861E-4</v>
      </c>
      <c r="V3661" s="5">
        <f>L3661/26457</f>
        <v>3.7797180330347359E-5</v>
      </c>
    </row>
    <row r="3662" spans="1:22" ht="48" x14ac:dyDescent="0.2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8287</v>
      </c>
      <c r="O3662" s="5">
        <f>E3662/D3662</f>
        <v>1.0000000000000001E-5</v>
      </c>
      <c r="P3662" s="6">
        <f>IF(E3662=0,0,E3662/L3662)</f>
        <v>1</v>
      </c>
      <c r="Q3662" t="str">
        <f>LEFT(N3662,FIND("/",N3662)-1)</f>
        <v>publishing</v>
      </c>
      <c r="R3662" t="str">
        <f>RIGHT(N3662,LEN(N3662)-FIND("/",N3662))</f>
        <v>translations</v>
      </c>
      <c r="S3662" s="10">
        <f>(((J3662/60)/60)/24)+DATE(1970,1,1)</f>
        <v>42390.171261574069</v>
      </c>
      <c r="T3662" s="10">
        <f>(((I3662/60)/60)/24)+DATE(1970,1,1)</f>
        <v>42420.171261574069</v>
      </c>
      <c r="U3662" s="5">
        <f>P3662/3304</f>
        <v>3.0266343825665861E-4</v>
      </c>
      <c r="V3662" s="5">
        <f>L3662/26457</f>
        <v>3.7797180330347359E-5</v>
      </c>
    </row>
    <row r="3663" spans="1:22" ht="48" x14ac:dyDescent="0.2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5">
        <f>E3663/D3663</f>
        <v>6.666666666666667E-5</v>
      </c>
      <c r="P3663" s="6">
        <f>IF(E3663=0,0,E3663/L3663)</f>
        <v>1</v>
      </c>
      <c r="Q3663" t="str">
        <f>LEFT(N3663,FIND("/",N3663)-1)</f>
        <v>publishing</v>
      </c>
      <c r="R3663" t="str">
        <f>RIGHT(N3663,LEN(N3663)-FIND("/",N3663))</f>
        <v>fiction</v>
      </c>
      <c r="S3663" s="10">
        <f>(((J3663/60)/60)/24)+DATE(1970,1,1)</f>
        <v>41444.64261574074</v>
      </c>
      <c r="T3663" s="10">
        <f>(((I3663/60)/60)/24)+DATE(1970,1,1)</f>
        <v>41486.821527777778</v>
      </c>
      <c r="U3663" s="5">
        <f>P3663/3304</f>
        <v>3.0266343825665861E-4</v>
      </c>
      <c r="V3663" s="5">
        <f>L3663/26457</f>
        <v>3.7797180330347359E-5</v>
      </c>
    </row>
    <row r="3664" spans="1:22" ht="48" x14ac:dyDescent="0.2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8289</v>
      </c>
      <c r="O3664" s="5">
        <f>E3664/D3664</f>
        <v>3.3333333333333332E-4</v>
      </c>
      <c r="P3664" s="6">
        <f>IF(E3664=0,0,E3664/L3664)</f>
        <v>1</v>
      </c>
      <c r="Q3664" t="str">
        <f>LEFT(N3664,FIND("/",N3664)-1)</f>
        <v>photography</v>
      </c>
      <c r="R3664" t="str">
        <f>RIGHT(N3664,LEN(N3664)-FIND("/",N3664))</f>
        <v>nature</v>
      </c>
      <c r="S3664" s="10">
        <f>(((J3664/60)/60)/24)+DATE(1970,1,1)</f>
        <v>42031.884652777779</v>
      </c>
      <c r="T3664" s="10">
        <f>(((I3664/60)/60)/24)+DATE(1970,1,1)</f>
        <v>42065.886111111111</v>
      </c>
      <c r="U3664" s="5">
        <f>P3664/3304</f>
        <v>3.0266343825665861E-4</v>
      </c>
      <c r="V3664" s="5">
        <f>L3664/26457</f>
        <v>3.7797180330347359E-5</v>
      </c>
    </row>
    <row r="3665" spans="1:22" ht="48" x14ac:dyDescent="0.2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5">
        <f>E3665/D3665</f>
        <v>1.3333333333333334E-4</v>
      </c>
      <c r="P3665" s="6">
        <f>IF(E3665=0,0,E3665/L3665)</f>
        <v>1</v>
      </c>
      <c r="Q3665" t="str">
        <f>LEFT(N3665,FIND("/",N3665)-1)</f>
        <v>photography</v>
      </c>
      <c r="R3665" t="str">
        <f>RIGHT(N3665,LEN(N3665)-FIND("/",N3665))</f>
        <v>places</v>
      </c>
      <c r="S3665" s="10">
        <f>(((J3665/60)/60)/24)+DATE(1970,1,1)</f>
        <v>41956.950983796298</v>
      </c>
      <c r="T3665" s="10">
        <f>(((I3665/60)/60)/24)+DATE(1970,1,1)</f>
        <v>41986.950983796298</v>
      </c>
      <c r="U3665" s="5">
        <f>P3665/3304</f>
        <v>3.0266343825665861E-4</v>
      </c>
      <c r="V3665" s="5">
        <f>L3665/26457</f>
        <v>3.7797180330347359E-5</v>
      </c>
    </row>
    <row r="3666" spans="1:22" ht="48" x14ac:dyDescent="0.2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s="5">
        <f>E3666/D3666</f>
        <v>1.25E-3</v>
      </c>
      <c r="P3666" s="6">
        <f>IF(E3666=0,0,E3666/L3666)</f>
        <v>1</v>
      </c>
      <c r="Q3666" t="str">
        <f>LEFT(N3666,FIND("/",N3666)-1)</f>
        <v>photography</v>
      </c>
      <c r="R3666" t="str">
        <f>RIGHT(N3666,LEN(N3666)-FIND("/",N3666))</f>
        <v>places</v>
      </c>
      <c r="S3666" s="10">
        <f>(((J3666/60)/60)/24)+DATE(1970,1,1)</f>
        <v>42151.667337962965</v>
      </c>
      <c r="T3666" s="10">
        <f>(((I3666/60)/60)/24)+DATE(1970,1,1)</f>
        <v>42211.667337962965</v>
      </c>
      <c r="U3666" s="5">
        <f>P3666/3304</f>
        <v>3.0266343825665861E-4</v>
      </c>
      <c r="V3666" s="5">
        <f>L3666/26457</f>
        <v>3.7797180330347359E-5</v>
      </c>
    </row>
    <row r="3667" spans="1:22" ht="16" x14ac:dyDescent="0.2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8293</v>
      </c>
      <c r="O3667" s="5">
        <f>E3667/D3667</f>
        <v>6.0606060606060605E-5</v>
      </c>
      <c r="P3667" s="6">
        <f>IF(E3667=0,0,E3667/L3667)</f>
        <v>1</v>
      </c>
      <c r="Q3667" t="str">
        <f>LEFT(N3667,FIND("/",N3667)-1)</f>
        <v>music</v>
      </c>
      <c r="R3667" t="str">
        <f>RIGHT(N3667,LEN(N3667)-FIND("/",N3667))</f>
        <v>faith</v>
      </c>
      <c r="S3667" s="10">
        <f>(((J3667/60)/60)/24)+DATE(1970,1,1)</f>
        <v>42063.869791666672</v>
      </c>
      <c r="T3667" s="10">
        <f>(((I3667/60)/60)/24)+DATE(1970,1,1)</f>
        <v>42093.828125</v>
      </c>
      <c r="U3667" s="5">
        <f>P3667/3304</f>
        <v>3.0266343825665861E-4</v>
      </c>
      <c r="V3667" s="5">
        <f>L3667/26457</f>
        <v>3.7797180330347359E-5</v>
      </c>
    </row>
    <row r="3668" spans="1:22" ht="48" x14ac:dyDescent="0.2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8293</v>
      </c>
      <c r="O3668" s="5">
        <f>E3668/D3668</f>
        <v>3.4722222222222224E-4</v>
      </c>
      <c r="P3668" s="6">
        <f>IF(E3668=0,0,E3668/L3668)</f>
        <v>1</v>
      </c>
      <c r="Q3668" t="str">
        <f>LEFT(N3668,FIND("/",N3668)-1)</f>
        <v>music</v>
      </c>
      <c r="R3668" t="str">
        <f>RIGHT(N3668,LEN(N3668)-FIND("/",N3668))</f>
        <v>faith</v>
      </c>
      <c r="S3668" s="10">
        <f>(((J3668/60)/60)/24)+DATE(1970,1,1)</f>
        <v>42425.960983796293</v>
      </c>
      <c r="T3668" s="10">
        <f>(((I3668/60)/60)/24)+DATE(1970,1,1)</f>
        <v>42463.006944444445</v>
      </c>
      <c r="U3668" s="5">
        <f>P3668/3304</f>
        <v>3.0266343825665861E-4</v>
      </c>
      <c r="V3668" s="5">
        <f>L3668/26457</f>
        <v>3.7797180330347359E-5</v>
      </c>
    </row>
    <row r="3669" spans="1:22" ht="48" x14ac:dyDescent="0.2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8293</v>
      </c>
      <c r="O3669" s="5">
        <f>E3669/D3669</f>
        <v>3.3333333333333332E-4</v>
      </c>
      <c r="P3669" s="6">
        <f>IF(E3669=0,0,E3669/L3669)</f>
        <v>1</v>
      </c>
      <c r="Q3669" t="str">
        <f>LEFT(N3669,FIND("/",N3669)-1)</f>
        <v>music</v>
      </c>
      <c r="R3669" t="str">
        <f>RIGHT(N3669,LEN(N3669)-FIND("/",N3669))</f>
        <v>faith</v>
      </c>
      <c r="S3669" s="10">
        <f>(((J3669/60)/60)/24)+DATE(1970,1,1)</f>
        <v>42044.927974537044</v>
      </c>
      <c r="T3669" s="10">
        <f>(((I3669/60)/60)/24)+DATE(1970,1,1)</f>
        <v>42099.458333333328</v>
      </c>
      <c r="U3669" s="5">
        <f>P3669/3304</f>
        <v>3.0266343825665861E-4</v>
      </c>
      <c r="V3669" s="5">
        <f>L3669/26457</f>
        <v>3.7797180330347359E-5</v>
      </c>
    </row>
    <row r="3670" spans="1:22" ht="48" x14ac:dyDescent="0.2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8293</v>
      </c>
      <c r="O3670" s="5">
        <f>E3670/D3670</f>
        <v>2.2222222222222223E-4</v>
      </c>
      <c r="P3670" s="6">
        <f>IF(E3670=0,0,E3670/L3670)</f>
        <v>1</v>
      </c>
      <c r="Q3670" t="str">
        <f>LEFT(N3670,FIND("/",N3670)-1)</f>
        <v>music</v>
      </c>
      <c r="R3670" t="str">
        <f>RIGHT(N3670,LEN(N3670)-FIND("/",N3670))</f>
        <v>faith</v>
      </c>
      <c r="S3670" s="10">
        <f>(((J3670/60)/60)/24)+DATE(1970,1,1)</f>
        <v>42102.036527777775</v>
      </c>
      <c r="T3670" s="10">
        <f>(((I3670/60)/60)/24)+DATE(1970,1,1)</f>
        <v>42132.036527777775</v>
      </c>
      <c r="U3670" s="5">
        <f>P3670/3304</f>
        <v>3.0266343825665861E-4</v>
      </c>
      <c r="V3670" s="5">
        <f>L3670/26457</f>
        <v>3.7797180330347359E-5</v>
      </c>
    </row>
    <row r="3671" spans="1:22" ht="48" x14ac:dyDescent="0.2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8293</v>
      </c>
      <c r="O3671" s="5">
        <f>E3671/D3671</f>
        <v>1E-3</v>
      </c>
      <c r="P3671" s="6">
        <f>IF(E3671=0,0,E3671/L3671)</f>
        <v>1</v>
      </c>
      <c r="Q3671" t="str">
        <f>LEFT(N3671,FIND("/",N3671)-1)</f>
        <v>music</v>
      </c>
      <c r="R3671" t="str">
        <f>RIGHT(N3671,LEN(N3671)-FIND("/",N3671))</f>
        <v>faith</v>
      </c>
      <c r="S3671" s="10">
        <f>(((J3671/60)/60)/24)+DATE(1970,1,1)</f>
        <v>42435.874212962968</v>
      </c>
      <c r="T3671" s="10">
        <f>(((I3671/60)/60)/24)+DATE(1970,1,1)</f>
        <v>42494.832546296297</v>
      </c>
      <c r="U3671" s="5">
        <f>P3671/3304</f>
        <v>3.0266343825665861E-4</v>
      </c>
      <c r="V3671" s="5">
        <f>L3671/26457</f>
        <v>3.7797180330347359E-5</v>
      </c>
    </row>
    <row r="3672" spans="1:22" ht="48" x14ac:dyDescent="0.2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8296</v>
      </c>
      <c r="O3672" s="5">
        <f>E3672/D3672</f>
        <v>5.0000000000000001E-4</v>
      </c>
      <c r="P3672" s="6">
        <f>IF(E3672=0,0,E3672/L3672)</f>
        <v>1</v>
      </c>
      <c r="Q3672" t="str">
        <f>LEFT(N3672,FIND("/",N3672)-1)</f>
        <v>photography</v>
      </c>
      <c r="R3672" t="str">
        <f>RIGHT(N3672,LEN(N3672)-FIND("/",N3672))</f>
        <v>people</v>
      </c>
      <c r="S3672" s="10">
        <f>(((J3672/60)/60)/24)+DATE(1970,1,1)</f>
        <v>42413.433831018512</v>
      </c>
      <c r="T3672" s="10">
        <f>(((I3672/60)/60)/24)+DATE(1970,1,1)</f>
        <v>42443.392164351855</v>
      </c>
      <c r="U3672" s="5">
        <f>P3672/3304</f>
        <v>3.0266343825665861E-4</v>
      </c>
      <c r="V3672" s="5">
        <f>L3672/26457</f>
        <v>3.7797180330347359E-5</v>
      </c>
    </row>
    <row r="3673" spans="1:22" ht="48" x14ac:dyDescent="0.2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8282</v>
      </c>
      <c r="O3673" s="5">
        <f>E3673/D3673</f>
        <v>2.0000000000000001E-4</v>
      </c>
      <c r="P3673" s="6">
        <f>IF(E3673=0,0,E3673/L3673)</f>
        <v>1</v>
      </c>
      <c r="Q3673" t="str">
        <f>LEFT(N3673,FIND("/",N3673)-1)</f>
        <v>games</v>
      </c>
      <c r="R3673" t="str">
        <f>RIGHT(N3673,LEN(N3673)-FIND("/",N3673))</f>
        <v>video games</v>
      </c>
      <c r="S3673" s="10">
        <f>(((J3673/60)/60)/24)+DATE(1970,1,1)</f>
        <v>42397.679513888885</v>
      </c>
      <c r="T3673" s="10">
        <f>(((I3673/60)/60)/24)+DATE(1970,1,1)</f>
        <v>42411.679513888885</v>
      </c>
      <c r="U3673" s="5">
        <f>P3673/3304</f>
        <v>3.0266343825665861E-4</v>
      </c>
      <c r="V3673" s="5">
        <f>L3673/26457</f>
        <v>3.7797180330347359E-5</v>
      </c>
    </row>
    <row r="3674" spans="1:22" ht="48" x14ac:dyDescent="0.2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s="5">
        <f>E3674/D3674</f>
        <v>1E-3</v>
      </c>
      <c r="P3674" s="6">
        <f>IF(E3674=0,0,E3674/L3674)</f>
        <v>1</v>
      </c>
      <c r="Q3674" t="str">
        <f>LEFT(N3674,FIND("/",N3674)-1)</f>
        <v>technology</v>
      </c>
      <c r="R3674" t="str">
        <f>RIGHT(N3674,LEN(N3674)-FIND("/",N3674))</f>
        <v>web</v>
      </c>
      <c r="S3674" s="10">
        <f>(((J3674/60)/60)/24)+DATE(1970,1,1)</f>
        <v>42515.727650462963</v>
      </c>
      <c r="T3674" s="10">
        <f>(((I3674/60)/60)/24)+DATE(1970,1,1)</f>
        <v>42545.727650462963</v>
      </c>
      <c r="U3674" s="5">
        <f>P3674/3304</f>
        <v>3.0266343825665861E-4</v>
      </c>
      <c r="V3674" s="5">
        <f>L3674/26457</f>
        <v>3.7797180330347359E-5</v>
      </c>
    </row>
    <row r="3675" spans="1:22" ht="32" x14ac:dyDescent="0.2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8284</v>
      </c>
      <c r="O3675" s="5">
        <f>E3675/D3675</f>
        <v>1.6666666666666666E-4</v>
      </c>
      <c r="P3675" s="6">
        <f>IF(E3675=0,0,E3675/L3675)</f>
        <v>1</v>
      </c>
      <c r="Q3675" t="str">
        <f>LEFT(N3675,FIND("/",N3675)-1)</f>
        <v>food</v>
      </c>
      <c r="R3675" t="str">
        <f>RIGHT(N3675,LEN(N3675)-FIND("/",N3675))</f>
        <v>food trucks</v>
      </c>
      <c r="S3675" s="10">
        <f>(((J3675/60)/60)/24)+DATE(1970,1,1)</f>
        <v>42026.687453703707</v>
      </c>
      <c r="T3675" s="10">
        <f>(((I3675/60)/60)/24)+DATE(1970,1,1)</f>
        <v>42056.687453703707</v>
      </c>
      <c r="U3675" s="5">
        <f>P3675/3304</f>
        <v>3.0266343825665861E-4</v>
      </c>
      <c r="V3675" s="5">
        <f>L3675/26457</f>
        <v>3.7797180330347359E-5</v>
      </c>
    </row>
    <row r="3676" spans="1:22" ht="32" x14ac:dyDescent="0.2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5">
        <f>E3676/D3676</f>
        <v>2E-3</v>
      </c>
      <c r="P3676" s="6">
        <f>IF(E3676=0,0,E3676/L3676)</f>
        <v>1</v>
      </c>
      <c r="Q3676" t="str">
        <f>LEFT(N3676,FIND("/",N3676)-1)</f>
        <v>food</v>
      </c>
      <c r="R3676" t="str">
        <f>RIGHT(N3676,LEN(N3676)-FIND("/",N3676))</f>
        <v>food trucks</v>
      </c>
      <c r="S3676" s="10">
        <f>(((J3676/60)/60)/24)+DATE(1970,1,1)</f>
        <v>42044.724953703699</v>
      </c>
      <c r="T3676" s="10">
        <f>(((I3676/60)/60)/24)+DATE(1970,1,1)</f>
        <v>42074.683287037042</v>
      </c>
      <c r="U3676" s="5">
        <f>P3676/3304</f>
        <v>3.0266343825665861E-4</v>
      </c>
      <c r="V3676" s="5">
        <f>L3676/26457</f>
        <v>3.7797180330347359E-5</v>
      </c>
    </row>
    <row r="3677" spans="1:22" ht="48" x14ac:dyDescent="0.2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8284</v>
      </c>
      <c r="O3677" s="5">
        <f>E3677/D3677</f>
        <v>2.8571428571428574E-4</v>
      </c>
      <c r="P3677" s="6">
        <f>IF(E3677=0,0,E3677/L3677)</f>
        <v>1</v>
      </c>
      <c r="Q3677" t="str">
        <f>LEFT(N3677,FIND("/",N3677)-1)</f>
        <v>food</v>
      </c>
      <c r="R3677" t="str">
        <f>RIGHT(N3677,LEN(N3677)-FIND("/",N3677))</f>
        <v>food trucks</v>
      </c>
      <c r="S3677" s="10">
        <f>(((J3677/60)/60)/24)+DATE(1970,1,1)</f>
        <v>42502.913761574076</v>
      </c>
      <c r="T3677" s="10">
        <f>(((I3677/60)/60)/24)+DATE(1970,1,1)</f>
        <v>42517.919444444444</v>
      </c>
      <c r="U3677" s="5">
        <f>P3677/3304</f>
        <v>3.0266343825665861E-4</v>
      </c>
      <c r="V3677" s="5">
        <f>L3677/26457</f>
        <v>3.7797180330347359E-5</v>
      </c>
    </row>
    <row r="3678" spans="1:22" ht="32" x14ac:dyDescent="0.2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8284</v>
      </c>
      <c r="O3678" s="5">
        <f>E3678/D3678</f>
        <v>2.0000000000000002E-5</v>
      </c>
      <c r="P3678" s="6">
        <f>IF(E3678=0,0,E3678/L3678)</f>
        <v>1</v>
      </c>
      <c r="Q3678" t="str">
        <f>LEFT(N3678,FIND("/",N3678)-1)</f>
        <v>food</v>
      </c>
      <c r="R3678" t="str">
        <f>RIGHT(N3678,LEN(N3678)-FIND("/",N3678))</f>
        <v>food trucks</v>
      </c>
      <c r="S3678" s="10">
        <f>(((J3678/60)/60)/24)+DATE(1970,1,1)</f>
        <v>42412.318668981476</v>
      </c>
      <c r="T3678" s="10">
        <f>(((I3678/60)/60)/24)+DATE(1970,1,1)</f>
        <v>42452.277002314819</v>
      </c>
      <c r="U3678" s="5">
        <f>P3678/3304</f>
        <v>3.0266343825665861E-4</v>
      </c>
      <c r="V3678" s="5">
        <f>L3678/26457</f>
        <v>3.7797180330347359E-5</v>
      </c>
    </row>
    <row r="3679" spans="1:22" ht="32" x14ac:dyDescent="0.2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8284</v>
      </c>
      <c r="O3679" s="5">
        <f>E3679/D3679</f>
        <v>2.8571428571428571E-5</v>
      </c>
      <c r="P3679" s="6">
        <f>IF(E3679=0,0,E3679/L3679)</f>
        <v>1</v>
      </c>
      <c r="Q3679" t="str">
        <f>LEFT(N3679,FIND("/",N3679)-1)</f>
        <v>food</v>
      </c>
      <c r="R3679" t="str">
        <f>RIGHT(N3679,LEN(N3679)-FIND("/",N3679))</f>
        <v>food trucks</v>
      </c>
      <c r="S3679" s="10">
        <f>(((J3679/60)/60)/24)+DATE(1970,1,1)</f>
        <v>42045.784155092595</v>
      </c>
      <c r="T3679" s="10">
        <f>(((I3679/60)/60)/24)+DATE(1970,1,1)</f>
        <v>42075.742488425924</v>
      </c>
      <c r="U3679" s="5">
        <f>P3679/3304</f>
        <v>3.0266343825665861E-4</v>
      </c>
      <c r="V3679" s="5">
        <f>L3679/26457</f>
        <v>3.7797180330347359E-5</v>
      </c>
    </row>
    <row r="3680" spans="1:22" ht="32" x14ac:dyDescent="0.2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8284</v>
      </c>
      <c r="O3680" s="5">
        <f>E3680/D3680</f>
        <v>1.1111111111111112E-5</v>
      </c>
      <c r="P3680" s="6">
        <f>IF(E3680=0,0,E3680/L3680)</f>
        <v>1</v>
      </c>
      <c r="Q3680" t="str">
        <f>LEFT(N3680,FIND("/",N3680)-1)</f>
        <v>food</v>
      </c>
      <c r="R3680" t="str">
        <f>RIGHT(N3680,LEN(N3680)-FIND("/",N3680))</f>
        <v>food trucks</v>
      </c>
      <c r="S3680" s="10">
        <f>(((J3680/60)/60)/24)+DATE(1970,1,1)</f>
        <v>42642.988819444443</v>
      </c>
      <c r="T3680" s="10">
        <f>(((I3680/60)/60)/24)+DATE(1970,1,1)</f>
        <v>42672.988819444443</v>
      </c>
      <c r="U3680" s="5">
        <f>P3680/3304</f>
        <v>3.0266343825665861E-4</v>
      </c>
      <c r="V3680" s="5">
        <f>L3680/26457</f>
        <v>3.7797180330347359E-5</v>
      </c>
    </row>
    <row r="3681" spans="1:22" ht="48" x14ac:dyDescent="0.2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8284</v>
      </c>
      <c r="O3681" s="5">
        <f>E3681/D3681</f>
        <v>1.2500000000000001E-5</v>
      </c>
      <c r="P3681" s="6">
        <f>IF(E3681=0,0,E3681/L3681)</f>
        <v>1</v>
      </c>
      <c r="Q3681" t="str">
        <f>LEFT(N3681,FIND("/",N3681)-1)</f>
        <v>food</v>
      </c>
      <c r="R3681" t="str">
        <f>RIGHT(N3681,LEN(N3681)-FIND("/",N3681))</f>
        <v>food trucks</v>
      </c>
      <c r="S3681" s="10">
        <f>(((J3681/60)/60)/24)+DATE(1970,1,1)</f>
        <v>41828.967916666668</v>
      </c>
      <c r="T3681" s="10">
        <f>(((I3681/60)/60)/24)+DATE(1970,1,1)</f>
        <v>41858.967916666668</v>
      </c>
      <c r="U3681" s="5">
        <f>P3681/3304</f>
        <v>3.0266343825665861E-4</v>
      </c>
      <c r="V3681" s="5">
        <f>L3681/26457</f>
        <v>3.7797180330347359E-5</v>
      </c>
    </row>
    <row r="3682" spans="1:22" ht="48" x14ac:dyDescent="0.2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8284</v>
      </c>
      <c r="O3682" s="5">
        <f>E3682/D3682</f>
        <v>2.8571428571428571E-5</v>
      </c>
      <c r="P3682" s="6">
        <f>IF(E3682=0,0,E3682/L3682)</f>
        <v>1</v>
      </c>
      <c r="Q3682" t="str">
        <f>LEFT(N3682,FIND("/",N3682)-1)</f>
        <v>food</v>
      </c>
      <c r="R3682" t="str">
        <f>RIGHT(N3682,LEN(N3682)-FIND("/",N3682))</f>
        <v>food trucks</v>
      </c>
      <c r="S3682" s="10">
        <f>(((J3682/60)/60)/24)+DATE(1970,1,1)</f>
        <v>42551.961689814809</v>
      </c>
      <c r="T3682" s="10">
        <f>(((I3682/60)/60)/24)+DATE(1970,1,1)</f>
        <v>42581.961689814809</v>
      </c>
      <c r="U3682" s="5">
        <f>P3682/3304</f>
        <v>3.0266343825665861E-4</v>
      </c>
      <c r="V3682" s="5">
        <f>L3682/26457</f>
        <v>3.7797180330347359E-5</v>
      </c>
    </row>
    <row r="3683" spans="1:22" ht="48" x14ac:dyDescent="0.2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8284</v>
      </c>
      <c r="O3683" s="5">
        <f>E3683/D3683</f>
        <v>3.3333333333333335E-5</v>
      </c>
      <c r="P3683" s="6">
        <f>IF(E3683=0,0,E3683/L3683)</f>
        <v>1</v>
      </c>
      <c r="Q3683" t="str">
        <f>LEFT(N3683,FIND("/",N3683)-1)</f>
        <v>food</v>
      </c>
      <c r="R3683" t="str">
        <f>RIGHT(N3683,LEN(N3683)-FIND("/",N3683))</f>
        <v>food trucks</v>
      </c>
      <c r="S3683" s="10">
        <f>(((J3683/60)/60)/24)+DATE(1970,1,1)</f>
        <v>41878.140497685185</v>
      </c>
      <c r="T3683" s="10">
        <f>(((I3683/60)/60)/24)+DATE(1970,1,1)</f>
        <v>41908.140497685185</v>
      </c>
      <c r="U3683" s="5">
        <f>P3683/3304</f>
        <v>3.0266343825665861E-4</v>
      </c>
      <c r="V3683" s="5">
        <f>L3683/26457</f>
        <v>3.7797180330347359E-5</v>
      </c>
    </row>
    <row r="3684" spans="1:22" ht="48" x14ac:dyDescent="0.2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8304</v>
      </c>
      <c r="O3684" s="5">
        <f>E3684/D3684</f>
        <v>1.8867924528301887E-3</v>
      </c>
      <c r="P3684" s="6">
        <f>IF(E3684=0,0,E3684/L3684)</f>
        <v>1</v>
      </c>
      <c r="Q3684" t="str">
        <f>LEFT(N3684,FIND("/",N3684)-1)</f>
        <v>publishing</v>
      </c>
      <c r="R3684" t="str">
        <f>RIGHT(N3684,LEN(N3684)-FIND("/",N3684))</f>
        <v>children's books</v>
      </c>
      <c r="S3684" s="10">
        <f>(((J3684/60)/60)/24)+DATE(1970,1,1)</f>
        <v>42474.86482638889</v>
      </c>
      <c r="T3684" s="10">
        <f>(((I3684/60)/60)/24)+DATE(1970,1,1)</f>
        <v>42484.86482638889</v>
      </c>
      <c r="U3684" s="5">
        <f>P3684/3304</f>
        <v>3.0266343825665861E-4</v>
      </c>
      <c r="V3684" s="5">
        <f>L3684/26457</f>
        <v>3.7797180330347359E-5</v>
      </c>
    </row>
    <row r="3685" spans="1:22" ht="48" x14ac:dyDescent="0.2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8271</v>
      </c>
      <c r="O3685" s="5">
        <f>E3685/D3685</f>
        <v>3.3333333333333335E-5</v>
      </c>
      <c r="P3685" s="6">
        <f>IF(E3685=0,0,E3685/L3685)</f>
        <v>1</v>
      </c>
      <c r="Q3685" t="str">
        <f>LEFT(N3685,FIND("/",N3685)-1)</f>
        <v>theater</v>
      </c>
      <c r="R3685" t="str">
        <f>RIGHT(N3685,LEN(N3685)-FIND("/",N3685))</f>
        <v>plays</v>
      </c>
      <c r="S3685" s="10">
        <f>(((J3685/60)/60)/24)+DATE(1970,1,1)</f>
        <v>42107.841284722221</v>
      </c>
      <c r="T3685" s="10">
        <f>(((I3685/60)/60)/24)+DATE(1970,1,1)</f>
        <v>42167.841284722221</v>
      </c>
      <c r="U3685" s="5">
        <f>P3685/3304</f>
        <v>3.0266343825665861E-4</v>
      </c>
      <c r="V3685" s="5">
        <f>L3685/26457</f>
        <v>3.7797180330347359E-5</v>
      </c>
    </row>
    <row r="3686" spans="1:22" ht="32" x14ac:dyDescent="0.2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5">
        <f>E3686/D3686</f>
        <v>4.0000000000000003E-5</v>
      </c>
      <c r="P3686" s="6">
        <f>IF(E3686=0,0,E3686/L3686)</f>
        <v>1</v>
      </c>
      <c r="Q3686" t="str">
        <f>LEFT(N3686,FIND("/",N3686)-1)</f>
        <v>theater</v>
      </c>
      <c r="R3686" t="str">
        <f>RIGHT(N3686,LEN(N3686)-FIND("/",N3686))</f>
        <v>plays</v>
      </c>
      <c r="S3686" s="10">
        <f>(((J3686/60)/60)/24)+DATE(1970,1,1)</f>
        <v>42017.907337962963</v>
      </c>
      <c r="T3686" s="10">
        <f>(((I3686/60)/60)/24)+DATE(1970,1,1)</f>
        <v>42077.865671296298</v>
      </c>
      <c r="U3686" s="5">
        <f>P3686/3304</f>
        <v>3.0266343825665861E-4</v>
      </c>
      <c r="V3686" s="5">
        <f>L3686/26457</f>
        <v>3.7797180330347359E-5</v>
      </c>
    </row>
    <row r="3687" spans="1:22" ht="48" x14ac:dyDescent="0.2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5">
        <f>E3687/D3687</f>
        <v>4.0000000000000003E-5</v>
      </c>
      <c r="P3687" s="6">
        <f>IF(E3687=0,0,E3687/L3687)</f>
        <v>1</v>
      </c>
      <c r="Q3687" t="str">
        <f>LEFT(N3687,FIND("/",N3687)-1)</f>
        <v>theater</v>
      </c>
      <c r="R3687" t="str">
        <f>RIGHT(N3687,LEN(N3687)-FIND("/",N3687))</f>
        <v>spaces</v>
      </c>
      <c r="S3687" s="10">
        <f>(((J3687/60)/60)/24)+DATE(1970,1,1)</f>
        <v>42034.960127314815</v>
      </c>
      <c r="T3687" s="10">
        <f>(((I3687/60)/60)/24)+DATE(1970,1,1)</f>
        <v>42064.960127314815</v>
      </c>
      <c r="U3687" s="5">
        <f>P3687/3304</f>
        <v>3.0266343825665861E-4</v>
      </c>
      <c r="V3687" s="5">
        <f>L3687/26457</f>
        <v>3.7797180330347359E-5</v>
      </c>
    </row>
    <row r="3688" spans="1:22" ht="48" x14ac:dyDescent="0.2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5">
        <f>E3688/D3688</f>
        <v>5.0000000000000002E-5</v>
      </c>
      <c r="P3688" s="6">
        <f>IF(E3688=0,0,E3688/L3688)</f>
        <v>1</v>
      </c>
      <c r="Q3688" t="str">
        <f>LEFT(N3688,FIND("/",N3688)-1)</f>
        <v>theater</v>
      </c>
      <c r="R3688" t="str">
        <f>RIGHT(N3688,LEN(N3688)-FIND("/",N3688))</f>
        <v>spaces</v>
      </c>
      <c r="S3688" s="10">
        <f>(((J3688/60)/60)/24)+DATE(1970,1,1)</f>
        <v>41953.95821759259</v>
      </c>
      <c r="T3688" s="10">
        <f>(((I3688/60)/60)/24)+DATE(1970,1,1)</f>
        <v>42013.95821759259</v>
      </c>
      <c r="U3688" s="5">
        <f>P3688/3304</f>
        <v>3.0266343825665861E-4</v>
      </c>
      <c r="V3688" s="5">
        <f>L3688/26457</f>
        <v>3.7797180330347359E-5</v>
      </c>
    </row>
    <row r="3689" spans="1:22" ht="48" x14ac:dyDescent="0.2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5">
        <f>E3689/D3689</f>
        <v>1E-3</v>
      </c>
      <c r="P3689" s="6">
        <f>IF(E3689=0,0,E3689/L3689)</f>
        <v>1</v>
      </c>
      <c r="Q3689" t="str">
        <f>LEFT(N3689,FIND("/",N3689)-1)</f>
        <v>theater</v>
      </c>
      <c r="R3689" t="str">
        <f>RIGHT(N3689,LEN(N3689)-FIND("/",N3689))</f>
        <v>spaces</v>
      </c>
      <c r="S3689" s="10">
        <f>(((J3689/60)/60)/24)+DATE(1970,1,1)</f>
        <v>42509.374537037031</v>
      </c>
      <c r="T3689" s="10">
        <f>(((I3689/60)/60)/24)+DATE(1970,1,1)</f>
        <v>42517.55</v>
      </c>
      <c r="U3689" s="5">
        <f>P3689/3304</f>
        <v>3.0266343825665861E-4</v>
      </c>
      <c r="V3689" s="5">
        <f>L3689/26457</f>
        <v>3.7797180330347359E-5</v>
      </c>
    </row>
    <row r="3690" spans="1:22" ht="48" x14ac:dyDescent="0.2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5">
        <f>E3690/D3690</f>
        <v>2.0000000000000002E-5</v>
      </c>
      <c r="P3690" s="6">
        <f>IF(E3690=0,0,E3690/L3690)</f>
        <v>1</v>
      </c>
      <c r="Q3690" t="str">
        <f>LEFT(N3690,FIND("/",N3690)-1)</f>
        <v>theater</v>
      </c>
      <c r="R3690" t="str">
        <f>RIGHT(N3690,LEN(N3690)-FIND("/",N3690))</f>
        <v>musical</v>
      </c>
      <c r="S3690" s="10">
        <f>(((J3690/60)/60)/24)+DATE(1970,1,1)</f>
        <v>42460.320613425924</v>
      </c>
      <c r="T3690" s="10">
        <f>(((I3690/60)/60)/24)+DATE(1970,1,1)</f>
        <v>42490.231944444444</v>
      </c>
      <c r="U3690" s="5">
        <f>P3690/3304</f>
        <v>3.0266343825665861E-4</v>
      </c>
      <c r="V3690" s="5">
        <f>L3690/26457</f>
        <v>3.7797180330347359E-5</v>
      </c>
    </row>
    <row r="3691" spans="1:22" ht="48" x14ac:dyDescent="0.2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5">
        <f>E3691/D3691</f>
        <v>3.3333333333333332E-4</v>
      </c>
      <c r="P3691" s="6">
        <f>IF(E3691=0,0,E3691/L3691)</f>
        <v>1</v>
      </c>
      <c r="Q3691" t="str">
        <f>LEFT(N3691,FIND("/",N3691)-1)</f>
        <v>theater</v>
      </c>
      <c r="R3691" t="str">
        <f>RIGHT(N3691,LEN(N3691)-FIND("/",N3691))</f>
        <v>musical</v>
      </c>
      <c r="S3691" s="10">
        <f>(((J3691/60)/60)/24)+DATE(1970,1,1)</f>
        <v>41942.84710648148</v>
      </c>
      <c r="T3691" s="10">
        <f>(((I3691/60)/60)/24)+DATE(1970,1,1)</f>
        <v>41972.888773148152</v>
      </c>
      <c r="U3691" s="5">
        <f>P3691/3304</f>
        <v>3.0266343825665861E-4</v>
      </c>
      <c r="V3691" s="5">
        <f>L3691/26457</f>
        <v>3.7797180330347359E-5</v>
      </c>
    </row>
    <row r="3692" spans="1:22" ht="48" x14ac:dyDescent="0.2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5">
        <f>E3692/D3692</f>
        <v>4.0000000000000003E-5</v>
      </c>
      <c r="P3692" s="6">
        <f>IF(E3692=0,0,E3692/L3692)</f>
        <v>1</v>
      </c>
      <c r="Q3692" t="str">
        <f>LEFT(N3692,FIND("/",N3692)-1)</f>
        <v>theater</v>
      </c>
      <c r="R3692" t="str">
        <f>RIGHT(N3692,LEN(N3692)-FIND("/",N3692))</f>
        <v>musical</v>
      </c>
      <c r="S3692" s="10">
        <f>(((J3692/60)/60)/24)+DATE(1970,1,1)</f>
        <v>42590.677152777775</v>
      </c>
      <c r="T3692" s="10">
        <f>(((I3692/60)/60)/24)+DATE(1970,1,1)</f>
        <v>42650.632638888885</v>
      </c>
      <c r="U3692" s="5">
        <f>P3692/3304</f>
        <v>3.0266343825665861E-4</v>
      </c>
      <c r="V3692" s="5">
        <f>L3692/26457</f>
        <v>3.7797180330347359E-5</v>
      </c>
    </row>
    <row r="3693" spans="1:22" ht="48" x14ac:dyDescent="0.2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5">
        <f>E3693/D3693</f>
        <v>1E-3</v>
      </c>
      <c r="P3693" s="6">
        <f>IF(E3693=0,0,E3693/L3693)</f>
        <v>1</v>
      </c>
      <c r="Q3693" t="str">
        <f>LEFT(N3693,FIND("/",N3693)-1)</f>
        <v>theater</v>
      </c>
      <c r="R3693" t="str">
        <f>RIGHT(N3693,LEN(N3693)-FIND("/",N3693))</f>
        <v>musical</v>
      </c>
      <c r="S3693" s="10">
        <f>(((J3693/60)/60)/24)+DATE(1970,1,1)</f>
        <v>42665.970347222217</v>
      </c>
      <c r="T3693" s="10">
        <f>(((I3693/60)/60)/24)+DATE(1970,1,1)</f>
        <v>42696.012013888889</v>
      </c>
      <c r="U3693" s="5">
        <f>P3693/3304</f>
        <v>3.0266343825665861E-4</v>
      </c>
      <c r="V3693" s="5">
        <f>L3693/26457</f>
        <v>3.7797180330347359E-5</v>
      </c>
    </row>
    <row r="3694" spans="1:22" ht="48" x14ac:dyDescent="0.2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5">
        <f>E3694/D3694</f>
        <v>4.4444444444444447E-5</v>
      </c>
      <c r="P3694" s="6">
        <f>IF(E3694=0,0,E3694/L3694)</f>
        <v>1</v>
      </c>
      <c r="Q3694" t="str">
        <f>LEFT(N3694,FIND("/",N3694)-1)</f>
        <v>theater</v>
      </c>
      <c r="R3694" t="str">
        <f>RIGHT(N3694,LEN(N3694)-FIND("/",N3694))</f>
        <v>musical</v>
      </c>
      <c r="S3694" s="10">
        <f>(((J3694/60)/60)/24)+DATE(1970,1,1)</f>
        <v>42689.029583333337</v>
      </c>
      <c r="T3694" s="10">
        <f>(((I3694/60)/60)/24)+DATE(1970,1,1)</f>
        <v>42749.029583333337</v>
      </c>
      <c r="U3694" s="5">
        <f>P3694/3304</f>
        <v>3.0266343825665861E-4</v>
      </c>
      <c r="V3694" s="5">
        <f>L3694/26457</f>
        <v>3.7797180330347359E-5</v>
      </c>
    </row>
    <row r="3695" spans="1:22" ht="48" x14ac:dyDescent="0.2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5">
        <f>E3695/D3695</f>
        <v>2.0000000000000001E-4</v>
      </c>
      <c r="P3695" s="6">
        <f>IF(E3695=0,0,E3695/L3695)</f>
        <v>1</v>
      </c>
      <c r="Q3695" t="str">
        <f>LEFT(N3695,FIND("/",N3695)-1)</f>
        <v>theater</v>
      </c>
      <c r="R3695" t="str">
        <f>RIGHT(N3695,LEN(N3695)-FIND("/",N3695))</f>
        <v>plays</v>
      </c>
      <c r="S3695" s="10">
        <f>(((J3695/60)/60)/24)+DATE(1970,1,1)</f>
        <v>42041.743090277778</v>
      </c>
      <c r="T3695" s="10">
        <f>(((I3695/60)/60)/24)+DATE(1970,1,1)</f>
        <v>42071.701423611114</v>
      </c>
      <c r="U3695" s="5">
        <f>P3695/3304</f>
        <v>3.0266343825665861E-4</v>
      </c>
      <c r="V3695" s="5">
        <f>L3695/26457</f>
        <v>3.7797180330347359E-5</v>
      </c>
    </row>
    <row r="3696" spans="1:22" ht="48" x14ac:dyDescent="0.2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5">
        <f>E3696/D3696</f>
        <v>4.0000000000000002E-4</v>
      </c>
      <c r="P3696" s="6">
        <f>IF(E3696=0,0,E3696/L3696)</f>
        <v>1</v>
      </c>
      <c r="Q3696" t="str">
        <f>LEFT(N3696,FIND("/",N3696)-1)</f>
        <v>theater</v>
      </c>
      <c r="R3696" t="str">
        <f>RIGHT(N3696,LEN(N3696)-FIND("/",N3696))</f>
        <v>plays</v>
      </c>
      <c r="S3696" s="10">
        <f>(((J3696/60)/60)/24)+DATE(1970,1,1)</f>
        <v>41789.893599537041</v>
      </c>
      <c r="T3696" s="10">
        <f>(((I3696/60)/60)/24)+DATE(1970,1,1)</f>
        <v>41815.875</v>
      </c>
      <c r="U3696" s="5">
        <f>P3696/3304</f>
        <v>3.0266343825665861E-4</v>
      </c>
      <c r="V3696" s="5">
        <f>L3696/26457</f>
        <v>3.7797180330347359E-5</v>
      </c>
    </row>
    <row r="3697" spans="1:22" ht="32" x14ac:dyDescent="0.2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5">
        <f>E3697/D3697</f>
        <v>1.3333333333333334E-4</v>
      </c>
      <c r="P3697" s="6">
        <f>IF(E3697=0,0,E3697/L3697)</f>
        <v>1</v>
      </c>
      <c r="Q3697" t="str">
        <f>LEFT(N3697,FIND("/",N3697)-1)</f>
        <v>theater</v>
      </c>
      <c r="R3697" t="str">
        <f>RIGHT(N3697,LEN(N3697)-FIND("/",N3697))</f>
        <v>plays</v>
      </c>
      <c r="S3697" s="10">
        <f>(((J3697/60)/60)/24)+DATE(1970,1,1)</f>
        <v>42611.261064814811</v>
      </c>
      <c r="T3697" s="10">
        <f>(((I3697/60)/60)/24)+DATE(1970,1,1)</f>
        <v>42625.707638888889</v>
      </c>
      <c r="U3697" s="5">
        <f>P3697/3304</f>
        <v>3.0266343825665861E-4</v>
      </c>
      <c r="V3697" s="5">
        <f>L3697/26457</f>
        <v>3.7797180330347359E-5</v>
      </c>
    </row>
    <row r="3698" spans="1:22" ht="48" x14ac:dyDescent="0.2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6.666666666666667E-5</v>
      </c>
      <c r="P3698" s="6">
        <f>IF(E3698=0,0,E3698/L3698)</f>
        <v>1</v>
      </c>
      <c r="Q3698" t="str">
        <f>LEFT(N3698,FIND("/",N3698)-1)</f>
        <v>theater</v>
      </c>
      <c r="R3698" t="str">
        <f>RIGHT(N3698,LEN(N3698)-FIND("/",N3698))</f>
        <v>plays</v>
      </c>
      <c r="S3698" s="10">
        <f>(((J3698/60)/60)/24)+DATE(1970,1,1)</f>
        <v>42059.270023148143</v>
      </c>
      <c r="T3698" s="10">
        <f>(((I3698/60)/60)/24)+DATE(1970,1,1)</f>
        <v>42119.190972222219</v>
      </c>
      <c r="U3698" s="5">
        <f>P3698/3304</f>
        <v>3.0266343825665861E-4</v>
      </c>
      <c r="V3698" s="5">
        <f>L3698/26457</f>
        <v>3.7797180330347359E-5</v>
      </c>
    </row>
    <row r="3699" spans="1:22" ht="48" x14ac:dyDescent="0.2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5">
        <f>E3699/D3699</f>
        <v>8.3333333333333331E-5</v>
      </c>
      <c r="P3699" s="6">
        <f>IF(E3699=0,0,E3699/L3699)</f>
        <v>1</v>
      </c>
      <c r="Q3699" t="str">
        <f>LEFT(N3699,FIND("/",N3699)-1)</f>
        <v>theater</v>
      </c>
      <c r="R3699" t="str">
        <f>RIGHT(N3699,LEN(N3699)-FIND("/",N3699))</f>
        <v>plays</v>
      </c>
      <c r="S3699" s="10">
        <f>(((J3699/60)/60)/24)+DATE(1970,1,1)</f>
        <v>42415.168564814812</v>
      </c>
      <c r="T3699" s="10">
        <f>(((I3699/60)/60)/24)+DATE(1970,1,1)</f>
        <v>42445.126898148148</v>
      </c>
      <c r="U3699" s="5">
        <f>P3699/3304</f>
        <v>3.0266343825665861E-4</v>
      </c>
      <c r="V3699" s="5">
        <f>L3699/26457</f>
        <v>3.7797180330347359E-5</v>
      </c>
    </row>
    <row r="3700" spans="1:22" ht="48" x14ac:dyDescent="0.2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5">
        <f>E3700/D3700</f>
        <v>5.0000000000000004E-6</v>
      </c>
      <c r="P3700" s="6">
        <f>IF(E3700=0,0,E3700/L3700)</f>
        <v>1</v>
      </c>
      <c r="Q3700" t="str">
        <f>LEFT(N3700,FIND("/",N3700)-1)</f>
        <v>theater</v>
      </c>
      <c r="R3700" t="str">
        <f>RIGHT(N3700,LEN(N3700)-FIND("/",N3700))</f>
        <v>plays</v>
      </c>
      <c r="S3700" s="10">
        <f>(((J3700/60)/60)/24)+DATE(1970,1,1)</f>
        <v>42433.825717592597</v>
      </c>
      <c r="T3700" s="10">
        <f>(((I3700/60)/60)/24)+DATE(1970,1,1)</f>
        <v>42493.784050925926</v>
      </c>
      <c r="U3700" s="5">
        <f>P3700/3304</f>
        <v>3.0266343825665861E-4</v>
      </c>
      <c r="V3700" s="5">
        <f>L3700/26457</f>
        <v>3.7797180330347359E-5</v>
      </c>
    </row>
    <row r="3701" spans="1:22" ht="16" x14ac:dyDescent="0.2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5">
        <f>E3701/D3701</f>
        <v>2E-3</v>
      </c>
      <c r="P3701" s="6">
        <f>IF(E3701=0,0,E3701/L3701)</f>
        <v>1</v>
      </c>
      <c r="Q3701" t="str">
        <f>LEFT(N3701,FIND("/",N3701)-1)</f>
        <v>theater</v>
      </c>
      <c r="R3701" t="str">
        <f>RIGHT(N3701,LEN(N3701)-FIND("/",N3701))</f>
        <v>plays</v>
      </c>
      <c r="S3701" s="10">
        <f>(((J3701/60)/60)/24)+DATE(1970,1,1)</f>
        <v>41890.16269675926</v>
      </c>
      <c r="T3701" s="10">
        <f>(((I3701/60)/60)/24)+DATE(1970,1,1)</f>
        <v>41920.16269675926</v>
      </c>
      <c r="U3701" s="5">
        <f>P3701/3304</f>
        <v>3.0266343825665861E-4</v>
      </c>
      <c r="V3701" s="5">
        <f>L3701/26457</f>
        <v>3.7797180330347359E-5</v>
      </c>
    </row>
    <row r="3702" spans="1:22" ht="48" x14ac:dyDescent="0.2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1.4285714285714287E-4</v>
      </c>
      <c r="P3702" s="6">
        <f>IF(E3702=0,0,E3702/L3702)</f>
        <v>1</v>
      </c>
      <c r="Q3702" t="str">
        <f>LEFT(N3702,FIND("/",N3702)-1)</f>
        <v>theater</v>
      </c>
      <c r="R3702" t="str">
        <f>RIGHT(N3702,LEN(N3702)-FIND("/",N3702))</f>
        <v>plays</v>
      </c>
      <c r="S3702" s="10">
        <f>(((J3702/60)/60)/24)+DATE(1970,1,1)</f>
        <v>42174.780821759254</v>
      </c>
      <c r="T3702" s="10">
        <f>(((I3702/60)/60)/24)+DATE(1970,1,1)</f>
        <v>42204.780821759254</v>
      </c>
      <c r="U3702" s="5">
        <f>P3702/3304</f>
        <v>3.0266343825665861E-4</v>
      </c>
      <c r="V3702" s="5">
        <f>L3702/26457</f>
        <v>3.7797180330347359E-5</v>
      </c>
    </row>
    <row r="3703" spans="1:22" ht="48" x14ac:dyDescent="0.2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2.0000000000000001E-4</v>
      </c>
      <c r="P3703" s="6">
        <f>IF(E3703=0,0,E3703/L3703)</f>
        <v>1</v>
      </c>
      <c r="Q3703" t="str">
        <f>LEFT(N3703,FIND("/",N3703)-1)</f>
        <v>theater</v>
      </c>
      <c r="R3703" t="str">
        <f>RIGHT(N3703,LEN(N3703)-FIND("/",N3703))</f>
        <v>plays</v>
      </c>
      <c r="S3703" s="10">
        <f>(((J3703/60)/60)/24)+DATE(1970,1,1)</f>
        <v>41842.201261574075</v>
      </c>
      <c r="T3703" s="10">
        <f>(((I3703/60)/60)/24)+DATE(1970,1,1)</f>
        <v>41872.201261574075</v>
      </c>
      <c r="U3703" s="5">
        <f>P3703/3304</f>
        <v>3.0266343825665861E-4</v>
      </c>
      <c r="V3703" s="5">
        <f>L3703/26457</f>
        <v>3.7797180330347359E-5</v>
      </c>
    </row>
    <row r="3704" spans="1:22" ht="48" x14ac:dyDescent="0.2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5">
        <f>E3704/D3704</f>
        <v>6.6666666666666664E-4</v>
      </c>
      <c r="P3704" s="6">
        <f>IF(E3704=0,0,E3704/L3704)</f>
        <v>1</v>
      </c>
      <c r="Q3704" t="str">
        <f>LEFT(N3704,FIND("/",N3704)-1)</f>
        <v>theater</v>
      </c>
      <c r="R3704" t="str">
        <f>RIGHT(N3704,LEN(N3704)-FIND("/",N3704))</f>
        <v>plays</v>
      </c>
      <c r="S3704" s="10">
        <f>(((J3704/60)/60)/24)+DATE(1970,1,1)</f>
        <v>41905.636469907404</v>
      </c>
      <c r="T3704" s="10">
        <f>(((I3704/60)/60)/24)+DATE(1970,1,1)</f>
        <v>41935.636469907404</v>
      </c>
      <c r="U3704" s="5">
        <f>P3704/3304</f>
        <v>3.0266343825665861E-4</v>
      </c>
      <c r="V3704" s="5">
        <f>L3704/26457</f>
        <v>3.7797180330347359E-5</v>
      </c>
    </row>
    <row r="3705" spans="1:22" ht="48" x14ac:dyDescent="0.2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5">
        <f>E3705/D3705</f>
        <v>4.0000000000000002E-4</v>
      </c>
      <c r="P3705" s="6">
        <f>IF(E3705=0,0,E3705/L3705)</f>
        <v>1</v>
      </c>
      <c r="Q3705" t="str">
        <f>LEFT(N3705,FIND("/",N3705)-1)</f>
        <v>theater</v>
      </c>
      <c r="R3705" t="str">
        <f>RIGHT(N3705,LEN(N3705)-FIND("/",N3705))</f>
        <v>plays</v>
      </c>
      <c r="S3705" s="10">
        <f>(((J3705/60)/60)/24)+DATE(1970,1,1)</f>
        <v>42400.946597222224</v>
      </c>
      <c r="T3705" s="10">
        <f>(((I3705/60)/60)/24)+DATE(1970,1,1)</f>
        <v>42428</v>
      </c>
      <c r="U3705" s="5">
        <f>P3705/3304</f>
        <v>3.0266343825665861E-4</v>
      </c>
      <c r="V3705" s="5">
        <f>L3705/26457</f>
        <v>3.7797180330347359E-5</v>
      </c>
    </row>
    <row r="3706" spans="1:22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6">
        <f>IF(E3706=0,0,E3706/L3706)</f>
        <v>0</v>
      </c>
      <c r="Q3706" t="str">
        <f>LEFT(N3706,FIND("/",N3706)-1)</f>
        <v>film &amp; video</v>
      </c>
      <c r="R3706" t="str">
        <f>RIGHT(N3706,LEN(N3706)-FIND("/",N3706))</f>
        <v>science fiction</v>
      </c>
      <c r="S3706" s="10">
        <f>(((J3706/60)/60)/24)+DATE(1970,1,1)</f>
        <v>42593.431793981479</v>
      </c>
      <c r="T3706" s="10">
        <f>(((I3706/60)/60)/24)+DATE(1970,1,1)</f>
        <v>42653.431793981479</v>
      </c>
      <c r="U3706" s="5">
        <f>P3706/3304</f>
        <v>0</v>
      </c>
      <c r="V3706" s="5">
        <f>L3706/26457</f>
        <v>0</v>
      </c>
    </row>
    <row r="3707" spans="1:22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 s="6">
        <f>IF(E3707=0,0,E3707/L3707)</f>
        <v>0</v>
      </c>
      <c r="Q3707" t="str">
        <f>LEFT(N3707,FIND("/",N3707)-1)</f>
        <v>film &amp; video</v>
      </c>
      <c r="R3707" t="str">
        <f>RIGHT(N3707,LEN(N3707)-FIND("/",N3707))</f>
        <v>science fiction</v>
      </c>
      <c r="S3707" s="10">
        <f>(((J3707/60)/60)/24)+DATE(1970,1,1)</f>
        <v>42114.928726851853</v>
      </c>
      <c r="T3707" s="10">
        <f>(((I3707/60)/60)/24)+DATE(1970,1,1)</f>
        <v>42139.928726851853</v>
      </c>
      <c r="U3707" s="5">
        <f>P3707/3304</f>
        <v>0</v>
      </c>
      <c r="V3707" s="5">
        <f>L3707/26457</f>
        <v>0</v>
      </c>
    </row>
    <row r="3708" spans="1:22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 s="6">
        <f>IF(E3708=0,0,E3708/L3708)</f>
        <v>0</v>
      </c>
      <c r="Q3708" t="str">
        <f>LEFT(N3708,FIND("/",N3708)-1)</f>
        <v>film &amp; video</v>
      </c>
      <c r="R3708" t="str">
        <f>RIGHT(N3708,LEN(N3708)-FIND("/",N3708))</f>
        <v>science fiction</v>
      </c>
      <c r="S3708" s="10">
        <f>(((J3708/60)/60)/24)+DATE(1970,1,1)</f>
        <v>41882.937303240738</v>
      </c>
      <c r="T3708" s="10">
        <f>(((I3708/60)/60)/24)+DATE(1970,1,1)</f>
        <v>41942.937303240738</v>
      </c>
      <c r="U3708" s="5">
        <f>P3708/3304</f>
        <v>0</v>
      </c>
      <c r="V3708" s="5">
        <f>L3708/26457</f>
        <v>0</v>
      </c>
    </row>
    <row r="3709" spans="1:22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 s="6">
        <f>IF(E3709=0,0,E3709/L3709)</f>
        <v>0</v>
      </c>
      <c r="Q3709" t="str">
        <f>LEFT(N3709,FIND("/",N3709)-1)</f>
        <v>film &amp; video</v>
      </c>
      <c r="R3709" t="str">
        <f>RIGHT(N3709,LEN(N3709)-FIND("/",N3709))</f>
        <v>science fiction</v>
      </c>
      <c r="S3709" s="10">
        <f>(((J3709/60)/60)/24)+DATE(1970,1,1)</f>
        <v>41778.915416666663</v>
      </c>
      <c r="T3709" s="10">
        <f>(((I3709/60)/60)/24)+DATE(1970,1,1)</f>
        <v>41806.844444444447</v>
      </c>
      <c r="U3709" s="5">
        <f>P3709/3304</f>
        <v>0</v>
      </c>
      <c r="V3709" s="5">
        <f>L3709/26457</f>
        <v>0</v>
      </c>
    </row>
    <row r="3710" spans="1:22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 s="6">
        <f>IF(E3710=0,0,E3710/L3710)</f>
        <v>0</v>
      </c>
      <c r="Q3710" t="str">
        <f>LEFT(N3710,FIND("/",N3710)-1)</f>
        <v>film &amp; video</v>
      </c>
      <c r="R3710" t="str">
        <f>RIGHT(N3710,LEN(N3710)-FIND("/",N3710))</f>
        <v>science fiction</v>
      </c>
      <c r="S3710" s="10">
        <f>(((J3710/60)/60)/24)+DATE(1970,1,1)</f>
        <v>42541.837511574078</v>
      </c>
      <c r="T3710" s="10">
        <f>(((I3710/60)/60)/24)+DATE(1970,1,1)</f>
        <v>42557</v>
      </c>
      <c r="U3710" s="5">
        <f>P3710/3304</f>
        <v>0</v>
      </c>
      <c r="V3710" s="5">
        <f>L3710/26457</f>
        <v>0</v>
      </c>
    </row>
    <row r="3711" spans="1:22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 s="6">
        <f>IF(E3711=0,0,E3711/L3711)</f>
        <v>0</v>
      </c>
      <c r="Q3711" t="str">
        <f>LEFT(N3711,FIND("/",N3711)-1)</f>
        <v>film &amp; video</v>
      </c>
      <c r="R3711" t="str">
        <f>RIGHT(N3711,LEN(N3711)-FIND("/",N3711))</f>
        <v>science fiction</v>
      </c>
      <c r="S3711" s="10">
        <f>(((J3711/60)/60)/24)+DATE(1970,1,1)</f>
        <v>42491.80768518518</v>
      </c>
      <c r="T3711" s="10">
        <f>(((I3711/60)/60)/24)+DATE(1970,1,1)</f>
        <v>42521.729861111111</v>
      </c>
      <c r="U3711" s="5">
        <f>P3711/3304</f>
        <v>0</v>
      </c>
      <c r="V3711" s="5">
        <f>L3711/26457</f>
        <v>0</v>
      </c>
    </row>
    <row r="3712" spans="1:22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 s="6">
        <f>IF(E3712=0,0,E3712/L3712)</f>
        <v>0</v>
      </c>
      <c r="Q3712" t="str">
        <f>LEFT(N3712,FIND("/",N3712)-1)</f>
        <v>film &amp; video</v>
      </c>
      <c r="R3712" t="str">
        <f>RIGHT(N3712,LEN(N3712)-FIND("/",N3712))</f>
        <v>science fiction</v>
      </c>
      <c r="S3712" s="10">
        <f>(((J3712/60)/60)/24)+DATE(1970,1,1)</f>
        <v>42221.909930555557</v>
      </c>
      <c r="T3712" s="10">
        <f>(((I3712/60)/60)/24)+DATE(1970,1,1)</f>
        <v>42251.708333333328</v>
      </c>
      <c r="U3712" s="5">
        <f>P3712/3304</f>
        <v>0</v>
      </c>
      <c r="V3712" s="5">
        <f>L3712/26457</f>
        <v>0</v>
      </c>
    </row>
    <row r="3713" spans="1:22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 s="6">
        <f>IF(E3713=0,0,E3713/L3713)</f>
        <v>0</v>
      </c>
      <c r="Q3713" t="str">
        <f>LEFT(N3713,FIND("/",N3713)-1)</f>
        <v>film &amp; video</v>
      </c>
      <c r="R3713" t="str">
        <f>RIGHT(N3713,LEN(N3713)-FIND("/",N3713))</f>
        <v>science fiction</v>
      </c>
      <c r="S3713" s="10">
        <f>(((J3713/60)/60)/24)+DATE(1970,1,1)</f>
        <v>42096.410115740742</v>
      </c>
      <c r="T3713" s="10">
        <f>(((I3713/60)/60)/24)+DATE(1970,1,1)</f>
        <v>42140.427777777775</v>
      </c>
      <c r="U3713" s="5">
        <f>P3713/3304</f>
        <v>0</v>
      </c>
      <c r="V3713" s="5">
        <f>L3713/26457</f>
        <v>0</v>
      </c>
    </row>
    <row r="3714" spans="1:22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 s="6">
        <f>IF(E3714=0,0,E3714/L3714)</f>
        <v>0</v>
      </c>
      <c r="Q3714" t="str">
        <f>LEFT(N3714,FIND("/",N3714)-1)</f>
        <v>film &amp; video</v>
      </c>
      <c r="R3714" t="str">
        <f>RIGHT(N3714,LEN(N3714)-FIND("/",N3714))</f>
        <v>science fiction</v>
      </c>
      <c r="S3714" s="10">
        <f>(((J3714/60)/60)/24)+DATE(1970,1,1)</f>
        <v>42239.573993055557</v>
      </c>
      <c r="T3714" s="10">
        <f>(((I3714/60)/60)/24)+DATE(1970,1,1)</f>
        <v>42289.573993055557</v>
      </c>
      <c r="U3714" s="5">
        <f>P3714/3304</f>
        <v>0</v>
      </c>
      <c r="V3714" s="5">
        <f>L3714/26457</f>
        <v>0</v>
      </c>
    </row>
    <row r="3715" spans="1:22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 s="6">
        <f>IF(E3715=0,0,E3715/L3715)</f>
        <v>0</v>
      </c>
      <c r="Q3715" t="str">
        <f>LEFT(N3715,FIND("/",N3715)-1)</f>
        <v>film &amp; video</v>
      </c>
      <c r="R3715" t="str">
        <f>RIGHT(N3715,LEN(N3715)-FIND("/",N3715))</f>
        <v>science fiction</v>
      </c>
      <c r="S3715" s="10">
        <f>(((J3715/60)/60)/24)+DATE(1970,1,1)</f>
        <v>42053.198287037041</v>
      </c>
      <c r="T3715" s="10">
        <f>(((I3715/60)/60)/24)+DATE(1970,1,1)</f>
        <v>42083.15662037037</v>
      </c>
      <c r="U3715" s="5">
        <f>P3715/3304</f>
        <v>0</v>
      </c>
      <c r="V3715" s="5">
        <f>L3715/26457</f>
        <v>0</v>
      </c>
    </row>
    <row r="3716" spans="1:22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 s="6">
        <f>IF(E3716=0,0,E3716/L3716)</f>
        <v>0</v>
      </c>
      <c r="Q3716" t="str">
        <f>LEFT(N3716,FIND("/",N3716)-1)</f>
        <v>film &amp; video</v>
      </c>
      <c r="R3716" t="str">
        <f>RIGHT(N3716,LEN(N3716)-FIND("/",N3716))</f>
        <v>science fiction</v>
      </c>
      <c r="S3716" s="10">
        <f>(((J3716/60)/60)/24)+DATE(1970,1,1)</f>
        <v>42559.064143518524</v>
      </c>
      <c r="T3716" s="10">
        <f>(((I3716/60)/60)/24)+DATE(1970,1,1)</f>
        <v>42616.246527777781</v>
      </c>
      <c r="U3716" s="5">
        <f>P3716/3304</f>
        <v>0</v>
      </c>
      <c r="V3716" s="5">
        <f>L3716/26457</f>
        <v>0</v>
      </c>
    </row>
    <row r="3717" spans="1:22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 s="6">
        <f>IF(E3717=0,0,E3717/L3717)</f>
        <v>0</v>
      </c>
      <c r="Q3717" t="str">
        <f>LEFT(N3717,FIND("/",N3717)-1)</f>
        <v>film &amp; video</v>
      </c>
      <c r="R3717" t="str">
        <f>RIGHT(N3717,LEN(N3717)-FIND("/",N3717))</f>
        <v>science fiction</v>
      </c>
      <c r="S3717" s="10">
        <f>(((J3717/60)/60)/24)+DATE(1970,1,1)</f>
        <v>41969.767824074079</v>
      </c>
      <c r="T3717" s="10">
        <f>(((I3717/60)/60)/24)+DATE(1970,1,1)</f>
        <v>42012.762499999997</v>
      </c>
      <c r="U3717" s="5">
        <f>P3717/3304</f>
        <v>0</v>
      </c>
      <c r="V3717" s="5">
        <f>L3717/26457</f>
        <v>0</v>
      </c>
    </row>
    <row r="3718" spans="1:22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 s="6">
        <f>IF(E3718=0,0,E3718/L3718)</f>
        <v>0</v>
      </c>
      <c r="Q3718" t="str">
        <f>LEFT(N3718,FIND("/",N3718)-1)</f>
        <v>film &amp; video</v>
      </c>
      <c r="R3718" t="str">
        <f>RIGHT(N3718,LEN(N3718)-FIND("/",N3718))</f>
        <v>science fiction</v>
      </c>
      <c r="S3718" s="10">
        <f>(((J3718/60)/60)/24)+DATE(1970,1,1)</f>
        <v>41904.07671296296</v>
      </c>
      <c r="T3718" s="10">
        <f>(((I3718/60)/60)/24)+DATE(1970,1,1)</f>
        <v>41934.07671296296</v>
      </c>
      <c r="U3718" s="5">
        <f>P3718/3304</f>
        <v>0</v>
      </c>
      <c r="V3718" s="5">
        <f>L3718/26457</f>
        <v>0</v>
      </c>
    </row>
    <row r="3719" spans="1:22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6">
        <f>IF(E3719=0,0,E3719/L3719)</f>
        <v>0</v>
      </c>
      <c r="Q3719" t="str">
        <f>LEFT(N3719,FIND("/",N3719)-1)</f>
        <v>film &amp; video</v>
      </c>
      <c r="R3719" t="str">
        <f>RIGHT(N3719,LEN(N3719)-FIND("/",N3719))</f>
        <v>drama</v>
      </c>
      <c r="S3719" s="10">
        <f>(((J3719/60)/60)/24)+DATE(1970,1,1)</f>
        <v>42171.913090277783</v>
      </c>
      <c r="T3719" s="10">
        <f>(((I3719/60)/60)/24)+DATE(1970,1,1)</f>
        <v>42231.913090277783</v>
      </c>
      <c r="U3719" s="5">
        <f>P3719/3304</f>
        <v>0</v>
      </c>
      <c r="V3719" s="5">
        <f>L3719/26457</f>
        <v>0</v>
      </c>
    </row>
    <row r="3720" spans="1:22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 s="6">
        <f>IF(E3720=0,0,E3720/L3720)</f>
        <v>0</v>
      </c>
      <c r="Q3720" t="str">
        <f>LEFT(N3720,FIND("/",N3720)-1)</f>
        <v>film &amp; video</v>
      </c>
      <c r="R3720" t="str">
        <f>RIGHT(N3720,LEN(N3720)-FIND("/",N3720))</f>
        <v>drama</v>
      </c>
      <c r="S3720" s="10">
        <f>(((J3720/60)/60)/24)+DATE(1970,1,1)</f>
        <v>42243.961273148147</v>
      </c>
      <c r="T3720" s="10">
        <f>(((I3720/60)/60)/24)+DATE(1970,1,1)</f>
        <v>42278</v>
      </c>
      <c r="U3720" s="5">
        <f>P3720/3304</f>
        <v>0</v>
      </c>
      <c r="V3720" s="5">
        <f>L3720/26457</f>
        <v>0</v>
      </c>
    </row>
    <row r="3721" spans="1:22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6">
        <f>IF(E3721=0,0,E3721/L3721)</f>
        <v>0</v>
      </c>
      <c r="Q3721" t="str">
        <f>LEFT(N3721,FIND("/",N3721)-1)</f>
        <v>film &amp; video</v>
      </c>
      <c r="R3721" t="str">
        <f>RIGHT(N3721,LEN(N3721)-FIND("/",N3721))</f>
        <v>drama</v>
      </c>
      <c r="S3721" s="10">
        <f>(((J3721/60)/60)/24)+DATE(1970,1,1)</f>
        <v>42351.658842592587</v>
      </c>
      <c r="T3721" s="10">
        <f>(((I3721/60)/60)/24)+DATE(1970,1,1)</f>
        <v>42381.658842592587</v>
      </c>
      <c r="U3721" s="5">
        <f>P3721/3304</f>
        <v>0</v>
      </c>
      <c r="V3721" s="5">
        <f>L3721/26457</f>
        <v>0</v>
      </c>
    </row>
    <row r="3722" spans="1:22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 s="6">
        <f>IF(E3722=0,0,E3722/L3722)</f>
        <v>0</v>
      </c>
      <c r="Q3722" t="str">
        <f>LEFT(N3722,FIND("/",N3722)-1)</f>
        <v>film &amp; video</v>
      </c>
      <c r="R3722" t="str">
        <f>RIGHT(N3722,LEN(N3722)-FIND("/",N3722))</f>
        <v>drama</v>
      </c>
      <c r="S3722" s="10">
        <f>(((J3722/60)/60)/24)+DATE(1970,1,1)</f>
        <v>42047.394942129627</v>
      </c>
      <c r="T3722" s="10">
        <f>(((I3722/60)/60)/24)+DATE(1970,1,1)</f>
        <v>42082.353275462956</v>
      </c>
      <c r="U3722" s="5">
        <f>P3722/3304</f>
        <v>0</v>
      </c>
      <c r="V3722" s="5">
        <f>L3722/26457</f>
        <v>0</v>
      </c>
    </row>
    <row r="3723" spans="1:22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 s="6">
        <f>IF(E3723=0,0,E3723/L3723)</f>
        <v>0</v>
      </c>
      <c r="Q3723" t="str">
        <f>LEFT(N3723,FIND("/",N3723)-1)</f>
        <v>film &amp; video</v>
      </c>
      <c r="R3723" t="str">
        <f>RIGHT(N3723,LEN(N3723)-FIND("/",N3723))</f>
        <v>drama</v>
      </c>
      <c r="S3723" s="10">
        <f>(((J3723/60)/60)/24)+DATE(1970,1,1)</f>
        <v>42033.573009259257</v>
      </c>
      <c r="T3723" s="10">
        <f>(((I3723/60)/60)/24)+DATE(1970,1,1)</f>
        <v>42063.573009259257</v>
      </c>
      <c r="U3723" s="5">
        <f>P3723/3304</f>
        <v>0</v>
      </c>
      <c r="V3723" s="5">
        <f>L3723/26457</f>
        <v>0</v>
      </c>
    </row>
    <row r="3724" spans="1:22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 s="6">
        <f>IF(E3724=0,0,E3724/L3724)</f>
        <v>0</v>
      </c>
      <c r="Q3724" t="str">
        <f>LEFT(N3724,FIND("/",N3724)-1)</f>
        <v>film &amp; video</v>
      </c>
      <c r="R3724" t="str">
        <f>RIGHT(N3724,LEN(N3724)-FIND("/",N3724))</f>
        <v>drama</v>
      </c>
      <c r="S3724" s="10">
        <f>(((J3724/60)/60)/24)+DATE(1970,1,1)</f>
        <v>42072.758981481486</v>
      </c>
      <c r="T3724" s="10">
        <f>(((I3724/60)/60)/24)+DATE(1970,1,1)</f>
        <v>42132.758981481486</v>
      </c>
      <c r="U3724" s="5">
        <f>P3724/3304</f>
        <v>0</v>
      </c>
      <c r="V3724" s="5">
        <f>L3724/26457</f>
        <v>0</v>
      </c>
    </row>
    <row r="3725" spans="1:22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6">
        <f>IF(E3725=0,0,E3725/L3725)</f>
        <v>0</v>
      </c>
      <c r="Q3725" t="str">
        <f>LEFT(N3725,FIND("/",N3725)-1)</f>
        <v>film &amp; video</v>
      </c>
      <c r="R3725" t="str">
        <f>RIGHT(N3725,LEN(N3725)-FIND("/",N3725))</f>
        <v>drama</v>
      </c>
      <c r="S3725" s="10">
        <f>(((J3725/60)/60)/24)+DATE(1970,1,1)</f>
        <v>42191.824062500003</v>
      </c>
      <c r="T3725" s="10">
        <f>(((I3725/60)/60)/24)+DATE(1970,1,1)</f>
        <v>42221.824062500003</v>
      </c>
      <c r="U3725" s="5">
        <f>P3725/3304</f>
        <v>0</v>
      </c>
      <c r="V3725" s="5">
        <f>L3725/26457</f>
        <v>0</v>
      </c>
    </row>
    <row r="3726" spans="1:22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 s="6">
        <f>IF(E3726=0,0,E3726/L3726)</f>
        <v>0</v>
      </c>
      <c r="Q3726" t="str">
        <f>LEFT(N3726,FIND("/",N3726)-1)</f>
        <v>film &amp; video</v>
      </c>
      <c r="R3726" t="str">
        <f>RIGHT(N3726,LEN(N3726)-FIND("/",N3726))</f>
        <v>drama</v>
      </c>
      <c r="S3726" s="10">
        <f>(((J3726/60)/60)/24)+DATE(1970,1,1)</f>
        <v>42304.955381944441</v>
      </c>
      <c r="T3726" s="10">
        <f>(((I3726/60)/60)/24)+DATE(1970,1,1)</f>
        <v>42334.997048611112</v>
      </c>
      <c r="U3726" s="5">
        <f>P3726/3304</f>
        <v>0</v>
      </c>
      <c r="V3726" s="5">
        <f>L3726/26457</f>
        <v>0</v>
      </c>
    </row>
    <row r="3727" spans="1:22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 s="6">
        <f>IF(E3727=0,0,E3727/L3727)</f>
        <v>0</v>
      </c>
      <c r="Q3727" t="str">
        <f>LEFT(N3727,FIND("/",N3727)-1)</f>
        <v>film &amp; video</v>
      </c>
      <c r="R3727" t="str">
        <f>RIGHT(N3727,LEN(N3727)-FIND("/",N3727))</f>
        <v>drama</v>
      </c>
      <c r="S3727" s="10">
        <f>(((J3727/60)/60)/24)+DATE(1970,1,1)</f>
        <v>42712.011944444443</v>
      </c>
      <c r="T3727" s="10">
        <f>(((I3727/60)/60)/24)+DATE(1970,1,1)</f>
        <v>42742.011944444443</v>
      </c>
      <c r="U3727" s="5">
        <f>P3727/3304</f>
        <v>0</v>
      </c>
      <c r="V3727" s="5">
        <f>L3727/26457</f>
        <v>0</v>
      </c>
    </row>
    <row r="3728" spans="1:22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 s="6">
        <f>IF(E3728=0,0,E3728/L3728)</f>
        <v>0</v>
      </c>
      <c r="Q3728" t="str">
        <f>LEFT(N3728,FIND("/",N3728)-1)</f>
        <v>film &amp; video</v>
      </c>
      <c r="R3728" t="str">
        <f>RIGHT(N3728,LEN(N3728)-FIND("/",N3728))</f>
        <v>drama</v>
      </c>
      <c r="S3728" s="10">
        <f>(((J3728/60)/60)/24)+DATE(1970,1,1)</f>
        <v>42767.812893518523</v>
      </c>
      <c r="T3728" s="10">
        <f>(((I3728/60)/60)/24)+DATE(1970,1,1)</f>
        <v>42797.833333333328</v>
      </c>
      <c r="U3728" s="5">
        <f>P3728/3304</f>
        <v>0</v>
      </c>
      <c r="V3728" s="5">
        <f>L3728/26457</f>
        <v>0</v>
      </c>
    </row>
    <row r="3729" spans="1:22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 s="6">
        <f>IF(E3729=0,0,E3729/L3729)</f>
        <v>0</v>
      </c>
      <c r="Q3729" t="str">
        <f>LEFT(N3729,FIND("/",N3729)-1)</f>
        <v>film &amp; video</v>
      </c>
      <c r="R3729" t="str">
        <f>RIGHT(N3729,LEN(N3729)-FIND("/",N3729))</f>
        <v>drama</v>
      </c>
      <c r="S3729" s="10">
        <f>(((J3729/60)/60)/24)+DATE(1970,1,1)</f>
        <v>41857.18304398148</v>
      </c>
      <c r="T3729" s="10">
        <f>(((I3729/60)/60)/24)+DATE(1970,1,1)</f>
        <v>41887.18304398148</v>
      </c>
      <c r="U3729" s="5">
        <f>P3729/3304</f>
        <v>0</v>
      </c>
      <c r="V3729" s="5">
        <f>L3729/26457</f>
        <v>0</v>
      </c>
    </row>
    <row r="3730" spans="1:22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 s="6">
        <f>IF(E3730=0,0,E3730/L3730)</f>
        <v>0</v>
      </c>
      <c r="Q3730" t="str">
        <f>LEFT(N3730,FIND("/",N3730)-1)</f>
        <v>film &amp; video</v>
      </c>
      <c r="R3730" t="str">
        <f>RIGHT(N3730,LEN(N3730)-FIND("/",N3730))</f>
        <v>drama</v>
      </c>
      <c r="S3730" s="10">
        <f>(((J3730/60)/60)/24)+DATE(1970,1,1)</f>
        <v>41911.934791666667</v>
      </c>
      <c r="T3730" s="10">
        <f>(((I3730/60)/60)/24)+DATE(1970,1,1)</f>
        <v>41971.976458333331</v>
      </c>
      <c r="U3730" s="5">
        <f>P3730/3304</f>
        <v>0</v>
      </c>
      <c r="V3730" s="5">
        <f>L3730/26457</f>
        <v>0</v>
      </c>
    </row>
    <row r="3731" spans="1:22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 s="6">
        <f>IF(E3731=0,0,E3731/L3731)</f>
        <v>0</v>
      </c>
      <c r="Q3731" t="str">
        <f>LEFT(N3731,FIND("/",N3731)-1)</f>
        <v>film &amp; video</v>
      </c>
      <c r="R3731" t="str">
        <f>RIGHT(N3731,LEN(N3731)-FIND("/",N3731))</f>
        <v>drama</v>
      </c>
      <c r="S3731" s="10">
        <f>(((J3731/60)/60)/24)+DATE(1970,1,1)</f>
        <v>42135.67050925926</v>
      </c>
      <c r="T3731" s="10">
        <f>(((I3731/60)/60)/24)+DATE(1970,1,1)</f>
        <v>42195.67050925926</v>
      </c>
      <c r="U3731" s="5">
        <f>P3731/3304</f>
        <v>0</v>
      </c>
      <c r="V3731" s="5">
        <f>L3731/26457</f>
        <v>0</v>
      </c>
    </row>
    <row r="3732" spans="1:22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6">
        <f>IF(E3732=0,0,E3732/L3732)</f>
        <v>0</v>
      </c>
      <c r="Q3732" t="str">
        <f>LEFT(N3732,FIND("/",N3732)-1)</f>
        <v>film &amp; video</v>
      </c>
      <c r="R3732" t="str">
        <f>RIGHT(N3732,LEN(N3732)-FIND("/",N3732))</f>
        <v>drama</v>
      </c>
      <c r="S3732" s="10">
        <f>(((J3732/60)/60)/24)+DATE(1970,1,1)</f>
        <v>42584.123865740738</v>
      </c>
      <c r="T3732" s="10">
        <f>(((I3732/60)/60)/24)+DATE(1970,1,1)</f>
        <v>42614.123865740738</v>
      </c>
      <c r="U3732" s="5">
        <f>P3732/3304</f>
        <v>0</v>
      </c>
      <c r="V3732" s="5">
        <f>L3732/26457</f>
        <v>0</v>
      </c>
    </row>
    <row r="3733" spans="1:22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>
        <f>IF(E3733=0,0,E3733/L3733)</f>
        <v>0</v>
      </c>
      <c r="Q3733" t="str">
        <f>LEFT(N3733,FIND("/",N3733)-1)</f>
        <v>film &amp; video</v>
      </c>
      <c r="R3733" t="str">
        <f>RIGHT(N3733,LEN(N3733)-FIND("/",N3733))</f>
        <v>drama</v>
      </c>
      <c r="S3733" s="10">
        <f>(((J3733/60)/60)/24)+DATE(1970,1,1)</f>
        <v>42255.927824074075</v>
      </c>
      <c r="T3733" s="10">
        <f>(((I3733/60)/60)/24)+DATE(1970,1,1)</f>
        <v>42285.874305555553</v>
      </c>
      <c r="U3733" s="5">
        <f>P3733/3304</f>
        <v>0</v>
      </c>
      <c r="V3733" s="5">
        <f>L3733/26457</f>
        <v>0</v>
      </c>
    </row>
    <row r="3734" spans="1:22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 s="6">
        <f>IF(E3734=0,0,E3734/L3734)</f>
        <v>0</v>
      </c>
      <c r="Q3734" t="str">
        <f>LEFT(N3734,FIND("/",N3734)-1)</f>
        <v>film &amp; video</v>
      </c>
      <c r="R3734" t="str">
        <f>RIGHT(N3734,LEN(N3734)-FIND("/",N3734))</f>
        <v>drama</v>
      </c>
      <c r="S3734" s="10">
        <f>(((J3734/60)/60)/24)+DATE(1970,1,1)</f>
        <v>42567.004432870366</v>
      </c>
      <c r="T3734" s="10">
        <f>(((I3734/60)/60)/24)+DATE(1970,1,1)</f>
        <v>42588.004432870366</v>
      </c>
      <c r="U3734" s="5">
        <f>P3734/3304</f>
        <v>0</v>
      </c>
      <c r="V3734" s="5">
        <f>L3734/26457</f>
        <v>0</v>
      </c>
    </row>
    <row r="3735" spans="1:22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 s="6">
        <f>IF(E3735=0,0,E3735/L3735)</f>
        <v>0</v>
      </c>
      <c r="Q3735" t="str">
        <f>LEFT(N3735,FIND("/",N3735)-1)</f>
        <v>film &amp; video</v>
      </c>
      <c r="R3735" t="str">
        <f>RIGHT(N3735,LEN(N3735)-FIND("/",N3735))</f>
        <v>drama</v>
      </c>
      <c r="S3735" s="10">
        <f>(((J3735/60)/60)/24)+DATE(1970,1,1)</f>
        <v>41959.369988425926</v>
      </c>
      <c r="T3735" s="10">
        <f>(((I3735/60)/60)/24)+DATE(1970,1,1)</f>
        <v>41989.369988425926</v>
      </c>
      <c r="U3735" s="5">
        <f>P3735/3304</f>
        <v>0</v>
      </c>
      <c r="V3735" s="5">
        <f>L3735/26457</f>
        <v>0</v>
      </c>
    </row>
    <row r="3736" spans="1:22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 s="6">
        <f>IF(E3736=0,0,E3736/L3736)</f>
        <v>0</v>
      </c>
      <c r="Q3736" t="str">
        <f>LEFT(N3736,FIND("/",N3736)-1)</f>
        <v>film &amp; video</v>
      </c>
      <c r="R3736" t="str">
        <f>RIGHT(N3736,LEN(N3736)-FIND("/",N3736))</f>
        <v>drama</v>
      </c>
      <c r="S3736" s="10">
        <f>(((J3736/60)/60)/24)+DATE(1970,1,1)</f>
        <v>42165.922858796301</v>
      </c>
      <c r="T3736" s="10">
        <f>(((I3736/60)/60)/24)+DATE(1970,1,1)</f>
        <v>42195.922858796301</v>
      </c>
      <c r="U3736" s="5">
        <f>P3736/3304</f>
        <v>0</v>
      </c>
      <c r="V3736" s="5">
        <f>L3736/26457</f>
        <v>0</v>
      </c>
    </row>
    <row r="3737" spans="1:22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6">
        <f>IF(E3737=0,0,E3737/L3737)</f>
        <v>0</v>
      </c>
      <c r="Q3737" t="str">
        <f>LEFT(N3737,FIND("/",N3737)-1)</f>
        <v>film &amp; video</v>
      </c>
      <c r="R3737" t="str">
        <f>RIGHT(N3737,LEN(N3737)-FIND("/",N3737))</f>
        <v>drama</v>
      </c>
      <c r="S3737" s="10">
        <f>(((J3737/60)/60)/24)+DATE(1970,1,1)</f>
        <v>42031.837546296301</v>
      </c>
      <c r="T3737" s="10">
        <f>(((I3737/60)/60)/24)+DATE(1970,1,1)</f>
        <v>42091.79587962963</v>
      </c>
      <c r="U3737" s="5">
        <f>P3737/3304</f>
        <v>0</v>
      </c>
      <c r="V3737" s="5">
        <f>L3737/26457</f>
        <v>0</v>
      </c>
    </row>
    <row r="3738" spans="1:22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6">
        <f>IF(E3738=0,0,E3738/L3738)</f>
        <v>0</v>
      </c>
      <c r="Q3738" t="str">
        <f>LEFT(N3738,FIND("/",N3738)-1)</f>
        <v>film &amp; video</v>
      </c>
      <c r="R3738" t="str">
        <f>RIGHT(N3738,LEN(N3738)-FIND("/",N3738))</f>
        <v>drama</v>
      </c>
      <c r="S3738" s="10">
        <f>(((J3738/60)/60)/24)+DATE(1970,1,1)</f>
        <v>42482.048032407409</v>
      </c>
      <c r="T3738" s="10">
        <f>(((I3738/60)/60)/24)+DATE(1970,1,1)</f>
        <v>42512.045138888891</v>
      </c>
      <c r="U3738" s="5">
        <f>P3738/3304</f>
        <v>0</v>
      </c>
      <c r="V3738" s="5">
        <f>L3738/26457</f>
        <v>0</v>
      </c>
    </row>
    <row r="3739" spans="1:22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 s="6">
        <f>IF(E3739=0,0,E3739/L3739)</f>
        <v>0</v>
      </c>
      <c r="Q3739" t="str">
        <f>LEFT(N3739,FIND("/",N3739)-1)</f>
        <v>film &amp; video</v>
      </c>
      <c r="R3739" t="str">
        <f>RIGHT(N3739,LEN(N3739)-FIND("/",N3739))</f>
        <v>drama</v>
      </c>
      <c r="S3739" s="10">
        <f>(((J3739/60)/60)/24)+DATE(1970,1,1)</f>
        <v>42135.235254629632</v>
      </c>
      <c r="T3739" s="10">
        <f>(((I3739/60)/60)/24)+DATE(1970,1,1)</f>
        <v>42195.235254629632</v>
      </c>
      <c r="U3739" s="5">
        <f>P3739/3304</f>
        <v>0</v>
      </c>
      <c r="V3739" s="5">
        <f>L3739/26457</f>
        <v>0</v>
      </c>
    </row>
    <row r="3740" spans="1:22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 s="6">
        <f>IF(E3740=0,0,E3740/L3740)</f>
        <v>0</v>
      </c>
      <c r="Q3740" t="str">
        <f>LEFT(N3740,FIND("/",N3740)-1)</f>
        <v>film &amp; video</v>
      </c>
      <c r="R3740" t="str">
        <f>RIGHT(N3740,LEN(N3740)-FIND("/",N3740))</f>
        <v>drama</v>
      </c>
      <c r="S3740" s="10">
        <f>(((J3740/60)/60)/24)+DATE(1970,1,1)</f>
        <v>42438.961273148147</v>
      </c>
      <c r="T3740" s="10">
        <f>(((I3740/60)/60)/24)+DATE(1970,1,1)</f>
        <v>42468.919606481482</v>
      </c>
      <c r="U3740" s="5">
        <f>P3740/3304</f>
        <v>0</v>
      </c>
      <c r="V3740" s="5">
        <f>L3740/26457</f>
        <v>0</v>
      </c>
    </row>
    <row r="3741" spans="1:22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 s="6">
        <f>IF(E3741=0,0,E3741/L3741)</f>
        <v>0</v>
      </c>
      <c r="Q3741" t="str">
        <f>LEFT(N3741,FIND("/",N3741)-1)</f>
        <v>film &amp; video</v>
      </c>
      <c r="R3741" t="str">
        <f>RIGHT(N3741,LEN(N3741)-FIND("/",N3741))</f>
        <v>drama</v>
      </c>
      <c r="S3741" s="10">
        <f>(((J3741/60)/60)/24)+DATE(1970,1,1)</f>
        <v>42164.893993055557</v>
      </c>
      <c r="T3741" s="10">
        <f>(((I3741/60)/60)/24)+DATE(1970,1,1)</f>
        <v>42194.893993055557</v>
      </c>
      <c r="U3741" s="5">
        <f>P3741/3304</f>
        <v>0</v>
      </c>
      <c r="V3741" s="5">
        <f>L3741/26457</f>
        <v>0</v>
      </c>
    </row>
    <row r="3742" spans="1:22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 s="6">
        <f>IF(E3742=0,0,E3742/L3742)</f>
        <v>0</v>
      </c>
      <c r="Q3742" t="str">
        <f>LEFT(N3742,FIND("/",N3742)-1)</f>
        <v>film &amp; video</v>
      </c>
      <c r="R3742" t="str">
        <f>RIGHT(N3742,LEN(N3742)-FIND("/",N3742))</f>
        <v>drama</v>
      </c>
      <c r="S3742" s="10">
        <f>(((J3742/60)/60)/24)+DATE(1970,1,1)</f>
        <v>42096.686400462961</v>
      </c>
      <c r="T3742" s="10">
        <f>(((I3742/60)/60)/24)+DATE(1970,1,1)</f>
        <v>42156.686400462961</v>
      </c>
      <c r="U3742" s="5">
        <f>P3742/3304</f>
        <v>0</v>
      </c>
      <c r="V3742" s="5">
        <f>L3742/26457</f>
        <v>0</v>
      </c>
    </row>
    <row r="3743" spans="1:22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 s="6">
        <f>IF(E3743=0,0,E3743/L3743)</f>
        <v>0</v>
      </c>
      <c r="Q3743" t="str">
        <f>LEFT(N3743,FIND("/",N3743)-1)</f>
        <v>film &amp; video</v>
      </c>
      <c r="R3743" t="str">
        <f>RIGHT(N3743,LEN(N3743)-FIND("/",N3743))</f>
        <v>drama</v>
      </c>
      <c r="S3743" s="10">
        <f>(((J3743/60)/60)/24)+DATE(1970,1,1)</f>
        <v>42383.933993055558</v>
      </c>
      <c r="T3743" s="10">
        <f>(((I3743/60)/60)/24)+DATE(1970,1,1)</f>
        <v>42413.933993055558</v>
      </c>
      <c r="U3743" s="5">
        <f>P3743/3304</f>
        <v>0</v>
      </c>
      <c r="V3743" s="5">
        <f>L3743/26457</f>
        <v>0</v>
      </c>
    </row>
    <row r="3744" spans="1:22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6">
        <f>IF(E3744=0,0,E3744/L3744)</f>
        <v>0</v>
      </c>
      <c r="Q3744" t="str">
        <f>LEFT(N3744,FIND("/",N3744)-1)</f>
        <v>film &amp; video</v>
      </c>
      <c r="R3744" t="str">
        <f>RIGHT(N3744,LEN(N3744)-FIND("/",N3744))</f>
        <v>drama</v>
      </c>
      <c r="S3744" s="10">
        <f>(((J3744/60)/60)/24)+DATE(1970,1,1)</f>
        <v>42341.958923611113</v>
      </c>
      <c r="T3744" s="10">
        <f>(((I3744/60)/60)/24)+DATE(1970,1,1)</f>
        <v>42371.958923611113</v>
      </c>
      <c r="U3744" s="5">
        <f>P3744/3304</f>
        <v>0</v>
      </c>
      <c r="V3744" s="5">
        <f>L3744/26457</f>
        <v>0</v>
      </c>
    </row>
    <row r="3745" spans="1:22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 s="6">
        <f>IF(E3745=0,0,E3745/L3745)</f>
        <v>0</v>
      </c>
      <c r="Q3745" t="str">
        <f>LEFT(N3745,FIND("/",N3745)-1)</f>
        <v>film &amp; video</v>
      </c>
      <c r="R3745" t="str">
        <f>RIGHT(N3745,LEN(N3745)-FIND("/",N3745))</f>
        <v>drama</v>
      </c>
      <c r="S3745" s="10">
        <f>(((J3745/60)/60)/24)+DATE(1970,1,1)</f>
        <v>42612.911712962959</v>
      </c>
      <c r="T3745" s="10">
        <f>(((I3745/60)/60)/24)+DATE(1970,1,1)</f>
        <v>42642.911712962959</v>
      </c>
      <c r="U3745" s="5">
        <f>P3745/3304</f>
        <v>0</v>
      </c>
      <c r="V3745" s="5">
        <f>L3745/26457</f>
        <v>0</v>
      </c>
    </row>
    <row r="3746" spans="1:22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 s="6">
        <f>IF(E3746=0,0,E3746/L3746)</f>
        <v>0</v>
      </c>
      <c r="Q3746" t="str">
        <f>LEFT(N3746,FIND("/",N3746)-1)</f>
        <v>film &amp; video</v>
      </c>
      <c r="R3746" t="str">
        <f>RIGHT(N3746,LEN(N3746)-FIND("/",N3746))</f>
        <v>drama</v>
      </c>
      <c r="S3746" s="10">
        <f>(((J3746/60)/60)/24)+DATE(1970,1,1)</f>
        <v>42164.908530092594</v>
      </c>
      <c r="T3746" s="10">
        <f>(((I3746/60)/60)/24)+DATE(1970,1,1)</f>
        <v>42194.908530092594</v>
      </c>
      <c r="U3746" s="5">
        <f>P3746/3304</f>
        <v>0</v>
      </c>
      <c r="V3746" s="5">
        <f>L3746/26457</f>
        <v>0</v>
      </c>
    </row>
    <row r="3747" spans="1:22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 s="6">
        <f>IF(E3747=0,0,E3747/L3747)</f>
        <v>0</v>
      </c>
      <c r="Q3747" t="str">
        <f>LEFT(N3747,FIND("/",N3747)-1)</f>
        <v>film &amp; video</v>
      </c>
      <c r="R3747" t="str">
        <f>RIGHT(N3747,LEN(N3747)-FIND("/",N3747))</f>
        <v>drama</v>
      </c>
      <c r="S3747" s="10">
        <f>(((J3747/60)/60)/24)+DATE(1970,1,1)</f>
        <v>42321.08447916666</v>
      </c>
      <c r="T3747" s="10">
        <f>(((I3747/60)/60)/24)+DATE(1970,1,1)</f>
        <v>42374</v>
      </c>
      <c r="U3747" s="5">
        <f>P3747/3304</f>
        <v>0</v>
      </c>
      <c r="V3747" s="5">
        <f>L3747/26457</f>
        <v>0</v>
      </c>
    </row>
    <row r="3748" spans="1:22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 s="6">
        <f>IF(E3748=0,0,E3748/L3748)</f>
        <v>0</v>
      </c>
      <c r="Q3748" t="str">
        <f>LEFT(N3748,FIND("/",N3748)-1)</f>
        <v>film &amp; video</v>
      </c>
      <c r="R3748" t="str">
        <f>RIGHT(N3748,LEN(N3748)-FIND("/",N3748))</f>
        <v>drama</v>
      </c>
      <c r="S3748" s="10">
        <f>(((J3748/60)/60)/24)+DATE(1970,1,1)</f>
        <v>42713.962499999994</v>
      </c>
      <c r="T3748" s="10">
        <f>(((I3748/60)/60)/24)+DATE(1970,1,1)</f>
        <v>42734.375</v>
      </c>
      <c r="U3748" s="5">
        <f>P3748/3304</f>
        <v>0</v>
      </c>
      <c r="V3748" s="5">
        <f>L3748/26457</f>
        <v>0</v>
      </c>
    </row>
    <row r="3749" spans="1:22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 s="6">
        <f>IF(E3749=0,0,E3749/L3749)</f>
        <v>0</v>
      </c>
      <c r="Q3749" t="str">
        <f>LEFT(N3749,FIND("/",N3749)-1)</f>
        <v>film &amp; video</v>
      </c>
      <c r="R3749" t="str">
        <f>RIGHT(N3749,LEN(N3749)-FIND("/",N3749))</f>
        <v>animation</v>
      </c>
      <c r="S3749" s="10">
        <f>(((J3749/60)/60)/24)+DATE(1970,1,1)</f>
        <v>42285.909027777772</v>
      </c>
      <c r="T3749" s="10">
        <f>(((I3749/60)/60)/24)+DATE(1970,1,1)</f>
        <v>42299.790972222225</v>
      </c>
      <c r="U3749" s="5">
        <f>P3749/3304</f>
        <v>0</v>
      </c>
      <c r="V3749" s="5">
        <f>L3749/26457</f>
        <v>0</v>
      </c>
    </row>
    <row r="3750" spans="1:22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 s="6">
        <f>IF(E3750=0,0,E3750/L3750)</f>
        <v>0</v>
      </c>
      <c r="Q3750" t="str">
        <f>LEFT(N3750,FIND("/",N3750)-1)</f>
        <v>film &amp; video</v>
      </c>
      <c r="R3750" t="str">
        <f>RIGHT(N3750,LEN(N3750)-FIND("/",N3750))</f>
        <v>animation</v>
      </c>
      <c r="S3750" s="10">
        <f>(((J3750/60)/60)/24)+DATE(1970,1,1)</f>
        <v>40070.901412037041</v>
      </c>
      <c r="T3750" s="10">
        <f>(((I3750/60)/60)/24)+DATE(1970,1,1)</f>
        <v>40144.207638888889</v>
      </c>
      <c r="U3750" s="5">
        <f>P3750/3304</f>
        <v>0</v>
      </c>
      <c r="V3750" s="5">
        <f>L3750/26457</f>
        <v>0</v>
      </c>
    </row>
    <row r="3751" spans="1:22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 s="6">
        <f>IF(E3751=0,0,E3751/L3751)</f>
        <v>0</v>
      </c>
      <c r="Q3751" t="str">
        <f>LEFT(N3751,FIND("/",N3751)-1)</f>
        <v>film &amp; video</v>
      </c>
      <c r="R3751" t="str">
        <f>RIGHT(N3751,LEN(N3751)-FIND("/",N3751))</f>
        <v>animation</v>
      </c>
      <c r="S3751" s="10">
        <f>(((J3751/60)/60)/24)+DATE(1970,1,1)</f>
        <v>42228.629884259266</v>
      </c>
      <c r="T3751" s="10">
        <f>(((I3751/60)/60)/24)+DATE(1970,1,1)</f>
        <v>42288.629884259266</v>
      </c>
      <c r="U3751" s="5">
        <f>P3751/3304</f>
        <v>0</v>
      </c>
      <c r="V3751" s="5">
        <f>L3751/26457</f>
        <v>0</v>
      </c>
    </row>
    <row r="3752" spans="1:22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 s="6">
        <f>IF(E3752=0,0,E3752/L3752)</f>
        <v>0</v>
      </c>
      <c r="Q3752" t="str">
        <f>LEFT(N3752,FIND("/",N3752)-1)</f>
        <v>film &amp; video</v>
      </c>
      <c r="R3752" t="str">
        <f>RIGHT(N3752,LEN(N3752)-FIND("/",N3752))</f>
        <v>animation</v>
      </c>
      <c r="S3752" s="10">
        <f>(((J3752/60)/60)/24)+DATE(1970,1,1)</f>
        <v>41456.36241898148</v>
      </c>
      <c r="T3752" s="10">
        <f>(((I3752/60)/60)/24)+DATE(1970,1,1)</f>
        <v>41486.36241898148</v>
      </c>
      <c r="U3752" s="5">
        <f>P3752/3304</f>
        <v>0</v>
      </c>
      <c r="V3752" s="5">
        <f>L3752/26457</f>
        <v>0</v>
      </c>
    </row>
    <row r="3753" spans="1:22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 s="6">
        <f>IF(E3753=0,0,E3753/L3753)</f>
        <v>0</v>
      </c>
      <c r="Q3753" t="str">
        <f>LEFT(N3753,FIND("/",N3753)-1)</f>
        <v>film &amp; video</v>
      </c>
      <c r="R3753" t="str">
        <f>RIGHT(N3753,LEN(N3753)-FIND("/",N3753))</f>
        <v>animation</v>
      </c>
      <c r="S3753" s="10">
        <f>(((J3753/60)/60)/24)+DATE(1970,1,1)</f>
        <v>42591.31858796296</v>
      </c>
      <c r="T3753" s="10">
        <f>(((I3753/60)/60)/24)+DATE(1970,1,1)</f>
        <v>42651.31858796296</v>
      </c>
      <c r="U3753" s="5">
        <f>P3753/3304</f>
        <v>0</v>
      </c>
      <c r="V3753" s="5">
        <f>L3753/26457</f>
        <v>0</v>
      </c>
    </row>
    <row r="3754" spans="1:22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6">
        <f>IF(E3754=0,0,E3754/L3754)</f>
        <v>0</v>
      </c>
      <c r="Q3754" t="str">
        <f>LEFT(N3754,FIND("/",N3754)-1)</f>
        <v>film &amp; video</v>
      </c>
      <c r="R3754" t="str">
        <f>RIGHT(N3754,LEN(N3754)-FIND("/",N3754))</f>
        <v>animation</v>
      </c>
      <c r="S3754" s="10">
        <f>(((J3754/60)/60)/24)+DATE(1970,1,1)</f>
        <v>41919.761782407404</v>
      </c>
      <c r="T3754" s="10">
        <f>(((I3754/60)/60)/24)+DATE(1970,1,1)</f>
        <v>41929.761782407404</v>
      </c>
      <c r="U3754" s="5">
        <f>P3754/3304</f>
        <v>0</v>
      </c>
      <c r="V3754" s="5">
        <f>L3754/26457</f>
        <v>0</v>
      </c>
    </row>
    <row r="3755" spans="1:22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 s="6">
        <f>IF(E3755=0,0,E3755/L3755)</f>
        <v>0</v>
      </c>
      <c r="Q3755" t="str">
        <f>LEFT(N3755,FIND("/",N3755)-1)</f>
        <v>film &amp; video</v>
      </c>
      <c r="R3755" t="str">
        <f>RIGHT(N3755,LEN(N3755)-FIND("/",N3755))</f>
        <v>animation</v>
      </c>
      <c r="S3755" s="10">
        <f>(((J3755/60)/60)/24)+DATE(1970,1,1)</f>
        <v>41550.793935185182</v>
      </c>
      <c r="T3755" s="10">
        <f>(((I3755/60)/60)/24)+DATE(1970,1,1)</f>
        <v>41580.793935185182</v>
      </c>
      <c r="U3755" s="5">
        <f>P3755/3304</f>
        <v>0</v>
      </c>
      <c r="V3755" s="5">
        <f>L3755/26457</f>
        <v>0</v>
      </c>
    </row>
    <row r="3756" spans="1:22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 s="6">
        <f>IF(E3756=0,0,E3756/L3756)</f>
        <v>0</v>
      </c>
      <c r="Q3756" t="str">
        <f>LEFT(N3756,FIND("/",N3756)-1)</f>
        <v>film &amp; video</v>
      </c>
      <c r="R3756" t="str">
        <f>RIGHT(N3756,LEN(N3756)-FIND("/",N3756))</f>
        <v>animation</v>
      </c>
      <c r="S3756" s="10">
        <f>(((J3756/60)/60)/24)+DATE(1970,1,1)</f>
        <v>41634.715173611112</v>
      </c>
      <c r="T3756" s="10">
        <f>(((I3756/60)/60)/24)+DATE(1970,1,1)</f>
        <v>41664.715173611112</v>
      </c>
      <c r="U3756" s="5">
        <f>P3756/3304</f>
        <v>0</v>
      </c>
      <c r="V3756" s="5">
        <f>L3756/26457</f>
        <v>0</v>
      </c>
    </row>
    <row r="3757" spans="1:22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 s="6">
        <f>IF(E3757=0,0,E3757/L3757)</f>
        <v>0</v>
      </c>
      <c r="Q3757" t="str">
        <f>LEFT(N3757,FIND("/",N3757)-1)</f>
        <v>film &amp; video</v>
      </c>
      <c r="R3757" t="str">
        <f>RIGHT(N3757,LEN(N3757)-FIND("/",N3757))</f>
        <v>animation</v>
      </c>
      <c r="S3757" s="10">
        <f>(((J3757/60)/60)/24)+DATE(1970,1,1)</f>
        <v>41837.767500000002</v>
      </c>
      <c r="T3757" s="10">
        <f>(((I3757/60)/60)/24)+DATE(1970,1,1)</f>
        <v>41867.767500000002</v>
      </c>
      <c r="U3757" s="5">
        <f>P3757/3304</f>
        <v>0</v>
      </c>
      <c r="V3757" s="5">
        <f>L3757/26457</f>
        <v>0</v>
      </c>
    </row>
    <row r="3758" spans="1:22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 s="6">
        <f>IF(E3758=0,0,E3758/L3758)</f>
        <v>0</v>
      </c>
      <c r="Q3758" t="str">
        <f>LEFT(N3758,FIND("/",N3758)-1)</f>
        <v>film &amp; video</v>
      </c>
      <c r="R3758" t="str">
        <f>RIGHT(N3758,LEN(N3758)-FIND("/",N3758))</f>
        <v>animation</v>
      </c>
      <c r="S3758" s="10">
        <f>(((J3758/60)/60)/24)+DATE(1970,1,1)</f>
        <v>41407.84684027778</v>
      </c>
      <c r="T3758" s="10">
        <f>(((I3758/60)/60)/24)+DATE(1970,1,1)</f>
        <v>41427.84684027778</v>
      </c>
      <c r="U3758" s="5">
        <f>P3758/3304</f>
        <v>0</v>
      </c>
      <c r="V3758" s="5">
        <f>L3758/26457</f>
        <v>0</v>
      </c>
    </row>
    <row r="3759" spans="1:22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 s="6">
        <f>IF(E3759=0,0,E3759/L3759)</f>
        <v>0</v>
      </c>
      <c r="Q3759" t="str">
        <f>LEFT(N3759,FIND("/",N3759)-1)</f>
        <v>film &amp; video</v>
      </c>
      <c r="R3759" t="str">
        <f>RIGHT(N3759,LEN(N3759)-FIND("/",N3759))</f>
        <v>animation</v>
      </c>
      <c r="S3759" s="10">
        <f>(((J3759/60)/60)/24)+DATE(1970,1,1)</f>
        <v>40705.126631944448</v>
      </c>
      <c r="T3759" s="10">
        <f>(((I3759/60)/60)/24)+DATE(1970,1,1)</f>
        <v>40765.126631944448</v>
      </c>
      <c r="U3759" s="5">
        <f>P3759/3304</f>
        <v>0</v>
      </c>
      <c r="V3759" s="5">
        <f>L3759/26457</f>
        <v>0</v>
      </c>
    </row>
    <row r="3760" spans="1:22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 s="6">
        <f>IF(E3760=0,0,E3760/L3760)</f>
        <v>0</v>
      </c>
      <c r="Q3760" t="str">
        <f>LEFT(N3760,FIND("/",N3760)-1)</f>
        <v>film &amp; video</v>
      </c>
      <c r="R3760" t="str">
        <f>RIGHT(N3760,LEN(N3760)-FIND("/",N3760))</f>
        <v>animation</v>
      </c>
      <c r="S3760" s="10">
        <f>(((J3760/60)/60)/24)+DATE(1970,1,1)</f>
        <v>41041.167627314811</v>
      </c>
      <c r="T3760" s="10">
        <f>(((I3760/60)/60)/24)+DATE(1970,1,1)</f>
        <v>41101.160474537035</v>
      </c>
      <c r="U3760" s="5">
        <f>P3760/3304</f>
        <v>0</v>
      </c>
      <c r="V3760" s="5">
        <f>L3760/26457</f>
        <v>0</v>
      </c>
    </row>
    <row r="3761" spans="1:22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 s="6">
        <f>IF(E3761=0,0,E3761/L3761)</f>
        <v>0</v>
      </c>
      <c r="Q3761" t="str">
        <f>LEFT(N3761,FIND("/",N3761)-1)</f>
        <v>film &amp; video</v>
      </c>
      <c r="R3761" t="str">
        <f>RIGHT(N3761,LEN(N3761)-FIND("/",N3761))</f>
        <v>animation</v>
      </c>
      <c r="S3761" s="10">
        <f>(((J3761/60)/60)/24)+DATE(1970,1,1)</f>
        <v>41827.989861111113</v>
      </c>
      <c r="T3761" s="10">
        <f>(((I3761/60)/60)/24)+DATE(1970,1,1)</f>
        <v>41887.989861111113</v>
      </c>
      <c r="U3761" s="5">
        <f>P3761/3304</f>
        <v>0</v>
      </c>
      <c r="V3761" s="5">
        <f>L3761/26457</f>
        <v>0</v>
      </c>
    </row>
    <row r="3762" spans="1:22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 s="6">
        <f>IF(E3762=0,0,E3762/L3762)</f>
        <v>0</v>
      </c>
      <c r="Q3762" t="str">
        <f>LEFT(N3762,FIND("/",N3762)-1)</f>
        <v>film &amp; video</v>
      </c>
      <c r="R3762" t="str">
        <f>RIGHT(N3762,LEN(N3762)-FIND("/",N3762))</f>
        <v>animation</v>
      </c>
      <c r="S3762" s="10">
        <f>(((J3762/60)/60)/24)+DATE(1970,1,1)</f>
        <v>42100.086145833338</v>
      </c>
      <c r="T3762" s="10">
        <f>(((I3762/60)/60)/24)+DATE(1970,1,1)</f>
        <v>42130.086145833338</v>
      </c>
      <c r="U3762" s="5">
        <f>P3762/3304</f>
        <v>0</v>
      </c>
      <c r="V3762" s="5">
        <f>L3762/26457</f>
        <v>0</v>
      </c>
    </row>
    <row r="3763" spans="1:22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 s="6">
        <f>IF(E3763=0,0,E3763/L3763)</f>
        <v>0</v>
      </c>
      <c r="Q3763" t="str">
        <f>LEFT(N3763,FIND("/",N3763)-1)</f>
        <v>film &amp; video</v>
      </c>
      <c r="R3763" t="str">
        <f>RIGHT(N3763,LEN(N3763)-FIND("/",N3763))</f>
        <v>animation</v>
      </c>
      <c r="S3763" s="10">
        <f>(((J3763/60)/60)/24)+DATE(1970,1,1)</f>
        <v>40987.83488425926</v>
      </c>
      <c r="T3763" s="10">
        <f>(((I3763/60)/60)/24)+DATE(1970,1,1)</f>
        <v>41047.83488425926</v>
      </c>
      <c r="U3763" s="5">
        <f>P3763/3304</f>
        <v>0</v>
      </c>
      <c r="V3763" s="5">
        <f>L3763/26457</f>
        <v>0</v>
      </c>
    </row>
    <row r="3764" spans="1:22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6">
        <f>IF(E3764=0,0,E3764/L3764)</f>
        <v>0</v>
      </c>
      <c r="Q3764" t="str">
        <f>LEFT(N3764,FIND("/",N3764)-1)</f>
        <v>film &amp; video</v>
      </c>
      <c r="R3764" t="str">
        <f>RIGHT(N3764,LEN(N3764)-FIND("/",N3764))</f>
        <v>animation</v>
      </c>
      <c r="S3764" s="10">
        <f>(((J3764/60)/60)/24)+DATE(1970,1,1)</f>
        <v>42065.910983796297</v>
      </c>
      <c r="T3764" s="10">
        <f>(((I3764/60)/60)/24)+DATE(1970,1,1)</f>
        <v>42095.869317129633</v>
      </c>
      <c r="U3764" s="5">
        <f>P3764/3304</f>
        <v>0</v>
      </c>
      <c r="V3764" s="5">
        <f>L3764/26457</f>
        <v>0</v>
      </c>
    </row>
    <row r="3765" spans="1:22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6">
        <f>IF(E3765=0,0,E3765/L3765)</f>
        <v>0</v>
      </c>
      <c r="Q3765" t="str">
        <f>LEFT(N3765,FIND("/",N3765)-1)</f>
        <v>film &amp; video</v>
      </c>
      <c r="R3765" t="str">
        <f>RIGHT(N3765,LEN(N3765)-FIND("/",N3765))</f>
        <v>animation</v>
      </c>
      <c r="S3765" s="10">
        <f>(((J3765/60)/60)/24)+DATE(1970,1,1)</f>
        <v>42669.594837962963</v>
      </c>
      <c r="T3765" s="10">
        <f>(((I3765/60)/60)/24)+DATE(1970,1,1)</f>
        <v>42729.636504629627</v>
      </c>
      <c r="U3765" s="5">
        <f>P3765/3304</f>
        <v>0</v>
      </c>
      <c r="V3765" s="5">
        <f>L3765/26457</f>
        <v>0</v>
      </c>
    </row>
    <row r="3766" spans="1:22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6">
        <f>IF(E3766=0,0,E3766/L3766)</f>
        <v>0</v>
      </c>
      <c r="Q3766" t="str">
        <f>LEFT(N3766,FIND("/",N3766)-1)</f>
        <v>film &amp; video</v>
      </c>
      <c r="R3766" t="str">
        <f>RIGHT(N3766,LEN(N3766)-FIND("/",N3766))</f>
        <v>animation</v>
      </c>
      <c r="S3766" s="10">
        <f>(((J3766/60)/60)/24)+DATE(1970,1,1)</f>
        <v>42714.054398148146</v>
      </c>
      <c r="T3766" s="10">
        <f>(((I3766/60)/60)/24)+DATE(1970,1,1)</f>
        <v>42744.054398148146</v>
      </c>
      <c r="U3766" s="5">
        <f>P3766/3304</f>
        <v>0</v>
      </c>
      <c r="V3766" s="5">
        <f>L3766/26457</f>
        <v>0</v>
      </c>
    </row>
    <row r="3767" spans="1:22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 s="6">
        <f>IF(E3767=0,0,E3767/L3767)</f>
        <v>0</v>
      </c>
      <c r="Q3767" t="str">
        <f>LEFT(N3767,FIND("/",N3767)-1)</f>
        <v>film &amp; video</v>
      </c>
      <c r="R3767" t="str">
        <f>RIGHT(N3767,LEN(N3767)-FIND("/",N3767))</f>
        <v>animation</v>
      </c>
      <c r="S3767" s="10">
        <f>(((J3767/60)/60)/24)+DATE(1970,1,1)</f>
        <v>41113.968576388892</v>
      </c>
      <c r="T3767" s="10">
        <f>(((I3767/60)/60)/24)+DATE(1970,1,1)</f>
        <v>41143.968576388892</v>
      </c>
      <c r="U3767" s="5">
        <f>P3767/3304</f>
        <v>0</v>
      </c>
      <c r="V3767" s="5">
        <f>L3767/26457</f>
        <v>0</v>
      </c>
    </row>
    <row r="3768" spans="1:22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>
        <f>IF(E3768=0,0,E3768/L3768)</f>
        <v>0</v>
      </c>
      <c r="Q3768" t="str">
        <f>LEFT(N3768,FIND("/",N3768)-1)</f>
        <v>film &amp; video</v>
      </c>
      <c r="R3768" t="str">
        <f>RIGHT(N3768,LEN(N3768)-FIND("/",N3768))</f>
        <v>animation</v>
      </c>
      <c r="S3768" s="10">
        <f>(((J3768/60)/60)/24)+DATE(1970,1,1)</f>
        <v>42366.982627314821</v>
      </c>
      <c r="T3768" s="10">
        <f>(((I3768/60)/60)/24)+DATE(1970,1,1)</f>
        <v>42396.982627314821</v>
      </c>
      <c r="U3768" s="5">
        <f>P3768/3304</f>
        <v>0</v>
      </c>
      <c r="V3768" s="5">
        <f>L3768/26457</f>
        <v>0</v>
      </c>
    </row>
    <row r="3769" spans="1:22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 s="6">
        <f>IF(E3769=0,0,E3769/L3769)</f>
        <v>0</v>
      </c>
      <c r="Q3769" t="str">
        <f>LEFT(N3769,FIND("/",N3769)-1)</f>
        <v>film &amp; video</v>
      </c>
      <c r="R3769" t="str">
        <f>RIGHT(N3769,LEN(N3769)-FIND("/",N3769))</f>
        <v>animation</v>
      </c>
      <c r="S3769" s="10">
        <f>(((J3769/60)/60)/24)+DATE(1970,1,1)</f>
        <v>42596.03506944445</v>
      </c>
      <c r="T3769" s="10">
        <f>(((I3769/60)/60)/24)+DATE(1970,1,1)</f>
        <v>42656.03506944445</v>
      </c>
      <c r="U3769" s="5">
        <f>P3769/3304</f>
        <v>0</v>
      </c>
      <c r="V3769" s="5">
        <f>L3769/26457</f>
        <v>0</v>
      </c>
    </row>
    <row r="3770" spans="1:22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 s="6">
        <f>IF(E3770=0,0,E3770/L3770)</f>
        <v>0</v>
      </c>
      <c r="Q3770" t="str">
        <f>LEFT(N3770,FIND("/",N3770)-1)</f>
        <v>film &amp; video</v>
      </c>
      <c r="R3770" t="str">
        <f>RIGHT(N3770,LEN(N3770)-FIND("/",N3770))</f>
        <v>animation</v>
      </c>
      <c r="S3770" s="10">
        <f>(((J3770/60)/60)/24)+DATE(1970,1,1)</f>
        <v>42114.726134259254</v>
      </c>
      <c r="T3770" s="10">
        <f>(((I3770/60)/60)/24)+DATE(1970,1,1)</f>
        <v>42144.726134259254</v>
      </c>
      <c r="U3770" s="5">
        <f>P3770/3304</f>
        <v>0</v>
      </c>
      <c r="V3770" s="5">
        <f>L3770/26457</f>
        <v>0</v>
      </c>
    </row>
    <row r="3771" spans="1:22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 s="6">
        <f>IF(E3771=0,0,E3771/L3771)</f>
        <v>0</v>
      </c>
      <c r="Q3771" t="str">
        <f>LEFT(N3771,FIND("/",N3771)-1)</f>
        <v>film &amp; video</v>
      </c>
      <c r="R3771" t="str">
        <f>RIGHT(N3771,LEN(N3771)-FIND("/",N3771))</f>
        <v>animation</v>
      </c>
      <c r="S3771" s="10">
        <f>(((J3771/60)/60)/24)+DATE(1970,1,1)</f>
        <v>42171.827604166669</v>
      </c>
      <c r="T3771" s="10">
        <f>(((I3771/60)/60)/24)+DATE(1970,1,1)</f>
        <v>42201.827604166669</v>
      </c>
      <c r="U3771" s="5">
        <f>P3771/3304</f>
        <v>0</v>
      </c>
      <c r="V3771" s="5">
        <f>L3771/26457</f>
        <v>0</v>
      </c>
    </row>
    <row r="3772" spans="1:22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 s="6">
        <f>IF(E3772=0,0,E3772/L3772)</f>
        <v>0</v>
      </c>
      <c r="Q3772" t="str">
        <f>LEFT(N3772,FIND("/",N3772)-1)</f>
        <v>film &amp; video</v>
      </c>
      <c r="R3772" t="str">
        <f>RIGHT(N3772,LEN(N3772)-FIND("/",N3772))</f>
        <v>animation</v>
      </c>
      <c r="S3772" s="10">
        <f>(((J3772/60)/60)/24)+DATE(1970,1,1)</f>
        <v>40703.234386574077</v>
      </c>
      <c r="T3772" s="10">
        <f>(((I3772/60)/60)/24)+DATE(1970,1,1)</f>
        <v>40733.234386574077</v>
      </c>
      <c r="U3772" s="5">
        <f>P3772/3304</f>
        <v>0</v>
      </c>
      <c r="V3772" s="5">
        <f>L3772/26457</f>
        <v>0</v>
      </c>
    </row>
    <row r="3773" spans="1:22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 s="6">
        <f>IF(E3773=0,0,E3773/L3773)</f>
        <v>0</v>
      </c>
      <c r="Q3773" t="str">
        <f>LEFT(N3773,FIND("/",N3773)-1)</f>
        <v>film &amp; video</v>
      </c>
      <c r="R3773" t="str">
        <f>RIGHT(N3773,LEN(N3773)-FIND("/",N3773))</f>
        <v>animation</v>
      </c>
      <c r="S3773" s="10">
        <f>(((J3773/60)/60)/24)+DATE(1970,1,1)</f>
        <v>42400.176377314812</v>
      </c>
      <c r="T3773" s="10">
        <f>(((I3773/60)/60)/24)+DATE(1970,1,1)</f>
        <v>42430.176377314812</v>
      </c>
      <c r="U3773" s="5">
        <f>P3773/3304</f>
        <v>0</v>
      </c>
      <c r="V3773" s="5">
        <f>L3773/26457</f>
        <v>0</v>
      </c>
    </row>
    <row r="3774" spans="1:22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 s="6">
        <f>IF(E3774=0,0,E3774/L3774)</f>
        <v>0</v>
      </c>
      <c r="Q3774" t="str">
        <f>LEFT(N3774,FIND("/",N3774)-1)</f>
        <v>film &amp; video</v>
      </c>
      <c r="R3774" t="str">
        <f>RIGHT(N3774,LEN(N3774)-FIND("/",N3774))</f>
        <v>animation</v>
      </c>
      <c r="S3774" s="10">
        <f>(((J3774/60)/60)/24)+DATE(1970,1,1)</f>
        <v>42091.778703703705</v>
      </c>
      <c r="T3774" s="10">
        <f>(((I3774/60)/60)/24)+DATE(1970,1,1)</f>
        <v>42151.778703703705</v>
      </c>
      <c r="U3774" s="5">
        <f>P3774/3304</f>
        <v>0</v>
      </c>
      <c r="V3774" s="5">
        <f>L3774/26457</f>
        <v>0</v>
      </c>
    </row>
    <row r="3775" spans="1:22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 s="6">
        <f>IF(E3775=0,0,E3775/L3775)</f>
        <v>0</v>
      </c>
      <c r="Q3775" t="str">
        <f>LEFT(N3775,FIND("/",N3775)-1)</f>
        <v>film &amp; video</v>
      </c>
      <c r="R3775" t="str">
        <f>RIGHT(N3775,LEN(N3775)-FIND("/",N3775))</f>
        <v>animation</v>
      </c>
      <c r="S3775" s="10">
        <f>(((J3775/60)/60)/24)+DATE(1970,1,1)</f>
        <v>42223.616018518514</v>
      </c>
      <c r="T3775" s="10">
        <f>(((I3775/60)/60)/24)+DATE(1970,1,1)</f>
        <v>42253.615277777775</v>
      </c>
      <c r="U3775" s="5">
        <f>P3775/3304</f>
        <v>0</v>
      </c>
      <c r="V3775" s="5">
        <f>L3775/26457</f>
        <v>0</v>
      </c>
    </row>
    <row r="3776" spans="1:22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 s="6">
        <f>IF(E3776=0,0,E3776/L3776)</f>
        <v>0</v>
      </c>
      <c r="Q3776" t="str">
        <f>LEFT(N3776,FIND("/",N3776)-1)</f>
        <v>technology</v>
      </c>
      <c r="R3776" t="str">
        <f>RIGHT(N3776,LEN(N3776)-FIND("/",N3776))</f>
        <v>web</v>
      </c>
      <c r="S3776" s="10">
        <f>(((J3776/60)/60)/24)+DATE(1970,1,1)</f>
        <v>42380.696342592593</v>
      </c>
      <c r="T3776" s="10">
        <f>(((I3776/60)/60)/24)+DATE(1970,1,1)</f>
        <v>42410.696342592593</v>
      </c>
      <c r="U3776" s="5">
        <f>P3776/3304</f>
        <v>0</v>
      </c>
      <c r="V3776" s="5">
        <f>L3776/26457</f>
        <v>0</v>
      </c>
    </row>
    <row r="3777" spans="1:22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 s="6">
        <f>IF(E3777=0,0,E3777/L3777)</f>
        <v>0</v>
      </c>
      <c r="Q3777" t="str">
        <f>LEFT(N3777,FIND("/",N3777)-1)</f>
        <v>technology</v>
      </c>
      <c r="R3777" t="str">
        <f>RIGHT(N3777,LEN(N3777)-FIND("/",N3777))</f>
        <v>web</v>
      </c>
      <c r="S3777" s="10">
        <f>(((J3777/60)/60)/24)+DATE(1970,1,1)</f>
        <v>42318.616851851853</v>
      </c>
      <c r="T3777" s="10">
        <f>(((I3777/60)/60)/24)+DATE(1970,1,1)</f>
        <v>42378.616851851853</v>
      </c>
      <c r="U3777" s="5">
        <f>P3777/3304</f>
        <v>0</v>
      </c>
      <c r="V3777" s="5">
        <f>L3777/26457</f>
        <v>0</v>
      </c>
    </row>
    <row r="3778" spans="1:22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 s="6">
        <f>IF(E3778=0,0,E3778/L3778)</f>
        <v>0</v>
      </c>
      <c r="Q3778" t="str">
        <f>LEFT(N3778,FIND("/",N3778)-1)</f>
        <v>technology</v>
      </c>
      <c r="R3778" t="str">
        <f>RIGHT(N3778,LEN(N3778)-FIND("/",N3778))</f>
        <v>web</v>
      </c>
      <c r="S3778" s="10">
        <f>(((J3778/60)/60)/24)+DATE(1970,1,1)</f>
        <v>42503.353506944448</v>
      </c>
      <c r="T3778" s="10">
        <f>(((I3778/60)/60)/24)+DATE(1970,1,1)</f>
        <v>42533.353506944448</v>
      </c>
      <c r="U3778" s="5">
        <f>P3778/3304</f>
        <v>0</v>
      </c>
      <c r="V3778" s="5">
        <f>L3778/26457</f>
        <v>0</v>
      </c>
    </row>
    <row r="3779" spans="1:22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 s="6">
        <f>IF(E3779=0,0,E3779/L3779)</f>
        <v>0</v>
      </c>
      <c r="Q3779" t="str">
        <f>LEFT(N3779,FIND("/",N3779)-1)</f>
        <v>technology</v>
      </c>
      <c r="R3779" t="str">
        <f>RIGHT(N3779,LEN(N3779)-FIND("/",N3779))</f>
        <v>web</v>
      </c>
      <c r="S3779" s="10">
        <f>(((J3779/60)/60)/24)+DATE(1970,1,1)</f>
        <v>42057.883159722223</v>
      </c>
      <c r="T3779" s="10">
        <f>(((I3779/60)/60)/24)+DATE(1970,1,1)</f>
        <v>42087.841493055559</v>
      </c>
      <c r="U3779" s="5">
        <f>P3779/3304</f>
        <v>0</v>
      </c>
      <c r="V3779" s="5">
        <f>L3779/26457</f>
        <v>0</v>
      </c>
    </row>
    <row r="3780" spans="1:22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6">
        <f>IF(E3780=0,0,E3780/L3780)</f>
        <v>0</v>
      </c>
      <c r="Q3780" t="str">
        <f>LEFT(N3780,FIND("/",N3780)-1)</f>
        <v>technology</v>
      </c>
      <c r="R3780" t="str">
        <f>RIGHT(N3780,LEN(N3780)-FIND("/",N3780))</f>
        <v>web</v>
      </c>
      <c r="S3780" s="10">
        <f>(((J3780/60)/60)/24)+DATE(1970,1,1)</f>
        <v>42692.389062500006</v>
      </c>
      <c r="T3780" s="10">
        <f>(((I3780/60)/60)/24)+DATE(1970,1,1)</f>
        <v>42722.389062500006</v>
      </c>
      <c r="U3780" s="5">
        <f>P3780/3304</f>
        <v>0</v>
      </c>
      <c r="V3780" s="5">
        <f>L3780/26457</f>
        <v>0</v>
      </c>
    </row>
    <row r="3781" spans="1:22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6">
        <f>IF(E3781=0,0,E3781/L3781)</f>
        <v>0</v>
      </c>
      <c r="Q3781" t="str">
        <f>LEFT(N3781,FIND("/",N3781)-1)</f>
        <v>technology</v>
      </c>
      <c r="R3781" t="str">
        <f>RIGHT(N3781,LEN(N3781)-FIND("/",N3781))</f>
        <v>web</v>
      </c>
      <c r="S3781" s="10">
        <f>(((J3781/60)/60)/24)+DATE(1970,1,1)</f>
        <v>42165.785289351858</v>
      </c>
      <c r="T3781" s="10">
        <f>(((I3781/60)/60)/24)+DATE(1970,1,1)</f>
        <v>42195.785289351858</v>
      </c>
      <c r="U3781" s="5">
        <f>P3781/3304</f>
        <v>0</v>
      </c>
      <c r="V3781" s="5">
        <f>L3781/26457</f>
        <v>0</v>
      </c>
    </row>
    <row r="3782" spans="1:22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>
        <f>IF(E3782=0,0,E3782/L3782)</f>
        <v>0</v>
      </c>
      <c r="Q3782" t="str">
        <f>LEFT(N3782,FIND("/",N3782)-1)</f>
        <v>technology</v>
      </c>
      <c r="R3782" t="str">
        <f>RIGHT(N3782,LEN(N3782)-FIND("/",N3782))</f>
        <v>web</v>
      </c>
      <c r="S3782" s="10">
        <f>(((J3782/60)/60)/24)+DATE(1970,1,1)</f>
        <v>41975.842523148152</v>
      </c>
      <c r="T3782" s="10">
        <f>(((I3782/60)/60)/24)+DATE(1970,1,1)</f>
        <v>42005.842523148152</v>
      </c>
      <c r="U3782" s="5">
        <f>P3782/3304</f>
        <v>0</v>
      </c>
      <c r="V3782" s="5">
        <f>L3782/26457</f>
        <v>0</v>
      </c>
    </row>
    <row r="3783" spans="1:22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 s="6">
        <f>IF(E3783=0,0,E3783/L3783)</f>
        <v>0</v>
      </c>
      <c r="Q3783" t="str">
        <f>LEFT(N3783,FIND("/",N3783)-1)</f>
        <v>technology</v>
      </c>
      <c r="R3783" t="str">
        <f>RIGHT(N3783,LEN(N3783)-FIND("/",N3783))</f>
        <v>web</v>
      </c>
      <c r="S3783" s="10">
        <f>(((J3783/60)/60)/24)+DATE(1970,1,1)</f>
        <v>42282.71629629629</v>
      </c>
      <c r="T3783" s="10">
        <f>(((I3783/60)/60)/24)+DATE(1970,1,1)</f>
        <v>42312.757962962962</v>
      </c>
      <c r="U3783" s="5">
        <f>P3783/3304</f>
        <v>0</v>
      </c>
      <c r="V3783" s="5">
        <f>L3783/26457</f>
        <v>0</v>
      </c>
    </row>
    <row r="3784" spans="1:22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 s="6">
        <f>IF(E3784=0,0,E3784/L3784)</f>
        <v>0</v>
      </c>
      <c r="Q3784" t="str">
        <f>LEFT(N3784,FIND("/",N3784)-1)</f>
        <v>technology</v>
      </c>
      <c r="R3784" t="str">
        <f>RIGHT(N3784,LEN(N3784)-FIND("/",N3784))</f>
        <v>web</v>
      </c>
      <c r="S3784" s="10">
        <f>(((J3784/60)/60)/24)+DATE(1970,1,1)</f>
        <v>42188.012777777782</v>
      </c>
      <c r="T3784" s="10">
        <f>(((I3784/60)/60)/24)+DATE(1970,1,1)</f>
        <v>42218.012777777782</v>
      </c>
      <c r="U3784" s="5">
        <f>P3784/3304</f>
        <v>0</v>
      </c>
      <c r="V3784" s="5">
        <f>L3784/26457</f>
        <v>0</v>
      </c>
    </row>
    <row r="3785" spans="1:22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>
        <f>IF(E3785=0,0,E3785/L3785)</f>
        <v>0</v>
      </c>
      <c r="Q3785" t="str">
        <f>LEFT(N3785,FIND("/",N3785)-1)</f>
        <v>technology</v>
      </c>
      <c r="R3785" t="str">
        <f>RIGHT(N3785,LEN(N3785)-FIND("/",N3785))</f>
        <v>web</v>
      </c>
      <c r="S3785" s="10">
        <f>(((J3785/60)/60)/24)+DATE(1970,1,1)</f>
        <v>42055.739803240736</v>
      </c>
      <c r="T3785" s="10">
        <f>(((I3785/60)/60)/24)+DATE(1970,1,1)</f>
        <v>42078.75</v>
      </c>
      <c r="U3785" s="5">
        <f>P3785/3304</f>
        <v>0</v>
      </c>
      <c r="V3785" s="5">
        <f>L3785/26457</f>
        <v>0</v>
      </c>
    </row>
    <row r="3786" spans="1:22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6">
        <f>IF(E3786=0,0,E3786/L3786)</f>
        <v>0</v>
      </c>
      <c r="Q3786" t="str">
        <f>LEFT(N3786,FIND("/",N3786)-1)</f>
        <v>technology</v>
      </c>
      <c r="R3786" t="str">
        <f>RIGHT(N3786,LEN(N3786)-FIND("/",N3786))</f>
        <v>web</v>
      </c>
      <c r="S3786" s="10">
        <f>(((J3786/60)/60)/24)+DATE(1970,1,1)</f>
        <v>42283.3909375</v>
      </c>
      <c r="T3786" s="10">
        <f>(((I3786/60)/60)/24)+DATE(1970,1,1)</f>
        <v>42339</v>
      </c>
      <c r="U3786" s="5">
        <f>P3786/3304</f>
        <v>0</v>
      </c>
      <c r="V3786" s="5">
        <f>L3786/26457</f>
        <v>0</v>
      </c>
    </row>
    <row r="3787" spans="1:22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 s="6">
        <f>IF(E3787=0,0,E3787/L3787)</f>
        <v>0</v>
      </c>
      <c r="Q3787" t="str">
        <f>LEFT(N3787,FIND("/",N3787)-1)</f>
        <v>technology</v>
      </c>
      <c r="R3787" t="str">
        <f>RIGHT(N3787,LEN(N3787)-FIND("/",N3787))</f>
        <v>web</v>
      </c>
      <c r="S3787" s="10">
        <f>(((J3787/60)/60)/24)+DATE(1970,1,1)</f>
        <v>42143.79415509259</v>
      </c>
      <c r="T3787" s="10">
        <f>(((I3787/60)/60)/24)+DATE(1970,1,1)</f>
        <v>42173.79415509259</v>
      </c>
      <c r="U3787" s="5">
        <f>P3787/3304</f>
        <v>0</v>
      </c>
      <c r="V3787" s="5">
        <f>L3787/26457</f>
        <v>0</v>
      </c>
    </row>
    <row r="3788" spans="1:22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 s="6">
        <f>IF(E3788=0,0,E3788/L3788)</f>
        <v>0</v>
      </c>
      <c r="Q3788" t="str">
        <f>LEFT(N3788,FIND("/",N3788)-1)</f>
        <v>technology</v>
      </c>
      <c r="R3788" t="str">
        <f>RIGHT(N3788,LEN(N3788)-FIND("/",N3788))</f>
        <v>web</v>
      </c>
      <c r="S3788" s="10">
        <f>(((J3788/60)/60)/24)+DATE(1970,1,1)</f>
        <v>41849.035370370373</v>
      </c>
      <c r="T3788" s="10">
        <f>(((I3788/60)/60)/24)+DATE(1970,1,1)</f>
        <v>41879.035370370373</v>
      </c>
      <c r="U3788" s="5">
        <f>P3788/3304</f>
        <v>0</v>
      </c>
      <c r="V3788" s="5">
        <f>L3788/26457</f>
        <v>0</v>
      </c>
    </row>
    <row r="3789" spans="1:22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6">
        <f>IF(E3789=0,0,E3789/L3789)</f>
        <v>0</v>
      </c>
      <c r="Q3789" t="str">
        <f>LEFT(N3789,FIND("/",N3789)-1)</f>
        <v>technology</v>
      </c>
      <c r="R3789" t="str">
        <f>RIGHT(N3789,LEN(N3789)-FIND("/",N3789))</f>
        <v>web</v>
      </c>
      <c r="S3789" s="10">
        <f>(((J3789/60)/60)/24)+DATE(1970,1,1)</f>
        <v>42300.825648148151</v>
      </c>
      <c r="T3789" s="10">
        <f>(((I3789/60)/60)/24)+DATE(1970,1,1)</f>
        <v>42330.867314814815</v>
      </c>
      <c r="U3789" s="5">
        <f>P3789/3304</f>
        <v>0</v>
      </c>
      <c r="V3789" s="5">
        <f>L3789/26457</f>
        <v>0</v>
      </c>
    </row>
    <row r="3790" spans="1:22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 s="6">
        <f>IF(E3790=0,0,E3790/L3790)</f>
        <v>0</v>
      </c>
      <c r="Q3790" t="str">
        <f>LEFT(N3790,FIND("/",N3790)-1)</f>
        <v>technology</v>
      </c>
      <c r="R3790" t="str">
        <f>RIGHT(N3790,LEN(N3790)-FIND("/",N3790))</f>
        <v>web</v>
      </c>
      <c r="S3790" s="10">
        <f>(((J3790/60)/60)/24)+DATE(1970,1,1)</f>
        <v>42086.83085648148</v>
      </c>
      <c r="T3790" s="10">
        <f>(((I3790/60)/60)/24)+DATE(1970,1,1)</f>
        <v>42116.83085648148</v>
      </c>
      <c r="U3790" s="5">
        <f>P3790/3304</f>
        <v>0</v>
      </c>
      <c r="V3790" s="5">
        <f>L3790/26457</f>
        <v>0</v>
      </c>
    </row>
    <row r="3791" spans="1:22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 s="6">
        <f>IF(E3791=0,0,E3791/L3791)</f>
        <v>0</v>
      </c>
      <c r="Q3791" t="str">
        <f>LEFT(N3791,FIND("/",N3791)-1)</f>
        <v>technology</v>
      </c>
      <c r="R3791" t="str">
        <f>RIGHT(N3791,LEN(N3791)-FIND("/",N3791))</f>
        <v>web</v>
      </c>
      <c r="S3791" s="10">
        <f>(((J3791/60)/60)/24)+DATE(1970,1,1)</f>
        <v>42328.560613425929</v>
      </c>
      <c r="T3791" s="10">
        <f>(((I3791/60)/60)/24)+DATE(1970,1,1)</f>
        <v>42388.560613425929</v>
      </c>
      <c r="U3791" s="5">
        <f>P3791/3304</f>
        <v>0</v>
      </c>
      <c r="V3791" s="5">
        <f>L3791/26457</f>
        <v>0</v>
      </c>
    </row>
    <row r="3792" spans="1:22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 s="6">
        <f>IF(E3792=0,0,E3792/L3792)</f>
        <v>0</v>
      </c>
      <c r="Q3792" t="str">
        <f>LEFT(N3792,FIND("/",N3792)-1)</f>
        <v>technology</v>
      </c>
      <c r="R3792" t="str">
        <f>RIGHT(N3792,LEN(N3792)-FIND("/",N3792))</f>
        <v>web</v>
      </c>
      <c r="S3792" s="10">
        <f>(((J3792/60)/60)/24)+DATE(1970,1,1)</f>
        <v>42585.031782407401</v>
      </c>
      <c r="T3792" s="10">
        <f>(((I3792/60)/60)/24)+DATE(1970,1,1)</f>
        <v>42615.031782407401</v>
      </c>
      <c r="U3792" s="5">
        <f>P3792/3304</f>
        <v>0</v>
      </c>
      <c r="V3792" s="5">
        <f>L3792/26457</f>
        <v>0</v>
      </c>
    </row>
    <row r="3793" spans="1:22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 s="6">
        <f>IF(E3793=0,0,E3793/L3793)</f>
        <v>0</v>
      </c>
      <c r="Q3793" t="str">
        <f>LEFT(N3793,FIND("/",N3793)-1)</f>
        <v>technology</v>
      </c>
      <c r="R3793" t="str">
        <f>RIGHT(N3793,LEN(N3793)-FIND("/",N3793))</f>
        <v>web</v>
      </c>
      <c r="S3793" s="10">
        <f>(((J3793/60)/60)/24)+DATE(1970,1,1)</f>
        <v>42515.061805555553</v>
      </c>
      <c r="T3793" s="10">
        <f>(((I3793/60)/60)/24)+DATE(1970,1,1)</f>
        <v>42545.061805555553</v>
      </c>
      <c r="U3793" s="5">
        <f>P3793/3304</f>
        <v>0</v>
      </c>
      <c r="V3793" s="5">
        <f>L3793/26457</f>
        <v>0</v>
      </c>
    </row>
    <row r="3794" spans="1:22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>
        <f>IF(E3794=0,0,E3794/L3794)</f>
        <v>0</v>
      </c>
      <c r="Q3794" t="str">
        <f>LEFT(N3794,FIND("/",N3794)-1)</f>
        <v>technology</v>
      </c>
      <c r="R3794" t="str">
        <f>RIGHT(N3794,LEN(N3794)-FIND("/",N3794))</f>
        <v>web</v>
      </c>
      <c r="S3794" s="10">
        <f>(((J3794/60)/60)/24)+DATE(1970,1,1)</f>
        <v>42242.122210648144</v>
      </c>
      <c r="T3794" s="10">
        <f>(((I3794/60)/60)/24)+DATE(1970,1,1)</f>
        <v>42272.122210648144</v>
      </c>
      <c r="U3794" s="5">
        <f>P3794/3304</f>
        <v>0</v>
      </c>
      <c r="V3794" s="5">
        <f>L3794/26457</f>
        <v>0</v>
      </c>
    </row>
    <row r="3795" spans="1:22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 s="6">
        <f>IF(E3795=0,0,E3795/L3795)</f>
        <v>0</v>
      </c>
      <c r="Q3795" t="str">
        <f>LEFT(N3795,FIND("/",N3795)-1)</f>
        <v>technology</v>
      </c>
      <c r="R3795" t="str">
        <f>RIGHT(N3795,LEN(N3795)-FIND("/",N3795))</f>
        <v>web</v>
      </c>
      <c r="S3795" s="10">
        <f>(((J3795/60)/60)/24)+DATE(1970,1,1)</f>
        <v>42761.376238425932</v>
      </c>
      <c r="T3795" s="10">
        <f>(((I3795/60)/60)/24)+DATE(1970,1,1)</f>
        <v>42791.376238425932</v>
      </c>
      <c r="U3795" s="5">
        <f>P3795/3304</f>
        <v>0</v>
      </c>
      <c r="V3795" s="5">
        <f>L3795/26457</f>
        <v>0</v>
      </c>
    </row>
    <row r="3796" spans="1:22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 s="6">
        <f>IF(E3796=0,0,E3796/L3796)</f>
        <v>0</v>
      </c>
      <c r="Q3796" t="str">
        <f>LEFT(N3796,FIND("/",N3796)-1)</f>
        <v>technology</v>
      </c>
      <c r="R3796" t="str">
        <f>RIGHT(N3796,LEN(N3796)-FIND("/",N3796))</f>
        <v>web</v>
      </c>
      <c r="S3796" s="10">
        <f>(((J3796/60)/60)/24)+DATE(1970,1,1)</f>
        <v>42317.810219907406</v>
      </c>
      <c r="T3796" s="10">
        <f>(((I3796/60)/60)/24)+DATE(1970,1,1)</f>
        <v>42347.810219907406</v>
      </c>
      <c r="U3796" s="5">
        <f>P3796/3304</f>
        <v>0</v>
      </c>
      <c r="V3796" s="5">
        <f>L3796/26457</f>
        <v>0</v>
      </c>
    </row>
    <row r="3797" spans="1:22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6">
        <f>IF(E3797=0,0,E3797/L3797)</f>
        <v>0</v>
      </c>
      <c r="Q3797" t="str">
        <f>LEFT(N3797,FIND("/",N3797)-1)</f>
        <v>technology</v>
      </c>
      <c r="R3797" t="str">
        <f>RIGHT(N3797,LEN(N3797)-FIND("/",N3797))</f>
        <v>web</v>
      </c>
      <c r="S3797" s="10">
        <f>(((J3797/60)/60)/24)+DATE(1970,1,1)</f>
        <v>42122.009224537032</v>
      </c>
      <c r="T3797" s="10">
        <f>(((I3797/60)/60)/24)+DATE(1970,1,1)</f>
        <v>42152.009224537032</v>
      </c>
      <c r="U3797" s="5">
        <f>P3797/3304</f>
        <v>0</v>
      </c>
      <c r="V3797" s="5">
        <f>L3797/26457</f>
        <v>0</v>
      </c>
    </row>
    <row r="3798" spans="1:22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6">
        <f>IF(E3798=0,0,E3798/L3798)</f>
        <v>0</v>
      </c>
      <c r="Q3798" t="str">
        <f>LEFT(N3798,FIND("/",N3798)-1)</f>
        <v>technology</v>
      </c>
      <c r="R3798" t="str">
        <f>RIGHT(N3798,LEN(N3798)-FIND("/",N3798))</f>
        <v>web</v>
      </c>
      <c r="S3798" s="10">
        <f>(((J3798/60)/60)/24)+DATE(1970,1,1)</f>
        <v>42108.988900462966</v>
      </c>
      <c r="T3798" s="10">
        <f>(((I3798/60)/60)/24)+DATE(1970,1,1)</f>
        <v>42138.988900462966</v>
      </c>
      <c r="U3798" s="5">
        <f>P3798/3304</f>
        <v>0</v>
      </c>
      <c r="V3798" s="5">
        <f>L3798/26457</f>
        <v>0</v>
      </c>
    </row>
    <row r="3799" spans="1:22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 s="6">
        <f>IF(E3799=0,0,E3799/L3799)</f>
        <v>0</v>
      </c>
      <c r="Q3799" t="str">
        <f>LEFT(N3799,FIND("/",N3799)-1)</f>
        <v>technology</v>
      </c>
      <c r="R3799" t="str">
        <f>RIGHT(N3799,LEN(N3799)-FIND("/",N3799))</f>
        <v>web</v>
      </c>
      <c r="S3799" s="10">
        <f>(((J3799/60)/60)/24)+DATE(1970,1,1)</f>
        <v>42790.895567129628</v>
      </c>
      <c r="T3799" s="10">
        <f>(((I3799/60)/60)/24)+DATE(1970,1,1)</f>
        <v>42820.853900462964</v>
      </c>
      <c r="U3799" s="5">
        <f>P3799/3304</f>
        <v>0</v>
      </c>
      <c r="V3799" s="5">
        <f>L3799/26457</f>
        <v>0</v>
      </c>
    </row>
    <row r="3800" spans="1:22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 s="6">
        <f>IF(E3800=0,0,E3800/L3800)</f>
        <v>0</v>
      </c>
      <c r="Q3800" t="str">
        <f>LEFT(N3800,FIND("/",N3800)-1)</f>
        <v>technology</v>
      </c>
      <c r="R3800" t="str">
        <f>RIGHT(N3800,LEN(N3800)-FIND("/",N3800))</f>
        <v>web</v>
      </c>
      <c r="S3800" s="10">
        <f>(((J3800/60)/60)/24)+DATE(1970,1,1)</f>
        <v>41803.692789351851</v>
      </c>
      <c r="T3800" s="10">
        <f>(((I3800/60)/60)/24)+DATE(1970,1,1)</f>
        <v>41833.692789351851</v>
      </c>
      <c r="U3800" s="5">
        <f>P3800/3304</f>
        <v>0</v>
      </c>
      <c r="V3800" s="5">
        <f>L3800/26457</f>
        <v>0</v>
      </c>
    </row>
    <row r="3801" spans="1:22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s="6">
        <f>IF(E3801=0,0,E3801/L3801)</f>
        <v>0</v>
      </c>
      <c r="Q3801" t="str">
        <f>LEFT(N3801,FIND("/",N3801)-1)</f>
        <v>technology</v>
      </c>
      <c r="R3801" t="str">
        <f>RIGHT(N3801,LEN(N3801)-FIND("/",N3801))</f>
        <v>web</v>
      </c>
      <c r="S3801" s="10">
        <f>(((J3801/60)/60)/24)+DATE(1970,1,1)</f>
        <v>42303.659317129626</v>
      </c>
      <c r="T3801" s="10">
        <f>(((I3801/60)/60)/24)+DATE(1970,1,1)</f>
        <v>42333.700983796298</v>
      </c>
      <c r="U3801" s="5">
        <f>P3801/3304</f>
        <v>0</v>
      </c>
      <c r="V3801" s="5">
        <f>L3801/26457</f>
        <v>0</v>
      </c>
    </row>
    <row r="3802" spans="1:22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 s="6">
        <f>IF(E3802=0,0,E3802/L3802)</f>
        <v>0</v>
      </c>
      <c r="Q3802" t="str">
        <f>LEFT(N3802,FIND("/",N3802)-1)</f>
        <v>technology</v>
      </c>
      <c r="R3802" t="str">
        <f>RIGHT(N3802,LEN(N3802)-FIND("/",N3802))</f>
        <v>web</v>
      </c>
      <c r="S3802" s="10">
        <f>(((J3802/60)/60)/24)+DATE(1970,1,1)</f>
        <v>42762.962013888886</v>
      </c>
      <c r="T3802" s="10">
        <f>(((I3802/60)/60)/24)+DATE(1970,1,1)</f>
        <v>42791.961111111115</v>
      </c>
      <c r="U3802" s="5">
        <f>P3802/3304</f>
        <v>0</v>
      </c>
      <c r="V3802" s="5">
        <f>L3802/26457</f>
        <v>0</v>
      </c>
    </row>
    <row r="3803" spans="1:22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 s="6">
        <f>IF(E3803=0,0,E3803/L3803)</f>
        <v>0</v>
      </c>
      <c r="Q3803" t="str">
        <f>LEFT(N3803,FIND("/",N3803)-1)</f>
        <v>technology</v>
      </c>
      <c r="R3803" t="str">
        <f>RIGHT(N3803,LEN(N3803)-FIND("/",N3803))</f>
        <v>wearables</v>
      </c>
      <c r="S3803" s="10">
        <f>(((J3803/60)/60)/24)+DATE(1970,1,1)</f>
        <v>42189.673263888893</v>
      </c>
      <c r="T3803" s="10">
        <f>(((I3803/60)/60)/24)+DATE(1970,1,1)</f>
        <v>42219.673263888893</v>
      </c>
      <c r="U3803" s="5">
        <f>P3803/3304</f>
        <v>0</v>
      </c>
      <c r="V3803" s="5">
        <f>L3803/26457</f>
        <v>0</v>
      </c>
    </row>
    <row r="3804" spans="1:22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 s="6">
        <f>IF(E3804=0,0,E3804/L3804)</f>
        <v>0</v>
      </c>
      <c r="Q3804" t="str">
        <f>LEFT(N3804,FIND("/",N3804)-1)</f>
        <v>technology</v>
      </c>
      <c r="R3804" t="str">
        <f>RIGHT(N3804,LEN(N3804)-FIND("/",N3804))</f>
        <v>wearables</v>
      </c>
      <c r="S3804" s="10">
        <f>(((J3804/60)/60)/24)+DATE(1970,1,1)</f>
        <v>42676.995173611111</v>
      </c>
      <c r="T3804" s="10">
        <f>(((I3804/60)/60)/24)+DATE(1970,1,1)</f>
        <v>42718.777083333334</v>
      </c>
      <c r="U3804" s="5">
        <f>P3804/3304</f>
        <v>0</v>
      </c>
      <c r="V3804" s="5">
        <f>L3804/26457</f>
        <v>0</v>
      </c>
    </row>
    <row r="3805" spans="1:22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 s="6">
        <f>IF(E3805=0,0,E3805/L3805)</f>
        <v>0</v>
      </c>
      <c r="Q3805" t="str">
        <f>LEFT(N3805,FIND("/",N3805)-1)</f>
        <v>technology</v>
      </c>
      <c r="R3805" t="str">
        <f>RIGHT(N3805,LEN(N3805)-FIND("/",N3805))</f>
        <v>wearables</v>
      </c>
      <c r="S3805" s="10">
        <f>(((J3805/60)/60)/24)+DATE(1970,1,1)</f>
        <v>41837.984976851854</v>
      </c>
      <c r="T3805" s="10">
        <f>(((I3805/60)/60)/24)+DATE(1970,1,1)</f>
        <v>41871.030555555553</v>
      </c>
      <c r="U3805" s="5">
        <f>P3805/3304</f>
        <v>0</v>
      </c>
      <c r="V3805" s="5">
        <f>L3805/26457</f>
        <v>0</v>
      </c>
    </row>
    <row r="3806" spans="1:22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6">
        <f>IF(E3806=0,0,E3806/L3806)</f>
        <v>0</v>
      </c>
      <c r="Q3806" t="str">
        <f>LEFT(N3806,FIND("/",N3806)-1)</f>
        <v>publishing</v>
      </c>
      <c r="R3806" t="str">
        <f>RIGHT(N3806,LEN(N3806)-FIND("/",N3806))</f>
        <v>fiction</v>
      </c>
      <c r="S3806" s="10">
        <f>(((J3806/60)/60)/24)+DATE(1970,1,1)</f>
        <v>42670.764039351852</v>
      </c>
      <c r="T3806" s="10">
        <f>(((I3806/60)/60)/24)+DATE(1970,1,1)</f>
        <v>42700.805706018517</v>
      </c>
      <c r="U3806" s="5">
        <f>P3806/3304</f>
        <v>0</v>
      </c>
      <c r="V3806" s="5">
        <f>L3806/26457</f>
        <v>0</v>
      </c>
    </row>
    <row r="3807" spans="1:22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 s="6">
        <f>IF(E3807=0,0,E3807/L3807)</f>
        <v>0</v>
      </c>
      <c r="Q3807" t="str">
        <f>LEFT(N3807,FIND("/",N3807)-1)</f>
        <v>publishing</v>
      </c>
      <c r="R3807" t="str">
        <f>RIGHT(N3807,LEN(N3807)-FIND("/",N3807))</f>
        <v>fiction</v>
      </c>
      <c r="S3807" s="10">
        <f>(((J3807/60)/60)/24)+DATE(1970,1,1)</f>
        <v>42690.858449074076</v>
      </c>
      <c r="T3807" s="10">
        <f>(((I3807/60)/60)/24)+DATE(1970,1,1)</f>
        <v>42708.25</v>
      </c>
      <c r="U3807" s="5">
        <f>P3807/3304</f>
        <v>0</v>
      </c>
      <c r="V3807" s="5">
        <f>L3807/26457</f>
        <v>0</v>
      </c>
    </row>
    <row r="3808" spans="1:22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 s="6">
        <f>IF(E3808=0,0,E3808/L3808)</f>
        <v>0</v>
      </c>
      <c r="Q3808" t="str">
        <f>LEFT(N3808,FIND("/",N3808)-1)</f>
        <v>publishing</v>
      </c>
      <c r="R3808" t="str">
        <f>RIGHT(N3808,LEN(N3808)-FIND("/",N3808))</f>
        <v>fiction</v>
      </c>
      <c r="S3808" s="10">
        <f>(((J3808/60)/60)/24)+DATE(1970,1,1)</f>
        <v>42227.173159722224</v>
      </c>
      <c r="T3808" s="10">
        <f>(((I3808/60)/60)/24)+DATE(1970,1,1)</f>
        <v>42257.173159722224</v>
      </c>
      <c r="U3808" s="5">
        <f>P3808/3304</f>
        <v>0</v>
      </c>
      <c r="V3808" s="5">
        <f>L3808/26457</f>
        <v>0</v>
      </c>
    </row>
    <row r="3809" spans="1:22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 s="6">
        <f>IF(E3809=0,0,E3809/L3809)</f>
        <v>0</v>
      </c>
      <c r="Q3809" t="str">
        <f>LEFT(N3809,FIND("/",N3809)-1)</f>
        <v>publishing</v>
      </c>
      <c r="R3809" t="str">
        <f>RIGHT(N3809,LEN(N3809)-FIND("/",N3809))</f>
        <v>fiction</v>
      </c>
      <c r="S3809" s="10">
        <f>(((J3809/60)/60)/24)+DATE(1970,1,1)</f>
        <v>42021.783368055556</v>
      </c>
      <c r="T3809" s="10">
        <f>(((I3809/60)/60)/24)+DATE(1970,1,1)</f>
        <v>42051.783368055556</v>
      </c>
      <c r="U3809" s="5">
        <f>P3809/3304</f>
        <v>0</v>
      </c>
      <c r="V3809" s="5">
        <f>L3809/26457</f>
        <v>0</v>
      </c>
    </row>
    <row r="3810" spans="1:22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 s="6">
        <f>IF(E3810=0,0,E3810/L3810)</f>
        <v>0</v>
      </c>
      <c r="Q3810" t="str">
        <f>LEFT(N3810,FIND("/",N3810)-1)</f>
        <v>publishing</v>
      </c>
      <c r="R3810" t="str">
        <f>RIGHT(N3810,LEN(N3810)-FIND("/",N3810))</f>
        <v>fiction</v>
      </c>
      <c r="S3810" s="10">
        <f>(((J3810/60)/60)/24)+DATE(1970,1,1)</f>
        <v>41594.207060185188</v>
      </c>
      <c r="T3810" s="10">
        <f>(((I3810/60)/60)/24)+DATE(1970,1,1)</f>
        <v>41624.207060185188</v>
      </c>
      <c r="U3810" s="5">
        <f>P3810/3304</f>
        <v>0</v>
      </c>
      <c r="V3810" s="5">
        <f>L3810/26457</f>
        <v>0</v>
      </c>
    </row>
    <row r="3811" spans="1:22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 s="6">
        <f>IF(E3811=0,0,E3811/L3811)</f>
        <v>0</v>
      </c>
      <c r="Q3811" t="str">
        <f>LEFT(N3811,FIND("/",N3811)-1)</f>
        <v>publishing</v>
      </c>
      <c r="R3811" t="str">
        <f>RIGHT(N3811,LEN(N3811)-FIND("/",N3811))</f>
        <v>fiction</v>
      </c>
      <c r="S3811" s="10">
        <f>(((J3811/60)/60)/24)+DATE(1970,1,1)</f>
        <v>41289.999641203707</v>
      </c>
      <c r="T3811" s="10">
        <f>(((I3811/60)/60)/24)+DATE(1970,1,1)</f>
        <v>41329.999641203707</v>
      </c>
      <c r="U3811" s="5">
        <f>P3811/3304</f>
        <v>0</v>
      </c>
      <c r="V3811" s="5">
        <f>L3811/26457</f>
        <v>0</v>
      </c>
    </row>
    <row r="3812" spans="1:22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 s="6">
        <f>IF(E3812=0,0,E3812/L3812)</f>
        <v>0</v>
      </c>
      <c r="Q3812" t="str">
        <f>LEFT(N3812,FIND("/",N3812)-1)</f>
        <v>music</v>
      </c>
      <c r="R3812" t="str">
        <f>RIGHT(N3812,LEN(N3812)-FIND("/",N3812))</f>
        <v>jazz</v>
      </c>
      <c r="S3812" s="10">
        <f>(((J3812/60)/60)/24)+DATE(1970,1,1)</f>
        <v>42248.723738425921</v>
      </c>
      <c r="T3812" s="10">
        <f>(((I3812/60)/60)/24)+DATE(1970,1,1)</f>
        <v>42268.723738425921</v>
      </c>
      <c r="U3812" s="5">
        <f>P3812/3304</f>
        <v>0</v>
      </c>
      <c r="V3812" s="5">
        <f>L3812/26457</f>
        <v>0</v>
      </c>
    </row>
    <row r="3813" spans="1:22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 s="6">
        <f>IF(E3813=0,0,E3813/L3813)</f>
        <v>0</v>
      </c>
      <c r="Q3813" t="str">
        <f>LEFT(N3813,FIND("/",N3813)-1)</f>
        <v>music</v>
      </c>
      <c r="R3813" t="str">
        <f>RIGHT(N3813,LEN(N3813)-FIND("/",N3813))</f>
        <v>indie rock</v>
      </c>
      <c r="S3813" s="10">
        <f>(((J3813/60)/60)/24)+DATE(1970,1,1)</f>
        <v>41026.958969907406</v>
      </c>
      <c r="T3813" s="10">
        <f>(((I3813/60)/60)/24)+DATE(1970,1,1)</f>
        <v>41056.958969907406</v>
      </c>
      <c r="U3813" s="5">
        <f>P3813/3304</f>
        <v>0</v>
      </c>
      <c r="V3813" s="5">
        <f>L3813/26457</f>
        <v>0</v>
      </c>
    </row>
    <row r="3814" spans="1:22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 s="6">
        <f>IF(E3814=0,0,E3814/L3814)</f>
        <v>0</v>
      </c>
      <c r="Q3814" t="str">
        <f>LEFT(N3814,FIND("/",N3814)-1)</f>
        <v>music</v>
      </c>
      <c r="R3814" t="str">
        <f>RIGHT(N3814,LEN(N3814)-FIND("/",N3814))</f>
        <v>indie rock</v>
      </c>
      <c r="S3814" s="10">
        <f>(((J3814/60)/60)/24)+DATE(1970,1,1)</f>
        <v>41211.688750000001</v>
      </c>
      <c r="T3814" s="10">
        <f>(((I3814/60)/60)/24)+DATE(1970,1,1)</f>
        <v>41241.730416666665</v>
      </c>
      <c r="U3814" s="5">
        <f>P3814/3304</f>
        <v>0</v>
      </c>
      <c r="V3814" s="5">
        <f>L3814/26457</f>
        <v>0</v>
      </c>
    </row>
    <row r="3815" spans="1:22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 s="6">
        <f>IF(E3815=0,0,E3815/L3815)</f>
        <v>0</v>
      </c>
      <c r="Q3815" t="str">
        <f>LEFT(N3815,FIND("/",N3815)-1)</f>
        <v>music</v>
      </c>
      <c r="R3815" t="str">
        <f>RIGHT(N3815,LEN(N3815)-FIND("/",N3815))</f>
        <v>jazz</v>
      </c>
      <c r="S3815" s="10">
        <f>(((J3815/60)/60)/24)+DATE(1970,1,1)</f>
        <v>40291.81150462963</v>
      </c>
      <c r="T3815" s="10">
        <f>(((I3815/60)/60)/24)+DATE(1970,1,1)</f>
        <v>40337.799305555556</v>
      </c>
      <c r="U3815" s="5">
        <f>P3815/3304</f>
        <v>0</v>
      </c>
      <c r="V3815" s="5">
        <f>L3815/26457</f>
        <v>0</v>
      </c>
    </row>
    <row r="3816" spans="1:22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 s="6">
        <f>IF(E3816=0,0,E3816/L3816)</f>
        <v>0</v>
      </c>
      <c r="Q3816" t="str">
        <f>LEFT(N3816,FIND("/",N3816)-1)</f>
        <v>music</v>
      </c>
      <c r="R3816" t="str">
        <f>RIGHT(N3816,LEN(N3816)-FIND("/",N3816))</f>
        <v>jazz</v>
      </c>
      <c r="S3816" s="10">
        <f>(((J3816/60)/60)/24)+DATE(1970,1,1)</f>
        <v>41681.189699074072</v>
      </c>
      <c r="T3816" s="10">
        <f>(((I3816/60)/60)/24)+DATE(1970,1,1)</f>
        <v>41711.148032407407</v>
      </c>
      <c r="U3816" s="5">
        <f>P3816/3304</f>
        <v>0</v>
      </c>
      <c r="V3816" s="5">
        <f>L3816/26457</f>
        <v>0</v>
      </c>
    </row>
    <row r="3817" spans="1:22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 s="6">
        <f>IF(E3817=0,0,E3817/L3817)</f>
        <v>0</v>
      </c>
      <c r="Q3817" t="str">
        <f>LEFT(N3817,FIND("/",N3817)-1)</f>
        <v>music</v>
      </c>
      <c r="R3817" t="str">
        <f>RIGHT(N3817,LEN(N3817)-FIND("/",N3817))</f>
        <v>jazz</v>
      </c>
      <c r="S3817" s="10">
        <f>(((J3817/60)/60)/24)+DATE(1970,1,1)</f>
        <v>40767.192395833335</v>
      </c>
      <c r="T3817" s="10">
        <f>(((I3817/60)/60)/24)+DATE(1970,1,1)</f>
        <v>40797.192395833335</v>
      </c>
      <c r="U3817" s="5">
        <f>P3817/3304</f>
        <v>0</v>
      </c>
      <c r="V3817" s="5">
        <f>L3817/26457</f>
        <v>0</v>
      </c>
    </row>
    <row r="3818" spans="1:22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 s="6">
        <f>IF(E3818=0,0,E3818/L3818)</f>
        <v>0</v>
      </c>
      <c r="Q3818" t="str">
        <f>LEFT(N3818,FIND("/",N3818)-1)</f>
        <v>music</v>
      </c>
      <c r="R3818" t="str">
        <f>RIGHT(N3818,LEN(N3818)-FIND("/",N3818))</f>
        <v>jazz</v>
      </c>
      <c r="S3818" s="10">
        <f>(((J3818/60)/60)/24)+DATE(1970,1,1)</f>
        <v>40340.801562499997</v>
      </c>
      <c r="T3818" s="10">
        <f>(((I3818/60)/60)/24)+DATE(1970,1,1)</f>
        <v>40386.207638888889</v>
      </c>
      <c r="U3818" s="5">
        <f>P3818/3304</f>
        <v>0</v>
      </c>
      <c r="V3818" s="5">
        <f>L3818/26457</f>
        <v>0</v>
      </c>
    </row>
    <row r="3819" spans="1:22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 s="6">
        <f>IF(E3819=0,0,E3819/L3819)</f>
        <v>0</v>
      </c>
      <c r="Q3819" t="str">
        <f>LEFT(N3819,FIND("/",N3819)-1)</f>
        <v>music</v>
      </c>
      <c r="R3819" t="str">
        <f>RIGHT(N3819,LEN(N3819)-FIND("/",N3819))</f>
        <v>jazz</v>
      </c>
      <c r="S3819" s="10">
        <f>(((J3819/60)/60)/24)+DATE(1970,1,1)</f>
        <v>41642.005150462966</v>
      </c>
      <c r="T3819" s="10">
        <f>(((I3819/60)/60)/24)+DATE(1970,1,1)</f>
        <v>41663.005150462966</v>
      </c>
      <c r="U3819" s="5">
        <f>P3819/3304</f>
        <v>0</v>
      </c>
      <c r="V3819" s="5">
        <f>L3819/26457</f>
        <v>0</v>
      </c>
    </row>
    <row r="3820" spans="1:22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 s="6">
        <f>IF(E3820=0,0,E3820/L3820)</f>
        <v>0</v>
      </c>
      <c r="Q3820" t="str">
        <f>LEFT(N3820,FIND("/",N3820)-1)</f>
        <v>music</v>
      </c>
      <c r="R3820" t="str">
        <f>RIGHT(N3820,LEN(N3820)-FIND("/",N3820))</f>
        <v>jazz</v>
      </c>
      <c r="S3820" s="10">
        <f>(((J3820/60)/60)/24)+DATE(1970,1,1)</f>
        <v>41116.763275462967</v>
      </c>
      <c r="T3820" s="10">
        <f>(((I3820/60)/60)/24)+DATE(1970,1,1)</f>
        <v>41146.763275462967</v>
      </c>
      <c r="U3820" s="5">
        <f>P3820/3304</f>
        <v>0</v>
      </c>
      <c r="V3820" s="5">
        <f>L3820/26457</f>
        <v>0</v>
      </c>
    </row>
    <row r="3821" spans="1:22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 s="6">
        <f>IF(E3821=0,0,E3821/L3821)</f>
        <v>0</v>
      </c>
      <c r="Q3821" t="str">
        <f>LEFT(N3821,FIND("/",N3821)-1)</f>
        <v>music</v>
      </c>
      <c r="R3821" t="str">
        <f>RIGHT(N3821,LEN(N3821)-FIND("/",N3821))</f>
        <v>jazz</v>
      </c>
      <c r="S3821" s="10">
        <f>(((J3821/60)/60)/24)+DATE(1970,1,1)</f>
        <v>40434.853402777779</v>
      </c>
      <c r="T3821" s="10">
        <f>(((I3821/60)/60)/24)+DATE(1970,1,1)</f>
        <v>40473.208333333336</v>
      </c>
      <c r="U3821" s="5">
        <f>P3821/3304</f>
        <v>0</v>
      </c>
      <c r="V3821" s="5">
        <f>L3821/26457</f>
        <v>0</v>
      </c>
    </row>
    <row r="3822" spans="1:22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 s="6">
        <f>IF(E3822=0,0,E3822/L3822)</f>
        <v>0</v>
      </c>
      <c r="Q3822" t="str">
        <f>LEFT(N3822,FIND("/",N3822)-1)</f>
        <v>music</v>
      </c>
      <c r="R3822" t="str">
        <f>RIGHT(N3822,LEN(N3822)-FIND("/",N3822))</f>
        <v>jazz</v>
      </c>
      <c r="S3822" s="10">
        <f>(((J3822/60)/60)/24)+DATE(1970,1,1)</f>
        <v>41562.67155092593</v>
      </c>
      <c r="T3822" s="10">
        <f>(((I3822/60)/60)/24)+DATE(1970,1,1)</f>
        <v>41592.713217592594</v>
      </c>
      <c r="U3822" s="5">
        <f>P3822/3304</f>
        <v>0</v>
      </c>
      <c r="V3822" s="5">
        <f>L3822/26457</f>
        <v>0</v>
      </c>
    </row>
    <row r="3823" spans="1:22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 s="6">
        <f>IF(E3823=0,0,E3823/L3823)</f>
        <v>0</v>
      </c>
      <c r="Q3823" t="str">
        <f>LEFT(N3823,FIND("/",N3823)-1)</f>
        <v>music</v>
      </c>
      <c r="R3823" t="str">
        <f>RIGHT(N3823,LEN(N3823)-FIND("/",N3823))</f>
        <v>jazz</v>
      </c>
      <c r="S3823" s="10">
        <f>(((J3823/60)/60)/24)+DATE(1970,1,1)</f>
        <v>40338.02002314815</v>
      </c>
      <c r="T3823" s="10">
        <f>(((I3823/60)/60)/24)+DATE(1970,1,1)</f>
        <v>40367.944444444445</v>
      </c>
      <c r="U3823" s="5">
        <f>P3823/3304</f>
        <v>0</v>
      </c>
      <c r="V3823" s="5">
        <f>L3823/26457</f>
        <v>0</v>
      </c>
    </row>
    <row r="3824" spans="1:22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 s="6">
        <f>IF(E3824=0,0,E3824/L3824)</f>
        <v>0</v>
      </c>
      <c r="Q3824" t="str">
        <f>LEFT(N3824,FIND("/",N3824)-1)</f>
        <v>music</v>
      </c>
      <c r="R3824" t="str">
        <f>RIGHT(N3824,LEN(N3824)-FIND("/",N3824))</f>
        <v>jazz</v>
      </c>
      <c r="S3824" s="10">
        <f>(((J3824/60)/60)/24)+DATE(1970,1,1)</f>
        <v>41013.822858796295</v>
      </c>
      <c r="T3824" s="10">
        <f>(((I3824/60)/60)/24)+DATE(1970,1,1)</f>
        <v>41043.822858796295</v>
      </c>
      <c r="U3824" s="5">
        <f>P3824/3304</f>
        <v>0</v>
      </c>
      <c r="V3824" s="5">
        <f>L3824/26457</f>
        <v>0</v>
      </c>
    </row>
    <row r="3825" spans="1:22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 s="6">
        <f>IF(E3825=0,0,E3825/L3825)</f>
        <v>0</v>
      </c>
      <c r="Q3825" t="str">
        <f>LEFT(N3825,FIND("/",N3825)-1)</f>
        <v>music</v>
      </c>
      <c r="R3825" t="str">
        <f>RIGHT(N3825,LEN(N3825)-FIND("/",N3825))</f>
        <v>jazz</v>
      </c>
      <c r="S3825" s="10">
        <f>(((J3825/60)/60)/24)+DATE(1970,1,1)</f>
        <v>40978.238067129627</v>
      </c>
      <c r="T3825" s="10">
        <f>(((I3825/60)/60)/24)+DATE(1970,1,1)</f>
        <v>41008.196400462963</v>
      </c>
      <c r="U3825" s="5">
        <f>P3825/3304</f>
        <v>0</v>
      </c>
      <c r="V3825" s="5">
        <f>L3825/26457</f>
        <v>0</v>
      </c>
    </row>
    <row r="3826" spans="1:22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 s="6">
        <f>IF(E3826=0,0,E3826/L3826)</f>
        <v>0</v>
      </c>
      <c r="Q3826" t="str">
        <f>LEFT(N3826,FIND("/",N3826)-1)</f>
        <v>music</v>
      </c>
      <c r="R3826" t="str">
        <f>RIGHT(N3826,LEN(N3826)-FIND("/",N3826))</f>
        <v>jazz</v>
      </c>
      <c r="S3826" s="10">
        <f>(((J3826/60)/60)/24)+DATE(1970,1,1)</f>
        <v>40883.024178240739</v>
      </c>
      <c r="T3826" s="10">
        <f>(((I3826/60)/60)/24)+DATE(1970,1,1)</f>
        <v>40926.833333333336</v>
      </c>
      <c r="U3826" s="5">
        <f>P3826/3304</f>
        <v>0</v>
      </c>
      <c r="V3826" s="5">
        <f>L3826/26457</f>
        <v>0</v>
      </c>
    </row>
    <row r="3827" spans="1:22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 s="6">
        <f>IF(E3827=0,0,E3827/L3827)</f>
        <v>0</v>
      </c>
      <c r="Q3827" t="str">
        <f>LEFT(N3827,FIND("/",N3827)-1)</f>
        <v>technology</v>
      </c>
      <c r="R3827" t="str">
        <f>RIGHT(N3827,LEN(N3827)-FIND("/",N3827))</f>
        <v>wearables</v>
      </c>
      <c r="S3827" s="10">
        <f>(((J3827/60)/60)/24)+DATE(1970,1,1)</f>
        <v>42491.781319444446</v>
      </c>
      <c r="T3827" s="10">
        <f>(((I3827/60)/60)/24)+DATE(1970,1,1)</f>
        <v>42551.781319444446</v>
      </c>
      <c r="U3827" s="5">
        <f>P3827/3304</f>
        <v>0</v>
      </c>
      <c r="V3827" s="5">
        <f>L3827/26457</f>
        <v>0</v>
      </c>
    </row>
    <row r="3828" spans="1:22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 s="6">
        <f>IF(E3828=0,0,E3828/L3828)</f>
        <v>0</v>
      </c>
      <c r="Q3828" t="str">
        <f>LEFT(N3828,FIND("/",N3828)-1)</f>
        <v>technology</v>
      </c>
      <c r="R3828" t="str">
        <f>RIGHT(N3828,LEN(N3828)-FIND("/",N3828))</f>
        <v>wearables</v>
      </c>
      <c r="S3828" s="10">
        <f>(((J3828/60)/60)/24)+DATE(1970,1,1)</f>
        <v>42614.356770833328</v>
      </c>
      <c r="T3828" s="10">
        <f>(((I3828/60)/60)/24)+DATE(1970,1,1)</f>
        <v>42644.356770833328</v>
      </c>
      <c r="U3828" s="5">
        <f>P3828/3304</f>
        <v>0</v>
      </c>
      <c r="V3828" s="5">
        <f>L3828/26457</f>
        <v>0</v>
      </c>
    </row>
    <row r="3829" spans="1:22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6">
        <f>IF(E3829=0,0,E3829/L3829)</f>
        <v>0</v>
      </c>
      <c r="Q3829" t="str">
        <f>LEFT(N3829,FIND("/",N3829)-1)</f>
        <v>journalism</v>
      </c>
      <c r="R3829" t="str">
        <f>RIGHT(N3829,LEN(N3829)-FIND("/",N3829))</f>
        <v>audio</v>
      </c>
      <c r="S3829" s="10">
        <f>(((J3829/60)/60)/24)+DATE(1970,1,1)</f>
        <v>41831.060092592597</v>
      </c>
      <c r="T3829" s="10">
        <f>(((I3829/60)/60)/24)+DATE(1970,1,1)</f>
        <v>41851.060092592597</v>
      </c>
      <c r="U3829" s="5">
        <f>P3829/3304</f>
        <v>0</v>
      </c>
      <c r="V3829" s="5">
        <f>L3829/26457</f>
        <v>0</v>
      </c>
    </row>
    <row r="3830" spans="1:22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6">
        <f>IF(E3830=0,0,E3830/L3830)</f>
        <v>0</v>
      </c>
      <c r="Q3830" t="str">
        <f>LEFT(N3830,FIND("/",N3830)-1)</f>
        <v>journalism</v>
      </c>
      <c r="R3830" t="str">
        <f>RIGHT(N3830,LEN(N3830)-FIND("/",N3830))</f>
        <v>audio</v>
      </c>
      <c r="S3830" s="10">
        <f>(((J3830/60)/60)/24)+DATE(1970,1,1)</f>
        <v>42319.851388888885</v>
      </c>
      <c r="T3830" s="10">
        <f>(((I3830/60)/60)/24)+DATE(1970,1,1)</f>
        <v>42364.851388888885</v>
      </c>
      <c r="U3830" s="5">
        <f>P3830/3304</f>
        <v>0</v>
      </c>
      <c r="V3830" s="5">
        <f>L3830/26457</f>
        <v>0</v>
      </c>
    </row>
    <row r="3831" spans="1:22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6">
        <f>IF(E3831=0,0,E3831/L3831)</f>
        <v>0</v>
      </c>
      <c r="Q3831" t="str">
        <f>LEFT(N3831,FIND("/",N3831)-1)</f>
        <v>journalism</v>
      </c>
      <c r="R3831" t="str">
        <f>RIGHT(N3831,LEN(N3831)-FIND("/",N3831))</f>
        <v>audio</v>
      </c>
      <c r="S3831" s="10">
        <f>(((J3831/60)/60)/24)+DATE(1970,1,1)</f>
        <v>42382.431076388893</v>
      </c>
      <c r="T3831" s="10">
        <f>(((I3831/60)/60)/24)+DATE(1970,1,1)</f>
        <v>42412.431076388893</v>
      </c>
      <c r="U3831" s="5">
        <f>P3831/3304</f>
        <v>0</v>
      </c>
      <c r="V3831" s="5">
        <f>L3831/26457</f>
        <v>0</v>
      </c>
    </row>
    <row r="3832" spans="1:22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6">
        <f>IF(E3832=0,0,E3832/L3832)</f>
        <v>0</v>
      </c>
      <c r="Q3832" t="str">
        <f>LEFT(N3832,FIND("/",N3832)-1)</f>
        <v>journalism</v>
      </c>
      <c r="R3832" t="str">
        <f>RIGHT(N3832,LEN(N3832)-FIND("/",N3832))</f>
        <v>audio</v>
      </c>
      <c r="S3832" s="10">
        <f>(((J3832/60)/60)/24)+DATE(1970,1,1)</f>
        <v>42231.7971875</v>
      </c>
      <c r="T3832" s="10">
        <f>(((I3832/60)/60)/24)+DATE(1970,1,1)</f>
        <v>42261.7971875</v>
      </c>
      <c r="U3832" s="5">
        <f>P3832/3304</f>
        <v>0</v>
      </c>
      <c r="V3832" s="5">
        <f>L3832/26457</f>
        <v>0</v>
      </c>
    </row>
    <row r="3833" spans="1:22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6">
        <f>IF(E3833=0,0,E3833/L3833)</f>
        <v>0</v>
      </c>
      <c r="Q3833" t="str">
        <f>LEFT(N3833,FIND("/",N3833)-1)</f>
        <v>journalism</v>
      </c>
      <c r="R3833" t="str">
        <f>RIGHT(N3833,LEN(N3833)-FIND("/",N3833))</f>
        <v>audio</v>
      </c>
      <c r="S3833" s="10">
        <f>(((J3833/60)/60)/24)+DATE(1970,1,1)</f>
        <v>41850.014178240745</v>
      </c>
      <c r="T3833" s="10">
        <f>(((I3833/60)/60)/24)+DATE(1970,1,1)</f>
        <v>41878.014178240745</v>
      </c>
      <c r="U3833" s="5">
        <f>P3833/3304</f>
        <v>0</v>
      </c>
      <c r="V3833" s="5">
        <f>L3833/26457</f>
        <v>0</v>
      </c>
    </row>
    <row r="3834" spans="1:22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6">
        <f>IF(E3834=0,0,E3834/L3834)</f>
        <v>0</v>
      </c>
      <c r="Q3834" t="str">
        <f>LEFT(N3834,FIND("/",N3834)-1)</f>
        <v>journalism</v>
      </c>
      <c r="R3834" t="str">
        <f>RIGHT(N3834,LEN(N3834)-FIND("/",N3834))</f>
        <v>audio</v>
      </c>
      <c r="S3834" s="10">
        <f>(((J3834/60)/60)/24)+DATE(1970,1,1)</f>
        <v>42483.797395833331</v>
      </c>
      <c r="T3834" s="10">
        <f>(((I3834/60)/60)/24)+DATE(1970,1,1)</f>
        <v>42527.839583333334</v>
      </c>
      <c r="U3834" s="5">
        <f>P3834/3304</f>
        <v>0</v>
      </c>
      <c r="V3834" s="5">
        <f>L3834/26457</f>
        <v>0</v>
      </c>
    </row>
    <row r="3835" spans="1:22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6">
        <f>IF(E3835=0,0,E3835/L3835)</f>
        <v>0</v>
      </c>
      <c r="Q3835" t="str">
        <f>LEFT(N3835,FIND("/",N3835)-1)</f>
        <v>journalism</v>
      </c>
      <c r="R3835" t="str">
        <f>RIGHT(N3835,LEN(N3835)-FIND("/",N3835))</f>
        <v>audio</v>
      </c>
      <c r="S3835" s="10">
        <f>(((J3835/60)/60)/24)+DATE(1970,1,1)</f>
        <v>41831.851840277777</v>
      </c>
      <c r="T3835" s="10">
        <f>(((I3835/60)/60)/24)+DATE(1970,1,1)</f>
        <v>41861.916666666664</v>
      </c>
      <c r="U3835" s="5">
        <f>P3835/3304</f>
        <v>0</v>
      </c>
      <c r="V3835" s="5">
        <f>L3835/26457</f>
        <v>0</v>
      </c>
    </row>
    <row r="3836" spans="1:22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6">
        <f>IF(E3836=0,0,E3836/L3836)</f>
        <v>0</v>
      </c>
      <c r="Q3836" t="str">
        <f>LEFT(N3836,FIND("/",N3836)-1)</f>
        <v>journalism</v>
      </c>
      <c r="R3836" t="str">
        <f>RIGHT(N3836,LEN(N3836)-FIND("/",N3836))</f>
        <v>audio</v>
      </c>
      <c r="S3836" s="10">
        <f>(((J3836/60)/60)/24)+DATE(1970,1,1)</f>
        <v>42406.992418981477</v>
      </c>
      <c r="T3836" s="10">
        <f>(((I3836/60)/60)/24)+DATE(1970,1,1)</f>
        <v>42436.992418981477</v>
      </c>
      <c r="U3836" s="5">
        <f>P3836/3304</f>
        <v>0</v>
      </c>
      <c r="V3836" s="5">
        <f>L3836/26457</f>
        <v>0</v>
      </c>
    </row>
    <row r="3837" spans="1:22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 s="6">
        <f>IF(E3837=0,0,E3837/L3837)</f>
        <v>0</v>
      </c>
      <c r="Q3837" t="str">
        <f>LEFT(N3837,FIND("/",N3837)-1)</f>
        <v>journalism</v>
      </c>
      <c r="R3837" t="str">
        <f>RIGHT(N3837,LEN(N3837)-FIND("/",N3837))</f>
        <v>audio</v>
      </c>
      <c r="S3837" s="10">
        <f>(((J3837/60)/60)/24)+DATE(1970,1,1)</f>
        <v>42058.719641203701</v>
      </c>
      <c r="T3837" s="10">
        <f>(((I3837/60)/60)/24)+DATE(1970,1,1)</f>
        <v>42118.677974537044</v>
      </c>
      <c r="U3837" s="5">
        <f>P3837/3304</f>
        <v>0</v>
      </c>
      <c r="V3837" s="5">
        <f>L3837/26457</f>
        <v>0</v>
      </c>
    </row>
    <row r="3838" spans="1:22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6">
        <f>IF(E3838=0,0,E3838/L3838)</f>
        <v>0</v>
      </c>
      <c r="Q3838" t="str">
        <f>LEFT(N3838,FIND("/",N3838)-1)</f>
        <v>journalism</v>
      </c>
      <c r="R3838" t="str">
        <f>RIGHT(N3838,LEN(N3838)-FIND("/",N3838))</f>
        <v>audio</v>
      </c>
      <c r="S3838" s="10">
        <f>(((J3838/60)/60)/24)+DATE(1970,1,1)</f>
        <v>42678.871331018512</v>
      </c>
      <c r="T3838" s="10">
        <f>(((I3838/60)/60)/24)+DATE(1970,1,1)</f>
        <v>42708.912997685184</v>
      </c>
      <c r="U3838" s="5">
        <f>P3838/3304</f>
        <v>0</v>
      </c>
      <c r="V3838" s="5">
        <f>L3838/26457</f>
        <v>0</v>
      </c>
    </row>
    <row r="3839" spans="1:22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 s="6">
        <f>IF(E3839=0,0,E3839/L3839)</f>
        <v>0</v>
      </c>
      <c r="Q3839" t="str">
        <f>LEFT(N3839,FIND("/",N3839)-1)</f>
        <v>journalism</v>
      </c>
      <c r="R3839" t="str">
        <f>RIGHT(N3839,LEN(N3839)-FIND("/",N3839))</f>
        <v>audio</v>
      </c>
      <c r="S3839" s="10">
        <f>(((J3839/60)/60)/24)+DATE(1970,1,1)</f>
        <v>42047.900960648149</v>
      </c>
      <c r="T3839" s="10">
        <f>(((I3839/60)/60)/24)+DATE(1970,1,1)</f>
        <v>42089</v>
      </c>
      <c r="U3839" s="5">
        <f>P3839/3304</f>
        <v>0</v>
      </c>
      <c r="V3839" s="5">
        <f>L3839/26457</f>
        <v>0</v>
      </c>
    </row>
    <row r="3840" spans="1:22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6">
        <f>IF(E3840=0,0,E3840/L3840)</f>
        <v>0</v>
      </c>
      <c r="Q3840" t="str">
        <f>LEFT(N3840,FIND("/",N3840)-1)</f>
        <v>journalism</v>
      </c>
      <c r="R3840" t="str">
        <f>RIGHT(N3840,LEN(N3840)-FIND("/",N3840))</f>
        <v>audio</v>
      </c>
      <c r="S3840" s="10">
        <f>(((J3840/60)/60)/24)+DATE(1970,1,1)</f>
        <v>42046.79</v>
      </c>
      <c r="T3840" s="10">
        <f>(((I3840/60)/60)/24)+DATE(1970,1,1)</f>
        <v>42076.748333333337</v>
      </c>
      <c r="U3840" s="5">
        <f>P3840/3304</f>
        <v>0</v>
      </c>
      <c r="V3840" s="5">
        <f>L3840/26457</f>
        <v>0</v>
      </c>
    </row>
    <row r="3841" spans="1:22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 s="6">
        <f>IF(E3841=0,0,E3841/L3841)</f>
        <v>0</v>
      </c>
      <c r="Q3841" t="str">
        <f>LEFT(N3841,FIND("/",N3841)-1)</f>
        <v>journalism</v>
      </c>
      <c r="R3841" t="str">
        <f>RIGHT(N3841,LEN(N3841)-FIND("/",N3841))</f>
        <v>audio</v>
      </c>
      <c r="S3841" s="10">
        <f>(((J3841/60)/60)/24)+DATE(1970,1,1)</f>
        <v>42432.276712962965</v>
      </c>
      <c r="T3841" s="10">
        <f>(((I3841/60)/60)/24)+DATE(1970,1,1)</f>
        <v>42492.041666666672</v>
      </c>
      <c r="U3841" s="5">
        <f>P3841/3304</f>
        <v>0</v>
      </c>
      <c r="V3841" s="5">
        <f>L3841/26457</f>
        <v>0</v>
      </c>
    </row>
    <row r="3842" spans="1:22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 s="6">
        <f>IF(E3842=0,0,E3842/L3842)</f>
        <v>0</v>
      </c>
      <c r="Q3842" t="str">
        <f>LEFT(N3842,FIND("/",N3842)-1)</f>
        <v>journalism</v>
      </c>
      <c r="R3842" t="str">
        <f>RIGHT(N3842,LEN(N3842)-FIND("/",N3842))</f>
        <v>audio</v>
      </c>
      <c r="S3842" s="10">
        <f>(((J3842/60)/60)/24)+DATE(1970,1,1)</f>
        <v>42583.030810185184</v>
      </c>
      <c r="T3842" s="10">
        <f>(((I3842/60)/60)/24)+DATE(1970,1,1)</f>
        <v>42613.030810185184</v>
      </c>
      <c r="U3842" s="5">
        <f>P3842/3304</f>
        <v>0</v>
      </c>
      <c r="V3842" s="5">
        <f>L3842/26457</f>
        <v>0</v>
      </c>
    </row>
    <row r="3843" spans="1:22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 s="6">
        <f>IF(E3843=0,0,E3843/L3843)</f>
        <v>0</v>
      </c>
      <c r="Q3843" t="str">
        <f>LEFT(N3843,FIND("/",N3843)-1)</f>
        <v>games</v>
      </c>
      <c r="R3843" t="str">
        <f>RIGHT(N3843,LEN(N3843)-FIND("/",N3843))</f>
        <v>video games</v>
      </c>
      <c r="S3843" s="10">
        <f>(((J3843/60)/60)/24)+DATE(1970,1,1)</f>
        <v>42295.753391203703</v>
      </c>
      <c r="T3843" s="10">
        <f>(((I3843/60)/60)/24)+DATE(1970,1,1)</f>
        <v>42325.795057870375</v>
      </c>
      <c r="U3843" s="5">
        <f>P3843/3304</f>
        <v>0</v>
      </c>
      <c r="V3843" s="5">
        <f>L3843/26457</f>
        <v>0</v>
      </c>
    </row>
    <row r="3844" spans="1:22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 s="6">
        <f>IF(E3844=0,0,E3844/L3844)</f>
        <v>0</v>
      </c>
      <c r="Q3844" t="str">
        <f>LEFT(N3844,FIND("/",N3844)-1)</f>
        <v>games</v>
      </c>
      <c r="R3844" t="str">
        <f>RIGHT(N3844,LEN(N3844)-FIND("/",N3844))</f>
        <v>video games</v>
      </c>
      <c r="S3844" s="10">
        <f>(((J3844/60)/60)/24)+DATE(1970,1,1)</f>
        <v>41829.912083333329</v>
      </c>
      <c r="T3844" s="10">
        <f>(((I3844/60)/60)/24)+DATE(1970,1,1)</f>
        <v>41859.912083333329</v>
      </c>
      <c r="U3844" s="5">
        <f>P3844/3304</f>
        <v>0</v>
      </c>
      <c r="V3844" s="5">
        <f>L3844/26457</f>
        <v>0</v>
      </c>
    </row>
    <row r="3845" spans="1:22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 s="6">
        <f>IF(E3845=0,0,E3845/L3845)</f>
        <v>0</v>
      </c>
      <c r="Q3845" t="str">
        <f>LEFT(N3845,FIND("/",N3845)-1)</f>
        <v>games</v>
      </c>
      <c r="R3845" t="str">
        <f>RIGHT(N3845,LEN(N3845)-FIND("/",N3845))</f>
        <v>video games</v>
      </c>
      <c r="S3845" s="10">
        <f>(((J3845/60)/60)/24)+DATE(1970,1,1)</f>
        <v>41775.713969907411</v>
      </c>
      <c r="T3845" s="10">
        <f>(((I3845/60)/60)/24)+DATE(1970,1,1)</f>
        <v>41805.713969907411</v>
      </c>
      <c r="U3845" s="5">
        <f>P3845/3304</f>
        <v>0</v>
      </c>
      <c r="V3845" s="5">
        <f>L3845/26457</f>
        <v>0</v>
      </c>
    </row>
    <row r="3846" spans="1:22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 s="6">
        <f>IF(E3846=0,0,E3846/L3846)</f>
        <v>0</v>
      </c>
      <c r="Q3846" t="str">
        <f>LEFT(N3846,FIND("/",N3846)-1)</f>
        <v>games</v>
      </c>
      <c r="R3846" t="str">
        <f>RIGHT(N3846,LEN(N3846)-FIND("/",N3846))</f>
        <v>video games</v>
      </c>
      <c r="S3846" s="10">
        <f>(((J3846/60)/60)/24)+DATE(1970,1,1)</f>
        <v>41813.861388888887</v>
      </c>
      <c r="T3846" s="10">
        <f>(((I3846/60)/60)/24)+DATE(1970,1,1)</f>
        <v>41843.861388888887</v>
      </c>
      <c r="U3846" s="5">
        <f>P3846/3304</f>
        <v>0</v>
      </c>
      <c r="V3846" s="5">
        <f>L3846/26457</f>
        <v>0</v>
      </c>
    </row>
    <row r="3847" spans="1:22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 s="6">
        <f>IF(E3847=0,0,E3847/L3847)</f>
        <v>0</v>
      </c>
      <c r="Q3847" t="str">
        <f>LEFT(N3847,FIND("/",N3847)-1)</f>
        <v>games</v>
      </c>
      <c r="R3847" t="str">
        <f>RIGHT(N3847,LEN(N3847)-FIND("/",N3847))</f>
        <v>video games</v>
      </c>
      <c r="S3847" s="10">
        <f>(((J3847/60)/60)/24)+DATE(1970,1,1)</f>
        <v>40799.872685185182</v>
      </c>
      <c r="T3847" s="10">
        <f>(((I3847/60)/60)/24)+DATE(1970,1,1)</f>
        <v>40844.872685185182</v>
      </c>
      <c r="U3847" s="5">
        <f>P3847/3304</f>
        <v>0</v>
      </c>
      <c r="V3847" s="5">
        <f>L3847/26457</f>
        <v>0</v>
      </c>
    </row>
    <row r="3848" spans="1:22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 s="6">
        <f>IF(E3848=0,0,E3848/L3848)</f>
        <v>0</v>
      </c>
      <c r="Q3848" t="str">
        <f>LEFT(N3848,FIND("/",N3848)-1)</f>
        <v>games</v>
      </c>
      <c r="R3848" t="str">
        <f>RIGHT(N3848,LEN(N3848)-FIND("/",N3848))</f>
        <v>video games</v>
      </c>
      <c r="S3848" s="10">
        <f>(((J3848/60)/60)/24)+DATE(1970,1,1)</f>
        <v>41410.703993055555</v>
      </c>
      <c r="T3848" s="10">
        <f>(((I3848/60)/60)/24)+DATE(1970,1,1)</f>
        <v>41424.703993055555</v>
      </c>
      <c r="U3848" s="5">
        <f>P3848/3304</f>
        <v>0</v>
      </c>
      <c r="V3848" s="5">
        <f>L3848/26457</f>
        <v>0</v>
      </c>
    </row>
    <row r="3849" spans="1:22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 s="6">
        <f>IF(E3849=0,0,E3849/L3849)</f>
        <v>0</v>
      </c>
      <c r="Q3849" t="str">
        <f>LEFT(N3849,FIND("/",N3849)-1)</f>
        <v>games</v>
      </c>
      <c r="R3849" t="str">
        <f>RIGHT(N3849,LEN(N3849)-FIND("/",N3849))</f>
        <v>mobile games</v>
      </c>
      <c r="S3849" s="10">
        <f>(((J3849/60)/60)/24)+DATE(1970,1,1)</f>
        <v>42212.624189814815</v>
      </c>
      <c r="T3849" s="10">
        <f>(((I3849/60)/60)/24)+DATE(1970,1,1)</f>
        <v>42272.624189814815</v>
      </c>
      <c r="U3849" s="5">
        <f>P3849/3304</f>
        <v>0</v>
      </c>
      <c r="V3849" s="5">
        <f>L3849/26457</f>
        <v>0</v>
      </c>
    </row>
    <row r="3850" spans="1:22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 s="6">
        <f>IF(E3850=0,0,E3850/L3850)</f>
        <v>0</v>
      </c>
      <c r="Q3850" t="str">
        <f>LEFT(N3850,FIND("/",N3850)-1)</f>
        <v>games</v>
      </c>
      <c r="R3850" t="str">
        <f>RIGHT(N3850,LEN(N3850)-FIND("/",N3850))</f>
        <v>mobile games</v>
      </c>
      <c r="S3850" s="10">
        <f>(((J3850/60)/60)/24)+DATE(1970,1,1)</f>
        <v>42332.908194444448</v>
      </c>
      <c r="T3850" s="10">
        <f>(((I3850/60)/60)/24)+DATE(1970,1,1)</f>
        <v>42362.908194444448</v>
      </c>
      <c r="U3850" s="5">
        <f>P3850/3304</f>
        <v>0</v>
      </c>
      <c r="V3850" s="5">
        <f>L3850/26457</f>
        <v>0</v>
      </c>
    </row>
    <row r="3851" spans="1:22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 s="6">
        <f>IF(E3851=0,0,E3851/L3851)</f>
        <v>0</v>
      </c>
      <c r="Q3851" t="str">
        <f>LEFT(N3851,FIND("/",N3851)-1)</f>
        <v>games</v>
      </c>
      <c r="R3851" t="str">
        <f>RIGHT(N3851,LEN(N3851)-FIND("/",N3851))</f>
        <v>mobile games</v>
      </c>
      <c r="S3851" s="10">
        <f>(((J3851/60)/60)/24)+DATE(1970,1,1)</f>
        <v>42192.462048611109</v>
      </c>
      <c r="T3851" s="10">
        <f>(((I3851/60)/60)/24)+DATE(1970,1,1)</f>
        <v>42222.462048611109</v>
      </c>
      <c r="U3851" s="5">
        <f>P3851/3304</f>
        <v>0</v>
      </c>
      <c r="V3851" s="5">
        <f>L3851/26457</f>
        <v>0</v>
      </c>
    </row>
    <row r="3852" spans="1:22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 s="6">
        <f>IF(E3852=0,0,E3852/L3852)</f>
        <v>0</v>
      </c>
      <c r="Q3852" t="str">
        <f>LEFT(N3852,FIND("/",N3852)-1)</f>
        <v>games</v>
      </c>
      <c r="R3852" t="str">
        <f>RIGHT(N3852,LEN(N3852)-FIND("/",N3852))</f>
        <v>mobile games</v>
      </c>
      <c r="S3852" s="10">
        <f>(((J3852/60)/60)/24)+DATE(1970,1,1)</f>
        <v>42164.699652777781</v>
      </c>
      <c r="T3852" s="10">
        <f>(((I3852/60)/60)/24)+DATE(1970,1,1)</f>
        <v>42194.699652777781</v>
      </c>
      <c r="U3852" s="5">
        <f>P3852/3304</f>
        <v>0</v>
      </c>
      <c r="V3852" s="5">
        <f>L3852/26457</f>
        <v>0</v>
      </c>
    </row>
    <row r="3853" spans="1:22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 s="6">
        <f>IF(E3853=0,0,E3853/L3853)</f>
        <v>0</v>
      </c>
      <c r="Q3853" t="str">
        <f>LEFT(N3853,FIND("/",N3853)-1)</f>
        <v>games</v>
      </c>
      <c r="R3853" t="str">
        <f>RIGHT(N3853,LEN(N3853)-FIND("/",N3853))</f>
        <v>mobile games</v>
      </c>
      <c r="S3853" s="10">
        <f>(((J3853/60)/60)/24)+DATE(1970,1,1)</f>
        <v>42022.006099537044</v>
      </c>
      <c r="T3853" s="10">
        <f>(((I3853/60)/60)/24)+DATE(1970,1,1)</f>
        <v>42052.006099537044</v>
      </c>
      <c r="U3853" s="5">
        <f>P3853/3304</f>
        <v>0</v>
      </c>
      <c r="V3853" s="5">
        <f>L3853/26457</f>
        <v>0</v>
      </c>
    </row>
    <row r="3854" spans="1:22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 s="6">
        <f>IF(E3854=0,0,E3854/L3854)</f>
        <v>0</v>
      </c>
      <c r="Q3854" t="str">
        <f>LEFT(N3854,FIND("/",N3854)-1)</f>
        <v>food</v>
      </c>
      <c r="R3854" t="str">
        <f>RIGHT(N3854,LEN(N3854)-FIND("/",N3854))</f>
        <v>food trucks</v>
      </c>
      <c r="S3854" s="10">
        <f>(((J3854/60)/60)/24)+DATE(1970,1,1)</f>
        <v>42093.181944444441</v>
      </c>
      <c r="T3854" s="10">
        <f>(((I3854/60)/60)/24)+DATE(1970,1,1)</f>
        <v>42123.181944444441</v>
      </c>
      <c r="U3854" s="5">
        <f>P3854/3304</f>
        <v>0</v>
      </c>
      <c r="V3854" s="5">
        <f>L3854/26457</f>
        <v>0</v>
      </c>
    </row>
    <row r="3855" spans="1:22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 s="6">
        <f>IF(E3855=0,0,E3855/L3855)</f>
        <v>0</v>
      </c>
      <c r="Q3855" t="str">
        <f>LEFT(N3855,FIND("/",N3855)-1)</f>
        <v>food</v>
      </c>
      <c r="R3855" t="str">
        <f>RIGHT(N3855,LEN(N3855)-FIND("/",N3855))</f>
        <v>food trucks</v>
      </c>
      <c r="S3855" s="10">
        <f>(((J3855/60)/60)/24)+DATE(1970,1,1)</f>
        <v>41871.972025462965</v>
      </c>
      <c r="T3855" s="10">
        <f>(((I3855/60)/60)/24)+DATE(1970,1,1)</f>
        <v>41931.972025462965</v>
      </c>
      <c r="U3855" s="5">
        <f>P3855/3304</f>
        <v>0</v>
      </c>
      <c r="V3855" s="5">
        <f>L3855/26457</f>
        <v>0</v>
      </c>
    </row>
    <row r="3856" spans="1:22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 s="6">
        <f>IF(E3856=0,0,E3856/L3856)</f>
        <v>0</v>
      </c>
      <c r="Q3856" t="str">
        <f>LEFT(N3856,FIND("/",N3856)-1)</f>
        <v>food</v>
      </c>
      <c r="R3856" t="str">
        <f>RIGHT(N3856,LEN(N3856)-FIND("/",N3856))</f>
        <v>food trucks</v>
      </c>
      <c r="S3856" s="10">
        <f>(((J3856/60)/60)/24)+DATE(1970,1,1)</f>
        <v>42224.102581018517</v>
      </c>
      <c r="T3856" s="10">
        <f>(((I3856/60)/60)/24)+DATE(1970,1,1)</f>
        <v>42254.102581018517</v>
      </c>
      <c r="U3856" s="5">
        <f>P3856/3304</f>
        <v>0</v>
      </c>
      <c r="V3856" s="5">
        <f>L3856/26457</f>
        <v>0</v>
      </c>
    </row>
    <row r="3857" spans="1:22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 s="6">
        <f>IF(E3857=0,0,E3857/L3857)</f>
        <v>0</v>
      </c>
      <c r="Q3857" t="str">
        <f>LEFT(N3857,FIND("/",N3857)-1)</f>
        <v>food</v>
      </c>
      <c r="R3857" t="str">
        <f>RIGHT(N3857,LEN(N3857)-FIND("/",N3857))</f>
        <v>food trucks</v>
      </c>
      <c r="S3857" s="10">
        <f>(((J3857/60)/60)/24)+DATE(1970,1,1)</f>
        <v>42029.07131944444</v>
      </c>
      <c r="T3857" s="10">
        <f>(((I3857/60)/60)/24)+DATE(1970,1,1)</f>
        <v>42059.07131944444</v>
      </c>
      <c r="U3857" s="5">
        <f>P3857/3304</f>
        <v>0</v>
      </c>
      <c r="V3857" s="5">
        <f>L3857/26457</f>
        <v>0</v>
      </c>
    </row>
    <row r="3858" spans="1:22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 s="6">
        <f>IF(E3858=0,0,E3858/L3858)</f>
        <v>0</v>
      </c>
      <c r="Q3858" t="str">
        <f>LEFT(N3858,FIND("/",N3858)-1)</f>
        <v>food</v>
      </c>
      <c r="R3858" t="str">
        <f>RIGHT(N3858,LEN(N3858)-FIND("/",N3858))</f>
        <v>food trucks</v>
      </c>
      <c r="S3858" s="10">
        <f>(((J3858/60)/60)/24)+DATE(1970,1,1)</f>
        <v>42154.726446759261</v>
      </c>
      <c r="T3858" s="10">
        <f>(((I3858/60)/60)/24)+DATE(1970,1,1)</f>
        <v>42185.65625</v>
      </c>
      <c r="U3858" s="5">
        <f>P3858/3304</f>
        <v>0</v>
      </c>
      <c r="V3858" s="5">
        <f>L3858/26457</f>
        <v>0</v>
      </c>
    </row>
    <row r="3859" spans="1:22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 s="6">
        <f>IF(E3859=0,0,E3859/L3859)</f>
        <v>0</v>
      </c>
      <c r="Q3859" t="str">
        <f>LEFT(N3859,FIND("/",N3859)-1)</f>
        <v>food</v>
      </c>
      <c r="R3859" t="str">
        <f>RIGHT(N3859,LEN(N3859)-FIND("/",N3859))</f>
        <v>food trucks</v>
      </c>
      <c r="S3859" s="10">
        <f>(((J3859/60)/60)/24)+DATE(1970,1,1)</f>
        <v>42122.629502314812</v>
      </c>
      <c r="T3859" s="10">
        <f>(((I3859/60)/60)/24)+DATE(1970,1,1)</f>
        <v>42143.629502314812</v>
      </c>
      <c r="U3859" s="5">
        <f>P3859/3304</f>
        <v>0</v>
      </c>
      <c r="V3859" s="5">
        <f>L3859/26457</f>
        <v>0</v>
      </c>
    </row>
    <row r="3860" spans="1:22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 s="6">
        <f>IF(E3860=0,0,E3860/L3860)</f>
        <v>0</v>
      </c>
      <c r="Q3860" t="str">
        <f>LEFT(N3860,FIND("/",N3860)-1)</f>
        <v>food</v>
      </c>
      <c r="R3860" t="str">
        <f>RIGHT(N3860,LEN(N3860)-FIND("/",N3860))</f>
        <v>food trucks</v>
      </c>
      <c r="S3860" s="10">
        <f>(((J3860/60)/60)/24)+DATE(1970,1,1)</f>
        <v>41830.723611111112</v>
      </c>
      <c r="T3860" s="10">
        <f>(((I3860/60)/60)/24)+DATE(1970,1,1)</f>
        <v>41860.723611111112</v>
      </c>
      <c r="U3860" s="5">
        <f>P3860/3304</f>
        <v>0</v>
      </c>
      <c r="V3860" s="5">
        <f>L3860/26457</f>
        <v>0</v>
      </c>
    </row>
    <row r="3861" spans="1:22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 s="6">
        <f>IF(E3861=0,0,E3861/L3861)</f>
        <v>0</v>
      </c>
      <c r="Q3861" t="str">
        <f>LEFT(N3861,FIND("/",N3861)-1)</f>
        <v>food</v>
      </c>
      <c r="R3861" t="str">
        <f>RIGHT(N3861,LEN(N3861)-FIND("/",N3861))</f>
        <v>food trucks</v>
      </c>
      <c r="S3861" s="10">
        <f>(((J3861/60)/60)/24)+DATE(1970,1,1)</f>
        <v>42509.724328703705</v>
      </c>
      <c r="T3861" s="10">
        <f>(((I3861/60)/60)/24)+DATE(1970,1,1)</f>
        <v>42539.724328703705</v>
      </c>
      <c r="U3861" s="5">
        <f>P3861/3304</f>
        <v>0</v>
      </c>
      <c r="V3861" s="5">
        <f>L3861/26457</f>
        <v>0</v>
      </c>
    </row>
    <row r="3862" spans="1:22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 s="6">
        <f>IF(E3862=0,0,E3862/L3862)</f>
        <v>0</v>
      </c>
      <c r="Q3862" t="str">
        <f>LEFT(N3862,FIND("/",N3862)-1)</f>
        <v>food</v>
      </c>
      <c r="R3862" t="str">
        <f>RIGHT(N3862,LEN(N3862)-FIND("/",N3862))</f>
        <v>food trucks</v>
      </c>
      <c r="S3862" s="10">
        <f>(((J3862/60)/60)/24)+DATE(1970,1,1)</f>
        <v>41841.682314814818</v>
      </c>
      <c r="T3862" s="10">
        <f>(((I3862/60)/60)/24)+DATE(1970,1,1)</f>
        <v>41871.682314814818</v>
      </c>
      <c r="U3862" s="5">
        <f>P3862/3304</f>
        <v>0</v>
      </c>
      <c r="V3862" s="5">
        <f>L3862/26457</f>
        <v>0</v>
      </c>
    </row>
    <row r="3863" spans="1:22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6">
        <f>IF(E3863=0,0,E3863/L3863)</f>
        <v>0</v>
      </c>
      <c r="Q3863" t="str">
        <f>LEFT(N3863,FIND("/",N3863)-1)</f>
        <v>food</v>
      </c>
      <c r="R3863" t="str">
        <f>RIGHT(N3863,LEN(N3863)-FIND("/",N3863))</f>
        <v>food trucks</v>
      </c>
      <c r="S3863" s="10">
        <f>(((J3863/60)/60)/24)+DATE(1970,1,1)</f>
        <v>41897.660833333335</v>
      </c>
      <c r="T3863" s="10">
        <f>(((I3863/60)/60)/24)+DATE(1970,1,1)</f>
        <v>41927.660833333335</v>
      </c>
      <c r="U3863" s="5">
        <f>P3863/3304</f>
        <v>0</v>
      </c>
      <c r="V3863" s="5">
        <f>L3863/26457</f>
        <v>0</v>
      </c>
    </row>
    <row r="3864" spans="1:22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 s="6">
        <f>IF(E3864=0,0,E3864/L3864)</f>
        <v>0</v>
      </c>
      <c r="Q3864" t="str">
        <f>LEFT(N3864,FIND("/",N3864)-1)</f>
        <v>music</v>
      </c>
      <c r="R3864" t="str">
        <f>RIGHT(N3864,LEN(N3864)-FIND("/",N3864))</f>
        <v>world music</v>
      </c>
      <c r="S3864" s="10">
        <f>(((J3864/60)/60)/24)+DATE(1970,1,1)</f>
        <v>41827.919166666667</v>
      </c>
      <c r="T3864" s="10">
        <f>(((I3864/60)/60)/24)+DATE(1970,1,1)</f>
        <v>41858.291666666664</v>
      </c>
      <c r="U3864" s="5">
        <f>P3864/3304</f>
        <v>0</v>
      </c>
      <c r="V3864" s="5">
        <f>L3864/26457</f>
        <v>0</v>
      </c>
    </row>
    <row r="3865" spans="1:22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 s="6">
        <f>IF(E3865=0,0,E3865/L3865)</f>
        <v>0</v>
      </c>
      <c r="Q3865" t="str">
        <f>LEFT(N3865,FIND("/",N3865)-1)</f>
        <v>music</v>
      </c>
      <c r="R3865" t="str">
        <f>RIGHT(N3865,LEN(N3865)-FIND("/",N3865))</f>
        <v>world music</v>
      </c>
      <c r="S3865" s="10">
        <f>(((J3865/60)/60)/24)+DATE(1970,1,1)</f>
        <v>40568.972569444442</v>
      </c>
      <c r="T3865" s="10">
        <f>(((I3865/60)/60)/24)+DATE(1970,1,1)</f>
        <v>40598.972569444442</v>
      </c>
      <c r="U3865" s="5">
        <f>P3865/3304</f>
        <v>0</v>
      </c>
      <c r="V3865" s="5">
        <f>L3865/26457</f>
        <v>0</v>
      </c>
    </row>
    <row r="3866" spans="1:22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 s="6">
        <f>IF(E3866=0,0,E3866/L3866)</f>
        <v>0</v>
      </c>
      <c r="Q3866" t="str">
        <f>LEFT(N3866,FIND("/",N3866)-1)</f>
        <v>music</v>
      </c>
      <c r="R3866" t="str">
        <f>RIGHT(N3866,LEN(N3866)-FIND("/",N3866))</f>
        <v>world music</v>
      </c>
      <c r="S3866" s="10">
        <f>(((J3866/60)/60)/24)+DATE(1970,1,1)</f>
        <v>42193.941759259258</v>
      </c>
      <c r="T3866" s="10">
        <f>(((I3866/60)/60)/24)+DATE(1970,1,1)</f>
        <v>42244.041666666672</v>
      </c>
      <c r="U3866" s="5">
        <f>P3866/3304</f>
        <v>0</v>
      </c>
      <c r="V3866" s="5">
        <f>L3866/26457</f>
        <v>0</v>
      </c>
    </row>
    <row r="3867" spans="1:22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 s="6">
        <f>IF(E3867=0,0,E3867/L3867)</f>
        <v>0</v>
      </c>
      <c r="Q3867" t="str">
        <f>LEFT(N3867,FIND("/",N3867)-1)</f>
        <v>music</v>
      </c>
      <c r="R3867" t="str">
        <f>RIGHT(N3867,LEN(N3867)-FIND("/",N3867))</f>
        <v>world music</v>
      </c>
      <c r="S3867" s="10">
        <f>(((J3867/60)/60)/24)+DATE(1970,1,1)</f>
        <v>42007.788680555561</v>
      </c>
      <c r="T3867" s="10">
        <f>(((I3867/60)/60)/24)+DATE(1970,1,1)</f>
        <v>42037.788680555561</v>
      </c>
      <c r="U3867" s="5">
        <f>P3867/3304</f>
        <v>0</v>
      </c>
      <c r="V3867" s="5">
        <f>L3867/26457</f>
        <v>0</v>
      </c>
    </row>
    <row r="3868" spans="1:22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 s="6">
        <f>IF(E3868=0,0,E3868/L3868)</f>
        <v>0</v>
      </c>
      <c r="Q3868" t="str">
        <f>LEFT(N3868,FIND("/",N3868)-1)</f>
        <v>music</v>
      </c>
      <c r="R3868" t="str">
        <f>RIGHT(N3868,LEN(N3868)-FIND("/",N3868))</f>
        <v>world music</v>
      </c>
      <c r="S3868" s="10">
        <f>(((J3868/60)/60)/24)+DATE(1970,1,1)</f>
        <v>41110.680138888885</v>
      </c>
      <c r="T3868" s="10">
        <f>(((I3868/60)/60)/24)+DATE(1970,1,1)</f>
        <v>41118.666666666664</v>
      </c>
      <c r="U3868" s="5">
        <f>P3868/3304</f>
        <v>0</v>
      </c>
      <c r="V3868" s="5">
        <f>L3868/26457</f>
        <v>0</v>
      </c>
    </row>
    <row r="3869" spans="1:22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 s="6">
        <f>IF(E3869=0,0,E3869/L3869)</f>
        <v>0</v>
      </c>
      <c r="Q3869" t="str">
        <f>LEFT(N3869,FIND("/",N3869)-1)</f>
        <v>music</v>
      </c>
      <c r="R3869" t="str">
        <f>RIGHT(N3869,LEN(N3869)-FIND("/",N3869))</f>
        <v>world music</v>
      </c>
      <c r="S3869" s="10">
        <f>(((J3869/60)/60)/24)+DATE(1970,1,1)</f>
        <v>41125.283159722225</v>
      </c>
      <c r="T3869" s="10">
        <f>(((I3869/60)/60)/24)+DATE(1970,1,1)</f>
        <v>41145.283159722225</v>
      </c>
      <c r="U3869" s="5">
        <f>P3869/3304</f>
        <v>0</v>
      </c>
      <c r="V3869" s="5">
        <f>L3869/26457</f>
        <v>0</v>
      </c>
    </row>
    <row r="3870" spans="1:22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 s="6">
        <f>IF(E3870=0,0,E3870/L3870)</f>
        <v>0</v>
      </c>
      <c r="Q3870" t="str">
        <f>LEFT(N3870,FIND("/",N3870)-1)</f>
        <v>music</v>
      </c>
      <c r="R3870" t="str">
        <f>RIGHT(N3870,LEN(N3870)-FIND("/",N3870))</f>
        <v>world music</v>
      </c>
      <c r="S3870" s="10">
        <f>(((J3870/60)/60)/24)+DATE(1970,1,1)</f>
        <v>40883.962581018517</v>
      </c>
      <c r="T3870" s="10">
        <f>(((I3870/60)/60)/24)+DATE(1970,1,1)</f>
        <v>40913.962581018517</v>
      </c>
      <c r="U3870" s="5">
        <f>P3870/3304</f>
        <v>0</v>
      </c>
      <c r="V3870" s="5">
        <f>L3870/26457</f>
        <v>0</v>
      </c>
    </row>
    <row r="3871" spans="1:22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 s="6">
        <f>IF(E3871=0,0,E3871/L3871)</f>
        <v>0</v>
      </c>
      <c r="Q3871" t="str">
        <f>LEFT(N3871,FIND("/",N3871)-1)</f>
        <v>technology</v>
      </c>
      <c r="R3871" t="str">
        <f>RIGHT(N3871,LEN(N3871)-FIND("/",N3871))</f>
        <v>wearables</v>
      </c>
      <c r="S3871" s="10">
        <f>(((J3871/60)/60)/24)+DATE(1970,1,1)</f>
        <v>42732.060277777782</v>
      </c>
      <c r="T3871" s="10">
        <f>(((I3871/60)/60)/24)+DATE(1970,1,1)</f>
        <v>42762.060277777782</v>
      </c>
      <c r="U3871" s="5">
        <f>P3871/3304</f>
        <v>0</v>
      </c>
      <c r="V3871" s="5">
        <f>L3871/26457</f>
        <v>0</v>
      </c>
    </row>
    <row r="3872" spans="1:22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 s="6">
        <f>IF(E3872=0,0,E3872/L3872)</f>
        <v>0</v>
      </c>
      <c r="Q3872" t="str">
        <f>LEFT(N3872,FIND("/",N3872)-1)</f>
        <v>technology</v>
      </c>
      <c r="R3872" t="str">
        <f>RIGHT(N3872,LEN(N3872)-FIND("/",N3872))</f>
        <v>wearables</v>
      </c>
      <c r="S3872" s="10">
        <f>(((J3872/60)/60)/24)+DATE(1970,1,1)</f>
        <v>41806.106770833336</v>
      </c>
      <c r="T3872" s="10">
        <f>(((I3872/60)/60)/24)+DATE(1970,1,1)</f>
        <v>41836.106770833336</v>
      </c>
      <c r="U3872" s="5">
        <f>P3872/3304</f>
        <v>0</v>
      </c>
      <c r="V3872" s="5">
        <f>L3872/26457</f>
        <v>0</v>
      </c>
    </row>
    <row r="3873" spans="1:22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 s="6">
        <f>IF(E3873=0,0,E3873/L3873)</f>
        <v>0</v>
      </c>
      <c r="Q3873" t="str">
        <f>LEFT(N3873,FIND("/",N3873)-1)</f>
        <v>technology</v>
      </c>
      <c r="R3873" t="str">
        <f>RIGHT(N3873,LEN(N3873)-FIND("/",N3873))</f>
        <v>wearables</v>
      </c>
      <c r="S3873" s="10">
        <f>(((J3873/60)/60)/24)+DATE(1970,1,1)</f>
        <v>41836.595520833333</v>
      </c>
      <c r="T3873" s="10">
        <f>(((I3873/60)/60)/24)+DATE(1970,1,1)</f>
        <v>41866.595520833333</v>
      </c>
      <c r="U3873" s="5">
        <f>P3873/3304</f>
        <v>0</v>
      </c>
      <c r="V3873" s="5">
        <f>L3873/26457</f>
        <v>0</v>
      </c>
    </row>
    <row r="3874" spans="1:22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 s="6">
        <f>IF(E3874=0,0,E3874/L3874)</f>
        <v>0</v>
      </c>
      <c r="Q3874" t="str">
        <f>LEFT(N3874,FIND("/",N3874)-1)</f>
        <v>publishing</v>
      </c>
      <c r="R3874" t="str">
        <f>RIGHT(N3874,LEN(N3874)-FIND("/",N3874))</f>
        <v>translations</v>
      </c>
      <c r="S3874" s="10">
        <f>(((J3874/60)/60)/24)+DATE(1970,1,1)</f>
        <v>41945.133506944447</v>
      </c>
      <c r="T3874" s="10">
        <f>(((I3874/60)/60)/24)+DATE(1970,1,1)</f>
        <v>42005.175173611111</v>
      </c>
      <c r="U3874" s="5">
        <f>P3874/3304</f>
        <v>0</v>
      </c>
      <c r="V3874" s="5">
        <f>L3874/26457</f>
        <v>0</v>
      </c>
    </row>
    <row r="3875" spans="1:22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 s="6">
        <f>IF(E3875=0,0,E3875/L3875)</f>
        <v>0</v>
      </c>
      <c r="Q3875" t="str">
        <f>LEFT(N3875,FIND("/",N3875)-1)</f>
        <v>publishing</v>
      </c>
      <c r="R3875" t="str">
        <f>RIGHT(N3875,LEN(N3875)-FIND("/",N3875))</f>
        <v>translations</v>
      </c>
      <c r="S3875" s="10">
        <f>(((J3875/60)/60)/24)+DATE(1970,1,1)</f>
        <v>42299.926145833335</v>
      </c>
      <c r="T3875" s="10">
        <f>(((I3875/60)/60)/24)+DATE(1970,1,1)</f>
        <v>42329.967812499999</v>
      </c>
      <c r="U3875" s="5">
        <f>P3875/3304</f>
        <v>0</v>
      </c>
      <c r="V3875" s="5">
        <f>L3875/26457</f>
        <v>0</v>
      </c>
    </row>
    <row r="3876" spans="1:22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 s="6">
        <f>IF(E3876=0,0,E3876/L3876)</f>
        <v>0</v>
      </c>
      <c r="Q3876" t="str">
        <f>LEFT(N3876,FIND("/",N3876)-1)</f>
        <v>publishing</v>
      </c>
      <c r="R3876" t="str">
        <f>RIGHT(N3876,LEN(N3876)-FIND("/",N3876))</f>
        <v>translations</v>
      </c>
      <c r="S3876" s="10">
        <f>(((J3876/60)/60)/24)+DATE(1970,1,1)</f>
        <v>42093.131469907406</v>
      </c>
      <c r="T3876" s="10">
        <f>(((I3876/60)/60)/24)+DATE(1970,1,1)</f>
        <v>42123.131469907406</v>
      </c>
      <c r="U3876" s="5">
        <f>P3876/3304</f>
        <v>0</v>
      </c>
      <c r="V3876" s="5">
        <f>L3876/26457</f>
        <v>0</v>
      </c>
    </row>
    <row r="3877" spans="1:22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 s="6">
        <f>IF(E3877=0,0,E3877/L3877)</f>
        <v>0</v>
      </c>
      <c r="Q3877" t="str">
        <f>LEFT(N3877,FIND("/",N3877)-1)</f>
        <v>publishing</v>
      </c>
      <c r="R3877" t="str">
        <f>RIGHT(N3877,LEN(N3877)-FIND("/",N3877))</f>
        <v>translations</v>
      </c>
      <c r="S3877" s="10">
        <f>(((J3877/60)/60)/24)+DATE(1970,1,1)</f>
        <v>42180.390277777777</v>
      </c>
      <c r="T3877" s="10">
        <f>(((I3877/60)/60)/24)+DATE(1970,1,1)</f>
        <v>42240.390277777777</v>
      </c>
      <c r="U3877" s="5">
        <f>P3877/3304</f>
        <v>0</v>
      </c>
      <c r="V3877" s="5">
        <f>L3877/26457</f>
        <v>0</v>
      </c>
    </row>
    <row r="3878" spans="1:22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 s="6">
        <f>IF(E3878=0,0,E3878/L3878)</f>
        <v>0</v>
      </c>
      <c r="Q3878" t="str">
        <f>LEFT(N3878,FIND("/",N3878)-1)</f>
        <v>publishing</v>
      </c>
      <c r="R3878" t="str">
        <f>RIGHT(N3878,LEN(N3878)-FIND("/",N3878))</f>
        <v>translations</v>
      </c>
      <c r="S3878" s="10">
        <f>(((J3878/60)/60)/24)+DATE(1970,1,1)</f>
        <v>42074.060671296291</v>
      </c>
      <c r="T3878" s="10">
        <f>(((I3878/60)/60)/24)+DATE(1970,1,1)</f>
        <v>42104.060671296291</v>
      </c>
      <c r="U3878" s="5">
        <f>P3878/3304</f>
        <v>0</v>
      </c>
      <c r="V3878" s="5">
        <f>L3878/26457</f>
        <v>0</v>
      </c>
    </row>
    <row r="3879" spans="1:22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 s="6">
        <f>IF(E3879=0,0,E3879/L3879)</f>
        <v>0</v>
      </c>
      <c r="Q3879" t="str">
        <f>LEFT(N3879,FIND("/",N3879)-1)</f>
        <v>publishing</v>
      </c>
      <c r="R3879" t="str">
        <f>RIGHT(N3879,LEN(N3879)-FIND("/",N3879))</f>
        <v>translations</v>
      </c>
      <c r="S3879" s="10">
        <f>(((J3879/60)/60)/24)+DATE(1970,1,1)</f>
        <v>42175.780416666668</v>
      </c>
      <c r="T3879" s="10">
        <f>(((I3879/60)/60)/24)+DATE(1970,1,1)</f>
        <v>42205.780416666668</v>
      </c>
      <c r="U3879" s="5">
        <f>P3879/3304</f>
        <v>0</v>
      </c>
      <c r="V3879" s="5">
        <f>L3879/26457</f>
        <v>0</v>
      </c>
    </row>
    <row r="3880" spans="1:22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 s="6">
        <f>IF(E3880=0,0,E3880/L3880)</f>
        <v>0</v>
      </c>
      <c r="Q3880" t="str">
        <f>LEFT(N3880,FIND("/",N3880)-1)</f>
        <v>publishing</v>
      </c>
      <c r="R3880" t="str">
        <f>RIGHT(N3880,LEN(N3880)-FIND("/",N3880))</f>
        <v>translations</v>
      </c>
      <c r="S3880" s="10">
        <f>(((J3880/60)/60)/24)+DATE(1970,1,1)</f>
        <v>42485.64534722222</v>
      </c>
      <c r="T3880" s="10">
        <f>(((I3880/60)/60)/24)+DATE(1970,1,1)</f>
        <v>42515.64534722222</v>
      </c>
      <c r="U3880" s="5">
        <f>P3880/3304</f>
        <v>0</v>
      </c>
      <c r="V3880" s="5">
        <f>L3880/26457</f>
        <v>0</v>
      </c>
    </row>
    <row r="3881" spans="1:22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 s="6">
        <f>IF(E3881=0,0,E3881/L3881)</f>
        <v>0</v>
      </c>
      <c r="Q3881" t="str">
        <f>LEFT(N3881,FIND("/",N3881)-1)</f>
        <v>publishing</v>
      </c>
      <c r="R3881" t="str">
        <f>RIGHT(N3881,LEN(N3881)-FIND("/",N3881))</f>
        <v>translations</v>
      </c>
      <c r="S3881" s="10">
        <f>(((J3881/60)/60)/24)+DATE(1970,1,1)</f>
        <v>42707.926030092596</v>
      </c>
      <c r="T3881" s="10">
        <f>(((I3881/60)/60)/24)+DATE(1970,1,1)</f>
        <v>42737.926030092596</v>
      </c>
      <c r="U3881" s="5">
        <f>P3881/3304</f>
        <v>0</v>
      </c>
      <c r="V3881" s="5">
        <f>L3881/26457</f>
        <v>0</v>
      </c>
    </row>
    <row r="3882" spans="1:22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 s="6">
        <f>IF(E3882=0,0,E3882/L3882)</f>
        <v>0</v>
      </c>
      <c r="Q3882" t="str">
        <f>LEFT(N3882,FIND("/",N3882)-1)</f>
        <v>publishing</v>
      </c>
      <c r="R3882" t="str">
        <f>RIGHT(N3882,LEN(N3882)-FIND("/",N3882))</f>
        <v>translations</v>
      </c>
      <c r="S3882" s="10">
        <f>(((J3882/60)/60)/24)+DATE(1970,1,1)</f>
        <v>42199.873402777783</v>
      </c>
      <c r="T3882" s="10">
        <f>(((I3882/60)/60)/24)+DATE(1970,1,1)</f>
        <v>42259.873402777783</v>
      </c>
      <c r="U3882" s="5">
        <f>P3882/3304</f>
        <v>0</v>
      </c>
      <c r="V3882" s="5">
        <f>L3882/26457</f>
        <v>0</v>
      </c>
    </row>
    <row r="3883" spans="1:22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 s="6">
        <f>IF(E3883=0,0,E3883/L3883)</f>
        <v>0</v>
      </c>
      <c r="Q3883" t="str">
        <f>LEFT(N3883,FIND("/",N3883)-1)</f>
        <v>publishing</v>
      </c>
      <c r="R3883" t="str">
        <f>RIGHT(N3883,LEN(N3883)-FIND("/",N3883))</f>
        <v>translations</v>
      </c>
      <c r="S3883" s="10">
        <f>(((J3883/60)/60)/24)+DATE(1970,1,1)</f>
        <v>42139.542303240742</v>
      </c>
      <c r="T3883" s="10">
        <f>(((I3883/60)/60)/24)+DATE(1970,1,1)</f>
        <v>42169.542303240742</v>
      </c>
      <c r="U3883" s="5">
        <f>P3883/3304</f>
        <v>0</v>
      </c>
      <c r="V3883" s="5">
        <f>L3883/26457</f>
        <v>0</v>
      </c>
    </row>
    <row r="3884" spans="1:22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 s="6">
        <f>IF(E3884=0,0,E3884/L3884)</f>
        <v>0</v>
      </c>
      <c r="Q3884" t="str">
        <f>LEFT(N3884,FIND("/",N3884)-1)</f>
        <v>publishing</v>
      </c>
      <c r="R3884" t="str">
        <f>RIGHT(N3884,LEN(N3884)-FIND("/",N3884))</f>
        <v>translations</v>
      </c>
      <c r="S3884" s="10">
        <f>(((J3884/60)/60)/24)+DATE(1970,1,1)</f>
        <v>42461.447662037041</v>
      </c>
      <c r="T3884" s="10">
        <f>(((I3884/60)/60)/24)+DATE(1970,1,1)</f>
        <v>42481.447662037041</v>
      </c>
      <c r="U3884" s="5">
        <f>P3884/3304</f>
        <v>0</v>
      </c>
      <c r="V3884" s="5">
        <f>L3884/26457</f>
        <v>0</v>
      </c>
    </row>
    <row r="3885" spans="1:22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 s="6">
        <f>IF(E3885=0,0,E3885/L3885)</f>
        <v>0</v>
      </c>
      <c r="Q3885" t="str">
        <f>LEFT(N3885,FIND("/",N3885)-1)</f>
        <v>publishing</v>
      </c>
      <c r="R3885" t="str">
        <f>RIGHT(N3885,LEN(N3885)-FIND("/",N3885))</f>
        <v>translations</v>
      </c>
      <c r="S3885" s="10">
        <f>(((J3885/60)/60)/24)+DATE(1970,1,1)</f>
        <v>42115.936550925922</v>
      </c>
      <c r="T3885" s="10">
        <f>(((I3885/60)/60)/24)+DATE(1970,1,1)</f>
        <v>42146.225694444445</v>
      </c>
      <c r="U3885" s="5">
        <f>P3885/3304</f>
        <v>0</v>
      </c>
      <c r="V3885" s="5">
        <f>L3885/26457</f>
        <v>0</v>
      </c>
    </row>
    <row r="3886" spans="1:22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 s="6">
        <f>IF(E3886=0,0,E3886/L3886)</f>
        <v>0</v>
      </c>
      <c r="Q3886" t="str">
        <f>LEFT(N3886,FIND("/",N3886)-1)</f>
        <v>publishing</v>
      </c>
      <c r="R3886" t="str">
        <f>RIGHT(N3886,LEN(N3886)-FIND("/",N3886))</f>
        <v>translations</v>
      </c>
      <c r="S3886" s="10">
        <f>(((J3886/60)/60)/24)+DATE(1970,1,1)</f>
        <v>42086.811400462961</v>
      </c>
      <c r="T3886" s="10">
        <f>(((I3886/60)/60)/24)+DATE(1970,1,1)</f>
        <v>42134.811400462961</v>
      </c>
      <c r="U3886" s="5">
        <f>P3886/3304</f>
        <v>0</v>
      </c>
      <c r="V3886" s="5">
        <f>L3886/26457</f>
        <v>0</v>
      </c>
    </row>
    <row r="3887" spans="1:22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6">
        <f>IF(E3887=0,0,E3887/L3887)</f>
        <v>0</v>
      </c>
      <c r="Q3887" t="str">
        <f>LEFT(N3887,FIND("/",N3887)-1)</f>
        <v>publishing</v>
      </c>
      <c r="R3887" t="str">
        <f>RIGHT(N3887,LEN(N3887)-FIND("/",N3887))</f>
        <v>translations</v>
      </c>
      <c r="S3887" s="10">
        <f>(((J3887/60)/60)/24)+DATE(1970,1,1)</f>
        <v>41818.703275462962</v>
      </c>
      <c r="T3887" s="10">
        <f>(((I3887/60)/60)/24)+DATE(1970,1,1)</f>
        <v>41848.703275462962</v>
      </c>
      <c r="U3887" s="5">
        <f>P3887/3304</f>
        <v>0</v>
      </c>
      <c r="V3887" s="5">
        <f>L3887/26457</f>
        <v>0</v>
      </c>
    </row>
    <row r="3888" spans="1:22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 s="6">
        <f>IF(E3888=0,0,E3888/L3888)</f>
        <v>0</v>
      </c>
      <c r="Q3888" t="str">
        <f>LEFT(N3888,FIND("/",N3888)-1)</f>
        <v>publishing</v>
      </c>
      <c r="R3888" t="str">
        <f>RIGHT(N3888,LEN(N3888)-FIND("/",N3888))</f>
        <v>translations</v>
      </c>
      <c r="S3888" s="10">
        <f>(((J3888/60)/60)/24)+DATE(1970,1,1)</f>
        <v>42795.696145833332</v>
      </c>
      <c r="T3888" s="10">
        <f>(((I3888/60)/60)/24)+DATE(1970,1,1)</f>
        <v>42840.654479166667</v>
      </c>
      <c r="U3888" s="5">
        <f>P3888/3304</f>
        <v>0</v>
      </c>
      <c r="V3888" s="5">
        <f>L3888/26457</f>
        <v>0</v>
      </c>
    </row>
    <row r="3889" spans="1:22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 s="6">
        <f>IF(E3889=0,0,E3889/L3889)</f>
        <v>0</v>
      </c>
      <c r="Q3889" t="str">
        <f>LEFT(N3889,FIND("/",N3889)-1)</f>
        <v>publishing</v>
      </c>
      <c r="R3889" t="str">
        <f>RIGHT(N3889,LEN(N3889)-FIND("/",N3889))</f>
        <v>translations</v>
      </c>
      <c r="S3889" s="10">
        <f>(((J3889/60)/60)/24)+DATE(1970,1,1)</f>
        <v>42289.89634259259</v>
      </c>
      <c r="T3889" s="10">
        <f>(((I3889/60)/60)/24)+DATE(1970,1,1)</f>
        <v>42319.938009259262</v>
      </c>
      <c r="U3889" s="5">
        <f>P3889/3304</f>
        <v>0</v>
      </c>
      <c r="V3889" s="5">
        <f>L3889/26457</f>
        <v>0</v>
      </c>
    </row>
    <row r="3890" spans="1:22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 s="6">
        <f>IF(E3890=0,0,E3890/L3890)</f>
        <v>0</v>
      </c>
      <c r="Q3890" t="str">
        <f>LEFT(N3890,FIND("/",N3890)-1)</f>
        <v>publishing</v>
      </c>
      <c r="R3890" t="str">
        <f>RIGHT(N3890,LEN(N3890)-FIND("/",N3890))</f>
        <v>translations</v>
      </c>
      <c r="S3890" s="10">
        <f>(((J3890/60)/60)/24)+DATE(1970,1,1)</f>
        <v>41831.705555555556</v>
      </c>
      <c r="T3890" s="10">
        <f>(((I3890/60)/60)/24)+DATE(1970,1,1)</f>
        <v>41862.166666666664</v>
      </c>
      <c r="U3890" s="5">
        <f>P3890/3304</f>
        <v>0</v>
      </c>
      <c r="V3890" s="5">
        <f>L3890/26457</f>
        <v>0</v>
      </c>
    </row>
    <row r="3891" spans="1:22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 s="6">
        <f>IF(E3891=0,0,E3891/L3891)</f>
        <v>0</v>
      </c>
      <c r="Q3891" t="str">
        <f>LEFT(N3891,FIND("/",N3891)-1)</f>
        <v>publishing</v>
      </c>
      <c r="R3891" t="str">
        <f>RIGHT(N3891,LEN(N3891)-FIND("/",N3891))</f>
        <v>translations</v>
      </c>
      <c r="S3891" s="10">
        <f>(((J3891/60)/60)/24)+DATE(1970,1,1)</f>
        <v>42312.204814814817</v>
      </c>
      <c r="T3891" s="10">
        <f>(((I3891/60)/60)/24)+DATE(1970,1,1)</f>
        <v>42340.725694444445</v>
      </c>
      <c r="U3891" s="5">
        <f>P3891/3304</f>
        <v>0</v>
      </c>
      <c r="V3891" s="5">
        <f>L3891/26457</f>
        <v>0</v>
      </c>
    </row>
    <row r="3892" spans="1:22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 s="6">
        <f>IF(E3892=0,0,E3892/L3892)</f>
        <v>0</v>
      </c>
      <c r="Q3892" t="str">
        <f>LEFT(N3892,FIND("/",N3892)-1)</f>
        <v>publishing</v>
      </c>
      <c r="R3892" t="str">
        <f>RIGHT(N3892,LEN(N3892)-FIND("/",N3892))</f>
        <v>translations</v>
      </c>
      <c r="S3892" s="10">
        <f>(((J3892/60)/60)/24)+DATE(1970,1,1)</f>
        <v>41915.896967592591</v>
      </c>
      <c r="T3892" s="10">
        <f>(((I3892/60)/60)/24)+DATE(1970,1,1)</f>
        <v>41973.989583333328</v>
      </c>
      <c r="U3892" s="5">
        <f>P3892/3304</f>
        <v>0</v>
      </c>
      <c r="V3892" s="5">
        <f>L3892/26457</f>
        <v>0</v>
      </c>
    </row>
    <row r="3893" spans="1:22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 s="6">
        <f>IF(E3893=0,0,E3893/L3893)</f>
        <v>0</v>
      </c>
      <c r="Q3893" t="str">
        <f>LEFT(N3893,FIND("/",N3893)-1)</f>
        <v>publishing</v>
      </c>
      <c r="R3893" t="str">
        <f>RIGHT(N3893,LEN(N3893)-FIND("/",N3893))</f>
        <v>fiction</v>
      </c>
      <c r="S3893" s="10">
        <f>(((J3893/60)/60)/24)+DATE(1970,1,1)</f>
        <v>41053.200960648144</v>
      </c>
      <c r="T3893" s="10">
        <f>(((I3893/60)/60)/24)+DATE(1970,1,1)</f>
        <v>41111.618750000001</v>
      </c>
      <c r="U3893" s="5">
        <f>P3893/3304</f>
        <v>0</v>
      </c>
      <c r="V3893" s="5">
        <f>L3893/26457</f>
        <v>0</v>
      </c>
    </row>
    <row r="3894" spans="1:22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 s="6">
        <f>IF(E3894=0,0,E3894/L3894)</f>
        <v>0</v>
      </c>
      <c r="Q3894" t="str">
        <f>LEFT(N3894,FIND("/",N3894)-1)</f>
        <v>publishing</v>
      </c>
      <c r="R3894" t="str">
        <f>RIGHT(N3894,LEN(N3894)-FIND("/",N3894))</f>
        <v>fiction</v>
      </c>
      <c r="S3894" s="10">
        <f>(((J3894/60)/60)/24)+DATE(1970,1,1)</f>
        <v>42554.917488425926</v>
      </c>
      <c r="T3894" s="10">
        <f>(((I3894/60)/60)/24)+DATE(1970,1,1)</f>
        <v>42584.917488425926</v>
      </c>
      <c r="U3894" s="5">
        <f>P3894/3304</f>
        <v>0</v>
      </c>
      <c r="V3894" s="5">
        <f>L3894/26457</f>
        <v>0</v>
      </c>
    </row>
    <row r="3895" spans="1:22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 s="6">
        <f>IF(E3895=0,0,E3895/L3895)</f>
        <v>0</v>
      </c>
      <c r="Q3895" t="str">
        <f>LEFT(N3895,FIND("/",N3895)-1)</f>
        <v>publishing</v>
      </c>
      <c r="R3895" t="str">
        <f>RIGHT(N3895,LEN(N3895)-FIND("/",N3895))</f>
        <v>fiction</v>
      </c>
      <c r="S3895" s="10">
        <f>(((J3895/60)/60)/24)+DATE(1970,1,1)</f>
        <v>41198.611712962964</v>
      </c>
      <c r="T3895" s="10">
        <f>(((I3895/60)/60)/24)+DATE(1970,1,1)</f>
        <v>41228.653379629628</v>
      </c>
      <c r="U3895" s="5">
        <f>P3895/3304</f>
        <v>0</v>
      </c>
      <c r="V3895" s="5">
        <f>L3895/26457</f>
        <v>0</v>
      </c>
    </row>
    <row r="3896" spans="1:22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 s="6">
        <f>IF(E3896=0,0,E3896/L3896)</f>
        <v>0</v>
      </c>
      <c r="Q3896" t="str">
        <f>LEFT(N3896,FIND("/",N3896)-1)</f>
        <v>publishing</v>
      </c>
      <c r="R3896" t="str">
        <f>RIGHT(N3896,LEN(N3896)-FIND("/",N3896))</f>
        <v>fiction</v>
      </c>
      <c r="S3896" s="10">
        <f>(((J3896/60)/60)/24)+DATE(1970,1,1)</f>
        <v>41411.866608796299</v>
      </c>
      <c r="T3896" s="10">
        <f>(((I3896/60)/60)/24)+DATE(1970,1,1)</f>
        <v>41441.866608796299</v>
      </c>
      <c r="U3896" s="5">
        <f>P3896/3304</f>
        <v>0</v>
      </c>
      <c r="V3896" s="5">
        <f>L3896/26457</f>
        <v>0</v>
      </c>
    </row>
    <row r="3897" spans="1:22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 s="6">
        <f>IF(E3897=0,0,E3897/L3897)</f>
        <v>0</v>
      </c>
      <c r="Q3897" t="str">
        <f>LEFT(N3897,FIND("/",N3897)-1)</f>
        <v>publishing</v>
      </c>
      <c r="R3897" t="str">
        <f>RIGHT(N3897,LEN(N3897)-FIND("/",N3897))</f>
        <v>fiction</v>
      </c>
      <c r="S3897" s="10">
        <f>(((J3897/60)/60)/24)+DATE(1970,1,1)</f>
        <v>40752.789710648147</v>
      </c>
      <c r="T3897" s="10">
        <f>(((I3897/60)/60)/24)+DATE(1970,1,1)</f>
        <v>40782.789710648147</v>
      </c>
      <c r="U3897" s="5">
        <f>P3897/3304</f>
        <v>0</v>
      </c>
      <c r="V3897" s="5">
        <f>L3897/26457</f>
        <v>0</v>
      </c>
    </row>
    <row r="3898" spans="1:22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 s="6">
        <f>IF(E3898=0,0,E3898/L3898)</f>
        <v>0</v>
      </c>
      <c r="Q3898" t="str">
        <f>LEFT(N3898,FIND("/",N3898)-1)</f>
        <v>publishing</v>
      </c>
      <c r="R3898" t="str">
        <f>RIGHT(N3898,LEN(N3898)-FIND("/",N3898))</f>
        <v>fiction</v>
      </c>
      <c r="S3898" s="10">
        <f>(((J3898/60)/60)/24)+DATE(1970,1,1)</f>
        <v>41838.475219907406</v>
      </c>
      <c r="T3898" s="10">
        <f>(((I3898/60)/60)/24)+DATE(1970,1,1)</f>
        <v>41898.475219907406</v>
      </c>
      <c r="U3898" s="5">
        <f>P3898/3304</f>
        <v>0</v>
      </c>
      <c r="V3898" s="5">
        <f>L3898/26457</f>
        <v>0</v>
      </c>
    </row>
    <row r="3899" spans="1:22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 s="6">
        <f>IF(E3899=0,0,E3899/L3899)</f>
        <v>0</v>
      </c>
      <c r="Q3899" t="str">
        <f>LEFT(N3899,FIND("/",N3899)-1)</f>
        <v>photography</v>
      </c>
      <c r="R3899" t="str">
        <f>RIGHT(N3899,LEN(N3899)-FIND("/",N3899))</f>
        <v>nature</v>
      </c>
      <c r="S3899" s="10">
        <f>(((J3899/60)/60)/24)+DATE(1970,1,1)</f>
        <v>42053.051203703704</v>
      </c>
      <c r="T3899" s="10">
        <f>(((I3899/60)/60)/24)+DATE(1970,1,1)</f>
        <v>42095.012499999997</v>
      </c>
      <c r="U3899" s="5">
        <f>P3899/3304</f>
        <v>0</v>
      </c>
      <c r="V3899" s="5">
        <f>L3899/26457</f>
        <v>0</v>
      </c>
    </row>
    <row r="3900" spans="1:22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 s="6">
        <f>IF(E3900=0,0,E3900/L3900)</f>
        <v>0</v>
      </c>
      <c r="Q3900" t="str">
        <f>LEFT(N3900,FIND("/",N3900)-1)</f>
        <v>photography</v>
      </c>
      <c r="R3900" t="str">
        <f>RIGHT(N3900,LEN(N3900)-FIND("/",N3900))</f>
        <v>nature</v>
      </c>
      <c r="S3900" s="10">
        <f>(((J3900/60)/60)/24)+DATE(1970,1,1)</f>
        <v>42782.426875000005</v>
      </c>
      <c r="T3900" s="10">
        <f>(((I3900/60)/60)/24)+DATE(1970,1,1)</f>
        <v>42789.426875000005</v>
      </c>
      <c r="U3900" s="5">
        <f>P3900/3304</f>
        <v>0</v>
      </c>
      <c r="V3900" s="5">
        <f>L3900/26457</f>
        <v>0</v>
      </c>
    </row>
    <row r="3901" spans="1:22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 s="6">
        <f>IF(E3901=0,0,E3901/L3901)</f>
        <v>0</v>
      </c>
      <c r="Q3901" t="str">
        <f>LEFT(N3901,FIND("/",N3901)-1)</f>
        <v>photography</v>
      </c>
      <c r="R3901" t="str">
        <f>RIGHT(N3901,LEN(N3901)-FIND("/",N3901))</f>
        <v>nature</v>
      </c>
      <c r="S3901" s="10">
        <f>(((J3901/60)/60)/24)+DATE(1970,1,1)</f>
        <v>42121.824525462958</v>
      </c>
      <c r="T3901" s="10">
        <f>(((I3901/60)/60)/24)+DATE(1970,1,1)</f>
        <v>42151.824525462958</v>
      </c>
      <c r="U3901" s="5">
        <f>P3901/3304</f>
        <v>0</v>
      </c>
      <c r="V3901" s="5">
        <f>L3901/26457</f>
        <v>0</v>
      </c>
    </row>
    <row r="3902" spans="1:22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 s="6">
        <f>IF(E3902=0,0,E3902/L3902)</f>
        <v>0</v>
      </c>
      <c r="Q3902" t="str">
        <f>LEFT(N3902,FIND("/",N3902)-1)</f>
        <v>photography</v>
      </c>
      <c r="R3902" t="str">
        <f>RIGHT(N3902,LEN(N3902)-FIND("/",N3902))</f>
        <v>nature</v>
      </c>
      <c r="S3902" s="10">
        <f>(((J3902/60)/60)/24)+DATE(1970,1,1)</f>
        <v>42219.282951388886</v>
      </c>
      <c r="T3902" s="10">
        <f>(((I3902/60)/60)/24)+DATE(1970,1,1)</f>
        <v>42249.282951388886</v>
      </c>
      <c r="U3902" s="5">
        <f>P3902/3304</f>
        <v>0</v>
      </c>
      <c r="V3902" s="5">
        <f>L3902/26457</f>
        <v>0</v>
      </c>
    </row>
    <row r="3903" spans="1:22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 s="6">
        <f>IF(E3903=0,0,E3903/L3903)</f>
        <v>0</v>
      </c>
      <c r="Q3903" t="str">
        <f>LEFT(N3903,FIND("/",N3903)-1)</f>
        <v>photography</v>
      </c>
      <c r="R3903" t="str">
        <f>RIGHT(N3903,LEN(N3903)-FIND("/",N3903))</f>
        <v>nature</v>
      </c>
      <c r="S3903" s="10">
        <f>(((J3903/60)/60)/24)+DATE(1970,1,1)</f>
        <v>42188.252199074079</v>
      </c>
      <c r="T3903" s="10">
        <f>(((I3903/60)/60)/24)+DATE(1970,1,1)</f>
        <v>42218.252199074079</v>
      </c>
      <c r="U3903" s="5">
        <f>P3903/3304</f>
        <v>0</v>
      </c>
      <c r="V3903" s="5">
        <f>L3903/26457</f>
        <v>0</v>
      </c>
    </row>
    <row r="3904" spans="1:22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 s="6">
        <f>IF(E3904=0,0,E3904/L3904)</f>
        <v>0</v>
      </c>
      <c r="Q3904" t="str">
        <f>LEFT(N3904,FIND("/",N3904)-1)</f>
        <v>photography</v>
      </c>
      <c r="R3904" t="str">
        <f>RIGHT(N3904,LEN(N3904)-FIND("/",N3904))</f>
        <v>nature</v>
      </c>
      <c r="S3904" s="10">
        <f>(((J3904/60)/60)/24)+DATE(1970,1,1)</f>
        <v>42241.613796296297</v>
      </c>
      <c r="T3904" s="10">
        <f>(((I3904/60)/60)/24)+DATE(1970,1,1)</f>
        <v>42264.708333333328</v>
      </c>
      <c r="U3904" s="5">
        <f>P3904/3304</f>
        <v>0</v>
      </c>
      <c r="V3904" s="5">
        <f>L3904/26457</f>
        <v>0</v>
      </c>
    </row>
    <row r="3905" spans="1:22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 s="6">
        <f>IF(E3905=0,0,E3905/L3905)</f>
        <v>0</v>
      </c>
      <c r="Q3905" t="str">
        <f>LEFT(N3905,FIND("/",N3905)-1)</f>
        <v>publishing</v>
      </c>
      <c r="R3905" t="str">
        <f>RIGHT(N3905,LEN(N3905)-FIND("/",N3905))</f>
        <v>art books</v>
      </c>
      <c r="S3905" s="10">
        <f>(((J3905/60)/60)/24)+DATE(1970,1,1)</f>
        <v>40079.566157407404</v>
      </c>
      <c r="T3905" s="10">
        <f>(((I3905/60)/60)/24)+DATE(1970,1,1)</f>
        <v>40149.034722222219</v>
      </c>
      <c r="U3905" s="5">
        <f>P3905/3304</f>
        <v>0</v>
      </c>
      <c r="V3905" s="5">
        <f>L3905/26457</f>
        <v>0</v>
      </c>
    </row>
    <row r="3906" spans="1:22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 s="6">
        <f>IF(E3906=0,0,E3906/L3906)</f>
        <v>0</v>
      </c>
      <c r="Q3906" t="str">
        <f>LEFT(N3906,FIND("/",N3906)-1)</f>
        <v>publishing</v>
      </c>
      <c r="R3906" t="str">
        <f>RIGHT(N3906,LEN(N3906)-FIND("/",N3906))</f>
        <v>art books</v>
      </c>
      <c r="S3906" s="10">
        <f>(((J3906/60)/60)/24)+DATE(1970,1,1)</f>
        <v>41389.679560185185</v>
      </c>
      <c r="T3906" s="10">
        <f>(((I3906/60)/60)/24)+DATE(1970,1,1)</f>
        <v>41419.679560185185</v>
      </c>
      <c r="U3906" s="5">
        <f>P3906/3304</f>
        <v>0</v>
      </c>
      <c r="V3906" s="5">
        <f>L3906/26457</f>
        <v>0</v>
      </c>
    </row>
    <row r="3907" spans="1:22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 s="6">
        <f>IF(E3907=0,0,E3907/L3907)</f>
        <v>0</v>
      </c>
      <c r="Q3907" t="str">
        <f>LEFT(N3907,FIND("/",N3907)-1)</f>
        <v>publishing</v>
      </c>
      <c r="R3907" t="str">
        <f>RIGHT(N3907,LEN(N3907)-FIND("/",N3907))</f>
        <v>art books</v>
      </c>
      <c r="S3907" s="10">
        <f>(((J3907/60)/60)/24)+DATE(1970,1,1)</f>
        <v>40990.050069444449</v>
      </c>
      <c r="T3907" s="10">
        <f>(((I3907/60)/60)/24)+DATE(1970,1,1)</f>
        <v>41050.050069444449</v>
      </c>
      <c r="U3907" s="5">
        <f>P3907/3304</f>
        <v>0</v>
      </c>
      <c r="V3907" s="5">
        <f>L3907/26457</f>
        <v>0</v>
      </c>
    </row>
    <row r="3908" spans="1:22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 s="6">
        <f>IF(E3908=0,0,E3908/L3908)</f>
        <v>0</v>
      </c>
      <c r="Q3908" t="str">
        <f>LEFT(N3908,FIND("/",N3908)-1)</f>
        <v>photography</v>
      </c>
      <c r="R3908" t="str">
        <f>RIGHT(N3908,LEN(N3908)-FIND("/",N3908))</f>
        <v>places</v>
      </c>
      <c r="S3908" s="10">
        <f>(((J3908/60)/60)/24)+DATE(1970,1,1)</f>
        <v>41779.649317129632</v>
      </c>
      <c r="T3908" s="10">
        <f>(((I3908/60)/60)/24)+DATE(1970,1,1)</f>
        <v>41789.649317129632</v>
      </c>
      <c r="U3908" s="5">
        <f>P3908/3304</f>
        <v>0</v>
      </c>
      <c r="V3908" s="5">
        <f>L3908/26457</f>
        <v>0</v>
      </c>
    </row>
    <row r="3909" spans="1:22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 s="6">
        <f>IF(E3909=0,0,E3909/L3909)</f>
        <v>0</v>
      </c>
      <c r="Q3909" t="str">
        <f>LEFT(N3909,FIND("/",N3909)-1)</f>
        <v>photography</v>
      </c>
      <c r="R3909" t="str">
        <f>RIGHT(N3909,LEN(N3909)-FIND("/",N3909))</f>
        <v>places</v>
      </c>
      <c r="S3909" s="10">
        <f>(((J3909/60)/60)/24)+DATE(1970,1,1)</f>
        <v>42069.104421296302</v>
      </c>
      <c r="T3909" s="10">
        <f>(((I3909/60)/60)/24)+DATE(1970,1,1)</f>
        <v>42099.062754629631</v>
      </c>
      <c r="U3909" s="5">
        <f>P3909/3304</f>
        <v>0</v>
      </c>
      <c r="V3909" s="5">
        <f>L3909/26457</f>
        <v>0</v>
      </c>
    </row>
    <row r="3910" spans="1:22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 s="6">
        <f>IF(E3910=0,0,E3910/L3910)</f>
        <v>0</v>
      </c>
      <c r="Q3910" t="str">
        <f>LEFT(N3910,FIND("/",N3910)-1)</f>
        <v>photography</v>
      </c>
      <c r="R3910" t="str">
        <f>RIGHT(N3910,LEN(N3910)-FIND("/",N3910))</f>
        <v>places</v>
      </c>
      <c r="S3910" s="10">
        <f>(((J3910/60)/60)/24)+DATE(1970,1,1)</f>
        <v>42005.24998842593</v>
      </c>
      <c r="T3910" s="10">
        <f>(((I3910/60)/60)/24)+DATE(1970,1,1)</f>
        <v>42035.841666666667</v>
      </c>
      <c r="U3910" s="5">
        <f>P3910/3304</f>
        <v>0</v>
      </c>
      <c r="V3910" s="5">
        <f>L3910/26457</f>
        <v>0</v>
      </c>
    </row>
    <row r="3911" spans="1:22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 s="6">
        <f>IF(E3911=0,0,E3911/L3911)</f>
        <v>0</v>
      </c>
      <c r="Q3911" t="str">
        <f>LEFT(N3911,FIND("/",N3911)-1)</f>
        <v>photography</v>
      </c>
      <c r="R3911" t="str">
        <f>RIGHT(N3911,LEN(N3911)-FIND("/",N3911))</f>
        <v>places</v>
      </c>
      <c r="S3911" s="10">
        <f>(((J3911/60)/60)/24)+DATE(1970,1,1)</f>
        <v>42256.984791666662</v>
      </c>
      <c r="T3911" s="10">
        <f>(((I3911/60)/60)/24)+DATE(1970,1,1)</f>
        <v>42286.984791666662</v>
      </c>
      <c r="U3911" s="5">
        <f>P3911/3304</f>
        <v>0</v>
      </c>
      <c r="V3911" s="5">
        <f>L3911/26457</f>
        <v>0</v>
      </c>
    </row>
    <row r="3912" spans="1:22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 s="6">
        <f>IF(E3912=0,0,E3912/L3912)</f>
        <v>0</v>
      </c>
      <c r="Q3912" t="str">
        <f>LEFT(N3912,FIND("/",N3912)-1)</f>
        <v>photography</v>
      </c>
      <c r="R3912" t="str">
        <f>RIGHT(N3912,LEN(N3912)-FIND("/",N3912))</f>
        <v>places</v>
      </c>
      <c r="S3912" s="10">
        <f>(((J3912/60)/60)/24)+DATE(1970,1,1)</f>
        <v>42046.072743055556</v>
      </c>
      <c r="T3912" s="10">
        <f>(((I3912/60)/60)/24)+DATE(1970,1,1)</f>
        <v>42091.031076388885</v>
      </c>
      <c r="U3912" s="5">
        <f>P3912/3304</f>
        <v>0</v>
      </c>
      <c r="V3912" s="5">
        <f>L3912/26457</f>
        <v>0</v>
      </c>
    </row>
    <row r="3913" spans="1:22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 s="6">
        <f>IF(E3913=0,0,E3913/L3913)</f>
        <v>0</v>
      </c>
      <c r="Q3913" t="str">
        <f>LEFT(N3913,FIND("/",N3913)-1)</f>
        <v>photography</v>
      </c>
      <c r="R3913" t="str">
        <f>RIGHT(N3913,LEN(N3913)-FIND("/",N3913))</f>
        <v>places</v>
      </c>
      <c r="S3913" s="10">
        <f>(((J3913/60)/60)/24)+DATE(1970,1,1)</f>
        <v>42603.354131944448</v>
      </c>
      <c r="T3913" s="10">
        <f>(((I3913/60)/60)/24)+DATE(1970,1,1)</f>
        <v>42633.354131944448</v>
      </c>
      <c r="U3913" s="5">
        <f>P3913/3304</f>
        <v>0</v>
      </c>
      <c r="V3913" s="5">
        <f>L3913/26457</f>
        <v>0</v>
      </c>
    </row>
    <row r="3914" spans="1:22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 s="6">
        <f>IF(E3914=0,0,E3914/L3914)</f>
        <v>0</v>
      </c>
      <c r="Q3914" t="str">
        <f>LEFT(N3914,FIND("/",N3914)-1)</f>
        <v>photography</v>
      </c>
      <c r="R3914" t="str">
        <f>RIGHT(N3914,LEN(N3914)-FIND("/",N3914))</f>
        <v>places</v>
      </c>
      <c r="S3914" s="10">
        <f>(((J3914/60)/60)/24)+DATE(1970,1,1)</f>
        <v>42438.53907407407</v>
      </c>
      <c r="T3914" s="10">
        <f>(((I3914/60)/60)/24)+DATE(1970,1,1)</f>
        <v>42468.497407407413</v>
      </c>
      <c r="U3914" s="5">
        <f>P3914/3304</f>
        <v>0</v>
      </c>
      <c r="V3914" s="5">
        <f>L3914/26457</f>
        <v>0</v>
      </c>
    </row>
    <row r="3915" spans="1:22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 s="6">
        <f>IF(E3915=0,0,E3915/L3915)</f>
        <v>0</v>
      </c>
      <c r="Q3915" t="str">
        <f>LEFT(N3915,FIND("/",N3915)-1)</f>
        <v>music</v>
      </c>
      <c r="R3915" t="str">
        <f>RIGHT(N3915,LEN(N3915)-FIND("/",N3915))</f>
        <v>faith</v>
      </c>
      <c r="S3915" s="10">
        <f>(((J3915/60)/60)/24)+DATE(1970,1,1)</f>
        <v>42779.21365740741</v>
      </c>
      <c r="T3915" s="10">
        <f>(((I3915/60)/60)/24)+DATE(1970,1,1)</f>
        <v>42839.171990740739</v>
      </c>
      <c r="U3915" s="5">
        <f>P3915/3304</f>
        <v>0</v>
      </c>
      <c r="V3915" s="5">
        <f>L3915/26457</f>
        <v>0</v>
      </c>
    </row>
    <row r="3916" spans="1:22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 s="6">
        <f>IF(E3916=0,0,E3916/L3916)</f>
        <v>0</v>
      </c>
      <c r="Q3916" t="str">
        <f>LEFT(N3916,FIND("/",N3916)-1)</f>
        <v>music</v>
      </c>
      <c r="R3916" t="str">
        <f>RIGHT(N3916,LEN(N3916)-FIND("/",N3916))</f>
        <v>faith</v>
      </c>
      <c r="S3916" s="10">
        <f>(((J3916/60)/60)/24)+DATE(1970,1,1)</f>
        <v>42796.069571759261</v>
      </c>
      <c r="T3916" s="10">
        <f>(((I3916/60)/60)/24)+DATE(1970,1,1)</f>
        <v>42826.027905092589</v>
      </c>
      <c r="U3916" s="5">
        <f>P3916/3304</f>
        <v>0</v>
      </c>
      <c r="V3916" s="5">
        <f>L3916/26457</f>
        <v>0</v>
      </c>
    </row>
    <row r="3917" spans="1:22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 s="6">
        <f>IF(E3917=0,0,E3917/L3917)</f>
        <v>0</v>
      </c>
      <c r="Q3917" t="str">
        <f>LEFT(N3917,FIND("/",N3917)-1)</f>
        <v>music</v>
      </c>
      <c r="R3917" t="str">
        <f>RIGHT(N3917,LEN(N3917)-FIND("/",N3917))</f>
        <v>faith</v>
      </c>
      <c r="S3917" s="10">
        <f>(((J3917/60)/60)/24)+DATE(1970,1,1)</f>
        <v>42796.207870370374</v>
      </c>
      <c r="T3917" s="10">
        <f>(((I3917/60)/60)/24)+DATE(1970,1,1)</f>
        <v>42820.147916666669</v>
      </c>
      <c r="U3917" s="5">
        <f>P3917/3304</f>
        <v>0</v>
      </c>
      <c r="V3917" s="5">
        <f>L3917/26457</f>
        <v>0</v>
      </c>
    </row>
    <row r="3918" spans="1:22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 s="6">
        <f>IF(E3918=0,0,E3918/L3918)</f>
        <v>0</v>
      </c>
      <c r="Q3918" t="str">
        <f>LEFT(N3918,FIND("/",N3918)-1)</f>
        <v>music</v>
      </c>
      <c r="R3918" t="str">
        <f>RIGHT(N3918,LEN(N3918)-FIND("/",N3918))</f>
        <v>faith</v>
      </c>
      <c r="S3918" s="10">
        <f>(((J3918/60)/60)/24)+DATE(1970,1,1)</f>
        <v>42245.016736111109</v>
      </c>
      <c r="T3918" s="10">
        <f>(((I3918/60)/60)/24)+DATE(1970,1,1)</f>
        <v>42256.666666666672</v>
      </c>
      <c r="U3918" s="5">
        <f>P3918/3304</f>
        <v>0</v>
      </c>
      <c r="V3918" s="5">
        <f>L3918/26457</f>
        <v>0</v>
      </c>
    </row>
    <row r="3919" spans="1:22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 s="6">
        <f>IF(E3919=0,0,E3919/L3919)</f>
        <v>0</v>
      </c>
      <c r="Q3919" t="str">
        <f>LEFT(N3919,FIND("/",N3919)-1)</f>
        <v>music</v>
      </c>
      <c r="R3919" t="str">
        <f>RIGHT(N3919,LEN(N3919)-FIND("/",N3919))</f>
        <v>faith</v>
      </c>
      <c r="S3919" s="10">
        <f>(((J3919/60)/60)/24)+DATE(1970,1,1)</f>
        <v>42179.306388888886</v>
      </c>
      <c r="T3919" s="10">
        <f>(((I3919/60)/60)/24)+DATE(1970,1,1)</f>
        <v>42239.306388888886</v>
      </c>
      <c r="U3919" s="5">
        <f>P3919/3304</f>
        <v>0</v>
      </c>
      <c r="V3919" s="5">
        <f>L3919/26457</f>
        <v>0</v>
      </c>
    </row>
    <row r="3920" spans="1:22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 s="6">
        <f>IF(E3920=0,0,E3920/L3920)</f>
        <v>0</v>
      </c>
      <c r="Q3920" t="str">
        <f>LEFT(N3920,FIND("/",N3920)-1)</f>
        <v>music</v>
      </c>
      <c r="R3920" t="str">
        <f>RIGHT(N3920,LEN(N3920)-FIND("/",N3920))</f>
        <v>faith</v>
      </c>
      <c r="S3920" s="10">
        <f>(((J3920/60)/60)/24)+DATE(1970,1,1)</f>
        <v>42451.866967592592</v>
      </c>
      <c r="T3920" s="10">
        <f>(((I3920/60)/60)/24)+DATE(1970,1,1)</f>
        <v>42491.866967592592</v>
      </c>
      <c r="U3920" s="5">
        <f>P3920/3304</f>
        <v>0</v>
      </c>
      <c r="V3920" s="5">
        <f>L3920/26457</f>
        <v>0</v>
      </c>
    </row>
    <row r="3921" spans="1:22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 s="6">
        <f>IF(E3921=0,0,E3921/L3921)</f>
        <v>0</v>
      </c>
      <c r="Q3921" t="str">
        <f>LEFT(N3921,FIND("/",N3921)-1)</f>
        <v>music</v>
      </c>
      <c r="R3921" t="str">
        <f>RIGHT(N3921,LEN(N3921)-FIND("/",N3921))</f>
        <v>faith</v>
      </c>
      <c r="S3921" s="10">
        <f>(((J3921/60)/60)/24)+DATE(1970,1,1)</f>
        <v>42125.913807870369</v>
      </c>
      <c r="T3921" s="10">
        <f>(((I3921/60)/60)/24)+DATE(1970,1,1)</f>
        <v>42185.913807870369</v>
      </c>
      <c r="U3921" s="5">
        <f>P3921/3304</f>
        <v>0</v>
      </c>
      <c r="V3921" s="5">
        <f>L3921/26457</f>
        <v>0</v>
      </c>
    </row>
    <row r="3922" spans="1:22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 s="6">
        <f>IF(E3922=0,0,E3922/L3922)</f>
        <v>0</v>
      </c>
      <c r="Q3922" t="str">
        <f>LEFT(N3922,FIND("/",N3922)-1)</f>
        <v>music</v>
      </c>
      <c r="R3922" t="str">
        <f>RIGHT(N3922,LEN(N3922)-FIND("/",N3922))</f>
        <v>faith</v>
      </c>
      <c r="S3922" s="10">
        <f>(((J3922/60)/60)/24)+DATE(1970,1,1)</f>
        <v>42319.461377314816</v>
      </c>
      <c r="T3922" s="10">
        <f>(((I3922/60)/60)/24)+DATE(1970,1,1)</f>
        <v>42349.461377314816</v>
      </c>
      <c r="U3922" s="5">
        <f>P3922/3304</f>
        <v>0</v>
      </c>
      <c r="V3922" s="5">
        <f>L3922/26457</f>
        <v>0</v>
      </c>
    </row>
    <row r="3923" spans="1:22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 s="6">
        <f>IF(E3923=0,0,E3923/L3923)</f>
        <v>0</v>
      </c>
      <c r="Q3923" t="str">
        <f>LEFT(N3923,FIND("/",N3923)-1)</f>
        <v>music</v>
      </c>
      <c r="R3923" t="str">
        <f>RIGHT(N3923,LEN(N3923)-FIND("/",N3923))</f>
        <v>faith</v>
      </c>
      <c r="S3923" s="10">
        <f>(((J3923/60)/60)/24)+DATE(1970,1,1)</f>
        <v>42471.052152777775</v>
      </c>
      <c r="T3923" s="10">
        <f>(((I3923/60)/60)/24)+DATE(1970,1,1)</f>
        <v>42531.052152777775</v>
      </c>
      <c r="U3923" s="5">
        <f>P3923/3304</f>
        <v>0</v>
      </c>
      <c r="V3923" s="5">
        <f>L3923/26457</f>
        <v>0</v>
      </c>
    </row>
    <row r="3924" spans="1:22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 s="6">
        <f>IF(E3924=0,0,E3924/L3924)</f>
        <v>0</v>
      </c>
      <c r="Q3924" t="str">
        <f>LEFT(N3924,FIND("/",N3924)-1)</f>
        <v>music</v>
      </c>
      <c r="R3924" t="str">
        <f>RIGHT(N3924,LEN(N3924)-FIND("/",N3924))</f>
        <v>faith</v>
      </c>
      <c r="S3924" s="10">
        <f>(((J3924/60)/60)/24)+DATE(1970,1,1)</f>
        <v>42272.087766203709</v>
      </c>
      <c r="T3924" s="10">
        <f>(((I3924/60)/60)/24)+DATE(1970,1,1)</f>
        <v>42302.087766203709</v>
      </c>
      <c r="U3924" s="5">
        <f>P3924/3304</f>
        <v>0</v>
      </c>
      <c r="V3924" s="5">
        <f>L3924/26457</f>
        <v>0</v>
      </c>
    </row>
    <row r="3925" spans="1:22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 s="6">
        <f>IF(E3925=0,0,E3925/L3925)</f>
        <v>0</v>
      </c>
      <c r="Q3925" t="str">
        <f>LEFT(N3925,FIND("/",N3925)-1)</f>
        <v>music</v>
      </c>
      <c r="R3925" t="str">
        <f>RIGHT(N3925,LEN(N3925)-FIND("/",N3925))</f>
        <v>faith</v>
      </c>
      <c r="S3925" s="10">
        <f>(((J3925/60)/60)/24)+DATE(1970,1,1)</f>
        <v>42152.906851851847</v>
      </c>
      <c r="T3925" s="10">
        <f>(((I3925/60)/60)/24)+DATE(1970,1,1)</f>
        <v>42166.625</v>
      </c>
      <c r="U3925" s="5">
        <f>P3925/3304</f>
        <v>0</v>
      </c>
      <c r="V3925" s="5">
        <f>L3925/26457</f>
        <v>0</v>
      </c>
    </row>
    <row r="3926" spans="1:22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 s="6">
        <f>IF(E3926=0,0,E3926/L3926)</f>
        <v>0</v>
      </c>
      <c r="Q3926" t="str">
        <f>LEFT(N3926,FIND("/",N3926)-1)</f>
        <v>music</v>
      </c>
      <c r="R3926" t="str">
        <f>RIGHT(N3926,LEN(N3926)-FIND("/",N3926))</f>
        <v>faith</v>
      </c>
      <c r="S3926" s="10">
        <f>(((J3926/60)/60)/24)+DATE(1970,1,1)</f>
        <v>42325.683807870373</v>
      </c>
      <c r="T3926" s="10">
        <f>(((I3926/60)/60)/24)+DATE(1970,1,1)</f>
        <v>42385.208333333328</v>
      </c>
      <c r="U3926" s="5">
        <f>P3926/3304</f>
        <v>0</v>
      </c>
      <c r="V3926" s="5">
        <f>L3926/26457</f>
        <v>0</v>
      </c>
    </row>
    <row r="3927" spans="1:22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6">
        <f>IF(E3927=0,0,E3927/L3927)</f>
        <v>0</v>
      </c>
      <c r="Q3927" t="str">
        <f>LEFT(N3927,FIND("/",N3927)-1)</f>
        <v>music</v>
      </c>
      <c r="R3927" t="str">
        <f>RIGHT(N3927,LEN(N3927)-FIND("/",N3927))</f>
        <v>faith</v>
      </c>
      <c r="S3927" s="10">
        <f>(((J3927/60)/60)/24)+DATE(1970,1,1)</f>
        <v>42614.675625000003</v>
      </c>
      <c r="T3927" s="10">
        <f>(((I3927/60)/60)/24)+DATE(1970,1,1)</f>
        <v>42626.895833333328</v>
      </c>
      <c r="U3927" s="5">
        <f>P3927/3304</f>
        <v>0</v>
      </c>
      <c r="V3927" s="5">
        <f>L3927/26457</f>
        <v>0</v>
      </c>
    </row>
    <row r="3928" spans="1:22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 s="6">
        <f>IF(E3928=0,0,E3928/L3928)</f>
        <v>0</v>
      </c>
      <c r="Q3928" t="str">
        <f>LEFT(N3928,FIND("/",N3928)-1)</f>
        <v>music</v>
      </c>
      <c r="R3928" t="str">
        <f>RIGHT(N3928,LEN(N3928)-FIND("/",N3928))</f>
        <v>faith</v>
      </c>
      <c r="S3928" s="10">
        <f>(((J3928/60)/60)/24)+DATE(1970,1,1)</f>
        <v>42171.817384259266</v>
      </c>
      <c r="T3928" s="10">
        <f>(((I3928/60)/60)/24)+DATE(1970,1,1)</f>
        <v>42201.817384259266</v>
      </c>
      <c r="U3928" s="5">
        <f>P3928/3304</f>
        <v>0</v>
      </c>
      <c r="V3928" s="5">
        <f>L3928/26457</f>
        <v>0</v>
      </c>
    </row>
    <row r="3929" spans="1:22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E3929/D3929</f>
        <v>0</v>
      </c>
      <c r="P3929" s="6">
        <f>IF(E3929=0,0,E3929/L3929)</f>
        <v>0</v>
      </c>
      <c r="Q3929" t="str">
        <f>LEFT(N3929,FIND("/",N3929)-1)</f>
        <v>photography</v>
      </c>
      <c r="R3929" t="str">
        <f>RIGHT(N3929,LEN(N3929)-FIND("/",N3929))</f>
        <v>photobooks</v>
      </c>
      <c r="S3929" s="10">
        <f>(((J3929/60)/60)/24)+DATE(1970,1,1)</f>
        <v>41855.859814814816</v>
      </c>
      <c r="T3929" s="10">
        <f>(((I3929/60)/60)/24)+DATE(1970,1,1)</f>
        <v>41876.859814814816</v>
      </c>
      <c r="U3929" s="5">
        <f>P3929/3304</f>
        <v>0</v>
      </c>
      <c r="V3929" s="5">
        <f>L3929/26457</f>
        <v>0</v>
      </c>
    </row>
    <row r="3930" spans="1:22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 s="6">
        <f>IF(E3930=0,0,E3930/L3930)</f>
        <v>0</v>
      </c>
      <c r="Q3930" t="str">
        <f>LEFT(N3930,FIND("/",N3930)-1)</f>
        <v>photography</v>
      </c>
      <c r="R3930" t="str">
        <f>RIGHT(N3930,LEN(N3930)-FIND("/",N3930))</f>
        <v>photobooks</v>
      </c>
      <c r="S3930" s="10">
        <f>(((J3930/60)/60)/24)+DATE(1970,1,1)</f>
        <v>41829.889027777775</v>
      </c>
      <c r="T3930" s="10">
        <f>(((I3930/60)/60)/24)+DATE(1970,1,1)</f>
        <v>41859.889027777775</v>
      </c>
      <c r="U3930" s="5">
        <f>P3930/3304</f>
        <v>0</v>
      </c>
      <c r="V3930" s="5">
        <f>L3930/26457</f>
        <v>0</v>
      </c>
    </row>
    <row r="3931" spans="1:22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 s="6">
        <f>IF(E3931=0,0,E3931/L3931)</f>
        <v>0</v>
      </c>
      <c r="Q3931" t="str">
        <f>LEFT(N3931,FIND("/",N3931)-1)</f>
        <v>photography</v>
      </c>
      <c r="R3931" t="str">
        <f>RIGHT(N3931,LEN(N3931)-FIND("/",N3931))</f>
        <v>photobooks</v>
      </c>
      <c r="S3931" s="10">
        <f>(((J3931/60)/60)/24)+DATE(1970,1,1)</f>
        <v>42172.906678240746</v>
      </c>
      <c r="T3931" s="10">
        <f>(((I3931/60)/60)/24)+DATE(1970,1,1)</f>
        <v>42186.906678240746</v>
      </c>
      <c r="U3931" s="5">
        <f>P3931/3304</f>
        <v>0</v>
      </c>
      <c r="V3931" s="5">
        <f>L3931/26457</f>
        <v>0</v>
      </c>
    </row>
    <row r="3932" spans="1:22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 s="6">
        <f>IF(E3932=0,0,E3932/L3932)</f>
        <v>0</v>
      </c>
      <c r="Q3932" t="str">
        <f>LEFT(N3932,FIND("/",N3932)-1)</f>
        <v>photography</v>
      </c>
      <c r="R3932" t="str">
        <f>RIGHT(N3932,LEN(N3932)-FIND("/",N3932))</f>
        <v>photobooks</v>
      </c>
      <c r="S3932" s="10">
        <f>(((J3932/60)/60)/24)+DATE(1970,1,1)</f>
        <v>42067.234375</v>
      </c>
      <c r="T3932" s="10">
        <f>(((I3932/60)/60)/24)+DATE(1970,1,1)</f>
        <v>42097.192708333328</v>
      </c>
      <c r="U3932" s="5">
        <f>P3932/3304</f>
        <v>0</v>
      </c>
      <c r="V3932" s="5">
        <f>L3932/26457</f>
        <v>0</v>
      </c>
    </row>
    <row r="3933" spans="1:22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 s="6">
        <f>IF(E3933=0,0,E3933/L3933)</f>
        <v>0</v>
      </c>
      <c r="Q3933" t="str">
        <f>LEFT(N3933,FIND("/",N3933)-1)</f>
        <v>games</v>
      </c>
      <c r="R3933" t="str">
        <f>RIGHT(N3933,LEN(N3933)-FIND("/",N3933))</f>
        <v>mobile games</v>
      </c>
      <c r="S3933" s="10">
        <f>(((J3933/60)/60)/24)+DATE(1970,1,1)</f>
        <v>42000.300243055557</v>
      </c>
      <c r="T3933" s="10">
        <f>(((I3933/60)/60)/24)+DATE(1970,1,1)</f>
        <v>42030.300243055557</v>
      </c>
      <c r="U3933" s="5">
        <f>P3933/3304</f>
        <v>0</v>
      </c>
      <c r="V3933" s="5">
        <f>L3933/26457</f>
        <v>0</v>
      </c>
    </row>
    <row r="3934" spans="1:22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 s="6">
        <f>IF(E3934=0,0,E3934/L3934)</f>
        <v>0</v>
      </c>
      <c r="Q3934" t="str">
        <f>LEFT(N3934,FIND("/",N3934)-1)</f>
        <v>games</v>
      </c>
      <c r="R3934" t="str">
        <f>RIGHT(N3934,LEN(N3934)-FIND("/",N3934))</f>
        <v>mobile games</v>
      </c>
      <c r="S3934" s="10">
        <f>(((J3934/60)/60)/24)+DATE(1970,1,1)</f>
        <v>42709.002881944441</v>
      </c>
      <c r="T3934" s="10">
        <f>(((I3934/60)/60)/24)+DATE(1970,1,1)</f>
        <v>42739.002881944441</v>
      </c>
      <c r="U3934" s="5">
        <f>P3934/3304</f>
        <v>0</v>
      </c>
      <c r="V3934" s="5">
        <f>L3934/26457</f>
        <v>0</v>
      </c>
    </row>
    <row r="3935" spans="1:22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 s="6">
        <f>IF(E3935=0,0,E3935/L3935)</f>
        <v>0</v>
      </c>
      <c r="Q3935" t="str">
        <f>LEFT(N3935,FIND("/",N3935)-1)</f>
        <v>games</v>
      </c>
      <c r="R3935" t="str">
        <f>RIGHT(N3935,LEN(N3935)-FIND("/",N3935))</f>
        <v>mobile games</v>
      </c>
      <c r="S3935" s="10">
        <f>(((J3935/60)/60)/24)+DATE(1970,1,1)</f>
        <v>41776.284780092588</v>
      </c>
      <c r="T3935" s="10">
        <f>(((I3935/60)/60)/24)+DATE(1970,1,1)</f>
        <v>41806.284780092588</v>
      </c>
      <c r="U3935" s="5">
        <f>P3935/3304</f>
        <v>0</v>
      </c>
      <c r="V3935" s="5">
        <f>L3935/26457</f>
        <v>0</v>
      </c>
    </row>
    <row r="3936" spans="1:22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 s="6">
        <f>IF(E3936=0,0,E3936/L3936)</f>
        <v>0</v>
      </c>
      <c r="Q3936" t="str">
        <f>LEFT(N3936,FIND("/",N3936)-1)</f>
        <v>games</v>
      </c>
      <c r="R3936" t="str">
        <f>RIGHT(N3936,LEN(N3936)-FIND("/",N3936))</f>
        <v>mobile games</v>
      </c>
      <c r="S3936" s="10">
        <f>(((J3936/60)/60)/24)+DATE(1970,1,1)</f>
        <v>42035.029224537036</v>
      </c>
      <c r="T3936" s="10">
        <f>(((I3936/60)/60)/24)+DATE(1970,1,1)</f>
        <v>42064.029224537036</v>
      </c>
      <c r="U3936" s="5">
        <f>P3936/3304</f>
        <v>0</v>
      </c>
      <c r="V3936" s="5">
        <f>L3936/26457</f>
        <v>0</v>
      </c>
    </row>
    <row r="3937" spans="1:22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 s="6">
        <f>IF(E3937=0,0,E3937/L3937)</f>
        <v>0</v>
      </c>
      <c r="Q3937" t="str">
        <f>LEFT(N3937,FIND("/",N3937)-1)</f>
        <v>games</v>
      </c>
      <c r="R3937" t="str">
        <f>RIGHT(N3937,LEN(N3937)-FIND("/",N3937))</f>
        <v>mobile games</v>
      </c>
      <c r="S3937" s="10">
        <f>(((J3937/60)/60)/24)+DATE(1970,1,1)</f>
        <v>41773.008738425924</v>
      </c>
      <c r="T3937" s="10">
        <f>(((I3937/60)/60)/24)+DATE(1970,1,1)</f>
        <v>41803.008738425924</v>
      </c>
      <c r="U3937" s="5">
        <f>P3937/3304</f>
        <v>0</v>
      </c>
      <c r="V3937" s="5">
        <f>L3937/26457</f>
        <v>0</v>
      </c>
    </row>
    <row r="3938" spans="1:22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 s="6">
        <f>IF(E3938=0,0,E3938/L3938)</f>
        <v>0</v>
      </c>
      <c r="Q3938" t="str">
        <f>LEFT(N3938,FIND("/",N3938)-1)</f>
        <v>photography</v>
      </c>
      <c r="R3938" t="str">
        <f>RIGHT(N3938,LEN(N3938)-FIND("/",N3938))</f>
        <v>people</v>
      </c>
      <c r="S3938" s="10">
        <f>(((J3938/60)/60)/24)+DATE(1970,1,1)</f>
        <v>42678.586655092593</v>
      </c>
      <c r="T3938" s="10">
        <f>(((I3938/60)/60)/24)+DATE(1970,1,1)</f>
        <v>42708.628321759257</v>
      </c>
      <c r="U3938" s="5">
        <f>P3938/3304</f>
        <v>0</v>
      </c>
      <c r="V3938" s="5">
        <f>L3938/26457</f>
        <v>0</v>
      </c>
    </row>
    <row r="3939" spans="1:22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 s="6">
        <f>IF(E3939=0,0,E3939/L3939)</f>
        <v>0</v>
      </c>
      <c r="Q3939" t="str">
        <f>LEFT(N3939,FIND("/",N3939)-1)</f>
        <v>photography</v>
      </c>
      <c r="R3939" t="str">
        <f>RIGHT(N3939,LEN(N3939)-FIND("/",N3939))</f>
        <v>people</v>
      </c>
      <c r="S3939" s="10">
        <f>(((J3939/60)/60)/24)+DATE(1970,1,1)</f>
        <v>42329.58839120371</v>
      </c>
      <c r="T3939" s="10">
        <f>(((I3939/60)/60)/24)+DATE(1970,1,1)</f>
        <v>42359.58839120371</v>
      </c>
      <c r="U3939" s="5">
        <f>P3939/3304</f>
        <v>0</v>
      </c>
      <c r="V3939" s="5">
        <f>L3939/26457</f>
        <v>0</v>
      </c>
    </row>
    <row r="3940" spans="1:22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 s="6">
        <f>IF(E3940=0,0,E3940/L3940)</f>
        <v>0</v>
      </c>
      <c r="Q3940" t="str">
        <f>LEFT(N3940,FIND("/",N3940)-1)</f>
        <v>photography</v>
      </c>
      <c r="R3940" t="str">
        <f>RIGHT(N3940,LEN(N3940)-FIND("/",N3940))</f>
        <v>people</v>
      </c>
      <c r="S3940" s="10">
        <f>(((J3940/60)/60)/24)+DATE(1970,1,1)</f>
        <v>42651.006273148145</v>
      </c>
      <c r="T3940" s="10">
        <f>(((I3940/60)/60)/24)+DATE(1970,1,1)</f>
        <v>42711.047939814816</v>
      </c>
      <c r="U3940" s="5">
        <f>P3940/3304</f>
        <v>0</v>
      </c>
      <c r="V3940" s="5">
        <f>L3940/26457</f>
        <v>0</v>
      </c>
    </row>
    <row r="3941" spans="1:22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 s="6">
        <f>IF(E3941=0,0,E3941/L3941)</f>
        <v>0</v>
      </c>
      <c r="Q3941" t="str">
        <f>LEFT(N3941,FIND("/",N3941)-1)</f>
        <v>photography</v>
      </c>
      <c r="R3941" t="str">
        <f>RIGHT(N3941,LEN(N3941)-FIND("/",N3941))</f>
        <v>people</v>
      </c>
      <c r="S3941" s="10">
        <f>(((J3941/60)/60)/24)+DATE(1970,1,1)</f>
        <v>41800.819571759261</v>
      </c>
      <c r="T3941" s="10">
        <f>(((I3941/60)/60)/24)+DATE(1970,1,1)</f>
        <v>41830.819571759261</v>
      </c>
      <c r="U3941" s="5">
        <f>P3941/3304</f>
        <v>0</v>
      </c>
      <c r="V3941" s="5">
        <f>L3941/26457</f>
        <v>0</v>
      </c>
    </row>
    <row r="3942" spans="1:22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 s="6">
        <f>IF(E3942=0,0,E3942/L3942)</f>
        <v>0</v>
      </c>
      <c r="Q3942" t="str">
        <f>LEFT(N3942,FIND("/",N3942)-1)</f>
        <v>photography</v>
      </c>
      <c r="R3942" t="str">
        <f>RIGHT(N3942,LEN(N3942)-FIND("/",N3942))</f>
        <v>people</v>
      </c>
      <c r="S3942" s="10">
        <f>(((J3942/60)/60)/24)+DATE(1970,1,1)</f>
        <v>41847.930694444447</v>
      </c>
      <c r="T3942" s="10">
        <f>(((I3942/60)/60)/24)+DATE(1970,1,1)</f>
        <v>41877.930694444447</v>
      </c>
      <c r="U3942" s="5">
        <f>P3942/3304</f>
        <v>0</v>
      </c>
      <c r="V3942" s="5">
        <f>L3942/26457</f>
        <v>0</v>
      </c>
    </row>
    <row r="3943" spans="1:22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 s="6">
        <f>IF(E3943=0,0,E3943/L3943)</f>
        <v>0</v>
      </c>
      <c r="Q3943" t="str">
        <f>LEFT(N3943,FIND("/",N3943)-1)</f>
        <v>games</v>
      </c>
      <c r="R3943" t="str">
        <f>RIGHT(N3943,LEN(N3943)-FIND("/",N3943))</f>
        <v>video games</v>
      </c>
      <c r="S3943" s="10">
        <f>(((J3943/60)/60)/24)+DATE(1970,1,1)</f>
        <v>41927.235636574071</v>
      </c>
      <c r="T3943" s="10">
        <f>(((I3943/60)/60)/24)+DATE(1970,1,1)</f>
        <v>41957.277303240742</v>
      </c>
      <c r="U3943" s="5">
        <f>P3943/3304</f>
        <v>0</v>
      </c>
      <c r="V3943" s="5">
        <f>L3943/26457</f>
        <v>0</v>
      </c>
    </row>
    <row r="3944" spans="1:22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 s="6">
        <f>IF(E3944=0,0,E3944/L3944)</f>
        <v>0</v>
      </c>
      <c r="Q3944" t="str">
        <f>LEFT(N3944,FIND("/",N3944)-1)</f>
        <v>games</v>
      </c>
      <c r="R3944" t="str">
        <f>RIGHT(N3944,LEN(N3944)-FIND("/",N3944))</f>
        <v>video games</v>
      </c>
      <c r="S3944" s="10">
        <f>(((J3944/60)/60)/24)+DATE(1970,1,1)</f>
        <v>40355.024953703702</v>
      </c>
      <c r="T3944" s="10">
        <f>(((I3944/60)/60)/24)+DATE(1970,1,1)</f>
        <v>40390</v>
      </c>
      <c r="U3944" s="5">
        <f>P3944/3304</f>
        <v>0</v>
      </c>
      <c r="V3944" s="5">
        <f>L3944/26457</f>
        <v>0</v>
      </c>
    </row>
    <row r="3945" spans="1:22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6">
        <f>IF(E3945=0,0,E3945/L3945)</f>
        <v>0</v>
      </c>
      <c r="Q3945" t="str">
        <f>LEFT(N3945,FIND("/",N3945)-1)</f>
        <v>technology</v>
      </c>
      <c r="R3945" t="str">
        <f>RIGHT(N3945,LEN(N3945)-FIND("/",N3945))</f>
        <v>web</v>
      </c>
      <c r="S3945" s="10">
        <f>(((J3945/60)/60)/24)+DATE(1970,1,1)</f>
        <v>42167.813703703709</v>
      </c>
      <c r="T3945" s="10">
        <f>(((I3945/60)/60)/24)+DATE(1970,1,1)</f>
        <v>42197.813703703709</v>
      </c>
      <c r="U3945" s="5">
        <f>P3945/3304</f>
        <v>0</v>
      </c>
      <c r="V3945" s="5">
        <f>L3945/26457</f>
        <v>0</v>
      </c>
    </row>
    <row r="3946" spans="1:22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>
        <f>IF(E3946=0,0,E3946/L3946)</f>
        <v>0</v>
      </c>
      <c r="Q3946" t="str">
        <f>LEFT(N3946,FIND("/",N3946)-1)</f>
        <v>technology</v>
      </c>
      <c r="R3946" t="str">
        <f>RIGHT(N3946,LEN(N3946)-FIND("/",N3946))</f>
        <v>web</v>
      </c>
      <c r="S3946" s="10">
        <f>(((J3946/60)/60)/24)+DATE(1970,1,1)</f>
        <v>41897.702199074076</v>
      </c>
      <c r="T3946" s="10">
        <f>(((I3946/60)/60)/24)+DATE(1970,1,1)</f>
        <v>41918.208333333336</v>
      </c>
      <c r="U3946" s="5">
        <f>P3946/3304</f>
        <v>0</v>
      </c>
      <c r="V3946" s="5">
        <f>L3946/26457</f>
        <v>0</v>
      </c>
    </row>
    <row r="3947" spans="1:22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>
        <f>IF(E3947=0,0,E3947/L3947)</f>
        <v>0</v>
      </c>
      <c r="Q3947" t="str">
        <f>LEFT(N3947,FIND("/",N3947)-1)</f>
        <v>technology</v>
      </c>
      <c r="R3947" t="str">
        <f>RIGHT(N3947,LEN(N3947)-FIND("/",N3947))</f>
        <v>web</v>
      </c>
      <c r="S3947" s="10">
        <f>(((J3947/60)/60)/24)+DATE(1970,1,1)</f>
        <v>42060.001805555556</v>
      </c>
      <c r="T3947" s="10">
        <f>(((I3947/60)/60)/24)+DATE(1970,1,1)</f>
        <v>42094.985416666663</v>
      </c>
      <c r="U3947" s="5">
        <f>P3947/3304</f>
        <v>0</v>
      </c>
      <c r="V3947" s="5">
        <f>L3947/26457</f>
        <v>0</v>
      </c>
    </row>
    <row r="3948" spans="1:22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6">
        <f>IF(E3948=0,0,E3948/L3948)</f>
        <v>0</v>
      </c>
      <c r="Q3948" t="str">
        <f>LEFT(N3948,FIND("/",N3948)-1)</f>
        <v>technology</v>
      </c>
      <c r="R3948" t="str">
        <f>RIGHT(N3948,LEN(N3948)-FIND("/",N3948))</f>
        <v>web</v>
      </c>
      <c r="S3948" s="10">
        <f>(((J3948/60)/60)/24)+DATE(1970,1,1)</f>
        <v>42198.775787037041</v>
      </c>
      <c r="T3948" s="10">
        <f>(((I3948/60)/60)/24)+DATE(1970,1,1)</f>
        <v>42227.775787037041</v>
      </c>
      <c r="U3948" s="5">
        <f>P3948/3304</f>
        <v>0</v>
      </c>
      <c r="V3948" s="5">
        <f>L3948/26457</f>
        <v>0</v>
      </c>
    </row>
    <row r="3949" spans="1:22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 s="6">
        <f>IF(E3949=0,0,E3949/L3949)</f>
        <v>0</v>
      </c>
      <c r="Q3949" t="str">
        <f>LEFT(N3949,FIND("/",N3949)-1)</f>
        <v>technology</v>
      </c>
      <c r="R3949" t="str">
        <f>RIGHT(N3949,LEN(N3949)-FIND("/",N3949))</f>
        <v>web</v>
      </c>
      <c r="S3949" s="10">
        <f>(((J3949/60)/60)/24)+DATE(1970,1,1)</f>
        <v>42708.842245370368</v>
      </c>
      <c r="T3949" s="10">
        <f>(((I3949/60)/60)/24)+DATE(1970,1,1)</f>
        <v>42738.842245370368</v>
      </c>
      <c r="U3949" s="5">
        <f>P3949/3304</f>
        <v>0</v>
      </c>
      <c r="V3949" s="5">
        <f>L3949/26457</f>
        <v>0</v>
      </c>
    </row>
    <row r="3950" spans="1:22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 s="6">
        <f>IF(E3950=0,0,E3950/L3950)</f>
        <v>0</v>
      </c>
      <c r="Q3950" t="str">
        <f>LEFT(N3950,FIND("/",N3950)-1)</f>
        <v>technology</v>
      </c>
      <c r="R3950" t="str">
        <f>RIGHT(N3950,LEN(N3950)-FIND("/",N3950))</f>
        <v>web</v>
      </c>
      <c r="S3950" s="10">
        <f>(((J3950/60)/60)/24)+DATE(1970,1,1)</f>
        <v>42101.633703703701</v>
      </c>
      <c r="T3950" s="10">
        <f>(((I3950/60)/60)/24)+DATE(1970,1,1)</f>
        <v>42161.633703703701</v>
      </c>
      <c r="U3950" s="5">
        <f>P3950/3304</f>
        <v>0</v>
      </c>
      <c r="V3950" s="5">
        <f>L3950/26457</f>
        <v>0</v>
      </c>
    </row>
    <row r="3951" spans="1:22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>
        <f>IF(E3951=0,0,E3951/L3951)</f>
        <v>0</v>
      </c>
      <c r="Q3951" t="str">
        <f>LEFT(N3951,FIND("/",N3951)-1)</f>
        <v>technology</v>
      </c>
      <c r="R3951" t="str">
        <f>RIGHT(N3951,LEN(N3951)-FIND("/",N3951))</f>
        <v>web</v>
      </c>
      <c r="S3951" s="10">
        <f>(((J3951/60)/60)/24)+DATE(1970,1,1)</f>
        <v>42103.676180555558</v>
      </c>
      <c r="T3951" s="10">
        <f>(((I3951/60)/60)/24)+DATE(1970,1,1)</f>
        <v>42115.676180555558</v>
      </c>
      <c r="U3951" s="5">
        <f>P3951/3304</f>
        <v>0</v>
      </c>
      <c r="V3951" s="5">
        <f>L3951/26457</f>
        <v>0</v>
      </c>
    </row>
    <row r="3952" spans="1:22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>
        <f>IF(E3952=0,0,E3952/L3952)</f>
        <v>0</v>
      </c>
      <c r="Q3952" t="str">
        <f>LEFT(N3952,FIND("/",N3952)-1)</f>
        <v>technology</v>
      </c>
      <c r="R3952" t="str">
        <f>RIGHT(N3952,LEN(N3952)-FIND("/",N3952))</f>
        <v>web</v>
      </c>
      <c r="S3952" s="10">
        <f>(((J3952/60)/60)/24)+DATE(1970,1,1)</f>
        <v>42130.78361111111</v>
      </c>
      <c r="T3952" s="10">
        <f>(((I3952/60)/60)/24)+DATE(1970,1,1)</f>
        <v>42160.78361111111</v>
      </c>
      <c r="U3952" s="5">
        <f>P3952/3304</f>
        <v>0</v>
      </c>
      <c r="V3952" s="5">
        <f>L3952/26457</f>
        <v>0</v>
      </c>
    </row>
    <row r="3953" spans="1:22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6">
        <f>IF(E3953=0,0,E3953/L3953)</f>
        <v>0</v>
      </c>
      <c r="Q3953" t="str">
        <f>LEFT(N3953,FIND("/",N3953)-1)</f>
        <v>technology</v>
      </c>
      <c r="R3953" t="str">
        <f>RIGHT(N3953,LEN(N3953)-FIND("/",N3953))</f>
        <v>web</v>
      </c>
      <c r="S3953" s="10">
        <f>(((J3953/60)/60)/24)+DATE(1970,1,1)</f>
        <v>42264.620115740734</v>
      </c>
      <c r="T3953" s="10">
        <f>(((I3953/60)/60)/24)+DATE(1970,1,1)</f>
        <v>42294.620115740734</v>
      </c>
      <c r="U3953" s="5">
        <f>P3953/3304</f>
        <v>0</v>
      </c>
      <c r="V3953" s="5">
        <f>L3953/26457</f>
        <v>0</v>
      </c>
    </row>
    <row r="3954" spans="1:22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6">
        <f>IF(E3954=0,0,E3954/L3954)</f>
        <v>0</v>
      </c>
      <c r="Q3954" t="str">
        <f>LEFT(N3954,FIND("/",N3954)-1)</f>
        <v>technology</v>
      </c>
      <c r="R3954" t="str">
        <f>RIGHT(N3954,LEN(N3954)-FIND("/",N3954))</f>
        <v>web</v>
      </c>
      <c r="S3954" s="10">
        <f>(((J3954/60)/60)/24)+DATE(1970,1,1)</f>
        <v>41978.930972222224</v>
      </c>
      <c r="T3954" s="10">
        <f>(((I3954/60)/60)/24)+DATE(1970,1,1)</f>
        <v>42035.027083333334</v>
      </c>
      <c r="U3954" s="5">
        <f>P3954/3304</f>
        <v>0</v>
      </c>
      <c r="V3954" s="5">
        <f>L3954/26457</f>
        <v>0</v>
      </c>
    </row>
    <row r="3955" spans="1:22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6">
        <f>IF(E3955=0,0,E3955/L3955)</f>
        <v>0</v>
      </c>
      <c r="Q3955" t="str">
        <f>LEFT(N3955,FIND("/",N3955)-1)</f>
        <v>technology</v>
      </c>
      <c r="R3955" t="str">
        <f>RIGHT(N3955,LEN(N3955)-FIND("/",N3955))</f>
        <v>web</v>
      </c>
      <c r="S3955" s="10">
        <f>(((J3955/60)/60)/24)+DATE(1970,1,1)</f>
        <v>42466.858888888892</v>
      </c>
      <c r="T3955" s="10">
        <f>(((I3955/60)/60)/24)+DATE(1970,1,1)</f>
        <v>42490.916666666672</v>
      </c>
      <c r="U3955" s="5">
        <f>P3955/3304</f>
        <v>0</v>
      </c>
      <c r="V3955" s="5">
        <f>L3955/26457</f>
        <v>0</v>
      </c>
    </row>
    <row r="3956" spans="1:22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6">
        <f>IF(E3956=0,0,E3956/L3956)</f>
        <v>0</v>
      </c>
      <c r="Q3956" t="str">
        <f>LEFT(N3956,FIND("/",N3956)-1)</f>
        <v>technology</v>
      </c>
      <c r="R3956" t="str">
        <f>RIGHT(N3956,LEN(N3956)-FIND("/",N3956))</f>
        <v>web</v>
      </c>
      <c r="S3956" s="10">
        <f>(((J3956/60)/60)/24)+DATE(1970,1,1)</f>
        <v>42322.011574074073</v>
      </c>
      <c r="T3956" s="10">
        <f>(((I3956/60)/60)/24)+DATE(1970,1,1)</f>
        <v>42367.011574074073</v>
      </c>
      <c r="U3956" s="5">
        <f>P3956/3304</f>
        <v>0</v>
      </c>
      <c r="V3956" s="5">
        <f>L3956/26457</f>
        <v>0</v>
      </c>
    </row>
    <row r="3957" spans="1:22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6">
        <f>IF(E3957=0,0,E3957/L3957)</f>
        <v>0</v>
      </c>
      <c r="Q3957" t="str">
        <f>LEFT(N3957,FIND("/",N3957)-1)</f>
        <v>technology</v>
      </c>
      <c r="R3957" t="str">
        <f>RIGHT(N3957,LEN(N3957)-FIND("/",N3957))</f>
        <v>web</v>
      </c>
      <c r="S3957" s="10">
        <f>(((J3957/60)/60)/24)+DATE(1970,1,1)</f>
        <v>42248.934675925921</v>
      </c>
      <c r="T3957" s="10">
        <f>(((I3957/60)/60)/24)+DATE(1970,1,1)</f>
        <v>42303.934675925921</v>
      </c>
      <c r="U3957" s="5">
        <f>P3957/3304</f>
        <v>0</v>
      </c>
      <c r="V3957" s="5">
        <f>L3957/26457</f>
        <v>0</v>
      </c>
    </row>
    <row r="3958" spans="1:22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6">
        <f>IF(E3958=0,0,E3958/L3958)</f>
        <v>0</v>
      </c>
      <c r="Q3958" t="str">
        <f>LEFT(N3958,FIND("/",N3958)-1)</f>
        <v>technology</v>
      </c>
      <c r="R3958" t="str">
        <f>RIGHT(N3958,LEN(N3958)-FIND("/",N3958))</f>
        <v>web</v>
      </c>
      <c r="S3958" s="10">
        <f>(((J3958/60)/60)/24)+DATE(1970,1,1)</f>
        <v>42346.736400462964</v>
      </c>
      <c r="T3958" s="10">
        <f>(((I3958/60)/60)/24)+DATE(1970,1,1)</f>
        <v>42386.958333333328</v>
      </c>
      <c r="U3958" s="5">
        <f>P3958/3304</f>
        <v>0</v>
      </c>
      <c r="V3958" s="5">
        <f>L3958/26457</f>
        <v>0</v>
      </c>
    </row>
    <row r="3959" spans="1:22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6">
        <f>IF(E3959=0,0,E3959/L3959)</f>
        <v>0</v>
      </c>
      <c r="Q3959" t="str">
        <f>LEFT(N3959,FIND("/",N3959)-1)</f>
        <v>technology</v>
      </c>
      <c r="R3959" t="str">
        <f>RIGHT(N3959,LEN(N3959)-FIND("/",N3959))</f>
        <v>web</v>
      </c>
      <c r="S3959" s="10">
        <f>(((J3959/60)/60)/24)+DATE(1970,1,1)</f>
        <v>42380.812627314815</v>
      </c>
      <c r="T3959" s="10">
        <f>(((I3959/60)/60)/24)+DATE(1970,1,1)</f>
        <v>42410.812627314815</v>
      </c>
      <c r="U3959" s="5">
        <f>P3959/3304</f>
        <v>0</v>
      </c>
      <c r="V3959" s="5">
        <f>L3959/26457</f>
        <v>0</v>
      </c>
    </row>
    <row r="3960" spans="1:22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 s="6">
        <f>IF(E3960=0,0,E3960/L3960)</f>
        <v>0</v>
      </c>
      <c r="Q3960" t="str">
        <f>LEFT(N3960,FIND("/",N3960)-1)</f>
        <v>technology</v>
      </c>
      <c r="R3960" t="str">
        <f>RIGHT(N3960,LEN(N3960)-FIND("/",N3960))</f>
        <v>web</v>
      </c>
      <c r="S3960" s="10">
        <f>(((J3960/60)/60)/24)+DATE(1970,1,1)</f>
        <v>42150.777731481481</v>
      </c>
      <c r="T3960" s="10">
        <f>(((I3960/60)/60)/24)+DATE(1970,1,1)</f>
        <v>42180.777731481481</v>
      </c>
      <c r="U3960" s="5">
        <f>P3960/3304</f>
        <v>0</v>
      </c>
      <c r="V3960" s="5">
        <f>L3960/26457</f>
        <v>0</v>
      </c>
    </row>
    <row r="3961" spans="1:22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6">
        <f>IF(E3961=0,0,E3961/L3961)</f>
        <v>0</v>
      </c>
      <c r="Q3961" t="str">
        <f>LEFT(N3961,FIND("/",N3961)-1)</f>
        <v>technology</v>
      </c>
      <c r="R3961" t="str">
        <f>RIGHT(N3961,LEN(N3961)-FIND("/",N3961))</f>
        <v>web</v>
      </c>
      <c r="S3961" s="10">
        <f>(((J3961/60)/60)/24)+DATE(1970,1,1)</f>
        <v>42592.836076388892</v>
      </c>
      <c r="T3961" s="10">
        <f>(((I3961/60)/60)/24)+DATE(1970,1,1)</f>
        <v>42622.836076388892</v>
      </c>
      <c r="U3961" s="5">
        <f>P3961/3304</f>
        <v>0</v>
      </c>
      <c r="V3961" s="5">
        <f>L3961/26457</f>
        <v>0</v>
      </c>
    </row>
    <row r="3962" spans="1:22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 s="6">
        <f>IF(E3962=0,0,E3962/L3962)</f>
        <v>0</v>
      </c>
      <c r="Q3962" t="str">
        <f>LEFT(N3962,FIND("/",N3962)-1)</f>
        <v>technology</v>
      </c>
      <c r="R3962" t="str">
        <f>RIGHT(N3962,LEN(N3962)-FIND("/",N3962))</f>
        <v>web</v>
      </c>
      <c r="S3962" s="10">
        <f>(((J3962/60)/60)/24)+DATE(1970,1,1)</f>
        <v>42669.870173611111</v>
      </c>
      <c r="T3962" s="10">
        <f>(((I3962/60)/60)/24)+DATE(1970,1,1)</f>
        <v>42699.911840277782</v>
      </c>
      <c r="U3962" s="5">
        <f>P3962/3304</f>
        <v>0</v>
      </c>
      <c r="V3962" s="5">
        <f>L3962/26457</f>
        <v>0</v>
      </c>
    </row>
    <row r="3963" spans="1:22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 s="6">
        <f>IF(E3963=0,0,E3963/L3963)</f>
        <v>0</v>
      </c>
      <c r="Q3963" t="str">
        <f>LEFT(N3963,FIND("/",N3963)-1)</f>
        <v>technology</v>
      </c>
      <c r="R3963" t="str">
        <f>RIGHT(N3963,LEN(N3963)-FIND("/",N3963))</f>
        <v>web</v>
      </c>
      <c r="S3963" s="10">
        <f>(((J3963/60)/60)/24)+DATE(1970,1,1)</f>
        <v>42213.013078703705</v>
      </c>
      <c r="T3963" s="10">
        <f>(((I3963/60)/60)/24)+DATE(1970,1,1)</f>
        <v>42242.013078703705</v>
      </c>
      <c r="U3963" s="5">
        <f>P3963/3304</f>
        <v>0</v>
      </c>
      <c r="V3963" s="5">
        <f>L3963/26457</f>
        <v>0</v>
      </c>
    </row>
    <row r="3964" spans="1:22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6">
        <f>IF(E3964=0,0,E3964/L3964)</f>
        <v>0</v>
      </c>
      <c r="Q3964" t="str">
        <f>LEFT(N3964,FIND("/",N3964)-1)</f>
        <v>technology</v>
      </c>
      <c r="R3964" t="str">
        <f>RIGHT(N3964,LEN(N3964)-FIND("/",N3964))</f>
        <v>web</v>
      </c>
      <c r="S3964" s="10">
        <f>(((J3964/60)/60)/24)+DATE(1970,1,1)</f>
        <v>42237.016388888893</v>
      </c>
      <c r="T3964" s="10">
        <f>(((I3964/60)/60)/24)+DATE(1970,1,1)</f>
        <v>42282.016388888893</v>
      </c>
      <c r="U3964" s="5">
        <f>P3964/3304</f>
        <v>0</v>
      </c>
      <c r="V3964" s="5">
        <f>L3964/26457</f>
        <v>0</v>
      </c>
    </row>
    <row r="3965" spans="1:22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6">
        <f>IF(E3965=0,0,E3965/L3965)</f>
        <v>0</v>
      </c>
      <c r="Q3965" t="str">
        <f>LEFT(N3965,FIND("/",N3965)-1)</f>
        <v>technology</v>
      </c>
      <c r="R3965" t="str">
        <f>RIGHT(N3965,LEN(N3965)-FIND("/",N3965))</f>
        <v>web</v>
      </c>
      <c r="S3965" s="10">
        <f>(((J3965/60)/60)/24)+DATE(1970,1,1)</f>
        <v>41954.838240740741</v>
      </c>
      <c r="T3965" s="10">
        <f>(((I3965/60)/60)/24)+DATE(1970,1,1)</f>
        <v>42014.838240740741</v>
      </c>
      <c r="U3965" s="5">
        <f>P3965/3304</f>
        <v>0</v>
      </c>
      <c r="V3965" s="5">
        <f>L3965/26457</f>
        <v>0</v>
      </c>
    </row>
    <row r="3966" spans="1:22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6">
        <f>IF(E3966=0,0,E3966/L3966)</f>
        <v>0</v>
      </c>
      <c r="Q3966" t="str">
        <f>LEFT(N3966,FIND("/",N3966)-1)</f>
        <v>technology</v>
      </c>
      <c r="R3966" t="str">
        <f>RIGHT(N3966,LEN(N3966)-FIND("/",N3966))</f>
        <v>web</v>
      </c>
      <c r="S3966" s="10">
        <f>(((J3966/60)/60)/24)+DATE(1970,1,1)</f>
        <v>41968.262314814812</v>
      </c>
      <c r="T3966" s="10">
        <f>(((I3966/60)/60)/24)+DATE(1970,1,1)</f>
        <v>42008.262314814812</v>
      </c>
      <c r="U3966" s="5">
        <f>P3966/3304</f>
        <v>0</v>
      </c>
      <c r="V3966" s="5">
        <f>L3966/26457</f>
        <v>0</v>
      </c>
    </row>
    <row r="3967" spans="1:22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6">
        <f>IF(E3967=0,0,E3967/L3967)</f>
        <v>0</v>
      </c>
      <c r="Q3967" t="str">
        <f>LEFT(N3967,FIND("/",N3967)-1)</f>
        <v>technology</v>
      </c>
      <c r="R3967" t="str">
        <f>RIGHT(N3967,LEN(N3967)-FIND("/",N3967))</f>
        <v>web</v>
      </c>
      <c r="S3967" s="10">
        <f>(((J3967/60)/60)/24)+DATE(1970,1,1)</f>
        <v>42276.120636574073</v>
      </c>
      <c r="T3967" s="10">
        <f>(((I3967/60)/60)/24)+DATE(1970,1,1)</f>
        <v>42306.120636574073</v>
      </c>
      <c r="U3967" s="5">
        <f>P3967/3304</f>
        <v>0</v>
      </c>
      <c r="V3967" s="5">
        <f>L3967/26457</f>
        <v>0</v>
      </c>
    </row>
    <row r="3968" spans="1:22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6">
        <f>IF(E3968=0,0,E3968/L3968)</f>
        <v>0</v>
      </c>
      <c r="Q3968" t="str">
        <f>LEFT(N3968,FIND("/",N3968)-1)</f>
        <v>technology</v>
      </c>
      <c r="R3968" t="str">
        <f>RIGHT(N3968,LEN(N3968)-FIND("/",N3968))</f>
        <v>web</v>
      </c>
      <c r="S3968" s="10">
        <f>(((J3968/60)/60)/24)+DATE(1970,1,1)</f>
        <v>42717.121377314819</v>
      </c>
      <c r="T3968" s="10">
        <f>(((I3968/60)/60)/24)+DATE(1970,1,1)</f>
        <v>42745.372916666667</v>
      </c>
      <c r="U3968" s="5">
        <f>P3968/3304</f>
        <v>0</v>
      </c>
      <c r="V3968" s="5">
        <f>L3968/26457</f>
        <v>0</v>
      </c>
    </row>
    <row r="3969" spans="1:22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>
        <f>IF(E3969=0,0,E3969/L3969)</f>
        <v>0</v>
      </c>
      <c r="Q3969" t="str">
        <f>LEFT(N3969,FIND("/",N3969)-1)</f>
        <v>technology</v>
      </c>
      <c r="R3969" t="str">
        <f>RIGHT(N3969,LEN(N3969)-FIND("/",N3969))</f>
        <v>web</v>
      </c>
      <c r="S3969" s="10">
        <f>(((J3969/60)/60)/24)+DATE(1970,1,1)</f>
        <v>41976.88490740741</v>
      </c>
      <c r="T3969" s="10">
        <f>(((I3969/60)/60)/24)+DATE(1970,1,1)</f>
        <v>42006.88490740741</v>
      </c>
      <c r="U3969" s="5">
        <f>P3969/3304</f>
        <v>0</v>
      </c>
      <c r="V3969" s="5">
        <f>L3969/26457</f>
        <v>0</v>
      </c>
    </row>
    <row r="3970" spans="1:22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>
        <f>IF(E3970=0,0,E3970/L3970)</f>
        <v>0</v>
      </c>
      <c r="Q3970" t="str">
        <f>LEFT(N3970,FIND("/",N3970)-1)</f>
        <v>technology</v>
      </c>
      <c r="R3970" t="str">
        <f>RIGHT(N3970,LEN(N3970)-FIND("/",N3970))</f>
        <v>web</v>
      </c>
      <c r="S3970" s="10">
        <f>(((J3970/60)/60)/24)+DATE(1970,1,1)</f>
        <v>42157.916481481487</v>
      </c>
      <c r="T3970" s="10">
        <f>(((I3970/60)/60)/24)+DATE(1970,1,1)</f>
        <v>42187.916481481487</v>
      </c>
      <c r="U3970" s="5">
        <f>P3970/3304</f>
        <v>0</v>
      </c>
      <c r="V3970" s="5">
        <f>L3970/26457</f>
        <v>0</v>
      </c>
    </row>
    <row r="3971" spans="1:22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 s="6">
        <f>IF(E3971=0,0,E3971/L3971)</f>
        <v>0</v>
      </c>
      <c r="Q3971" t="str">
        <f>LEFT(N3971,FIND("/",N3971)-1)</f>
        <v>technology</v>
      </c>
      <c r="R3971" t="str">
        <f>RIGHT(N3971,LEN(N3971)-FIND("/",N3971))</f>
        <v>web</v>
      </c>
      <c r="S3971" s="10">
        <f>(((J3971/60)/60)/24)+DATE(1970,1,1)</f>
        <v>41956.853078703702</v>
      </c>
      <c r="T3971" s="10">
        <f>(((I3971/60)/60)/24)+DATE(1970,1,1)</f>
        <v>41991.853078703702</v>
      </c>
      <c r="U3971" s="5">
        <f>P3971/3304</f>
        <v>0</v>
      </c>
      <c r="V3971" s="5">
        <f>L3971/26457</f>
        <v>0</v>
      </c>
    </row>
    <row r="3972" spans="1:22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 s="6">
        <f>IF(E3972=0,0,E3972/L3972)</f>
        <v>0</v>
      </c>
      <c r="Q3972" t="str">
        <f>LEFT(N3972,FIND("/",N3972)-1)</f>
        <v>technology</v>
      </c>
      <c r="R3972" t="str">
        <f>RIGHT(N3972,LEN(N3972)-FIND("/",N3972))</f>
        <v>web</v>
      </c>
      <c r="S3972" s="10">
        <f>(((J3972/60)/60)/24)+DATE(1970,1,1)</f>
        <v>42444.268101851849</v>
      </c>
      <c r="T3972" s="10">
        <f>(((I3972/60)/60)/24)+DATE(1970,1,1)</f>
        <v>42474.268101851849</v>
      </c>
      <c r="U3972" s="5">
        <f>P3972/3304</f>
        <v>0</v>
      </c>
      <c r="V3972" s="5">
        <f>L3972/26457</f>
        <v>0</v>
      </c>
    </row>
    <row r="3973" spans="1:22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 s="6">
        <f>IF(E3973=0,0,E3973/L3973)</f>
        <v>0</v>
      </c>
      <c r="Q3973" t="str">
        <f>LEFT(N3973,FIND("/",N3973)-1)</f>
        <v>food</v>
      </c>
      <c r="R3973" t="str">
        <f>RIGHT(N3973,LEN(N3973)-FIND("/",N3973))</f>
        <v>food trucks</v>
      </c>
      <c r="S3973" s="10">
        <f>(((J3973/60)/60)/24)+DATE(1970,1,1)</f>
        <v>42342.03943287037</v>
      </c>
      <c r="T3973" s="10">
        <f>(((I3973/60)/60)/24)+DATE(1970,1,1)</f>
        <v>42372.03943287037</v>
      </c>
      <c r="U3973" s="5">
        <f>P3973/3304</f>
        <v>0</v>
      </c>
      <c r="V3973" s="5">
        <f>L3973/26457</f>
        <v>0</v>
      </c>
    </row>
    <row r="3974" spans="1:22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 s="6">
        <f>IF(E3974=0,0,E3974/L3974)</f>
        <v>0</v>
      </c>
      <c r="Q3974" t="str">
        <f>LEFT(N3974,FIND("/",N3974)-1)</f>
        <v>food</v>
      </c>
      <c r="R3974" t="str">
        <f>RIGHT(N3974,LEN(N3974)-FIND("/",N3974))</f>
        <v>food trucks</v>
      </c>
      <c r="S3974" s="10">
        <f>(((J3974/60)/60)/24)+DATE(1970,1,1)</f>
        <v>42224.408275462964</v>
      </c>
      <c r="T3974" s="10">
        <f>(((I3974/60)/60)/24)+DATE(1970,1,1)</f>
        <v>42254.408275462964</v>
      </c>
      <c r="U3974" s="5">
        <f>P3974/3304</f>
        <v>0</v>
      </c>
      <c r="V3974" s="5">
        <f>L3974/26457</f>
        <v>0</v>
      </c>
    </row>
    <row r="3975" spans="1:22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 s="6">
        <f>IF(E3975=0,0,E3975/L3975)</f>
        <v>0</v>
      </c>
      <c r="Q3975" t="str">
        <f>LEFT(N3975,FIND("/",N3975)-1)</f>
        <v>food</v>
      </c>
      <c r="R3975" t="str">
        <f>RIGHT(N3975,LEN(N3975)-FIND("/",N3975))</f>
        <v>food trucks</v>
      </c>
      <c r="S3975" s="10">
        <f>(((J3975/60)/60)/24)+DATE(1970,1,1)</f>
        <v>42655.736956018518</v>
      </c>
      <c r="T3975" s="10">
        <f>(((I3975/60)/60)/24)+DATE(1970,1,1)</f>
        <v>42700.778622685189</v>
      </c>
      <c r="U3975" s="5">
        <f>P3975/3304</f>
        <v>0</v>
      </c>
      <c r="V3975" s="5">
        <f>L3975/26457</f>
        <v>0</v>
      </c>
    </row>
    <row r="3976" spans="1:22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 s="6">
        <f>IF(E3976=0,0,E3976/L3976)</f>
        <v>0</v>
      </c>
      <c r="Q3976" t="str">
        <f>LEFT(N3976,FIND("/",N3976)-1)</f>
        <v>food</v>
      </c>
      <c r="R3976" t="str">
        <f>RIGHT(N3976,LEN(N3976)-FIND("/",N3976))</f>
        <v>food trucks</v>
      </c>
      <c r="S3976" s="10">
        <f>(((J3976/60)/60)/24)+DATE(1970,1,1)</f>
        <v>41831.884108796294</v>
      </c>
      <c r="T3976" s="10">
        <f>(((I3976/60)/60)/24)+DATE(1970,1,1)</f>
        <v>41861.884108796294</v>
      </c>
      <c r="U3976" s="5">
        <f>P3976/3304</f>
        <v>0</v>
      </c>
      <c r="V3976" s="5">
        <f>L3976/26457</f>
        <v>0</v>
      </c>
    </row>
    <row r="3977" spans="1:22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 s="6">
        <f>IF(E3977=0,0,E3977/L3977)</f>
        <v>0</v>
      </c>
      <c r="Q3977" t="str">
        <f>LEFT(N3977,FIND("/",N3977)-1)</f>
        <v>food</v>
      </c>
      <c r="R3977" t="str">
        <f>RIGHT(N3977,LEN(N3977)-FIND("/",N3977))</f>
        <v>food trucks</v>
      </c>
      <c r="S3977" s="10">
        <f>(((J3977/60)/60)/24)+DATE(1970,1,1)</f>
        <v>41993.738298611104</v>
      </c>
      <c r="T3977" s="10">
        <f>(((I3977/60)/60)/24)+DATE(1970,1,1)</f>
        <v>42053.738298611104</v>
      </c>
      <c r="U3977" s="5">
        <f>P3977/3304</f>
        <v>0</v>
      </c>
      <c r="V3977" s="5">
        <f>L3977/26457</f>
        <v>0</v>
      </c>
    </row>
    <row r="3978" spans="1:22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 s="6">
        <f>IF(E3978=0,0,E3978/L3978)</f>
        <v>0</v>
      </c>
      <c r="Q3978" t="str">
        <f>LEFT(N3978,FIND("/",N3978)-1)</f>
        <v>food</v>
      </c>
      <c r="R3978" t="str">
        <f>RIGHT(N3978,LEN(N3978)-FIND("/",N3978))</f>
        <v>food trucks</v>
      </c>
      <c r="S3978" s="10">
        <f>(((J3978/60)/60)/24)+DATE(1970,1,1)</f>
        <v>42164.170046296291</v>
      </c>
      <c r="T3978" s="10">
        <f>(((I3978/60)/60)/24)+DATE(1970,1,1)</f>
        <v>42224.170046296291</v>
      </c>
      <c r="U3978" s="5">
        <f>P3978/3304</f>
        <v>0</v>
      </c>
      <c r="V3978" s="5">
        <f>L3978/26457</f>
        <v>0</v>
      </c>
    </row>
    <row r="3979" spans="1:22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 s="6">
        <f>IF(E3979=0,0,E3979/L3979)</f>
        <v>0</v>
      </c>
      <c r="Q3979" t="str">
        <f>LEFT(N3979,FIND("/",N3979)-1)</f>
        <v>food</v>
      </c>
      <c r="R3979" t="str">
        <f>RIGHT(N3979,LEN(N3979)-FIND("/",N3979))</f>
        <v>food trucks</v>
      </c>
      <c r="S3979" s="10">
        <f>(((J3979/60)/60)/24)+DATE(1970,1,1)</f>
        <v>42397.89980324074</v>
      </c>
      <c r="T3979" s="10">
        <f>(((I3979/60)/60)/24)+DATE(1970,1,1)</f>
        <v>42427.89980324074</v>
      </c>
      <c r="U3979" s="5">
        <f>P3979/3304</f>
        <v>0</v>
      </c>
      <c r="V3979" s="5">
        <f>L3979/26457</f>
        <v>0</v>
      </c>
    </row>
    <row r="3980" spans="1:22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 s="6">
        <f>IF(E3980=0,0,E3980/L3980)</f>
        <v>0</v>
      </c>
      <c r="Q3980" t="str">
        <f>LEFT(N3980,FIND("/",N3980)-1)</f>
        <v>food</v>
      </c>
      <c r="R3980" t="str">
        <f>RIGHT(N3980,LEN(N3980)-FIND("/",N3980))</f>
        <v>food trucks</v>
      </c>
      <c r="S3980" s="10">
        <f>(((J3980/60)/60)/24)+DATE(1970,1,1)</f>
        <v>42031.965138888889</v>
      </c>
      <c r="T3980" s="10">
        <f>(((I3980/60)/60)/24)+DATE(1970,1,1)</f>
        <v>42080.75</v>
      </c>
      <c r="U3980" s="5">
        <f>P3980/3304</f>
        <v>0</v>
      </c>
      <c r="V3980" s="5">
        <f>L3980/26457</f>
        <v>0</v>
      </c>
    </row>
    <row r="3981" spans="1:22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 s="6">
        <f>IF(E3981=0,0,E3981/L3981)</f>
        <v>0</v>
      </c>
      <c r="Q3981" t="str">
        <f>LEFT(N3981,FIND("/",N3981)-1)</f>
        <v>food</v>
      </c>
      <c r="R3981" t="str">
        <f>RIGHT(N3981,LEN(N3981)-FIND("/",N3981))</f>
        <v>food trucks</v>
      </c>
      <c r="S3981" s="10">
        <f>(((J3981/60)/60)/24)+DATE(1970,1,1)</f>
        <v>42265.818622685183</v>
      </c>
      <c r="T3981" s="10">
        <f>(((I3981/60)/60)/24)+DATE(1970,1,1)</f>
        <v>42295.818622685183</v>
      </c>
      <c r="U3981" s="5">
        <f>P3981/3304</f>
        <v>0</v>
      </c>
      <c r="V3981" s="5">
        <f>L3981/26457</f>
        <v>0</v>
      </c>
    </row>
    <row r="3982" spans="1:22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 s="6">
        <f>IF(E3982=0,0,E3982/L3982)</f>
        <v>0</v>
      </c>
      <c r="Q3982" t="str">
        <f>LEFT(N3982,FIND("/",N3982)-1)</f>
        <v>food</v>
      </c>
      <c r="R3982" t="str">
        <f>RIGHT(N3982,LEN(N3982)-FIND("/",N3982))</f>
        <v>restaurants</v>
      </c>
      <c r="S3982" s="10">
        <f>(((J3982/60)/60)/24)+DATE(1970,1,1)</f>
        <v>42498.899398148147</v>
      </c>
      <c r="T3982" s="10">
        <f>(((I3982/60)/60)/24)+DATE(1970,1,1)</f>
        <v>42528.879166666666</v>
      </c>
      <c r="U3982" s="5">
        <f>P3982/3304</f>
        <v>0</v>
      </c>
      <c r="V3982" s="5">
        <f>L3982/26457</f>
        <v>0</v>
      </c>
    </row>
    <row r="3983" spans="1:22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 s="6">
        <f>IF(E3983=0,0,E3983/L3983)</f>
        <v>0</v>
      </c>
      <c r="Q3983" t="str">
        <f>LEFT(N3983,FIND("/",N3983)-1)</f>
        <v>food</v>
      </c>
      <c r="R3983" t="str">
        <f>RIGHT(N3983,LEN(N3983)-FIND("/",N3983))</f>
        <v>restaurants</v>
      </c>
      <c r="S3983" s="10">
        <f>(((J3983/60)/60)/24)+DATE(1970,1,1)</f>
        <v>41928.015439814815</v>
      </c>
      <c r="T3983" s="10">
        <f>(((I3983/60)/60)/24)+DATE(1970,1,1)</f>
        <v>41958.057106481487</v>
      </c>
      <c r="U3983" s="5">
        <f>P3983/3304</f>
        <v>0</v>
      </c>
      <c r="V3983" s="5">
        <f>L3983/26457</f>
        <v>0</v>
      </c>
    </row>
    <row r="3984" spans="1:22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 s="6">
        <f>IF(E3984=0,0,E3984/L3984)</f>
        <v>0</v>
      </c>
      <c r="Q3984" t="str">
        <f>LEFT(N3984,FIND("/",N3984)-1)</f>
        <v>food</v>
      </c>
      <c r="R3984" t="str">
        <f>RIGHT(N3984,LEN(N3984)-FIND("/",N3984))</f>
        <v>restaurants</v>
      </c>
      <c r="S3984" s="10">
        <f>(((J3984/60)/60)/24)+DATE(1970,1,1)</f>
        <v>42047.05574074074</v>
      </c>
      <c r="T3984" s="10">
        <f>(((I3984/60)/60)/24)+DATE(1970,1,1)</f>
        <v>42077.014074074075</v>
      </c>
      <c r="U3984" s="5">
        <f>P3984/3304</f>
        <v>0</v>
      </c>
      <c r="V3984" s="5">
        <f>L3984/26457</f>
        <v>0</v>
      </c>
    </row>
    <row r="3985" spans="1:22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 s="6">
        <f>IF(E3985=0,0,E3985/L3985)</f>
        <v>0</v>
      </c>
      <c r="Q3985" t="str">
        <f>LEFT(N3985,FIND("/",N3985)-1)</f>
        <v>food</v>
      </c>
      <c r="R3985" t="str">
        <f>RIGHT(N3985,LEN(N3985)-FIND("/",N3985))</f>
        <v>restaurants</v>
      </c>
      <c r="S3985" s="10">
        <f>(((J3985/60)/60)/24)+DATE(1970,1,1)</f>
        <v>42105.072962962964</v>
      </c>
      <c r="T3985" s="10">
        <f>(((I3985/60)/60)/24)+DATE(1970,1,1)</f>
        <v>42135.072962962964</v>
      </c>
      <c r="U3985" s="5">
        <f>P3985/3304</f>
        <v>0</v>
      </c>
      <c r="V3985" s="5">
        <f>L3985/26457</f>
        <v>0</v>
      </c>
    </row>
    <row r="3986" spans="1:22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 s="6">
        <f>IF(E3986=0,0,E3986/L3986)</f>
        <v>0</v>
      </c>
      <c r="Q3986" t="str">
        <f>LEFT(N3986,FIND("/",N3986)-1)</f>
        <v>food</v>
      </c>
      <c r="R3986" t="str">
        <f>RIGHT(N3986,LEN(N3986)-FIND("/",N3986))</f>
        <v>restaurants</v>
      </c>
      <c r="S3986" s="10">
        <f>(((J3986/60)/60)/24)+DATE(1970,1,1)</f>
        <v>41835.951782407406</v>
      </c>
      <c r="T3986" s="10">
        <f>(((I3986/60)/60)/24)+DATE(1970,1,1)</f>
        <v>41865.951782407406</v>
      </c>
      <c r="U3986" s="5">
        <f>P3986/3304</f>
        <v>0</v>
      </c>
      <c r="V3986" s="5">
        <f>L3986/26457</f>
        <v>0</v>
      </c>
    </row>
    <row r="3987" spans="1:22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 s="6">
        <f>IF(E3987=0,0,E3987/L3987)</f>
        <v>0</v>
      </c>
      <c r="Q3987" t="str">
        <f>LEFT(N3987,FIND("/",N3987)-1)</f>
        <v>food</v>
      </c>
      <c r="R3987" t="str">
        <f>RIGHT(N3987,LEN(N3987)-FIND("/",N3987))</f>
        <v>restaurants</v>
      </c>
      <c r="S3987" s="10">
        <f>(((J3987/60)/60)/24)+DATE(1970,1,1)</f>
        <v>42371.446909722217</v>
      </c>
      <c r="T3987" s="10">
        <f>(((I3987/60)/60)/24)+DATE(1970,1,1)</f>
        <v>42401.446909722217</v>
      </c>
      <c r="U3987" s="5">
        <f>P3987/3304</f>
        <v>0</v>
      </c>
      <c r="V3987" s="5">
        <f>L3987/26457</f>
        <v>0</v>
      </c>
    </row>
    <row r="3988" spans="1:22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 s="6">
        <f>IF(E3988=0,0,E3988/L3988)</f>
        <v>0</v>
      </c>
      <c r="Q3988" t="str">
        <f>LEFT(N3988,FIND("/",N3988)-1)</f>
        <v>food</v>
      </c>
      <c r="R3988" t="str">
        <f>RIGHT(N3988,LEN(N3988)-FIND("/",N3988))</f>
        <v>restaurants</v>
      </c>
      <c r="S3988" s="10">
        <f>(((J3988/60)/60)/24)+DATE(1970,1,1)</f>
        <v>41971.876863425925</v>
      </c>
      <c r="T3988" s="10">
        <f>(((I3988/60)/60)/24)+DATE(1970,1,1)</f>
        <v>41986.876863425925</v>
      </c>
      <c r="U3988" s="5">
        <f>P3988/3304</f>
        <v>0</v>
      </c>
      <c r="V3988" s="5">
        <f>L3988/26457</f>
        <v>0</v>
      </c>
    </row>
    <row r="3989" spans="1:22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 s="6">
        <f>IF(E3989=0,0,E3989/L3989)</f>
        <v>0</v>
      </c>
      <c r="Q3989" t="str">
        <f>LEFT(N3989,FIND("/",N3989)-1)</f>
        <v>food</v>
      </c>
      <c r="R3989" t="str">
        <f>RIGHT(N3989,LEN(N3989)-FIND("/",N3989))</f>
        <v>restaurants</v>
      </c>
      <c r="S3989" s="10">
        <f>(((J3989/60)/60)/24)+DATE(1970,1,1)</f>
        <v>42732.00681712963</v>
      </c>
      <c r="T3989" s="10">
        <f>(((I3989/60)/60)/24)+DATE(1970,1,1)</f>
        <v>42792.00681712963</v>
      </c>
      <c r="U3989" s="5">
        <f>P3989/3304</f>
        <v>0</v>
      </c>
      <c r="V3989" s="5">
        <f>L3989/26457</f>
        <v>0</v>
      </c>
    </row>
    <row r="3990" spans="1:22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 s="6">
        <f>IF(E3990=0,0,E3990/L3990)</f>
        <v>0</v>
      </c>
      <c r="Q3990" t="str">
        <f>LEFT(N3990,FIND("/",N3990)-1)</f>
        <v>food</v>
      </c>
      <c r="R3990" t="str">
        <f>RIGHT(N3990,LEN(N3990)-FIND("/",N3990))</f>
        <v>restaurants</v>
      </c>
      <c r="S3990" s="10">
        <f>(((J3990/60)/60)/24)+DATE(1970,1,1)</f>
        <v>41942.653379629628</v>
      </c>
      <c r="T3990" s="10">
        <f>(((I3990/60)/60)/24)+DATE(1970,1,1)</f>
        <v>41972.6950462963</v>
      </c>
      <c r="U3990" s="5">
        <f>P3990/3304</f>
        <v>0</v>
      </c>
      <c r="V3990" s="5">
        <f>L3990/26457</f>
        <v>0</v>
      </c>
    </row>
    <row r="3991" spans="1:22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 s="6">
        <f>IF(E3991=0,0,E3991/L3991)</f>
        <v>0</v>
      </c>
      <c r="Q3991" t="str">
        <f>LEFT(N3991,FIND("/",N3991)-1)</f>
        <v>food</v>
      </c>
      <c r="R3991" t="str">
        <f>RIGHT(N3991,LEN(N3991)-FIND("/",N3991))</f>
        <v>restaurants</v>
      </c>
      <c r="S3991" s="10">
        <f>(((J3991/60)/60)/24)+DATE(1970,1,1)</f>
        <v>41926.680879629632</v>
      </c>
      <c r="T3991" s="10">
        <f>(((I3991/60)/60)/24)+DATE(1970,1,1)</f>
        <v>41956.722546296296</v>
      </c>
      <c r="U3991" s="5">
        <f>P3991/3304</f>
        <v>0</v>
      </c>
      <c r="V3991" s="5">
        <f>L3991/26457</f>
        <v>0</v>
      </c>
    </row>
    <row r="3992" spans="1:22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 s="6">
        <f>IF(E3992=0,0,E3992/L3992)</f>
        <v>0</v>
      </c>
      <c r="Q3992" t="str">
        <f>LEFT(N3992,FIND("/",N3992)-1)</f>
        <v>food</v>
      </c>
      <c r="R3992" t="str">
        <f>RIGHT(N3992,LEN(N3992)-FIND("/",N3992))</f>
        <v>restaurants</v>
      </c>
      <c r="S3992" s="10">
        <f>(((J3992/60)/60)/24)+DATE(1970,1,1)</f>
        <v>42612.600520833337</v>
      </c>
      <c r="T3992" s="10">
        <f>(((I3992/60)/60)/24)+DATE(1970,1,1)</f>
        <v>42658.806249999994</v>
      </c>
      <c r="U3992" s="5">
        <f>P3992/3304</f>
        <v>0</v>
      </c>
      <c r="V3992" s="5">
        <f>L3992/26457</f>
        <v>0</v>
      </c>
    </row>
    <row r="3993" spans="1:22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6">
        <f>IF(E3993=0,0,E3993/L3993)</f>
        <v>0</v>
      </c>
      <c r="Q3993" t="str">
        <f>LEFT(N3993,FIND("/",N3993)-1)</f>
        <v>food</v>
      </c>
      <c r="R3993" t="str">
        <f>RIGHT(N3993,LEN(N3993)-FIND("/",N3993))</f>
        <v>food trucks</v>
      </c>
      <c r="S3993" s="10">
        <f>(((J3993/60)/60)/24)+DATE(1970,1,1)</f>
        <v>42260.528807870374</v>
      </c>
      <c r="T3993" s="10">
        <f>(((I3993/60)/60)/24)+DATE(1970,1,1)</f>
        <v>42290.528807870374</v>
      </c>
      <c r="U3993" s="5">
        <f>P3993/3304</f>
        <v>0</v>
      </c>
      <c r="V3993" s="5">
        <f>L3993/26457</f>
        <v>0</v>
      </c>
    </row>
    <row r="3994" spans="1:22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6">
        <f>IF(E3994=0,0,E3994/L3994)</f>
        <v>0</v>
      </c>
      <c r="Q3994" t="str">
        <f>LEFT(N3994,FIND("/",N3994)-1)</f>
        <v>food</v>
      </c>
      <c r="R3994" t="str">
        <f>RIGHT(N3994,LEN(N3994)-FIND("/",N3994))</f>
        <v>food trucks</v>
      </c>
      <c r="S3994" s="10">
        <f>(((J3994/60)/60)/24)+DATE(1970,1,1)</f>
        <v>42155.139479166668</v>
      </c>
      <c r="T3994" s="10">
        <f>(((I3994/60)/60)/24)+DATE(1970,1,1)</f>
        <v>42215.139479166668</v>
      </c>
      <c r="U3994" s="5">
        <f>P3994/3304</f>
        <v>0</v>
      </c>
      <c r="V3994" s="5">
        <f>L3994/26457</f>
        <v>0</v>
      </c>
    </row>
    <row r="3995" spans="1:22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6">
        <f>IF(E3995=0,0,E3995/L3995)</f>
        <v>0</v>
      </c>
      <c r="Q3995" t="str">
        <f>LEFT(N3995,FIND("/",N3995)-1)</f>
        <v>food</v>
      </c>
      <c r="R3995" t="str">
        <f>RIGHT(N3995,LEN(N3995)-FIND("/",N3995))</f>
        <v>food trucks</v>
      </c>
      <c r="S3995" s="10">
        <f>(((J3995/60)/60)/24)+DATE(1970,1,1)</f>
        <v>41822.040497685186</v>
      </c>
      <c r="T3995" s="10">
        <f>(((I3995/60)/60)/24)+DATE(1970,1,1)</f>
        <v>41852.040497685186</v>
      </c>
      <c r="U3995" s="5">
        <f>P3995/3304</f>
        <v>0</v>
      </c>
      <c r="V3995" s="5">
        <f>L3995/26457</f>
        <v>0</v>
      </c>
    </row>
    <row r="3996" spans="1:22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>
        <f>IF(E3996=0,0,E3996/L3996)</f>
        <v>0</v>
      </c>
      <c r="Q3996" t="str">
        <f>LEFT(N3996,FIND("/",N3996)-1)</f>
        <v>food</v>
      </c>
      <c r="R3996" t="str">
        <f>RIGHT(N3996,LEN(N3996)-FIND("/",N3996))</f>
        <v>food trucks</v>
      </c>
      <c r="S3996" s="10">
        <f>(((J3996/60)/60)/24)+DATE(1970,1,1)</f>
        <v>41842.980879629627</v>
      </c>
      <c r="T3996" s="10">
        <f>(((I3996/60)/60)/24)+DATE(1970,1,1)</f>
        <v>41872.980879629627</v>
      </c>
      <c r="U3996" s="5">
        <f>P3996/3304</f>
        <v>0</v>
      </c>
      <c r="V3996" s="5">
        <f>L3996/26457</f>
        <v>0</v>
      </c>
    </row>
    <row r="3997" spans="1:22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 s="6">
        <f>IF(E3997=0,0,E3997/L3997)</f>
        <v>0</v>
      </c>
      <c r="Q3997" t="str">
        <f>LEFT(N3997,FIND("/",N3997)-1)</f>
        <v>food</v>
      </c>
      <c r="R3997" t="str">
        <f>RIGHT(N3997,LEN(N3997)-FIND("/",N3997))</f>
        <v>food trucks</v>
      </c>
      <c r="S3997" s="10">
        <f>(((J3997/60)/60)/24)+DATE(1970,1,1)</f>
        <v>42077.119409722218</v>
      </c>
      <c r="T3997" s="10">
        <f>(((I3997/60)/60)/24)+DATE(1970,1,1)</f>
        <v>42107.119409722218</v>
      </c>
      <c r="U3997" s="5">
        <f>P3997/3304</f>
        <v>0</v>
      </c>
      <c r="V3997" s="5">
        <f>L3997/26457</f>
        <v>0</v>
      </c>
    </row>
    <row r="3998" spans="1:22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 s="6">
        <f>IF(E3998=0,0,E3998/L3998)</f>
        <v>0</v>
      </c>
      <c r="Q3998" t="str">
        <f>LEFT(N3998,FIND("/",N3998)-1)</f>
        <v>food</v>
      </c>
      <c r="R3998" t="str">
        <f>RIGHT(N3998,LEN(N3998)-FIND("/",N3998))</f>
        <v>food trucks</v>
      </c>
      <c r="S3998" s="10">
        <f>(((J3998/60)/60)/24)+DATE(1970,1,1)</f>
        <v>41829.592002314814</v>
      </c>
      <c r="T3998" s="10">
        <f>(((I3998/60)/60)/24)+DATE(1970,1,1)</f>
        <v>41874.592002314814</v>
      </c>
      <c r="U3998" s="5">
        <f>P3998/3304</f>
        <v>0</v>
      </c>
      <c r="V3998" s="5">
        <f>L3998/26457</f>
        <v>0</v>
      </c>
    </row>
    <row r="3999" spans="1:22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 s="6">
        <f>IF(E3999=0,0,E3999/L3999)</f>
        <v>0</v>
      </c>
      <c r="Q3999" t="str">
        <f>LEFT(N3999,FIND("/",N3999)-1)</f>
        <v>food</v>
      </c>
      <c r="R3999" t="str">
        <f>RIGHT(N3999,LEN(N3999)-FIND("/",N3999))</f>
        <v>food trucks</v>
      </c>
      <c r="S3999" s="10">
        <f>(((J3999/60)/60)/24)+DATE(1970,1,1)</f>
        <v>42487.825752314813</v>
      </c>
      <c r="T3999" s="10">
        <f>(((I3999/60)/60)/24)+DATE(1970,1,1)</f>
        <v>42508.825752314813</v>
      </c>
      <c r="U3999" s="5">
        <f>P3999/3304</f>
        <v>0</v>
      </c>
      <c r="V3999" s="5">
        <f>L3999/26457</f>
        <v>0</v>
      </c>
    </row>
    <row r="4000" spans="1:22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 s="6">
        <f>IF(E4000=0,0,E4000/L4000)</f>
        <v>0</v>
      </c>
      <c r="Q4000" t="str">
        <f>LEFT(N4000,FIND("/",N4000)-1)</f>
        <v>food</v>
      </c>
      <c r="R4000" t="str">
        <f>RIGHT(N4000,LEN(N4000)-FIND("/",N4000))</f>
        <v>food trucks</v>
      </c>
      <c r="S4000" s="10">
        <f>(((J4000/60)/60)/24)+DATE(1970,1,1)</f>
        <v>41986.108726851846</v>
      </c>
      <c r="T4000" s="10">
        <f>(((I4000/60)/60)/24)+DATE(1970,1,1)</f>
        <v>42016.108726851846</v>
      </c>
      <c r="U4000" s="5">
        <f>P4000/3304</f>
        <v>0</v>
      </c>
      <c r="V4000" s="5">
        <f>L4000/26457</f>
        <v>0</v>
      </c>
    </row>
    <row r="4001" spans="1:22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 s="6">
        <f>IF(E4001=0,0,E4001/L4001)</f>
        <v>0</v>
      </c>
      <c r="Q4001" t="str">
        <f>LEFT(N4001,FIND("/",N4001)-1)</f>
        <v>food</v>
      </c>
      <c r="R4001" t="str">
        <f>RIGHT(N4001,LEN(N4001)-FIND("/",N4001))</f>
        <v>food trucks</v>
      </c>
      <c r="S4001" s="10">
        <f>(((J4001/60)/60)/24)+DATE(1970,1,1)</f>
        <v>42060.00980324074</v>
      </c>
      <c r="T4001" s="10">
        <f>(((I4001/60)/60)/24)+DATE(1970,1,1)</f>
        <v>42104.968136574069</v>
      </c>
      <c r="U4001" s="5">
        <f>P4001/3304</f>
        <v>0</v>
      </c>
      <c r="V4001" s="5">
        <f>L4001/26457</f>
        <v>0</v>
      </c>
    </row>
    <row r="4002" spans="1:22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6">
        <f>IF(E4002=0,0,E4002/L4002)</f>
        <v>0</v>
      </c>
      <c r="Q4002" t="str">
        <f>LEFT(N4002,FIND("/",N4002)-1)</f>
        <v>food</v>
      </c>
      <c r="R4002" t="str">
        <f>RIGHT(N4002,LEN(N4002)-FIND("/",N4002))</f>
        <v>food trucks</v>
      </c>
      <c r="S4002" s="10">
        <f>(((J4002/60)/60)/24)+DATE(1970,1,1)</f>
        <v>41830.820567129631</v>
      </c>
      <c r="T4002" s="10">
        <f>(((I4002/60)/60)/24)+DATE(1970,1,1)</f>
        <v>41855.820567129631</v>
      </c>
      <c r="U4002" s="5">
        <f>P4002/3304</f>
        <v>0</v>
      </c>
      <c r="V4002" s="5">
        <f>L4002/26457</f>
        <v>0</v>
      </c>
    </row>
    <row r="4003" spans="1:22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6">
        <f>IF(E4003=0,0,E4003/L4003)</f>
        <v>0</v>
      </c>
      <c r="Q4003" t="str">
        <f>LEFT(N4003,FIND("/",N4003)-1)</f>
        <v>food</v>
      </c>
      <c r="R4003" t="str">
        <f>RIGHT(N4003,LEN(N4003)-FIND("/",N4003))</f>
        <v>food trucks</v>
      </c>
      <c r="S4003" s="10">
        <f>(((J4003/60)/60)/24)+DATE(1970,1,1)</f>
        <v>42238.022905092599</v>
      </c>
      <c r="T4003" s="10">
        <f>(((I4003/60)/60)/24)+DATE(1970,1,1)</f>
        <v>42286.708333333328</v>
      </c>
      <c r="U4003" s="5">
        <f>P4003/3304</f>
        <v>0</v>
      </c>
      <c r="V4003" s="5">
        <f>L4003/26457</f>
        <v>0</v>
      </c>
    </row>
    <row r="4004" spans="1:22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6">
        <f>IF(E4004=0,0,E4004/L4004)</f>
        <v>0</v>
      </c>
      <c r="Q4004" t="str">
        <f>LEFT(N4004,FIND("/",N4004)-1)</f>
        <v>food</v>
      </c>
      <c r="R4004" t="str">
        <f>RIGHT(N4004,LEN(N4004)-FIND("/",N4004))</f>
        <v>food trucks</v>
      </c>
      <c r="S4004" s="10">
        <f>(((J4004/60)/60)/24)+DATE(1970,1,1)</f>
        <v>42140.173252314817</v>
      </c>
      <c r="T4004" s="10">
        <f>(((I4004/60)/60)/24)+DATE(1970,1,1)</f>
        <v>42170.173252314817</v>
      </c>
      <c r="U4004" s="5">
        <f>P4004/3304</f>
        <v>0</v>
      </c>
      <c r="V4004" s="5">
        <f>L4004/26457</f>
        <v>0</v>
      </c>
    </row>
    <row r="4005" spans="1:22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6">
        <f>IF(E4005=0,0,E4005/L4005)</f>
        <v>0</v>
      </c>
      <c r="Q4005" t="str">
        <f>LEFT(N4005,FIND("/",N4005)-1)</f>
        <v>food</v>
      </c>
      <c r="R4005" t="str">
        <f>RIGHT(N4005,LEN(N4005)-FIND("/",N4005))</f>
        <v>food trucks</v>
      </c>
      <c r="S4005" s="10">
        <f>(((J4005/60)/60)/24)+DATE(1970,1,1)</f>
        <v>42388.589085648149</v>
      </c>
      <c r="T4005" s="10">
        <f>(((I4005/60)/60)/24)+DATE(1970,1,1)</f>
        <v>42395.589085648149</v>
      </c>
      <c r="U4005" s="5">
        <f>P4005/3304</f>
        <v>0</v>
      </c>
      <c r="V4005" s="5">
        <f>L4005/26457</f>
        <v>0</v>
      </c>
    </row>
    <row r="4006" spans="1:22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6">
        <f>IF(E4006=0,0,E4006/L4006)</f>
        <v>0</v>
      </c>
      <c r="Q4006" t="str">
        <f>LEFT(N4006,FIND("/",N4006)-1)</f>
        <v>food</v>
      </c>
      <c r="R4006" t="str">
        <f>RIGHT(N4006,LEN(N4006)-FIND("/",N4006))</f>
        <v>food trucks</v>
      </c>
      <c r="S4006" s="10">
        <f>(((J4006/60)/60)/24)+DATE(1970,1,1)</f>
        <v>42089.84520833334</v>
      </c>
      <c r="T4006" s="10">
        <f>(((I4006/60)/60)/24)+DATE(1970,1,1)</f>
        <v>42119.84520833334</v>
      </c>
      <c r="U4006" s="5">
        <f>P4006/3304</f>
        <v>0</v>
      </c>
      <c r="V4006" s="5">
        <f>L4006/26457</f>
        <v>0</v>
      </c>
    </row>
    <row r="4007" spans="1:22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 s="6">
        <f>IF(E4007=0,0,E4007/L4007)</f>
        <v>0</v>
      </c>
      <c r="Q4007" t="str">
        <f>LEFT(N4007,FIND("/",N4007)-1)</f>
        <v>technology</v>
      </c>
      <c r="R4007" t="str">
        <f>RIGHT(N4007,LEN(N4007)-FIND("/",N4007))</f>
        <v>space exploration</v>
      </c>
      <c r="S4007" s="10">
        <f>(((J4007/60)/60)/24)+DATE(1970,1,1)</f>
        <v>42536.246620370366</v>
      </c>
      <c r="T4007" s="10">
        <f>(((I4007/60)/60)/24)+DATE(1970,1,1)</f>
        <v>42566.289583333331</v>
      </c>
      <c r="U4007" s="5">
        <f>P4007/3304</f>
        <v>0</v>
      </c>
      <c r="V4007" s="5">
        <f>L4007/26457</f>
        <v>0</v>
      </c>
    </row>
    <row r="4008" spans="1:22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6">
        <f>IF(E4008=0,0,E4008/L4008)</f>
        <v>0</v>
      </c>
      <c r="Q4008" t="str">
        <f>LEFT(N4008,FIND("/",N4008)-1)</f>
        <v>food</v>
      </c>
      <c r="R4008" t="str">
        <f>RIGHT(N4008,LEN(N4008)-FIND("/",N4008))</f>
        <v>food trucks</v>
      </c>
      <c r="S4008" s="10">
        <f>(((J4008/60)/60)/24)+DATE(1970,1,1)</f>
        <v>41892.974803240737</v>
      </c>
      <c r="T4008" s="10">
        <f>(((I4008/60)/60)/24)+DATE(1970,1,1)</f>
        <v>41912.974803240737</v>
      </c>
      <c r="U4008" s="5">
        <f>P4008/3304</f>
        <v>0</v>
      </c>
      <c r="V4008" s="5">
        <f>L4008/26457</f>
        <v>0</v>
      </c>
    </row>
    <row r="4009" spans="1:22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 s="6">
        <f>IF(E4009=0,0,E4009/L4009)</f>
        <v>0</v>
      </c>
      <c r="Q4009" t="str">
        <f>LEFT(N4009,FIND("/",N4009)-1)</f>
        <v>food</v>
      </c>
      <c r="R4009" t="str">
        <f>RIGHT(N4009,LEN(N4009)-FIND("/",N4009))</f>
        <v>food trucks</v>
      </c>
      <c r="S4009" s="10">
        <f>(((J4009/60)/60)/24)+DATE(1970,1,1)</f>
        <v>42154.64025462963</v>
      </c>
      <c r="T4009" s="10">
        <f>(((I4009/60)/60)/24)+DATE(1970,1,1)</f>
        <v>42184.64025462963</v>
      </c>
      <c r="U4009" s="5">
        <f>P4009/3304</f>
        <v>0</v>
      </c>
      <c r="V4009" s="5">
        <f>L4009/26457</f>
        <v>0</v>
      </c>
    </row>
    <row r="4010" spans="1:22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 s="6">
        <f>IF(E4010=0,0,E4010/L4010)</f>
        <v>0</v>
      </c>
      <c r="Q4010" t="str">
        <f>LEFT(N4010,FIND("/",N4010)-1)</f>
        <v>food</v>
      </c>
      <c r="R4010" t="str">
        <f>RIGHT(N4010,LEN(N4010)-FIND("/",N4010))</f>
        <v>food trucks</v>
      </c>
      <c r="S4010" s="10">
        <f>(((J4010/60)/60)/24)+DATE(1970,1,1)</f>
        <v>41829.896562499998</v>
      </c>
      <c r="T4010" s="10">
        <f>(((I4010/60)/60)/24)+DATE(1970,1,1)</f>
        <v>41859.896562499998</v>
      </c>
      <c r="U4010" s="5">
        <f>P4010/3304</f>
        <v>0</v>
      </c>
      <c r="V4010" s="5">
        <f>L4010/26457</f>
        <v>0</v>
      </c>
    </row>
    <row r="4011" spans="1:22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 s="6">
        <f>IF(E4011=0,0,E4011/L4011)</f>
        <v>0</v>
      </c>
      <c r="Q4011" t="str">
        <f>LEFT(N4011,FIND("/",N4011)-1)</f>
        <v>publishing</v>
      </c>
      <c r="R4011" t="str">
        <f>RIGHT(N4011,LEN(N4011)-FIND("/",N4011))</f>
        <v>children's books</v>
      </c>
      <c r="S4011" s="10">
        <f>(((J4011/60)/60)/24)+DATE(1970,1,1)</f>
        <v>42632.328784722224</v>
      </c>
      <c r="T4011" s="10">
        <f>(((I4011/60)/60)/24)+DATE(1970,1,1)</f>
        <v>42662.328784722224</v>
      </c>
      <c r="U4011" s="5">
        <f>P4011/3304</f>
        <v>0</v>
      </c>
      <c r="V4011" s="5">
        <f>L4011/26457</f>
        <v>0</v>
      </c>
    </row>
    <row r="4012" spans="1:22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 s="6">
        <f>IF(E4012=0,0,E4012/L4012)</f>
        <v>0</v>
      </c>
      <c r="Q4012" t="str">
        <f>LEFT(N4012,FIND("/",N4012)-1)</f>
        <v>publishing</v>
      </c>
      <c r="R4012" t="str">
        <f>RIGHT(N4012,LEN(N4012)-FIND("/",N4012))</f>
        <v>children's books</v>
      </c>
      <c r="S4012" s="10">
        <f>(((J4012/60)/60)/24)+DATE(1970,1,1)</f>
        <v>41078.899826388886</v>
      </c>
      <c r="T4012" s="10">
        <f>(((I4012/60)/60)/24)+DATE(1970,1,1)</f>
        <v>41090.833333333336</v>
      </c>
      <c r="U4012" s="5">
        <f>P4012/3304</f>
        <v>0</v>
      </c>
      <c r="V4012" s="5">
        <f>L4012/26457</f>
        <v>0</v>
      </c>
    </row>
    <row r="4013" spans="1:22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 s="6">
        <f>IF(E4013=0,0,E4013/L4013)</f>
        <v>0</v>
      </c>
      <c r="Q4013" t="str">
        <f>LEFT(N4013,FIND("/",N4013)-1)</f>
        <v>publishing</v>
      </c>
      <c r="R4013" t="str">
        <f>RIGHT(N4013,LEN(N4013)-FIND("/",N4013))</f>
        <v>children's books</v>
      </c>
      <c r="S4013" s="10">
        <f>(((J4013/60)/60)/24)+DATE(1970,1,1)</f>
        <v>41747.887060185189</v>
      </c>
      <c r="T4013" s="10">
        <f>(((I4013/60)/60)/24)+DATE(1970,1,1)</f>
        <v>41807.887060185189</v>
      </c>
      <c r="U4013" s="5">
        <f>P4013/3304</f>
        <v>0</v>
      </c>
      <c r="V4013" s="5">
        <f>L4013/26457</f>
        <v>0</v>
      </c>
    </row>
    <row r="4014" spans="1:22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 s="6">
        <f>IF(E4014=0,0,E4014/L4014)</f>
        <v>0</v>
      </c>
      <c r="Q4014" t="str">
        <f>LEFT(N4014,FIND("/",N4014)-1)</f>
        <v>publishing</v>
      </c>
      <c r="R4014" t="str">
        <f>RIGHT(N4014,LEN(N4014)-FIND("/",N4014))</f>
        <v>children's books</v>
      </c>
      <c r="S4014" s="10">
        <f>(((J4014/60)/60)/24)+DATE(1970,1,1)</f>
        <v>41863.636006944449</v>
      </c>
      <c r="T4014" s="10">
        <f>(((I4014/60)/60)/24)+DATE(1970,1,1)</f>
        <v>41893.636006944449</v>
      </c>
      <c r="U4014" s="5">
        <f>P4014/3304</f>
        <v>0</v>
      </c>
      <c r="V4014" s="5">
        <f>L4014/26457</f>
        <v>0</v>
      </c>
    </row>
    <row r="4015" spans="1:22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 s="6">
        <f>IF(E4015=0,0,E4015/L4015)</f>
        <v>0</v>
      </c>
      <c r="Q4015" t="str">
        <f>LEFT(N4015,FIND("/",N4015)-1)</f>
        <v>publishing</v>
      </c>
      <c r="R4015" t="str">
        <f>RIGHT(N4015,LEN(N4015)-FIND("/",N4015))</f>
        <v>children's books</v>
      </c>
      <c r="S4015" s="10">
        <f>(((J4015/60)/60)/24)+DATE(1970,1,1)</f>
        <v>41415.461319444446</v>
      </c>
      <c r="T4015" s="10">
        <f>(((I4015/60)/60)/24)+DATE(1970,1,1)</f>
        <v>41445.461319444446</v>
      </c>
      <c r="U4015" s="5">
        <f>P4015/3304</f>
        <v>0</v>
      </c>
      <c r="V4015" s="5">
        <f>L4015/26457</f>
        <v>0</v>
      </c>
    </row>
    <row r="4016" spans="1:22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 s="6">
        <f>IF(E4016=0,0,E4016/L4016)</f>
        <v>0</v>
      </c>
      <c r="Q4016" t="str">
        <f>LEFT(N4016,FIND("/",N4016)-1)</f>
        <v>publishing</v>
      </c>
      <c r="R4016" t="str">
        <f>RIGHT(N4016,LEN(N4016)-FIND("/",N4016))</f>
        <v>children's books</v>
      </c>
      <c r="S4016" s="10">
        <f>(((J4016/60)/60)/24)+DATE(1970,1,1)</f>
        <v>41194.579027777778</v>
      </c>
      <c r="T4016" s="10">
        <f>(((I4016/60)/60)/24)+DATE(1970,1,1)</f>
        <v>41210.579027777778</v>
      </c>
      <c r="U4016" s="5">
        <f>P4016/3304</f>
        <v>0</v>
      </c>
      <c r="V4016" s="5">
        <f>L4016/26457</f>
        <v>0</v>
      </c>
    </row>
    <row r="4017" spans="1:22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 s="6">
        <f>IF(E4017=0,0,E4017/L4017)</f>
        <v>0</v>
      </c>
      <c r="Q4017" t="str">
        <f>LEFT(N4017,FIND("/",N4017)-1)</f>
        <v>publishing</v>
      </c>
      <c r="R4017" t="str">
        <f>RIGHT(N4017,LEN(N4017)-FIND("/",N4017))</f>
        <v>children's books</v>
      </c>
      <c r="S4017" s="10">
        <f>(((J4017/60)/60)/24)+DATE(1970,1,1)</f>
        <v>41257.531712962962</v>
      </c>
      <c r="T4017" s="10">
        <f>(((I4017/60)/60)/24)+DATE(1970,1,1)</f>
        <v>41306.708333333336</v>
      </c>
      <c r="U4017" s="5">
        <f>P4017/3304</f>
        <v>0</v>
      </c>
      <c r="V4017" s="5">
        <f>L4017/26457</f>
        <v>0</v>
      </c>
    </row>
    <row r="4018" spans="1:22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 s="6">
        <f>IF(E4018=0,0,E4018/L4018)</f>
        <v>0</v>
      </c>
      <c r="Q4018" t="str">
        <f>LEFT(N4018,FIND("/",N4018)-1)</f>
        <v>publishing</v>
      </c>
      <c r="R4018" t="str">
        <f>RIGHT(N4018,LEN(N4018)-FIND("/",N4018))</f>
        <v>children's books</v>
      </c>
      <c r="S4018" s="10">
        <f>(((J4018/60)/60)/24)+DATE(1970,1,1)</f>
        <v>41537.869143518517</v>
      </c>
      <c r="T4018" s="10">
        <f>(((I4018/60)/60)/24)+DATE(1970,1,1)</f>
        <v>41552.869143518517</v>
      </c>
      <c r="U4018" s="5">
        <f>P4018/3304</f>
        <v>0</v>
      </c>
      <c r="V4018" s="5">
        <f>L4018/26457</f>
        <v>0</v>
      </c>
    </row>
    <row r="4019" spans="1:22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 s="6">
        <f>IF(E4019=0,0,E4019/L4019)</f>
        <v>0</v>
      </c>
      <c r="Q4019" t="str">
        <f>LEFT(N4019,FIND("/",N4019)-1)</f>
        <v>publishing</v>
      </c>
      <c r="R4019" t="str">
        <f>RIGHT(N4019,LEN(N4019)-FIND("/",N4019))</f>
        <v>children's books</v>
      </c>
      <c r="S4019" s="10">
        <f>(((J4019/60)/60)/24)+DATE(1970,1,1)</f>
        <v>42774.447777777779</v>
      </c>
      <c r="T4019" s="10">
        <f>(((I4019/60)/60)/24)+DATE(1970,1,1)</f>
        <v>42804.447777777779</v>
      </c>
      <c r="U4019" s="5">
        <f>P4019/3304</f>
        <v>0</v>
      </c>
      <c r="V4019" s="5">
        <f>L4019/26457</f>
        <v>0</v>
      </c>
    </row>
    <row r="4020" spans="1:22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 s="6">
        <f>IF(E4020=0,0,E4020/L4020)</f>
        <v>0</v>
      </c>
      <c r="Q4020" t="str">
        <f>LEFT(N4020,FIND("/",N4020)-1)</f>
        <v>theater</v>
      </c>
      <c r="R4020" t="str">
        <f>RIGHT(N4020,LEN(N4020)-FIND("/",N4020))</f>
        <v>plays</v>
      </c>
      <c r="S4020" s="10">
        <f>(((J4020/60)/60)/24)+DATE(1970,1,1)</f>
        <v>41784.952488425923</v>
      </c>
      <c r="T4020" s="10">
        <f>(((I4020/60)/60)/24)+DATE(1970,1,1)</f>
        <v>41811.458333333336</v>
      </c>
      <c r="U4020" s="5">
        <f>P4020/3304</f>
        <v>0</v>
      </c>
      <c r="V4020" s="5">
        <f>L4020/26457</f>
        <v>0</v>
      </c>
    </row>
    <row r="4021" spans="1:22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 s="6">
        <f>IF(E4021=0,0,E4021/L4021)</f>
        <v>0</v>
      </c>
      <c r="Q4021" t="str">
        <f>LEFT(N4021,FIND("/",N4021)-1)</f>
        <v>theater</v>
      </c>
      <c r="R4021" t="str">
        <f>RIGHT(N4021,LEN(N4021)-FIND("/",N4021))</f>
        <v>plays</v>
      </c>
      <c r="S4021" s="10">
        <f>(((J4021/60)/60)/24)+DATE(1970,1,1)</f>
        <v>42492.737847222219</v>
      </c>
      <c r="T4021" s="10">
        <f>(((I4021/60)/60)/24)+DATE(1970,1,1)</f>
        <v>42534.166666666672</v>
      </c>
      <c r="U4021" s="5">
        <f>P4021/3304</f>
        <v>0</v>
      </c>
      <c r="V4021" s="5">
        <f>L4021/26457</f>
        <v>0</v>
      </c>
    </row>
    <row r="4022" spans="1:22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 s="6">
        <f>IF(E4022=0,0,E4022/L4022)</f>
        <v>0</v>
      </c>
      <c r="Q4022" t="str">
        <f>LEFT(N4022,FIND("/",N4022)-1)</f>
        <v>theater</v>
      </c>
      <c r="R4022" t="str">
        <f>RIGHT(N4022,LEN(N4022)-FIND("/",N4022))</f>
        <v>plays</v>
      </c>
      <c r="S4022" s="10">
        <f>(((J4022/60)/60)/24)+DATE(1970,1,1)</f>
        <v>42108.692060185189</v>
      </c>
      <c r="T4022" s="10">
        <f>(((I4022/60)/60)/24)+DATE(1970,1,1)</f>
        <v>42153.692060185189</v>
      </c>
      <c r="U4022" s="5">
        <f>P4022/3304</f>
        <v>0</v>
      </c>
      <c r="V4022" s="5">
        <f>L4022/26457</f>
        <v>0</v>
      </c>
    </row>
    <row r="4023" spans="1:22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 s="6">
        <f>IF(E4023=0,0,E4023/L4023)</f>
        <v>0</v>
      </c>
      <c r="Q4023" t="str">
        <f>LEFT(N4023,FIND("/",N4023)-1)</f>
        <v>theater</v>
      </c>
      <c r="R4023" t="str">
        <f>RIGHT(N4023,LEN(N4023)-FIND("/",N4023))</f>
        <v>plays</v>
      </c>
      <c r="S4023" s="10">
        <f>(((J4023/60)/60)/24)+DATE(1970,1,1)</f>
        <v>42453.806307870371</v>
      </c>
      <c r="T4023" s="10">
        <f>(((I4023/60)/60)/24)+DATE(1970,1,1)</f>
        <v>42513.806307870371</v>
      </c>
      <c r="U4023" s="5">
        <f>P4023/3304</f>
        <v>0</v>
      </c>
      <c r="V4023" s="5">
        <f>L4023/26457</f>
        <v>0</v>
      </c>
    </row>
    <row r="4024" spans="1:22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 s="6">
        <f>IF(E4024=0,0,E4024/L4024)</f>
        <v>0</v>
      </c>
      <c r="Q4024" t="str">
        <f>LEFT(N4024,FIND("/",N4024)-1)</f>
        <v>theater</v>
      </c>
      <c r="R4024" t="str">
        <f>RIGHT(N4024,LEN(N4024)-FIND("/",N4024))</f>
        <v>plays</v>
      </c>
      <c r="S4024" s="10">
        <f>(((J4024/60)/60)/24)+DATE(1970,1,1)</f>
        <v>42390.002650462964</v>
      </c>
      <c r="T4024" s="10">
        <f>(((I4024/60)/60)/24)+DATE(1970,1,1)</f>
        <v>42398.970138888893</v>
      </c>
      <c r="U4024" s="5">
        <f>P4024/3304</f>
        <v>0</v>
      </c>
      <c r="V4024" s="5">
        <f>L4024/26457</f>
        <v>0</v>
      </c>
    </row>
    <row r="4025" spans="1:22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>IF(E4025=0,0,E4025/L4025)</f>
        <v>0</v>
      </c>
      <c r="Q4025" t="str">
        <f>LEFT(N4025,FIND("/",N4025)-1)</f>
        <v>theater</v>
      </c>
      <c r="R4025" t="str">
        <f>RIGHT(N4025,LEN(N4025)-FIND("/",N4025))</f>
        <v>plays</v>
      </c>
      <c r="S4025" s="10">
        <f>(((J4025/60)/60)/24)+DATE(1970,1,1)</f>
        <v>41836.190937499996</v>
      </c>
      <c r="T4025" s="10">
        <f>(((I4025/60)/60)/24)+DATE(1970,1,1)</f>
        <v>41896.190937499996</v>
      </c>
      <c r="U4025" s="5">
        <f>P4025/3304</f>
        <v>0</v>
      </c>
      <c r="V4025" s="5">
        <f>L4025/26457</f>
        <v>0</v>
      </c>
    </row>
    <row r="4026" spans="1:22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 s="6">
        <f>IF(E4026=0,0,E4026/L4026)</f>
        <v>0</v>
      </c>
      <c r="Q4026" t="str">
        <f>LEFT(N4026,FIND("/",N4026)-1)</f>
        <v>theater</v>
      </c>
      <c r="R4026" t="str">
        <f>RIGHT(N4026,LEN(N4026)-FIND("/",N4026))</f>
        <v>plays</v>
      </c>
      <c r="S4026" s="10">
        <f>(((J4026/60)/60)/24)+DATE(1970,1,1)</f>
        <v>41954.545081018514</v>
      </c>
      <c r="T4026" s="10">
        <f>(((I4026/60)/60)/24)+DATE(1970,1,1)</f>
        <v>41978.477777777778</v>
      </c>
      <c r="U4026" s="5">
        <f>P4026/3304</f>
        <v>0</v>
      </c>
      <c r="V4026" s="5">
        <f>L4026/26457</f>
        <v>0</v>
      </c>
    </row>
    <row r="4027" spans="1:22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 s="6">
        <f>IF(E4027=0,0,E4027/L4027)</f>
        <v>0</v>
      </c>
      <c r="Q4027" t="str">
        <f>LEFT(N4027,FIND("/",N4027)-1)</f>
        <v>theater</v>
      </c>
      <c r="R4027" t="str">
        <f>RIGHT(N4027,LEN(N4027)-FIND("/",N4027))</f>
        <v>plays</v>
      </c>
      <c r="S4027" s="10">
        <f>(((J4027/60)/60)/24)+DATE(1970,1,1)</f>
        <v>41950.114108796297</v>
      </c>
      <c r="T4027" s="10">
        <f>(((I4027/60)/60)/24)+DATE(1970,1,1)</f>
        <v>42010.114108796297</v>
      </c>
      <c r="U4027" s="5">
        <f>P4027/3304</f>
        <v>0</v>
      </c>
      <c r="V4027" s="5">
        <f>L4027/26457</f>
        <v>0</v>
      </c>
    </row>
    <row r="4028" spans="1:22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>IF(E4028=0,0,E4028/L4028)</f>
        <v>0</v>
      </c>
      <c r="Q4028" t="str">
        <f>LEFT(N4028,FIND("/",N4028)-1)</f>
        <v>theater</v>
      </c>
      <c r="R4028" t="str">
        <f>RIGHT(N4028,LEN(N4028)-FIND("/",N4028))</f>
        <v>plays</v>
      </c>
      <c r="S4028" s="10">
        <f>(((J4028/60)/60)/24)+DATE(1970,1,1)</f>
        <v>42115.11618055556</v>
      </c>
      <c r="T4028" s="10">
        <f>(((I4028/60)/60)/24)+DATE(1970,1,1)</f>
        <v>42175.11618055556</v>
      </c>
      <c r="U4028" s="5">
        <f>P4028/3304</f>
        <v>0</v>
      </c>
      <c r="V4028" s="5">
        <f>L4028/26457</f>
        <v>0</v>
      </c>
    </row>
    <row r="4029" spans="1:22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6">
        <f>IF(E4029=0,0,E4029/L4029)</f>
        <v>0</v>
      </c>
      <c r="Q4029" t="str">
        <f>LEFT(N4029,FIND("/",N4029)-1)</f>
        <v>theater</v>
      </c>
      <c r="R4029" t="str">
        <f>RIGHT(N4029,LEN(N4029)-FIND("/",N4029))</f>
        <v>plays</v>
      </c>
      <c r="S4029" s="10">
        <f>(((J4029/60)/60)/24)+DATE(1970,1,1)</f>
        <v>42171.743969907402</v>
      </c>
      <c r="T4029" s="10">
        <f>(((I4029/60)/60)/24)+DATE(1970,1,1)</f>
        <v>42201.743969907402</v>
      </c>
      <c r="U4029" s="5">
        <f>P4029/3304</f>
        <v>0</v>
      </c>
      <c r="V4029" s="5">
        <f>L4029/26457</f>
        <v>0</v>
      </c>
    </row>
    <row r="4030" spans="1:22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 s="6">
        <f>IF(E4030=0,0,E4030/L4030)</f>
        <v>0</v>
      </c>
      <c r="Q4030" t="str">
        <f>LEFT(N4030,FIND("/",N4030)-1)</f>
        <v>theater</v>
      </c>
      <c r="R4030" t="str">
        <f>RIGHT(N4030,LEN(N4030)-FIND("/",N4030))</f>
        <v>plays</v>
      </c>
      <c r="S4030" s="10">
        <f>(((J4030/60)/60)/24)+DATE(1970,1,1)</f>
        <v>41916.597638888888</v>
      </c>
      <c r="T4030" s="10">
        <f>(((I4030/60)/60)/24)+DATE(1970,1,1)</f>
        <v>41976.639305555553</v>
      </c>
      <c r="U4030" s="5">
        <f>P4030/3304</f>
        <v>0</v>
      </c>
      <c r="V4030" s="5">
        <f>L4030/26457</f>
        <v>0</v>
      </c>
    </row>
    <row r="4031" spans="1:22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>IF(E4031=0,0,E4031/L4031)</f>
        <v>0</v>
      </c>
      <c r="Q4031" t="str">
        <f>LEFT(N4031,FIND("/",N4031)-1)</f>
        <v>theater</v>
      </c>
      <c r="R4031" t="str">
        <f>RIGHT(N4031,LEN(N4031)-FIND("/",N4031))</f>
        <v>plays</v>
      </c>
      <c r="S4031" s="10">
        <f>(((J4031/60)/60)/24)+DATE(1970,1,1)</f>
        <v>41922.535185185188</v>
      </c>
      <c r="T4031" s="10">
        <f>(((I4031/60)/60)/24)+DATE(1970,1,1)</f>
        <v>41930.207638888889</v>
      </c>
      <c r="U4031" s="5">
        <f>P4031/3304</f>
        <v>0</v>
      </c>
      <c r="V4031" s="5">
        <f>L4031/26457</f>
        <v>0</v>
      </c>
    </row>
    <row r="4032" spans="1:22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 s="6">
        <f>IF(E4032=0,0,E4032/L4032)</f>
        <v>0</v>
      </c>
      <c r="Q4032" t="str">
        <f>LEFT(N4032,FIND("/",N4032)-1)</f>
        <v>theater</v>
      </c>
      <c r="R4032" t="str">
        <f>RIGHT(N4032,LEN(N4032)-FIND("/",N4032))</f>
        <v>plays</v>
      </c>
      <c r="S4032" s="10">
        <f>(((J4032/60)/60)/24)+DATE(1970,1,1)</f>
        <v>42037.986284722225</v>
      </c>
      <c r="T4032" s="10">
        <f>(((I4032/60)/60)/24)+DATE(1970,1,1)</f>
        <v>42097.944618055553</v>
      </c>
      <c r="U4032" s="5">
        <f>P4032/3304</f>
        <v>0</v>
      </c>
      <c r="V4032" s="5">
        <f>L4032/26457</f>
        <v>0</v>
      </c>
    </row>
    <row r="4033" spans="1:22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>IF(E4033=0,0,E4033/L4033)</f>
        <v>0</v>
      </c>
      <c r="Q4033" t="str">
        <f>LEFT(N4033,FIND("/",N4033)-1)</f>
        <v>theater</v>
      </c>
      <c r="R4033" t="str">
        <f>RIGHT(N4033,LEN(N4033)-FIND("/",N4033))</f>
        <v>plays</v>
      </c>
      <c r="S4033" s="10">
        <f>(((J4033/60)/60)/24)+DATE(1970,1,1)</f>
        <v>42515.078217592592</v>
      </c>
      <c r="T4033" s="10">
        <f>(((I4033/60)/60)/24)+DATE(1970,1,1)</f>
        <v>42575.078217592592</v>
      </c>
      <c r="U4033" s="5">
        <f>P4033/3304</f>
        <v>0</v>
      </c>
      <c r="V4033" s="5">
        <f>L4033/26457</f>
        <v>0</v>
      </c>
    </row>
    <row r="4034" spans="1:22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s="6">
        <f>IF(E4034=0,0,E4034/L4034)</f>
        <v>0</v>
      </c>
      <c r="Q4034" t="str">
        <f>LEFT(N4034,FIND("/",N4034)-1)</f>
        <v>theater</v>
      </c>
      <c r="R4034" t="str">
        <f>RIGHT(N4034,LEN(N4034)-FIND("/",N4034))</f>
        <v>spaces</v>
      </c>
      <c r="S4034" s="10">
        <f>(((J4034/60)/60)/24)+DATE(1970,1,1)</f>
        <v>42077.129398148143</v>
      </c>
      <c r="T4034" s="10">
        <f>(((I4034/60)/60)/24)+DATE(1970,1,1)</f>
        <v>42107.129398148143</v>
      </c>
      <c r="U4034" s="5">
        <f>P4034/3304</f>
        <v>0</v>
      </c>
      <c r="V4034" s="5">
        <f>L4034/26457</f>
        <v>0</v>
      </c>
    </row>
    <row r="4035" spans="1:22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 s="6">
        <f>IF(E4035=0,0,E4035/L4035)</f>
        <v>0</v>
      </c>
      <c r="Q4035" t="str">
        <f>LEFT(N4035,FIND("/",N4035)-1)</f>
        <v>theater</v>
      </c>
      <c r="R4035" t="str">
        <f>RIGHT(N4035,LEN(N4035)-FIND("/",N4035))</f>
        <v>spaces</v>
      </c>
      <c r="S4035" s="10">
        <f>(((J4035/60)/60)/24)+DATE(1970,1,1)</f>
        <v>42118.139583333337</v>
      </c>
      <c r="T4035" s="10">
        <f>(((I4035/60)/60)/24)+DATE(1970,1,1)</f>
        <v>42148.139583333337</v>
      </c>
      <c r="U4035" s="5">
        <f>P4035/3304</f>
        <v>0</v>
      </c>
      <c r="V4035" s="5">
        <f>L4035/26457</f>
        <v>0</v>
      </c>
    </row>
    <row r="4036" spans="1:22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6">
        <f>IF(E4036=0,0,E4036/L4036)</f>
        <v>0</v>
      </c>
      <c r="Q4036" t="str">
        <f>LEFT(N4036,FIND("/",N4036)-1)</f>
        <v>theater</v>
      </c>
      <c r="R4036" t="str">
        <f>RIGHT(N4036,LEN(N4036)-FIND("/",N4036))</f>
        <v>spaces</v>
      </c>
      <c r="S4036" s="10">
        <f>(((J4036/60)/60)/24)+DATE(1970,1,1)</f>
        <v>42362.36518518519</v>
      </c>
      <c r="T4036" s="10">
        <f>(((I4036/60)/60)/24)+DATE(1970,1,1)</f>
        <v>42392.36518518519</v>
      </c>
      <c r="U4036" s="5">
        <f>P4036/3304</f>
        <v>0</v>
      </c>
      <c r="V4036" s="5">
        <f>L4036/26457</f>
        <v>0</v>
      </c>
    </row>
    <row r="4037" spans="1:22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6">
        <f>IF(E4037=0,0,E4037/L4037)</f>
        <v>0</v>
      </c>
      <c r="Q4037" t="str">
        <f>LEFT(N4037,FIND("/",N4037)-1)</f>
        <v>theater</v>
      </c>
      <c r="R4037" t="str">
        <f>RIGHT(N4037,LEN(N4037)-FIND("/",N4037))</f>
        <v>spaces</v>
      </c>
      <c r="S4037" s="10">
        <f>(((J4037/60)/60)/24)+DATE(1970,1,1)</f>
        <v>42790.583368055552</v>
      </c>
      <c r="T4037" s="10">
        <f>(((I4037/60)/60)/24)+DATE(1970,1,1)</f>
        <v>42810.541701388895</v>
      </c>
      <c r="U4037" s="5">
        <f>P4037/3304</f>
        <v>0</v>
      </c>
      <c r="V4037" s="5">
        <f>L4037/26457</f>
        <v>0</v>
      </c>
    </row>
    <row r="4038" spans="1:22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6">
        <f>IF(E4038=0,0,E4038/L4038)</f>
        <v>0</v>
      </c>
      <c r="Q4038" t="str">
        <f>LEFT(N4038,FIND("/",N4038)-1)</f>
        <v>theater</v>
      </c>
      <c r="R4038" t="str">
        <f>RIGHT(N4038,LEN(N4038)-FIND("/",N4038))</f>
        <v>spaces</v>
      </c>
      <c r="S4038" s="10">
        <f>(((J4038/60)/60)/24)+DATE(1970,1,1)</f>
        <v>42438.779131944444</v>
      </c>
      <c r="T4038" s="10">
        <f>(((I4038/60)/60)/24)+DATE(1970,1,1)</f>
        <v>42498.73746527778</v>
      </c>
      <c r="U4038" s="5">
        <f>P4038/3304</f>
        <v>0</v>
      </c>
      <c r="V4038" s="5">
        <f>L4038/26457</f>
        <v>0</v>
      </c>
    </row>
    <row r="4039" spans="1:22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 s="6">
        <f>IF(E4039=0,0,E4039/L4039)</f>
        <v>0</v>
      </c>
      <c r="Q4039" t="str">
        <f>LEFT(N4039,FIND("/",N4039)-1)</f>
        <v>theater</v>
      </c>
      <c r="R4039" t="str">
        <f>RIGHT(N4039,LEN(N4039)-FIND("/",N4039))</f>
        <v>spaces</v>
      </c>
      <c r="S4039" s="10">
        <f>(((J4039/60)/60)/24)+DATE(1970,1,1)</f>
        <v>42498.008391203708</v>
      </c>
      <c r="T4039" s="10">
        <f>(((I4039/60)/60)/24)+DATE(1970,1,1)</f>
        <v>42528.008391203708</v>
      </c>
      <c r="U4039" s="5">
        <f>P4039/3304</f>
        <v>0</v>
      </c>
      <c r="V4039" s="5">
        <f>L4039/26457</f>
        <v>0</v>
      </c>
    </row>
    <row r="4040" spans="1:22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s="6">
        <f>IF(E4040=0,0,E4040/L4040)</f>
        <v>0</v>
      </c>
      <c r="Q4040" t="str">
        <f>LEFT(N4040,FIND("/",N4040)-1)</f>
        <v>theater</v>
      </c>
      <c r="R4040" t="str">
        <f>RIGHT(N4040,LEN(N4040)-FIND("/",N4040))</f>
        <v>spaces</v>
      </c>
      <c r="S4040" s="10">
        <f>(((J4040/60)/60)/24)+DATE(1970,1,1)</f>
        <v>41863.757210648146</v>
      </c>
      <c r="T4040" s="10">
        <f>(((I4040/60)/60)/24)+DATE(1970,1,1)</f>
        <v>41893.757210648146</v>
      </c>
      <c r="U4040" s="5">
        <f>P4040/3304</f>
        <v>0</v>
      </c>
      <c r="V4040" s="5">
        <f>L4040/26457</f>
        <v>0</v>
      </c>
    </row>
    <row r="4041" spans="1:22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 s="6">
        <f>IF(E4041=0,0,E4041/L4041)</f>
        <v>0</v>
      </c>
      <c r="Q4041" t="str">
        <f>LEFT(N4041,FIND("/",N4041)-1)</f>
        <v>theater</v>
      </c>
      <c r="R4041" t="str">
        <f>RIGHT(N4041,LEN(N4041)-FIND("/",N4041))</f>
        <v>spaces</v>
      </c>
      <c r="S4041" s="10">
        <f>(((J4041/60)/60)/24)+DATE(1970,1,1)</f>
        <v>42027.832800925928</v>
      </c>
      <c r="T4041" s="10">
        <f>(((I4041/60)/60)/24)+DATE(1970,1,1)</f>
        <v>42065.044444444444</v>
      </c>
      <c r="U4041" s="5">
        <f>P4041/3304</f>
        <v>0</v>
      </c>
      <c r="V4041" s="5">
        <f>L4041/26457</f>
        <v>0</v>
      </c>
    </row>
    <row r="4042" spans="1:22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s="6">
        <f>IF(E4042=0,0,E4042/L4042)</f>
        <v>0</v>
      </c>
      <c r="Q4042" t="str">
        <f>LEFT(N4042,FIND("/",N4042)-1)</f>
        <v>theater</v>
      </c>
      <c r="R4042" t="str">
        <f>RIGHT(N4042,LEN(N4042)-FIND("/",N4042))</f>
        <v>spaces</v>
      </c>
      <c r="S4042" s="10">
        <f>(((J4042/60)/60)/24)+DATE(1970,1,1)</f>
        <v>41851.636388888888</v>
      </c>
      <c r="T4042" s="10">
        <f>(((I4042/60)/60)/24)+DATE(1970,1,1)</f>
        <v>41911.636388888888</v>
      </c>
      <c r="U4042" s="5">
        <f>P4042/3304</f>
        <v>0</v>
      </c>
      <c r="V4042" s="5">
        <f>L4042/26457</f>
        <v>0</v>
      </c>
    </row>
    <row r="4043" spans="1:22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6">
        <f>IF(E4043=0,0,E4043/L4043)</f>
        <v>0</v>
      </c>
      <c r="Q4043" t="str">
        <f>LEFT(N4043,FIND("/",N4043)-1)</f>
        <v>theater</v>
      </c>
      <c r="R4043" t="str">
        <f>RIGHT(N4043,LEN(N4043)-FIND("/",N4043))</f>
        <v>spaces</v>
      </c>
      <c r="S4043" s="10">
        <f>(((J4043/60)/60)/24)+DATE(1970,1,1)</f>
        <v>42433.650590277779</v>
      </c>
      <c r="T4043" s="10">
        <f>(((I4043/60)/60)/24)+DATE(1970,1,1)</f>
        <v>42463.608923611115</v>
      </c>
      <c r="U4043" s="5">
        <f>P4043/3304</f>
        <v>0</v>
      </c>
      <c r="V4043" s="5">
        <f>L4043/26457</f>
        <v>0</v>
      </c>
    </row>
    <row r="4044" spans="1:22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s="6">
        <f>IF(E4044=0,0,E4044/L4044)</f>
        <v>0</v>
      </c>
      <c r="Q4044" t="str">
        <f>LEFT(N4044,FIND("/",N4044)-1)</f>
        <v>theater</v>
      </c>
      <c r="R4044" t="str">
        <f>RIGHT(N4044,LEN(N4044)-FIND("/",N4044))</f>
        <v>spaces</v>
      </c>
      <c r="S4044" s="10">
        <f>(((J4044/60)/60)/24)+DATE(1970,1,1)</f>
        <v>41834.784120370372</v>
      </c>
      <c r="T4044" s="10">
        <f>(((I4044/60)/60)/24)+DATE(1970,1,1)</f>
        <v>41864.784120370372</v>
      </c>
      <c r="U4044" s="5">
        <f>P4044/3304</f>
        <v>0</v>
      </c>
      <c r="V4044" s="5">
        <f>L4044/26457</f>
        <v>0</v>
      </c>
    </row>
    <row r="4045" spans="1:22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6">
        <f>IF(E4045=0,0,E4045/L4045)</f>
        <v>0</v>
      </c>
      <c r="Q4045" t="str">
        <f>LEFT(N4045,FIND("/",N4045)-1)</f>
        <v>theater</v>
      </c>
      <c r="R4045" t="str">
        <f>RIGHT(N4045,LEN(N4045)-FIND("/",N4045))</f>
        <v>spaces</v>
      </c>
      <c r="S4045" s="10">
        <f>(((J4045/60)/60)/24)+DATE(1970,1,1)</f>
        <v>42293.922986111109</v>
      </c>
      <c r="T4045" s="10">
        <f>(((I4045/60)/60)/24)+DATE(1970,1,1)</f>
        <v>42323.96465277778</v>
      </c>
      <c r="U4045" s="5">
        <f>P4045/3304</f>
        <v>0</v>
      </c>
      <c r="V4045" s="5">
        <f>L4045/26457</f>
        <v>0</v>
      </c>
    </row>
    <row r="4046" spans="1:22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 s="6">
        <f>IF(E4046=0,0,E4046/L4046)</f>
        <v>0</v>
      </c>
      <c r="Q4046" t="str">
        <f>LEFT(N4046,FIND("/",N4046)-1)</f>
        <v>theater</v>
      </c>
      <c r="R4046" t="str">
        <f>RIGHT(N4046,LEN(N4046)-FIND("/",N4046))</f>
        <v>spaces</v>
      </c>
      <c r="S4046" s="10">
        <f>(((J4046/60)/60)/24)+DATE(1970,1,1)</f>
        <v>41843.632523148146</v>
      </c>
      <c r="T4046" s="10">
        <f>(((I4046/60)/60)/24)+DATE(1970,1,1)</f>
        <v>41903.632523148146</v>
      </c>
      <c r="U4046" s="5">
        <f>P4046/3304</f>
        <v>0</v>
      </c>
      <c r="V4046" s="5">
        <f>L4046/26457</f>
        <v>0</v>
      </c>
    </row>
    <row r="4047" spans="1:22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 s="6">
        <f>IF(E4047=0,0,E4047/L4047)</f>
        <v>0</v>
      </c>
      <c r="Q4047" t="str">
        <f>LEFT(N4047,FIND("/",N4047)-1)</f>
        <v>theater</v>
      </c>
      <c r="R4047" t="str">
        <f>RIGHT(N4047,LEN(N4047)-FIND("/",N4047))</f>
        <v>spaces</v>
      </c>
      <c r="S4047" s="10">
        <f>(((J4047/60)/60)/24)+DATE(1970,1,1)</f>
        <v>42346.20685185185</v>
      </c>
      <c r="T4047" s="10">
        <f>(((I4047/60)/60)/24)+DATE(1970,1,1)</f>
        <v>42376.20685185185</v>
      </c>
      <c r="U4047" s="5">
        <f>P4047/3304</f>
        <v>0</v>
      </c>
      <c r="V4047" s="5">
        <f>L4047/26457</f>
        <v>0</v>
      </c>
    </row>
    <row r="4048" spans="1:22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 s="6">
        <f>IF(E4048=0,0,E4048/L4048)</f>
        <v>0</v>
      </c>
      <c r="Q4048" t="str">
        <f>LEFT(N4048,FIND("/",N4048)-1)</f>
        <v>theater</v>
      </c>
      <c r="R4048" t="str">
        <f>RIGHT(N4048,LEN(N4048)-FIND("/",N4048))</f>
        <v>spaces</v>
      </c>
      <c r="S4048" s="10">
        <f>(((J4048/60)/60)/24)+DATE(1970,1,1)</f>
        <v>42034.856817129628</v>
      </c>
      <c r="T4048" s="10">
        <f>(((I4048/60)/60)/24)+DATE(1970,1,1)</f>
        <v>42064.856817129628</v>
      </c>
      <c r="U4048" s="5">
        <f>P4048/3304</f>
        <v>0</v>
      </c>
      <c r="V4048" s="5">
        <f>L4048/26457</f>
        <v>0</v>
      </c>
    </row>
    <row r="4049" spans="1:22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 s="6">
        <f>IF(E4049=0,0,E4049/L4049)</f>
        <v>0</v>
      </c>
      <c r="Q4049" t="str">
        <f>LEFT(N4049,FIND("/",N4049)-1)</f>
        <v>theater</v>
      </c>
      <c r="R4049" t="str">
        <f>RIGHT(N4049,LEN(N4049)-FIND("/",N4049))</f>
        <v>plays</v>
      </c>
      <c r="S4049" s="10">
        <f>(((J4049/60)/60)/24)+DATE(1970,1,1)</f>
        <v>42809.645914351851</v>
      </c>
      <c r="T4049" s="10">
        <f>(((I4049/60)/60)/24)+DATE(1970,1,1)</f>
        <v>42828.645914351851</v>
      </c>
      <c r="U4049" s="5">
        <f>P4049/3304</f>
        <v>0</v>
      </c>
      <c r="V4049" s="5">
        <f>L4049/26457</f>
        <v>0</v>
      </c>
    </row>
    <row r="4050" spans="1:22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 s="6">
        <f>IF(E4050=0,0,E4050/L4050)</f>
        <v>0</v>
      </c>
      <c r="Q4050" t="str">
        <f>LEFT(N4050,FIND("/",N4050)-1)</f>
        <v>theater</v>
      </c>
      <c r="R4050" t="str">
        <f>RIGHT(N4050,LEN(N4050)-FIND("/",N4050))</f>
        <v>plays</v>
      </c>
      <c r="S4050" s="10">
        <f>(((J4050/60)/60)/24)+DATE(1970,1,1)</f>
        <v>42808.358287037037</v>
      </c>
      <c r="T4050" s="10">
        <f>(((I4050/60)/60)/24)+DATE(1970,1,1)</f>
        <v>42834.358287037037</v>
      </c>
      <c r="U4050" s="5">
        <f>P4050/3304</f>
        <v>0</v>
      </c>
      <c r="V4050" s="5">
        <f>L4050/26457</f>
        <v>0</v>
      </c>
    </row>
    <row r="4051" spans="1:22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 s="6">
        <f>IF(E4051=0,0,E4051/L4051)</f>
        <v>0</v>
      </c>
      <c r="Q4051" t="str">
        <f>LEFT(N4051,FIND("/",N4051)-1)</f>
        <v>theater</v>
      </c>
      <c r="R4051" t="str">
        <f>RIGHT(N4051,LEN(N4051)-FIND("/",N4051))</f>
        <v>plays</v>
      </c>
      <c r="S4051" s="10">
        <f>(((J4051/60)/60)/24)+DATE(1970,1,1)</f>
        <v>42762.040902777779</v>
      </c>
      <c r="T4051" s="10">
        <f>(((I4051/60)/60)/24)+DATE(1970,1,1)</f>
        <v>42821.999236111107</v>
      </c>
      <c r="U4051" s="5">
        <f>P4051/3304</f>
        <v>0</v>
      </c>
      <c r="V4051" s="5">
        <f>L4051/26457</f>
        <v>0</v>
      </c>
    </row>
    <row r="4052" spans="1:22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>
        <f>IF(E4052=0,0,E4052/L4052)</f>
        <v>0</v>
      </c>
      <c r="Q4052" t="str">
        <f>LEFT(N4052,FIND("/",N4052)-1)</f>
        <v>theater</v>
      </c>
      <c r="R4052" t="str">
        <f>RIGHT(N4052,LEN(N4052)-FIND("/",N4052))</f>
        <v>musical</v>
      </c>
      <c r="S4052" s="10">
        <f>(((J4052/60)/60)/24)+DATE(1970,1,1)</f>
        <v>42683.151331018518</v>
      </c>
      <c r="T4052" s="10">
        <f>(((I4052/60)/60)/24)+DATE(1970,1,1)</f>
        <v>42713.192997685182</v>
      </c>
      <c r="U4052" s="5">
        <f>P4052/3304</f>
        <v>0</v>
      </c>
      <c r="V4052" s="5">
        <f>L4052/26457</f>
        <v>0</v>
      </c>
    </row>
    <row r="4053" spans="1:22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>
        <f>IF(E4053=0,0,E4053/L4053)</f>
        <v>0</v>
      </c>
      <c r="Q4053" t="str">
        <f>LEFT(N4053,FIND("/",N4053)-1)</f>
        <v>theater</v>
      </c>
      <c r="R4053" t="str">
        <f>RIGHT(N4053,LEN(N4053)-FIND("/",N4053))</f>
        <v>musical</v>
      </c>
      <c r="S4053" s="10">
        <f>(((J4053/60)/60)/24)+DATE(1970,1,1)</f>
        <v>42182.062476851846</v>
      </c>
      <c r="T4053" s="10">
        <f>(((I4053/60)/60)/24)+DATE(1970,1,1)</f>
        <v>42212.062476851846</v>
      </c>
      <c r="U4053" s="5">
        <f>P4053/3304</f>
        <v>0</v>
      </c>
      <c r="V4053" s="5">
        <f>L4053/26457</f>
        <v>0</v>
      </c>
    </row>
    <row r="4054" spans="1:22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 s="6">
        <f>IF(E4054=0,0,E4054/L4054)</f>
        <v>0</v>
      </c>
      <c r="Q4054" t="str">
        <f>LEFT(N4054,FIND("/",N4054)-1)</f>
        <v>theater</v>
      </c>
      <c r="R4054" t="str">
        <f>RIGHT(N4054,LEN(N4054)-FIND("/",N4054))</f>
        <v>musical</v>
      </c>
      <c r="S4054" s="10">
        <f>(((J4054/60)/60)/24)+DATE(1970,1,1)</f>
        <v>42172.686099537037</v>
      </c>
      <c r="T4054" s="10">
        <f>(((I4054/60)/60)/24)+DATE(1970,1,1)</f>
        <v>42202.676388888889</v>
      </c>
      <c r="U4054" s="5">
        <f>P4054/3304</f>
        <v>0</v>
      </c>
      <c r="V4054" s="5">
        <f>L4054/26457</f>
        <v>0</v>
      </c>
    </row>
    <row r="4055" spans="1:22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 s="6">
        <f>IF(E4055=0,0,E4055/L4055)</f>
        <v>0</v>
      </c>
      <c r="Q4055" t="str">
        <f>LEFT(N4055,FIND("/",N4055)-1)</f>
        <v>theater</v>
      </c>
      <c r="R4055" t="str">
        <f>RIGHT(N4055,LEN(N4055)-FIND("/",N4055))</f>
        <v>musical</v>
      </c>
      <c r="S4055" s="10">
        <f>(((J4055/60)/60)/24)+DATE(1970,1,1)</f>
        <v>42236.276053240741</v>
      </c>
      <c r="T4055" s="10">
        <f>(((I4055/60)/60)/24)+DATE(1970,1,1)</f>
        <v>42266.276053240741</v>
      </c>
      <c r="U4055" s="5">
        <f>P4055/3304</f>
        <v>0</v>
      </c>
      <c r="V4055" s="5">
        <f>L4055/26457</f>
        <v>0</v>
      </c>
    </row>
    <row r="4056" spans="1:22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 s="6">
        <f>IF(E4056=0,0,E4056/L4056)</f>
        <v>0</v>
      </c>
      <c r="Q4056" t="str">
        <f>LEFT(N4056,FIND("/",N4056)-1)</f>
        <v>theater</v>
      </c>
      <c r="R4056" t="str">
        <f>RIGHT(N4056,LEN(N4056)-FIND("/",N4056))</f>
        <v>musical</v>
      </c>
      <c r="S4056" s="10">
        <f>(((J4056/60)/60)/24)+DATE(1970,1,1)</f>
        <v>42291.833287037036</v>
      </c>
      <c r="T4056" s="10">
        <f>(((I4056/60)/60)/24)+DATE(1970,1,1)</f>
        <v>42351.874953703707</v>
      </c>
      <c r="U4056" s="5">
        <f>P4056/3304</f>
        <v>0</v>
      </c>
      <c r="V4056" s="5">
        <f>L4056/26457</f>
        <v>0</v>
      </c>
    </row>
    <row r="4057" spans="1:22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6">
        <f>IF(E4057=0,0,E4057/L4057)</f>
        <v>0</v>
      </c>
      <c r="Q4057" t="str">
        <f>LEFT(N4057,FIND("/",N4057)-1)</f>
        <v>theater</v>
      </c>
      <c r="R4057" t="str">
        <f>RIGHT(N4057,LEN(N4057)-FIND("/",N4057))</f>
        <v>musical</v>
      </c>
      <c r="S4057" s="10">
        <f>(((J4057/60)/60)/24)+DATE(1970,1,1)</f>
        <v>42226.694780092599</v>
      </c>
      <c r="T4057" s="10">
        <f>(((I4057/60)/60)/24)+DATE(1970,1,1)</f>
        <v>42261.694780092599</v>
      </c>
      <c r="U4057" s="5">
        <f>P4057/3304</f>
        <v>0</v>
      </c>
      <c r="V4057" s="5">
        <f>L4057/26457</f>
        <v>0</v>
      </c>
    </row>
    <row r="4058" spans="1:22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 s="6">
        <f>IF(E4058=0,0,E4058/L4058)</f>
        <v>0</v>
      </c>
      <c r="Q4058" t="str">
        <f>LEFT(N4058,FIND("/",N4058)-1)</f>
        <v>theater</v>
      </c>
      <c r="R4058" t="str">
        <f>RIGHT(N4058,LEN(N4058)-FIND("/",N4058))</f>
        <v>musical</v>
      </c>
      <c r="S4058" s="10">
        <f>(((J4058/60)/60)/24)+DATE(1970,1,1)</f>
        <v>41899.627071759263</v>
      </c>
      <c r="T4058" s="10">
        <f>(((I4058/60)/60)/24)+DATE(1970,1,1)</f>
        <v>41917.208333333336</v>
      </c>
      <c r="U4058" s="5">
        <f>P4058/3304</f>
        <v>0</v>
      </c>
      <c r="V4058" s="5">
        <f>L4058/26457</f>
        <v>0</v>
      </c>
    </row>
    <row r="4059" spans="1:22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 s="6">
        <f>IF(E4059=0,0,E4059/L4059)</f>
        <v>0</v>
      </c>
      <c r="Q4059" t="str">
        <f>LEFT(N4059,FIND("/",N4059)-1)</f>
        <v>theater</v>
      </c>
      <c r="R4059" t="str">
        <f>RIGHT(N4059,LEN(N4059)-FIND("/",N4059))</f>
        <v>musical</v>
      </c>
      <c r="S4059" s="10">
        <f>(((J4059/60)/60)/24)+DATE(1970,1,1)</f>
        <v>42285.143969907411</v>
      </c>
      <c r="T4059" s="10">
        <f>(((I4059/60)/60)/24)+DATE(1970,1,1)</f>
        <v>42325.185636574075</v>
      </c>
      <c r="U4059" s="5">
        <f>P4059/3304</f>
        <v>0</v>
      </c>
      <c r="V4059" s="5">
        <f>L4059/26457</f>
        <v>0</v>
      </c>
    </row>
    <row r="4060" spans="1:22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 s="6">
        <f>IF(E4060=0,0,E4060/L4060)</f>
        <v>0</v>
      </c>
      <c r="Q4060" t="str">
        <f>LEFT(N4060,FIND("/",N4060)-1)</f>
        <v>theater</v>
      </c>
      <c r="R4060" t="str">
        <f>RIGHT(N4060,LEN(N4060)-FIND("/",N4060))</f>
        <v>plays</v>
      </c>
      <c r="S4060" s="10">
        <f>(((J4060/60)/60)/24)+DATE(1970,1,1)</f>
        <v>42103.024398148147</v>
      </c>
      <c r="T4060" s="10">
        <f>(((I4060/60)/60)/24)+DATE(1970,1,1)</f>
        <v>42112.9375</v>
      </c>
      <c r="U4060" s="5">
        <f>P4060/3304</f>
        <v>0</v>
      </c>
      <c r="V4060" s="5">
        <f>L4060/26457</f>
        <v>0</v>
      </c>
    </row>
    <row r="4061" spans="1:22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 s="6">
        <f>IF(E4061=0,0,E4061/L4061)</f>
        <v>0</v>
      </c>
      <c r="Q4061" t="str">
        <f>LEFT(N4061,FIND("/",N4061)-1)</f>
        <v>theater</v>
      </c>
      <c r="R4061" t="str">
        <f>RIGHT(N4061,LEN(N4061)-FIND("/",N4061))</f>
        <v>plays</v>
      </c>
      <c r="S4061" s="10">
        <f>(((J4061/60)/60)/24)+DATE(1970,1,1)</f>
        <v>42325.920717592591</v>
      </c>
      <c r="T4061" s="10">
        <f>(((I4061/60)/60)/24)+DATE(1970,1,1)</f>
        <v>42355.920717592591</v>
      </c>
      <c r="U4061" s="5">
        <f>P4061/3304</f>
        <v>0</v>
      </c>
      <c r="V4061" s="5">
        <f>L4061/26457</f>
        <v>0</v>
      </c>
    </row>
    <row r="4062" spans="1:22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 s="6">
        <f>IF(E4062=0,0,E4062/L4062)</f>
        <v>0</v>
      </c>
      <c r="Q4062" t="str">
        <f>LEFT(N4062,FIND("/",N4062)-1)</f>
        <v>theater</v>
      </c>
      <c r="R4062" t="str">
        <f>RIGHT(N4062,LEN(N4062)-FIND("/",N4062))</f>
        <v>plays</v>
      </c>
      <c r="S4062" s="10">
        <f>(((J4062/60)/60)/24)+DATE(1970,1,1)</f>
        <v>41793.710231481484</v>
      </c>
      <c r="T4062" s="10">
        <f>(((I4062/60)/60)/24)+DATE(1970,1,1)</f>
        <v>41823.710231481484</v>
      </c>
      <c r="U4062" s="5">
        <f>P4062/3304</f>
        <v>0</v>
      </c>
      <c r="V4062" s="5">
        <f>L4062/26457</f>
        <v>0</v>
      </c>
    </row>
    <row r="4063" spans="1:22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>IF(E4063=0,0,E4063/L4063)</f>
        <v>0</v>
      </c>
      <c r="Q4063" t="str">
        <f>LEFT(N4063,FIND("/",N4063)-1)</f>
        <v>theater</v>
      </c>
      <c r="R4063" t="str">
        <f>RIGHT(N4063,LEN(N4063)-FIND("/",N4063))</f>
        <v>plays</v>
      </c>
      <c r="S4063" s="10">
        <f>(((J4063/60)/60)/24)+DATE(1970,1,1)</f>
        <v>41793.814259259263</v>
      </c>
      <c r="T4063" s="10">
        <f>(((I4063/60)/60)/24)+DATE(1970,1,1)</f>
        <v>41825.165972222225</v>
      </c>
      <c r="U4063" s="5">
        <f>P4063/3304</f>
        <v>0</v>
      </c>
      <c r="V4063" s="5">
        <f>L4063/26457</f>
        <v>0</v>
      </c>
    </row>
    <row r="4064" spans="1:22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6">
        <f>IF(E4064=0,0,E4064/L4064)</f>
        <v>0</v>
      </c>
      <c r="Q4064" t="str">
        <f>LEFT(N4064,FIND("/",N4064)-1)</f>
        <v>theater</v>
      </c>
      <c r="R4064" t="str">
        <f>RIGHT(N4064,LEN(N4064)-FIND("/",N4064))</f>
        <v>musical</v>
      </c>
      <c r="S4064" s="10">
        <f>(((J4064/60)/60)/24)+DATE(1970,1,1)</f>
        <v>42666.666932870372</v>
      </c>
      <c r="T4064" s="10">
        <f>(((I4064/60)/60)/24)+DATE(1970,1,1)</f>
        <v>42696.708599537036</v>
      </c>
      <c r="U4064" s="5">
        <f>P4064/3304</f>
        <v>0</v>
      </c>
      <c r="V4064" s="5">
        <f>L4064/26457</f>
        <v>0</v>
      </c>
    </row>
    <row r="4065" spans="1:22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 s="6">
        <f>IF(E4065=0,0,E4065/L4065)</f>
        <v>0</v>
      </c>
      <c r="Q4065" t="str">
        <f>LEFT(N4065,FIND("/",N4065)-1)</f>
        <v>theater</v>
      </c>
      <c r="R4065" t="str">
        <f>RIGHT(N4065,LEN(N4065)-FIND("/",N4065))</f>
        <v>musical</v>
      </c>
      <c r="S4065" s="10">
        <f>(((J4065/60)/60)/24)+DATE(1970,1,1)</f>
        <v>41766.692037037035</v>
      </c>
      <c r="T4065" s="10">
        <f>(((I4065/60)/60)/24)+DATE(1970,1,1)</f>
        <v>41826.692037037035</v>
      </c>
      <c r="U4065" s="5">
        <f>P4065/3304</f>
        <v>0</v>
      </c>
      <c r="V4065" s="5">
        <f>L4065/26457</f>
        <v>0</v>
      </c>
    </row>
    <row r="4066" spans="1:22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 s="6">
        <f>IF(E4066=0,0,E4066/L4066)</f>
        <v>0</v>
      </c>
      <c r="Q4066" t="str">
        <f>LEFT(N4066,FIND("/",N4066)-1)</f>
        <v>theater</v>
      </c>
      <c r="R4066" t="str">
        <f>RIGHT(N4066,LEN(N4066)-FIND("/",N4066))</f>
        <v>musical</v>
      </c>
      <c r="S4066" s="10">
        <f>(((J4066/60)/60)/24)+DATE(1970,1,1)</f>
        <v>42269.126226851848</v>
      </c>
      <c r="T4066" s="10">
        <f>(((I4066/60)/60)/24)+DATE(1970,1,1)</f>
        <v>42299.126226851848</v>
      </c>
      <c r="U4066" s="5">
        <f>P4066/3304</f>
        <v>0</v>
      </c>
      <c r="V4066" s="5">
        <f>L4066/26457</f>
        <v>0</v>
      </c>
    </row>
    <row r="4067" spans="1:22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 s="6">
        <f>IF(E4067=0,0,E4067/L4067)</f>
        <v>0</v>
      </c>
      <c r="Q4067" t="str">
        <f>LEFT(N4067,FIND("/",N4067)-1)</f>
        <v>theater</v>
      </c>
      <c r="R4067" t="str">
        <f>RIGHT(N4067,LEN(N4067)-FIND("/",N4067))</f>
        <v>musical</v>
      </c>
      <c r="S4067" s="10">
        <f>(((J4067/60)/60)/24)+DATE(1970,1,1)</f>
        <v>42527.00953703704</v>
      </c>
      <c r="T4067" s="10">
        <f>(((I4067/60)/60)/24)+DATE(1970,1,1)</f>
        <v>42582.291666666672</v>
      </c>
      <c r="U4067" s="5">
        <f>P4067/3304</f>
        <v>0</v>
      </c>
      <c r="V4067" s="5">
        <f>L4067/26457</f>
        <v>0</v>
      </c>
    </row>
    <row r="4068" spans="1:22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 s="6">
        <f>IF(E4068=0,0,E4068/L4068)</f>
        <v>0</v>
      </c>
      <c r="Q4068" t="str">
        <f>LEFT(N4068,FIND("/",N4068)-1)</f>
        <v>theater</v>
      </c>
      <c r="R4068" t="str">
        <f>RIGHT(N4068,LEN(N4068)-FIND("/",N4068))</f>
        <v>plays</v>
      </c>
      <c r="S4068" s="10">
        <f>(((J4068/60)/60)/24)+DATE(1970,1,1)</f>
        <v>42253.633159722223</v>
      </c>
      <c r="T4068" s="10">
        <f>(((I4068/60)/60)/24)+DATE(1970,1,1)</f>
        <v>42313.674826388888</v>
      </c>
      <c r="U4068" s="5">
        <f>P4068/3304</f>
        <v>0</v>
      </c>
      <c r="V4068" s="5">
        <f>L4068/26457</f>
        <v>0</v>
      </c>
    </row>
    <row r="4069" spans="1:22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6">
        <f>IF(E4069=0,0,E4069/L4069)</f>
        <v>0</v>
      </c>
      <c r="Q4069" t="str">
        <f>LEFT(N4069,FIND("/",N4069)-1)</f>
        <v>theater</v>
      </c>
      <c r="R4069" t="str">
        <f>RIGHT(N4069,LEN(N4069)-FIND("/",N4069))</f>
        <v>musical</v>
      </c>
      <c r="S4069" s="10">
        <f>(((J4069/60)/60)/24)+DATE(1970,1,1)</f>
        <v>42180.145787037036</v>
      </c>
      <c r="T4069" s="10">
        <f>(((I4069/60)/60)/24)+DATE(1970,1,1)</f>
        <v>42230.145787037036</v>
      </c>
      <c r="U4069" s="5">
        <f>P4069/3304</f>
        <v>0</v>
      </c>
      <c r="V4069" s="5">
        <f>L4069/26457</f>
        <v>0</v>
      </c>
    </row>
    <row r="4070" spans="1:22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6">
        <f>IF(E4070=0,0,E4070/L4070)</f>
        <v>0</v>
      </c>
      <c r="Q4070" t="str">
        <f>LEFT(N4070,FIND("/",N4070)-1)</f>
        <v>theater</v>
      </c>
      <c r="R4070" t="str">
        <f>RIGHT(N4070,LEN(N4070)-FIND("/",N4070))</f>
        <v>musical</v>
      </c>
      <c r="S4070" s="10">
        <f>(((J4070/60)/60)/24)+DATE(1970,1,1)</f>
        <v>42255.696006944447</v>
      </c>
      <c r="T4070" s="10">
        <f>(((I4070/60)/60)/24)+DATE(1970,1,1)</f>
        <v>42285.696006944447</v>
      </c>
      <c r="U4070" s="5">
        <f>P4070/3304</f>
        <v>0</v>
      </c>
      <c r="V4070" s="5">
        <f>L4070/26457</f>
        <v>0</v>
      </c>
    </row>
    <row r="4071" spans="1:22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 s="6">
        <f>IF(E4071=0,0,E4071/L4071)</f>
        <v>0</v>
      </c>
      <c r="Q4071" t="str">
        <f>LEFT(N4071,FIND("/",N4071)-1)</f>
        <v>theater</v>
      </c>
      <c r="R4071" t="str">
        <f>RIGHT(N4071,LEN(N4071)-FIND("/",N4071))</f>
        <v>musical</v>
      </c>
      <c r="S4071" s="10">
        <f>(((J4071/60)/60)/24)+DATE(1970,1,1)</f>
        <v>42007.016458333332</v>
      </c>
      <c r="T4071" s="10">
        <f>(((I4071/60)/60)/24)+DATE(1970,1,1)</f>
        <v>42028.041666666672</v>
      </c>
      <c r="U4071" s="5">
        <f>P4071/3304</f>
        <v>0</v>
      </c>
      <c r="V4071" s="5">
        <f>L4071/26457</f>
        <v>0</v>
      </c>
    </row>
    <row r="4072" spans="1:22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 s="6">
        <f>IF(E4072=0,0,E4072/L4072)</f>
        <v>0</v>
      </c>
      <c r="Q4072" t="str">
        <f>LEFT(N4072,FIND("/",N4072)-1)</f>
        <v>theater</v>
      </c>
      <c r="R4072" t="str">
        <f>RIGHT(N4072,LEN(N4072)-FIND("/",N4072))</f>
        <v>musical</v>
      </c>
      <c r="S4072" s="10">
        <f>(((J4072/60)/60)/24)+DATE(1970,1,1)</f>
        <v>42615.346817129626</v>
      </c>
      <c r="T4072" s="10">
        <f>(((I4072/60)/60)/24)+DATE(1970,1,1)</f>
        <v>42616.416666666672</v>
      </c>
      <c r="U4072" s="5">
        <f>P4072/3304</f>
        <v>0</v>
      </c>
      <c r="V4072" s="5">
        <f>L4072/26457</f>
        <v>0</v>
      </c>
    </row>
    <row r="4073" spans="1:22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 s="6">
        <f>IF(E4073=0,0,E4073/L4073)</f>
        <v>0</v>
      </c>
      <c r="Q4073" t="str">
        <f>LEFT(N4073,FIND("/",N4073)-1)</f>
        <v>theater</v>
      </c>
      <c r="R4073" t="str">
        <f>RIGHT(N4073,LEN(N4073)-FIND("/",N4073))</f>
        <v>musical</v>
      </c>
      <c r="S4073" s="10">
        <f>(((J4073/60)/60)/24)+DATE(1970,1,1)</f>
        <v>41999.861064814817</v>
      </c>
      <c r="T4073" s="10">
        <f>(((I4073/60)/60)/24)+DATE(1970,1,1)</f>
        <v>42029.861064814817</v>
      </c>
      <c r="U4073" s="5">
        <f>P4073/3304</f>
        <v>0</v>
      </c>
      <c r="V4073" s="5">
        <f>L4073/26457</f>
        <v>0</v>
      </c>
    </row>
    <row r="4074" spans="1:22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 s="6">
        <f>IF(E4074=0,0,E4074/L4074)</f>
        <v>0</v>
      </c>
      <c r="Q4074" t="str">
        <f>LEFT(N4074,FIND("/",N4074)-1)</f>
        <v>theater</v>
      </c>
      <c r="R4074" t="str">
        <f>RIGHT(N4074,LEN(N4074)-FIND("/",N4074))</f>
        <v>musical</v>
      </c>
      <c r="S4074" s="10">
        <f>(((J4074/60)/60)/24)+DATE(1970,1,1)</f>
        <v>42373.983449074076</v>
      </c>
      <c r="T4074" s="10">
        <f>(((I4074/60)/60)/24)+DATE(1970,1,1)</f>
        <v>42400.960416666669</v>
      </c>
      <c r="U4074" s="5">
        <f>P4074/3304</f>
        <v>0</v>
      </c>
      <c r="V4074" s="5">
        <f>L4074/26457</f>
        <v>0</v>
      </c>
    </row>
    <row r="4075" spans="1:22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 s="6">
        <f>IF(E4075=0,0,E4075/L4075)</f>
        <v>0</v>
      </c>
      <c r="Q4075" t="str">
        <f>LEFT(N4075,FIND("/",N4075)-1)</f>
        <v>theater</v>
      </c>
      <c r="R4075" t="str">
        <f>RIGHT(N4075,LEN(N4075)-FIND("/",N4075))</f>
        <v>musical</v>
      </c>
      <c r="S4075" s="10">
        <f>(((J4075/60)/60)/24)+DATE(1970,1,1)</f>
        <v>41854.602650462963</v>
      </c>
      <c r="T4075" s="10">
        <f>(((I4075/60)/60)/24)+DATE(1970,1,1)</f>
        <v>41884.602650462963</v>
      </c>
      <c r="U4075" s="5">
        <f>P4075/3304</f>
        <v>0</v>
      </c>
      <c r="V4075" s="5">
        <f>L4075/26457</f>
        <v>0</v>
      </c>
    </row>
    <row r="4076" spans="1:22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 s="6">
        <f>IF(E4076=0,0,E4076/L4076)</f>
        <v>0</v>
      </c>
      <c r="Q4076" t="str">
        <f>LEFT(N4076,FIND("/",N4076)-1)</f>
        <v>theater</v>
      </c>
      <c r="R4076" t="str">
        <f>RIGHT(N4076,LEN(N4076)-FIND("/",N4076))</f>
        <v>musical</v>
      </c>
      <c r="S4076" s="10">
        <f>(((J4076/60)/60)/24)+DATE(1970,1,1)</f>
        <v>42065.791574074072</v>
      </c>
      <c r="T4076" s="10">
        <f>(((I4076/60)/60)/24)+DATE(1970,1,1)</f>
        <v>42090.749907407408</v>
      </c>
      <c r="U4076" s="5">
        <f>P4076/3304</f>
        <v>0</v>
      </c>
      <c r="V4076" s="5">
        <f>L4076/26457</f>
        <v>0</v>
      </c>
    </row>
    <row r="4077" spans="1:22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 s="6">
        <f>IF(E4077=0,0,E4077/L4077)</f>
        <v>0</v>
      </c>
      <c r="Q4077" t="str">
        <f>LEFT(N4077,FIND("/",N4077)-1)</f>
        <v>theater</v>
      </c>
      <c r="R4077" t="str">
        <f>RIGHT(N4077,LEN(N4077)-FIND("/",N4077))</f>
        <v>musical</v>
      </c>
      <c r="S4077" s="10">
        <f>(((J4077/60)/60)/24)+DATE(1970,1,1)</f>
        <v>42469.951284722221</v>
      </c>
      <c r="T4077" s="10">
        <f>(((I4077/60)/60)/24)+DATE(1970,1,1)</f>
        <v>42499.951284722221</v>
      </c>
      <c r="U4077" s="5">
        <f>P4077/3304</f>
        <v>0</v>
      </c>
      <c r="V4077" s="5">
        <f>L4077/26457</f>
        <v>0</v>
      </c>
    </row>
    <row r="4078" spans="1:22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 s="6">
        <f>IF(E4078=0,0,E4078/L4078)</f>
        <v>0</v>
      </c>
      <c r="Q4078" t="str">
        <f>LEFT(N4078,FIND("/",N4078)-1)</f>
        <v>theater</v>
      </c>
      <c r="R4078" t="str">
        <f>RIGHT(N4078,LEN(N4078)-FIND("/",N4078))</f>
        <v>musical</v>
      </c>
      <c r="S4078" s="10">
        <f>(((J4078/60)/60)/24)+DATE(1970,1,1)</f>
        <v>41954.228032407409</v>
      </c>
      <c r="T4078" s="10">
        <f>(((I4078/60)/60)/24)+DATE(1970,1,1)</f>
        <v>41984.228032407409</v>
      </c>
      <c r="U4078" s="5">
        <f>P4078/3304</f>
        <v>0</v>
      </c>
      <c r="V4078" s="5">
        <f>L4078/26457</f>
        <v>0</v>
      </c>
    </row>
    <row r="4079" spans="1:22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6">
        <f>IF(E4079=0,0,E4079/L4079)</f>
        <v>0</v>
      </c>
      <c r="Q4079" t="str">
        <f>LEFT(N4079,FIND("/",N4079)-1)</f>
        <v>theater</v>
      </c>
      <c r="R4079" t="str">
        <f>RIGHT(N4079,LEN(N4079)-FIND("/",N4079))</f>
        <v>plays</v>
      </c>
      <c r="S4079" s="10">
        <f>(((J4079/60)/60)/24)+DATE(1970,1,1)</f>
        <v>41867.652280092596</v>
      </c>
      <c r="T4079" s="10">
        <f>(((I4079/60)/60)/24)+DATE(1970,1,1)</f>
        <v>41875.291666666664</v>
      </c>
      <c r="U4079" s="5">
        <f>P4079/3304</f>
        <v>0</v>
      </c>
      <c r="V4079" s="5">
        <f>L4079/26457</f>
        <v>0</v>
      </c>
    </row>
    <row r="4080" spans="1:22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>IF(E4080=0,0,E4080/L4080)</f>
        <v>0</v>
      </c>
      <c r="Q4080" t="str">
        <f>LEFT(N4080,FIND("/",N4080)-1)</f>
        <v>theater</v>
      </c>
      <c r="R4080" t="str">
        <f>RIGHT(N4080,LEN(N4080)-FIND("/",N4080))</f>
        <v>plays</v>
      </c>
      <c r="S4080" s="10">
        <f>(((J4080/60)/60)/24)+DATE(1970,1,1)</f>
        <v>42186.01116898148</v>
      </c>
      <c r="T4080" s="10">
        <f>(((I4080/60)/60)/24)+DATE(1970,1,1)</f>
        <v>42230.818055555559</v>
      </c>
      <c r="U4080" s="5">
        <f>P4080/3304</f>
        <v>0</v>
      </c>
      <c r="V4080" s="5">
        <f>L4080/26457</f>
        <v>0</v>
      </c>
    </row>
    <row r="4081" spans="1:22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 s="6">
        <f>IF(E4081=0,0,E4081/L4081)</f>
        <v>0</v>
      </c>
      <c r="Q4081" t="str">
        <f>LEFT(N4081,FIND("/",N4081)-1)</f>
        <v>theater</v>
      </c>
      <c r="R4081" t="str">
        <f>RIGHT(N4081,LEN(N4081)-FIND("/",N4081))</f>
        <v>plays</v>
      </c>
      <c r="S4081" s="10">
        <f>(((J4081/60)/60)/24)+DATE(1970,1,1)</f>
        <v>42494.471666666665</v>
      </c>
      <c r="T4081" s="10">
        <f>(((I4081/60)/60)/24)+DATE(1970,1,1)</f>
        <v>42524.471666666665</v>
      </c>
      <c r="U4081" s="5">
        <f>P4081/3304</f>
        <v>0</v>
      </c>
      <c r="V4081" s="5">
        <f>L4081/26457</f>
        <v>0</v>
      </c>
    </row>
    <row r="4082" spans="1:22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>IF(E4082=0,0,E4082/L4082)</f>
        <v>0</v>
      </c>
      <c r="Q4082" t="str">
        <f>LEFT(N4082,FIND("/",N4082)-1)</f>
        <v>theater</v>
      </c>
      <c r="R4082" t="str">
        <f>RIGHT(N4082,LEN(N4082)-FIND("/",N4082))</f>
        <v>plays</v>
      </c>
      <c r="S4082" s="10">
        <f>(((J4082/60)/60)/24)+DATE(1970,1,1)</f>
        <v>41926.542303240742</v>
      </c>
      <c r="T4082" s="10">
        <f>(((I4082/60)/60)/24)+DATE(1970,1,1)</f>
        <v>41938.75</v>
      </c>
      <c r="U4082" s="5">
        <f>P4082/3304</f>
        <v>0</v>
      </c>
      <c r="V4082" s="5">
        <f>L4082/26457</f>
        <v>0</v>
      </c>
    </row>
    <row r="4083" spans="1:22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6">
        <f>IF(E4083=0,0,E4083/L4083)</f>
        <v>0</v>
      </c>
      <c r="Q4083" t="str">
        <f>LEFT(N4083,FIND("/",N4083)-1)</f>
        <v>theater</v>
      </c>
      <c r="R4083" t="str">
        <f>RIGHT(N4083,LEN(N4083)-FIND("/",N4083))</f>
        <v>plays</v>
      </c>
      <c r="S4083" s="10">
        <f>(((J4083/60)/60)/24)+DATE(1970,1,1)</f>
        <v>42433.338749999995</v>
      </c>
      <c r="T4083" s="10">
        <f>(((I4083/60)/60)/24)+DATE(1970,1,1)</f>
        <v>42461.25</v>
      </c>
      <c r="U4083" s="5">
        <f>P4083/3304</f>
        <v>0</v>
      </c>
      <c r="V4083" s="5">
        <f>L4083/26457</f>
        <v>0</v>
      </c>
    </row>
    <row r="4084" spans="1:22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 s="6">
        <f>IF(E4084=0,0,E4084/L4084)</f>
        <v>0</v>
      </c>
      <c r="Q4084" t="str">
        <f>LEFT(N4084,FIND("/",N4084)-1)</f>
        <v>theater</v>
      </c>
      <c r="R4084" t="str">
        <f>RIGHT(N4084,LEN(N4084)-FIND("/",N4084))</f>
        <v>plays</v>
      </c>
      <c r="S4084" s="10">
        <f>(((J4084/60)/60)/24)+DATE(1970,1,1)</f>
        <v>42228.151701388888</v>
      </c>
      <c r="T4084" s="10">
        <f>(((I4084/60)/60)/24)+DATE(1970,1,1)</f>
        <v>42253.151701388888</v>
      </c>
      <c r="U4084" s="5">
        <f>P4084/3304</f>
        <v>0</v>
      </c>
      <c r="V4084" s="5">
        <f>L4084/26457</f>
        <v>0</v>
      </c>
    </row>
    <row r="4085" spans="1:22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 s="6">
        <f>IF(E4085=0,0,E4085/L4085)</f>
        <v>0</v>
      </c>
      <c r="Q4085" t="str">
        <f>LEFT(N4085,FIND("/",N4085)-1)</f>
        <v>theater</v>
      </c>
      <c r="R4085" t="str">
        <f>RIGHT(N4085,LEN(N4085)-FIND("/",N4085))</f>
        <v>plays</v>
      </c>
      <c r="S4085" s="10">
        <f>(((J4085/60)/60)/24)+DATE(1970,1,1)</f>
        <v>42675.262962962966</v>
      </c>
      <c r="T4085" s="10">
        <f>(((I4085/60)/60)/24)+DATE(1970,1,1)</f>
        <v>42705.304629629631</v>
      </c>
      <c r="U4085" s="5">
        <f>P4085/3304</f>
        <v>0</v>
      </c>
      <c r="V4085" s="5">
        <f>L4085/26457</f>
        <v>0</v>
      </c>
    </row>
    <row r="4086" spans="1:22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6">
        <f>IF(E4086=0,0,E4086/L4086)</f>
        <v>0</v>
      </c>
      <c r="Q4086" t="str">
        <f>LEFT(N4086,FIND("/",N4086)-1)</f>
        <v>theater</v>
      </c>
      <c r="R4086" t="str">
        <f>RIGHT(N4086,LEN(N4086)-FIND("/",N4086))</f>
        <v>plays</v>
      </c>
      <c r="S4086" s="10">
        <f>(((J4086/60)/60)/24)+DATE(1970,1,1)</f>
        <v>42111.904097222221</v>
      </c>
      <c r="T4086" s="10">
        <f>(((I4086/60)/60)/24)+DATE(1970,1,1)</f>
        <v>42171.904097222221</v>
      </c>
      <c r="U4086" s="5">
        <f>P4086/3304</f>
        <v>0</v>
      </c>
      <c r="V4086" s="5">
        <f>L4086/26457</f>
        <v>0</v>
      </c>
    </row>
    <row r="4087" spans="1:22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 s="6">
        <f>IF(E4087=0,0,E4087/L4087)</f>
        <v>0</v>
      </c>
      <c r="Q4087" t="str">
        <f>LEFT(N4087,FIND("/",N4087)-1)</f>
        <v>theater</v>
      </c>
      <c r="R4087" t="str">
        <f>RIGHT(N4087,LEN(N4087)-FIND("/",N4087))</f>
        <v>plays</v>
      </c>
      <c r="S4087" s="10">
        <f>(((J4087/60)/60)/24)+DATE(1970,1,1)</f>
        <v>42213.662905092591</v>
      </c>
      <c r="T4087" s="10">
        <f>(((I4087/60)/60)/24)+DATE(1970,1,1)</f>
        <v>42243.662905092591</v>
      </c>
      <c r="U4087" s="5">
        <f>P4087/3304</f>
        <v>0</v>
      </c>
      <c r="V4087" s="5">
        <f>L4087/26457</f>
        <v>0</v>
      </c>
    </row>
    <row r="4088" spans="1:22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s="6">
        <f>IF(E4088=0,0,E4088/L4088)</f>
        <v>0</v>
      </c>
      <c r="Q4088" t="str">
        <f>LEFT(N4088,FIND("/",N4088)-1)</f>
        <v>theater</v>
      </c>
      <c r="R4088" t="str">
        <f>RIGHT(N4088,LEN(N4088)-FIND("/",N4088))</f>
        <v>plays</v>
      </c>
      <c r="S4088" s="10">
        <f>(((J4088/60)/60)/24)+DATE(1970,1,1)</f>
        <v>41829.325497685182</v>
      </c>
      <c r="T4088" s="10">
        <f>(((I4088/60)/60)/24)+DATE(1970,1,1)</f>
        <v>41889.325497685182</v>
      </c>
      <c r="U4088" s="5">
        <f>P4088/3304</f>
        <v>0</v>
      </c>
      <c r="V4088" s="5">
        <f>L4088/26457</f>
        <v>0</v>
      </c>
    </row>
    <row r="4089" spans="1:22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>IF(E4089=0,0,E4089/L4089)</f>
        <v>0</v>
      </c>
      <c r="Q4089" t="str">
        <f>LEFT(N4089,FIND("/",N4089)-1)</f>
        <v>theater</v>
      </c>
      <c r="R4089" t="str">
        <f>RIGHT(N4089,LEN(N4089)-FIND("/",N4089))</f>
        <v>plays</v>
      </c>
      <c r="S4089" s="10">
        <f>(((J4089/60)/60)/24)+DATE(1970,1,1)</f>
        <v>42550.048449074078</v>
      </c>
      <c r="T4089" s="10">
        <f>(((I4089/60)/60)/24)+DATE(1970,1,1)</f>
        <v>42580.978472222225</v>
      </c>
      <c r="U4089" s="5">
        <f>P4089/3304</f>
        <v>0</v>
      </c>
      <c r="V4089" s="5">
        <f>L4089/26457</f>
        <v>0</v>
      </c>
    </row>
    <row r="4090" spans="1:22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 s="6">
        <f>IF(E4090=0,0,E4090/L4090)</f>
        <v>0</v>
      </c>
      <c r="Q4090" t="str">
        <f>LEFT(N4090,FIND("/",N4090)-1)</f>
        <v>theater</v>
      </c>
      <c r="R4090" t="str">
        <f>RIGHT(N4090,LEN(N4090)-FIND("/",N4090))</f>
        <v>plays</v>
      </c>
      <c r="S4090" s="10">
        <f>(((J4090/60)/60)/24)+DATE(1970,1,1)</f>
        <v>41774.651203703703</v>
      </c>
      <c r="T4090" s="10">
        <f>(((I4090/60)/60)/24)+DATE(1970,1,1)</f>
        <v>41834.651203703703</v>
      </c>
      <c r="U4090" s="5">
        <f>P4090/3304</f>
        <v>0</v>
      </c>
      <c r="V4090" s="5">
        <f>L4090/26457</f>
        <v>0</v>
      </c>
    </row>
    <row r="4091" spans="1:22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 s="6">
        <f>IF(E4091=0,0,E4091/L4091)</f>
        <v>0</v>
      </c>
      <c r="Q4091" t="str">
        <f>LEFT(N4091,FIND("/",N4091)-1)</f>
        <v>theater</v>
      </c>
      <c r="R4091" t="str">
        <f>RIGHT(N4091,LEN(N4091)-FIND("/",N4091))</f>
        <v>plays</v>
      </c>
      <c r="S4091" s="10">
        <f>(((J4091/60)/60)/24)+DATE(1970,1,1)</f>
        <v>42457.932025462964</v>
      </c>
      <c r="T4091" s="10">
        <f>(((I4091/60)/60)/24)+DATE(1970,1,1)</f>
        <v>42485.013888888891</v>
      </c>
      <c r="U4091" s="5">
        <f>P4091/3304</f>
        <v>0</v>
      </c>
      <c r="V4091" s="5">
        <f>L4091/26457</f>
        <v>0</v>
      </c>
    </row>
    <row r="4092" spans="1:22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 s="6">
        <f>IF(E4092=0,0,E4092/L4092)</f>
        <v>0</v>
      </c>
      <c r="Q4092" t="str">
        <f>LEFT(N4092,FIND("/",N4092)-1)</f>
        <v>theater</v>
      </c>
      <c r="R4092" t="str">
        <f>RIGHT(N4092,LEN(N4092)-FIND("/",N4092))</f>
        <v>plays</v>
      </c>
      <c r="S4092" s="10">
        <f>(((J4092/60)/60)/24)+DATE(1970,1,1)</f>
        <v>42296.154131944444</v>
      </c>
      <c r="T4092" s="10">
        <f>(((I4092/60)/60)/24)+DATE(1970,1,1)</f>
        <v>42326.195798611108</v>
      </c>
      <c r="U4092" s="5">
        <f>P4092/3304</f>
        <v>0</v>
      </c>
      <c r="V4092" s="5">
        <f>L4092/26457</f>
        <v>0</v>
      </c>
    </row>
    <row r="4093" spans="1:22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 s="6">
        <f>IF(E4093=0,0,E4093/L4093)</f>
        <v>0</v>
      </c>
      <c r="Q4093" t="str">
        <f>LEFT(N4093,FIND("/",N4093)-1)</f>
        <v>theater</v>
      </c>
      <c r="R4093" t="str">
        <f>RIGHT(N4093,LEN(N4093)-FIND("/",N4093))</f>
        <v>plays</v>
      </c>
      <c r="S4093" s="10">
        <f>(((J4093/60)/60)/24)+DATE(1970,1,1)</f>
        <v>42534.866875</v>
      </c>
      <c r="T4093" s="10">
        <f>(((I4093/60)/60)/24)+DATE(1970,1,1)</f>
        <v>42564.866875</v>
      </c>
      <c r="U4093" s="5">
        <f>P4093/3304</f>
        <v>0</v>
      </c>
      <c r="V4093" s="5">
        <f>L4093/26457</f>
        <v>0</v>
      </c>
    </row>
    <row r="4094" spans="1:22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6">
        <f>IF(E4094=0,0,E4094/L4094)</f>
        <v>0</v>
      </c>
      <c r="Q4094" t="str">
        <f>LEFT(N4094,FIND("/",N4094)-1)</f>
        <v>theater</v>
      </c>
      <c r="R4094" t="str">
        <f>RIGHT(N4094,LEN(N4094)-FIND("/",N4094))</f>
        <v>plays</v>
      </c>
      <c r="S4094" s="10">
        <f>(((J4094/60)/60)/24)+DATE(1970,1,1)</f>
        <v>42286.749780092592</v>
      </c>
      <c r="T4094" s="10">
        <f>(((I4094/60)/60)/24)+DATE(1970,1,1)</f>
        <v>42316.791446759264</v>
      </c>
      <c r="U4094" s="5">
        <f>P4094/3304</f>
        <v>0</v>
      </c>
      <c r="V4094" s="5">
        <f>L4094/26457</f>
        <v>0</v>
      </c>
    </row>
    <row r="4095" spans="1:22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6">
        <f>IF(E4095=0,0,E4095/L4095)</f>
        <v>0</v>
      </c>
      <c r="Q4095" t="str">
        <f>LEFT(N4095,FIND("/",N4095)-1)</f>
        <v>theater</v>
      </c>
      <c r="R4095" t="str">
        <f>RIGHT(N4095,LEN(N4095)-FIND("/",N4095))</f>
        <v>plays</v>
      </c>
      <c r="S4095" s="10">
        <f>(((J4095/60)/60)/24)+DATE(1970,1,1)</f>
        <v>42069.391446759255</v>
      </c>
      <c r="T4095" s="10">
        <f>(((I4095/60)/60)/24)+DATE(1970,1,1)</f>
        <v>42099.349780092598</v>
      </c>
      <c r="U4095" s="5">
        <f>P4095/3304</f>
        <v>0</v>
      </c>
      <c r="V4095" s="5">
        <f>L4095/26457</f>
        <v>0</v>
      </c>
    </row>
    <row r="4096" spans="1:22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 s="6">
        <f>IF(E4096=0,0,E4096/L4096)</f>
        <v>0</v>
      </c>
      <c r="Q4096" t="str">
        <f>LEFT(N4096,FIND("/",N4096)-1)</f>
        <v>theater</v>
      </c>
      <c r="R4096" t="str">
        <f>RIGHT(N4096,LEN(N4096)-FIND("/",N4096))</f>
        <v>plays</v>
      </c>
      <c r="S4096" s="10">
        <f>(((J4096/60)/60)/24)+DATE(1970,1,1)</f>
        <v>42096.544548611113</v>
      </c>
      <c r="T4096" s="10">
        <f>(((I4096/60)/60)/24)+DATE(1970,1,1)</f>
        <v>42126.544548611113</v>
      </c>
      <c r="U4096" s="5">
        <f>P4096/3304</f>
        <v>0</v>
      </c>
      <c r="V4096" s="5">
        <f>L4096/26457</f>
        <v>0</v>
      </c>
    </row>
    <row r="4097" spans="1:22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 s="6">
        <f>IF(E4097=0,0,E4097/L4097)</f>
        <v>0</v>
      </c>
      <c r="Q4097" t="str">
        <f>LEFT(N4097,FIND("/",N4097)-1)</f>
        <v>theater</v>
      </c>
      <c r="R4097" t="str">
        <f>RIGHT(N4097,LEN(N4097)-FIND("/",N4097))</f>
        <v>plays</v>
      </c>
      <c r="S4097" s="10">
        <f>(((J4097/60)/60)/24)+DATE(1970,1,1)</f>
        <v>42419.246168981481</v>
      </c>
      <c r="T4097" s="10">
        <f>(((I4097/60)/60)/24)+DATE(1970,1,1)</f>
        <v>42434.246168981481</v>
      </c>
      <c r="U4097" s="5">
        <f>P4097/3304</f>
        <v>0</v>
      </c>
      <c r="V4097" s="5">
        <f>L4097/26457</f>
        <v>0</v>
      </c>
    </row>
    <row r="4098" spans="1:22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s="6">
        <f>IF(E4098=0,0,E4098/L4098)</f>
        <v>0</v>
      </c>
      <c r="Q4098" t="str">
        <f>LEFT(N4098,FIND("/",N4098)-1)</f>
        <v>theater</v>
      </c>
      <c r="R4098" t="str">
        <f>RIGHT(N4098,LEN(N4098)-FIND("/",N4098))</f>
        <v>plays</v>
      </c>
      <c r="S4098" s="10">
        <f>(((J4098/60)/60)/24)+DATE(1970,1,1)</f>
        <v>42408.999571759254</v>
      </c>
      <c r="T4098" s="10">
        <f>(((I4098/60)/60)/24)+DATE(1970,1,1)</f>
        <v>42453.957905092597</v>
      </c>
      <c r="U4098" s="5">
        <f>P4098/3304</f>
        <v>0</v>
      </c>
      <c r="V4098" s="5">
        <f>L4098/26457</f>
        <v>0</v>
      </c>
    </row>
    <row r="4099" spans="1:22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>IF(E4099=0,0,E4099/L4099)</f>
        <v>0</v>
      </c>
      <c r="Q4099" t="str">
        <f>LEFT(N4099,FIND("/",N4099)-1)</f>
        <v>theater</v>
      </c>
      <c r="R4099" t="str">
        <f>RIGHT(N4099,LEN(N4099)-FIND("/",N4099))</f>
        <v>plays</v>
      </c>
      <c r="S4099" s="10">
        <f>(((J4099/60)/60)/24)+DATE(1970,1,1)</f>
        <v>42282.655543981484</v>
      </c>
      <c r="T4099" s="10">
        <f>(((I4099/60)/60)/24)+DATE(1970,1,1)</f>
        <v>42342.697210648148</v>
      </c>
      <c r="U4099" s="5">
        <f>P4099/3304</f>
        <v>0</v>
      </c>
      <c r="V4099" s="5">
        <f>L4099/26457</f>
        <v>0</v>
      </c>
    </row>
    <row r="4100" spans="1:22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>IF(E4100=0,0,E4100/L4100)</f>
        <v>0</v>
      </c>
      <c r="Q4100" t="str">
        <f>LEFT(N4100,FIND("/",N4100)-1)</f>
        <v>theater</v>
      </c>
      <c r="R4100" t="str">
        <f>RIGHT(N4100,LEN(N4100)-FIND("/",N4100))</f>
        <v>plays</v>
      </c>
      <c r="S4100" s="10">
        <f>(((J4100/60)/60)/24)+DATE(1970,1,1)</f>
        <v>42322.025115740747</v>
      </c>
      <c r="T4100" s="10">
        <f>(((I4100/60)/60)/24)+DATE(1970,1,1)</f>
        <v>42352.025115740747</v>
      </c>
      <c r="U4100" s="5">
        <f>P4100/3304</f>
        <v>0</v>
      </c>
      <c r="V4100" s="5">
        <f>L4100/26457</f>
        <v>0</v>
      </c>
    </row>
    <row r="4101" spans="1:22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6">
        <f>IF(E4101=0,0,E4101/L4101)</f>
        <v>0</v>
      </c>
      <c r="Q4101" t="str">
        <f>LEFT(N4101,FIND("/",N4101)-1)</f>
        <v>theater</v>
      </c>
      <c r="R4101" t="str">
        <f>RIGHT(N4101,LEN(N4101)-FIND("/",N4101))</f>
        <v>plays</v>
      </c>
      <c r="S4101" s="10">
        <f>(((J4101/60)/60)/24)+DATE(1970,1,1)</f>
        <v>41941.585231481484</v>
      </c>
      <c r="T4101" s="10">
        <f>(((I4101/60)/60)/24)+DATE(1970,1,1)</f>
        <v>41991.626898148148</v>
      </c>
      <c r="U4101" s="5">
        <f>P4101/3304</f>
        <v>0</v>
      </c>
      <c r="V4101" s="5">
        <f>L4101/26457</f>
        <v>0</v>
      </c>
    </row>
    <row r="4102" spans="1:22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>IF(E4102=0,0,E4102/L4102)</f>
        <v>0</v>
      </c>
      <c r="Q4102" t="str">
        <f>LEFT(N4102,FIND("/",N4102)-1)</f>
        <v>theater</v>
      </c>
      <c r="R4102" t="str">
        <f>RIGHT(N4102,LEN(N4102)-FIND("/",N4102))</f>
        <v>plays</v>
      </c>
      <c r="S4102" s="10">
        <f>(((J4102/60)/60)/24)+DATE(1970,1,1)</f>
        <v>41948.957465277781</v>
      </c>
      <c r="T4102" s="10">
        <f>(((I4102/60)/60)/24)+DATE(1970,1,1)</f>
        <v>41963.957465277781</v>
      </c>
      <c r="U4102" s="5">
        <f>P4102/3304</f>
        <v>0</v>
      </c>
      <c r="V4102" s="5">
        <f>L4102/26457</f>
        <v>0</v>
      </c>
    </row>
    <row r="4103" spans="1:22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>IF(E4103=0,0,E4103/L4103)</f>
        <v>0</v>
      </c>
      <c r="Q4103" t="str">
        <f>LEFT(N4103,FIND("/",N4103)-1)</f>
        <v>theater</v>
      </c>
      <c r="R4103" t="str">
        <f>RIGHT(N4103,LEN(N4103)-FIND("/",N4103))</f>
        <v>plays</v>
      </c>
      <c r="S4103" s="10">
        <f>(((J4103/60)/60)/24)+DATE(1970,1,1)</f>
        <v>41761.810150462967</v>
      </c>
      <c r="T4103" s="10">
        <f>(((I4103/60)/60)/24)+DATE(1970,1,1)</f>
        <v>41768.286805555559</v>
      </c>
      <c r="U4103" s="5">
        <f>P4103/3304</f>
        <v>0</v>
      </c>
      <c r="V4103" s="5">
        <f>L4103/26457</f>
        <v>0</v>
      </c>
    </row>
    <row r="4104" spans="1:22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 s="6">
        <f>IF(E4104=0,0,E4104/L4104)</f>
        <v>0</v>
      </c>
      <c r="Q4104" t="str">
        <f>LEFT(N4104,FIND("/",N4104)-1)</f>
        <v>theater</v>
      </c>
      <c r="R4104" t="str">
        <f>RIGHT(N4104,LEN(N4104)-FIND("/",N4104))</f>
        <v>plays</v>
      </c>
      <c r="S4104" s="10">
        <f>(((J4104/60)/60)/24)+DATE(1970,1,1)</f>
        <v>42613.841261574074</v>
      </c>
      <c r="T4104" s="10">
        <f>(((I4104/60)/60)/24)+DATE(1970,1,1)</f>
        <v>42644.166666666672</v>
      </c>
      <c r="U4104" s="5">
        <f>P4104/3304</f>
        <v>0</v>
      </c>
      <c r="V4104" s="5">
        <f>L4104/26457</f>
        <v>0</v>
      </c>
    </row>
    <row r="4105" spans="1:22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6">
        <f>IF(E4105=0,0,E4105/L4105)</f>
        <v>0</v>
      </c>
      <c r="Q4105" t="str">
        <f>LEFT(N4105,FIND("/",N4105)-1)</f>
        <v>theater</v>
      </c>
      <c r="R4105" t="str">
        <f>RIGHT(N4105,LEN(N4105)-FIND("/",N4105))</f>
        <v>plays</v>
      </c>
      <c r="S4105" s="10">
        <f>(((J4105/60)/60)/24)+DATE(1970,1,1)</f>
        <v>42421.141469907408</v>
      </c>
      <c r="T4105" s="10">
        <f>(((I4105/60)/60)/24)+DATE(1970,1,1)</f>
        <v>42481.099803240737</v>
      </c>
      <c r="U4105" s="5">
        <f>P4105/3304</f>
        <v>0</v>
      </c>
      <c r="V4105" s="5">
        <f>L4105/26457</f>
        <v>0</v>
      </c>
    </row>
    <row r="4106" spans="1:22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 s="6">
        <f>IF(E4106=0,0,E4106/L4106)</f>
        <v>0</v>
      </c>
      <c r="Q4106" t="str">
        <f>LEFT(N4106,FIND("/",N4106)-1)</f>
        <v>theater</v>
      </c>
      <c r="R4106" t="str">
        <f>RIGHT(N4106,LEN(N4106)-FIND("/",N4106))</f>
        <v>plays</v>
      </c>
      <c r="S4106" s="10">
        <f>(((J4106/60)/60)/24)+DATE(1970,1,1)</f>
        <v>42700.804756944446</v>
      </c>
      <c r="T4106" s="10">
        <f>(((I4106/60)/60)/24)+DATE(1970,1,1)</f>
        <v>42730.804756944446</v>
      </c>
      <c r="U4106" s="5">
        <f>P4106/3304</f>
        <v>0</v>
      </c>
      <c r="V4106" s="5">
        <f>L4106/26457</f>
        <v>0</v>
      </c>
    </row>
    <row r="4107" spans="1:22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6">
        <f>IF(E4107=0,0,E4107/L4107)</f>
        <v>0</v>
      </c>
      <c r="Q4107" t="str">
        <f>LEFT(N4107,FIND("/",N4107)-1)</f>
        <v>theater</v>
      </c>
      <c r="R4107" t="str">
        <f>RIGHT(N4107,LEN(N4107)-FIND("/",N4107))</f>
        <v>plays</v>
      </c>
      <c r="S4107" s="10">
        <f>(((J4107/60)/60)/24)+DATE(1970,1,1)</f>
        <v>41905.795706018522</v>
      </c>
      <c r="T4107" s="10">
        <f>(((I4107/60)/60)/24)+DATE(1970,1,1)</f>
        <v>41933.82708333333</v>
      </c>
      <c r="U4107" s="5">
        <f>P4107/3304</f>
        <v>0</v>
      </c>
      <c r="V4107" s="5">
        <f>L4107/26457</f>
        <v>0</v>
      </c>
    </row>
    <row r="4108" spans="1:22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6">
        <f>IF(E4108=0,0,E4108/L4108)</f>
        <v>0</v>
      </c>
      <c r="Q4108" t="str">
        <f>LEFT(N4108,FIND("/",N4108)-1)</f>
        <v>theater</v>
      </c>
      <c r="R4108" t="str">
        <f>RIGHT(N4108,LEN(N4108)-FIND("/",N4108))</f>
        <v>plays</v>
      </c>
      <c r="S4108" s="10">
        <f>(((J4108/60)/60)/24)+DATE(1970,1,1)</f>
        <v>42732.787523148145</v>
      </c>
      <c r="T4108" s="10">
        <f>(((I4108/60)/60)/24)+DATE(1970,1,1)</f>
        <v>42762.787523148145</v>
      </c>
      <c r="U4108" s="5">
        <f>P4108/3304</f>
        <v>0</v>
      </c>
      <c r="V4108" s="5">
        <f>L4108/26457</f>
        <v>0</v>
      </c>
    </row>
    <row r="4109" spans="1:22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 s="6">
        <f>IF(E4109=0,0,E4109/L4109)</f>
        <v>0</v>
      </c>
      <c r="Q4109" t="str">
        <f>LEFT(N4109,FIND("/",N4109)-1)</f>
        <v>theater</v>
      </c>
      <c r="R4109" t="str">
        <f>RIGHT(N4109,LEN(N4109)-FIND("/",N4109))</f>
        <v>plays</v>
      </c>
      <c r="S4109" s="10">
        <f>(((J4109/60)/60)/24)+DATE(1970,1,1)</f>
        <v>42511.698101851856</v>
      </c>
      <c r="T4109" s="10">
        <f>(((I4109/60)/60)/24)+DATE(1970,1,1)</f>
        <v>42535.787500000006</v>
      </c>
      <c r="U4109" s="5">
        <f>P4109/3304</f>
        <v>0</v>
      </c>
      <c r="V4109" s="5">
        <f>L4109/26457</f>
        <v>0</v>
      </c>
    </row>
    <row r="4110" spans="1:22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 s="6">
        <f>IF(E4110=0,0,E4110/L4110)</f>
        <v>0</v>
      </c>
      <c r="Q4110" t="str">
        <f>LEFT(N4110,FIND("/",N4110)-1)</f>
        <v>theater</v>
      </c>
      <c r="R4110" t="str">
        <f>RIGHT(N4110,LEN(N4110)-FIND("/",N4110))</f>
        <v>plays</v>
      </c>
      <c r="S4110" s="10">
        <f>(((J4110/60)/60)/24)+DATE(1970,1,1)</f>
        <v>42538.742893518516</v>
      </c>
      <c r="T4110" s="10">
        <f>(((I4110/60)/60)/24)+DATE(1970,1,1)</f>
        <v>42568.742893518516</v>
      </c>
      <c r="U4110" s="5">
        <f>P4110/3304</f>
        <v>0</v>
      </c>
      <c r="V4110" s="5">
        <f>L4110/26457</f>
        <v>0</v>
      </c>
    </row>
    <row r="4111" spans="1:22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>IF(E4111=0,0,E4111/L4111)</f>
        <v>0</v>
      </c>
      <c r="Q4111" t="str">
        <f>LEFT(N4111,FIND("/",N4111)-1)</f>
        <v>theater</v>
      </c>
      <c r="R4111" t="str">
        <f>RIGHT(N4111,LEN(N4111)-FIND("/",N4111))</f>
        <v>plays</v>
      </c>
      <c r="S4111" s="10">
        <f>(((J4111/60)/60)/24)+DATE(1970,1,1)</f>
        <v>42344.824502314819</v>
      </c>
      <c r="T4111" s="10">
        <f>(((I4111/60)/60)/24)+DATE(1970,1,1)</f>
        <v>42400.996527777781</v>
      </c>
      <c r="U4111" s="5">
        <f>P4111/3304</f>
        <v>0</v>
      </c>
      <c r="V4111" s="5">
        <f>L4111/26457</f>
        <v>0</v>
      </c>
    </row>
    <row r="4112" spans="1:22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6">
        <f>IF(E4112=0,0,E4112/L4112)</f>
        <v>0</v>
      </c>
      <c r="Q4112" t="str">
        <f>LEFT(N4112,FIND("/",N4112)-1)</f>
        <v>theater</v>
      </c>
      <c r="R4112" t="str">
        <f>RIGHT(N4112,LEN(N4112)-FIND("/",N4112))</f>
        <v>plays</v>
      </c>
      <c r="S4112" s="10">
        <f>(((J4112/60)/60)/24)+DATE(1970,1,1)</f>
        <v>42495.722187499996</v>
      </c>
      <c r="T4112" s="10">
        <f>(((I4112/60)/60)/24)+DATE(1970,1,1)</f>
        <v>42525.722187499996</v>
      </c>
      <c r="U4112" s="5">
        <f>P4112/3304</f>
        <v>0</v>
      </c>
      <c r="V4112" s="5">
        <f>L4112/26457</f>
        <v>0</v>
      </c>
    </row>
    <row r="4113" spans="1:22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 s="6">
        <f>IF(E4113=0,0,E4113/L4113)</f>
        <v>0</v>
      </c>
      <c r="Q4113" t="str">
        <f>LEFT(N4113,FIND("/",N4113)-1)</f>
        <v>theater</v>
      </c>
      <c r="R4113" t="str">
        <f>RIGHT(N4113,LEN(N4113)-FIND("/",N4113))</f>
        <v>plays</v>
      </c>
      <c r="S4113" s="10">
        <f>(((J4113/60)/60)/24)+DATE(1970,1,1)</f>
        <v>41927.124884259261</v>
      </c>
      <c r="T4113" s="10">
        <f>(((I4113/60)/60)/24)+DATE(1970,1,1)</f>
        <v>41937.124884259261</v>
      </c>
      <c r="U4113" s="5">
        <f>P4113/3304</f>
        <v>0</v>
      </c>
      <c r="V4113" s="5">
        <f>L4113/26457</f>
        <v>0</v>
      </c>
    </row>
    <row r="4114" spans="1:22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6">
        <f>IF(E4114=0,0,E4114/L4114)</f>
        <v>0</v>
      </c>
      <c r="Q4114" t="str">
        <f>LEFT(N4114,FIND("/",N4114)-1)</f>
        <v>theater</v>
      </c>
      <c r="R4114" t="str">
        <f>RIGHT(N4114,LEN(N4114)-FIND("/",N4114))</f>
        <v>plays</v>
      </c>
      <c r="S4114" s="10">
        <f>(((J4114/60)/60)/24)+DATE(1970,1,1)</f>
        <v>42730.903726851851</v>
      </c>
      <c r="T4114" s="10">
        <f>(((I4114/60)/60)/24)+DATE(1970,1,1)</f>
        <v>42760.903726851851</v>
      </c>
      <c r="U4114" s="5">
        <f>P4114/3304</f>
        <v>0</v>
      </c>
      <c r="V4114" s="5">
        <f>L4114/26457</f>
        <v>0</v>
      </c>
    </row>
    <row r="4115" spans="1:22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6">
        <f>IF(E4115=0,0,E4115/L4115)</f>
        <v>0</v>
      </c>
      <c r="Q4115" t="str">
        <f>LEFT(N4115,FIND("/",N4115)-1)</f>
        <v>theater</v>
      </c>
      <c r="R4115" t="str">
        <f>RIGHT(N4115,LEN(N4115)-FIND("/",N4115))</f>
        <v>plays</v>
      </c>
      <c r="S4115" s="10">
        <f>(((J4115/60)/60)/24)+DATE(1970,1,1)</f>
        <v>42307.539398148147</v>
      </c>
      <c r="T4115" s="10">
        <f>(((I4115/60)/60)/24)+DATE(1970,1,1)</f>
        <v>42337.581064814818</v>
      </c>
      <c r="U4115" s="5">
        <f>P4115/3304</f>
        <v>0</v>
      </c>
      <c r="V4115" s="5">
        <f>L4115/26457</f>
        <v>0</v>
      </c>
    </row>
  </sheetData>
  <autoFilter ref="A1:O4115" xr:uid="{A8E3ED6E-7156-6945-8469-FCD82B4E39CC}"/>
  <sortState ref="A2:V4115">
    <sortCondition descending="1" ref="E1"/>
  </sortState>
  <conditionalFormatting sqref="F1:F1048576">
    <cfRule type="containsText" dxfId="4" priority="6" operator="containsText" text="Successful">
      <formula>NOT(ISERROR(SEARCH("Successful",F1)))</formula>
    </cfRule>
    <cfRule type="containsText" dxfId="3" priority="5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2" operator="containsText" text="live">
      <formula>NOT(ISERROR(SEARCH("live",F1)))</formula>
    </cfRule>
  </conditionalFormatting>
  <conditionalFormatting sqref="F122">
    <cfRule type="containsText" dxfId="0" priority="4" operator="containsText" text="canceled">
      <formula>NOT(ISERROR(SEARCH("canceled",F122)))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Per Category</vt:lpstr>
      <vt:lpstr>Data Per Sub Category</vt:lpstr>
      <vt:lpstr>Monthly</vt:lpstr>
      <vt:lpstr>Categorical</vt:lpstr>
      <vt:lpstr>Staff Pick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Schroer</cp:lastModifiedBy>
  <dcterms:created xsi:type="dcterms:W3CDTF">2017-04-20T15:17:24Z</dcterms:created>
  <dcterms:modified xsi:type="dcterms:W3CDTF">2019-02-26T23:40:29Z</dcterms:modified>
</cp:coreProperties>
</file>