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debruijn\Documents\Git\vv-altium-library\Altium core files\"/>
    </mc:Choice>
  </mc:AlternateContent>
  <bookViews>
    <workbookView xWindow="25605" yWindow="465" windowWidth="38400" windowHeight="21060" activeTab="2"/>
  </bookViews>
  <sheets>
    <sheet name="Sheet1" sheetId="1" r:id="rId1"/>
    <sheet name="Project Information" sheetId="3" r:id="rId2"/>
    <sheet name="Component List" sheetId="2" r:id="rId3"/>
  </sheets>
  <definedNames>
    <definedName name="ProductionQuantity">'Component List'!$E$6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3" i="2" l="1"/>
  <c r="Z20" i="2"/>
  <c r="Z21" i="2"/>
  <c r="Z22" i="2"/>
  <c r="AA23" i="2"/>
  <c r="J4" i="2"/>
  <c r="J5" i="2"/>
  <c r="Y20" i="2"/>
  <c r="Y21" i="2"/>
  <c r="Y22" i="2"/>
  <c r="B22" i="2"/>
  <c r="G9" i="2"/>
  <c r="E9" i="2"/>
  <c r="C23" i="2"/>
  <c r="B21" i="2"/>
  <c r="B20" i="2"/>
  <c r="B11" i="1"/>
  <c r="B12" i="1"/>
  <c r="B10" i="1"/>
</calcChain>
</file>

<file path=xl/sharedStrings.xml><?xml version="1.0" encoding="utf-8"?>
<sst xmlns="http://schemas.openxmlformats.org/spreadsheetml/2006/main" count="101" uniqueCount="93">
  <si>
    <t>O32</t>
  </si>
  <si>
    <t>O35</t>
  </si>
  <si>
    <t>#</t>
  </si>
  <si>
    <t>Designator</t>
  </si>
  <si>
    <t>Value</t>
  </si>
  <si>
    <t>Colour</t>
  </si>
  <si>
    <t># Contacts</t>
  </si>
  <si>
    <t>Layer</t>
  </si>
  <si>
    <t>Comment</t>
  </si>
  <si>
    <t>Manufacturer 1</t>
  </si>
  <si>
    <t>Manufacturer 1 Part No</t>
  </si>
  <si>
    <t>Package</t>
  </si>
  <si>
    <t>Supplier 1</t>
  </si>
  <si>
    <t>Supplier Part Number 1</t>
  </si>
  <si>
    <t>C10</t>
  </si>
  <si>
    <t>100n</t>
  </si>
  <si>
    <t/>
  </si>
  <si>
    <t>Top</t>
  </si>
  <si>
    <t>Walsin</t>
  </si>
  <si>
    <t>0805B104J500CT</t>
  </si>
  <si>
    <t>FT231 Self Powered USB to UART.SchDoc</t>
  </si>
  <si>
    <t>Capacitor 0805 [2012 Metric]</t>
  </si>
  <si>
    <t>Farnell</t>
  </si>
  <si>
    <t>2496940</t>
  </si>
  <si>
    <t>Column1</t>
  </si>
  <si>
    <t>Bright Yellow</t>
  </si>
  <si>
    <t>Quantity</t>
  </si>
  <si>
    <t>Bottom</t>
  </si>
  <si>
    <t>Total</t>
  </si>
  <si>
    <t>Column=Quantity</t>
  </si>
  <si>
    <t>Column=PartType</t>
  </si>
  <si>
    <t>Column=Value</t>
  </si>
  <si>
    <t>Column=Comment</t>
  </si>
  <si>
    <t>Column=Supplier 1</t>
  </si>
  <si>
    <t>Column=Supplier Part Number 1</t>
  </si>
  <si>
    <t>Column=Supplier 2</t>
  </si>
  <si>
    <t>Column=Supplier Part Number 2</t>
  </si>
  <si>
    <t>Column=Supplier Unit Price 1</t>
  </si>
  <si>
    <t>Column=Supplier Part Number 3</t>
  </si>
  <si>
    <t>Column=Supplier Unit Price 2</t>
  </si>
  <si>
    <t>Column=Supplier 3</t>
  </si>
  <si>
    <t>Column=Supplier Unit Price 3</t>
  </si>
  <si>
    <t>Used Supplier</t>
  </si>
  <si>
    <t>Project Information</t>
  </si>
  <si>
    <t>Report Date:</t>
  </si>
  <si>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</si>
  <si>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</si>
  <si>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</si>
  <si>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</si>
  <si>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</si>
  <si>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</si>
  <si>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</si>
  <si>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</si>
  <si>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</si>
  <si>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</si>
  <si>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</si>
  <si>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</si>
  <si>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</si>
  <si>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</si>
  <si>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</si>
  <si>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</si>
  <si>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</si>
  <si>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</si>
  <si>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</si>
  <si>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</si>
  <si>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</si>
  <si>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</si>
  <si>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</si>
  <si>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</si>
  <si>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</si>
  <si>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</si>
  <si>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Description</t>
  </si>
  <si>
    <t>Component List</t>
  </si>
  <si>
    <t>Source Data From:</t>
  </si>
  <si>
    <t>Project:</t>
  </si>
  <si>
    <t>Variant:</t>
  </si>
  <si>
    <t>Production Quantity:</t>
  </si>
  <si>
    <t>Print Date:</t>
  </si>
  <si>
    <t>Total Production Quantity</t>
  </si>
  <si>
    <t>Approved</t>
  </si>
  <si>
    <t>Notes</t>
  </si>
  <si>
    <t>Total Project Price:</t>
  </si>
  <si>
    <t>Total Production Price:</t>
  </si>
  <si>
    <t>Column=Manufacturer</t>
  </si>
  <si>
    <t>Column=Part Number</t>
  </si>
  <si>
    <t>Column=Device Package</t>
  </si>
  <si>
    <t>Column=Supplier Stock 1</t>
  </si>
  <si>
    <t>Column=Supplier Currency 1</t>
  </si>
  <si>
    <t>Column=Supplier Stock 2</t>
  </si>
  <si>
    <t>Column=Supplier Currency 2</t>
  </si>
  <si>
    <t>Column=Supplier Stock 3</t>
  </si>
  <si>
    <t>Column=Supplier Currency 3</t>
  </si>
  <si>
    <t>Total Project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</si>
</sst>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€&quot;* #,##0.00_-;\-&quot;€&quot;* #,##0.00_-;_-&quot;€&quot;* &quot;-&quot;??_-;_-@_-"/>
    <numFmt numFmtId="166" formatCode="[$-F800]dddd\,\ mmmm\ dd\,\ yyyy"/>
    <numFmt numFmtId="171" formatCode="_ [$€-413]\ * #,##0.00_ ;_ [$€-413]\ * \-#,##0.00_ ;_ [$€-413]\ * &quot;-&quot;??_ ;_ @_ "/>
    <numFmt numFmtId="172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sz val="36"/>
      <color theme="9" tint="-0.249977111117893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color theme="1"/>
      <name val="Arial"/>
      <family val="2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 style="medium">
        <color theme="9" tint="-0.24994659260841701"/>
      </left>
      <right/>
      <top/>
      <bottom/>
      <diagonal/>
    </border>
    <border>
      <left style="medium">
        <color theme="9" tint="-0.24994659260841701"/>
      </left>
      <right/>
      <top style="thin">
        <color theme="9" tint="-0.24994659260841701"/>
      </top>
      <bottom/>
      <diagonal/>
    </border>
    <border>
      <left/>
      <right style="medium">
        <color theme="9" tint="-0.24994659260841701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2" fillId="0" borderId="0" xfId="0" applyFont="1" applyFill="1"/>
    <xf numFmtId="0" fontId="1" fillId="3" borderId="5" xfId="0" applyFont="1" applyFill="1" applyBorder="1"/>
    <xf numFmtId="0" fontId="0" fillId="3" borderId="5" xfId="0" applyFill="1" applyBorder="1"/>
    <xf numFmtId="0" fontId="5" fillId="3" borderId="4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2" borderId="9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2" borderId="3" xfId="0" applyFill="1" applyBorder="1"/>
    <xf numFmtId="0" fontId="0" fillId="2" borderId="11" xfId="0" applyFill="1" applyBorder="1"/>
    <xf numFmtId="0" fontId="6" fillId="2" borderId="0" xfId="0" applyFont="1" applyFill="1" applyAlignment="1">
      <alignment vertical="center"/>
    </xf>
    <xf numFmtId="14" fontId="1" fillId="2" borderId="0" xfId="0" applyNumberFormat="1" applyFont="1" applyFill="1"/>
    <xf numFmtId="22" fontId="1" fillId="2" borderId="0" xfId="0" applyNumberFormat="1" applyFont="1" applyFill="1"/>
    <xf numFmtId="0" fontId="6" fillId="0" borderId="9" xfId="0" applyFont="1" applyFill="1" applyBorder="1"/>
    <xf numFmtId="0" fontId="6" fillId="0" borderId="0" xfId="0" applyFont="1" applyFill="1"/>
    <xf numFmtId="0" fontId="6" fillId="2" borderId="0" xfId="0" applyFont="1" applyFill="1"/>
    <xf numFmtId="19" fontId="6" fillId="2" borderId="7" xfId="0" applyNumberFormat="1" applyFont="1" applyFill="1" applyBorder="1" applyAlignment="1">
      <alignment horizontal="left"/>
    </xf>
    <xf numFmtId="19" fontId="6" fillId="2" borderId="0" xfId="0" applyNumberFormat="1" applyFont="1" applyFill="1" applyAlignment="1">
      <alignment horizontal="left"/>
    </xf>
    <xf numFmtId="0" fontId="1" fillId="2" borderId="2" xfId="0" applyFont="1" applyFill="1" applyBorder="1"/>
    <xf numFmtId="0" fontId="0" fillId="2" borderId="2" xfId="0" applyFill="1" applyBorder="1"/>
    <xf numFmtId="0" fontId="8" fillId="2" borderId="0" xfId="0" applyFont="1" applyFill="1"/>
    <xf numFmtId="0" fontId="1" fillId="0" borderId="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9" fillId="2" borderId="0" xfId="0" applyFont="1" applyFill="1"/>
    <xf numFmtId="1" fontId="6" fillId="0" borderId="0" xfId="1" applyNumberFormat="1" applyFont="1" applyFill="1"/>
    <xf numFmtId="1" fontId="6" fillId="0" borderId="0" xfId="0" applyNumberFormat="1" applyFont="1" applyFill="1"/>
    <xf numFmtId="49" fontId="6" fillId="0" borderId="0" xfId="0" applyNumberFormat="1" applyFont="1" applyFill="1"/>
    <xf numFmtId="49" fontId="6" fillId="0" borderId="0" xfId="1" applyNumberFormat="1" applyFont="1" applyFill="1"/>
    <xf numFmtId="0" fontId="4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166" fontId="6" fillId="2" borderId="0" xfId="0" applyNumberFormat="1" applyFont="1" applyFill="1" applyAlignment="1">
      <alignment horizontal="left"/>
    </xf>
    <xf numFmtId="166" fontId="6" fillId="2" borderId="7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171" fontId="6" fillId="0" borderId="11" xfId="0" applyNumberFormat="1" applyFont="1" applyFill="1" applyBorder="1"/>
    <xf numFmtId="171" fontId="9" fillId="2" borderId="0" xfId="1" applyNumberFormat="1" applyFont="1" applyFill="1" applyAlignment="1">
      <alignment horizontal="left"/>
    </xf>
    <xf numFmtId="172" fontId="6" fillId="0" borderId="0" xfId="1" applyNumberFormat="1" applyFont="1" applyFill="1"/>
    <xf numFmtId="172" fontId="6" fillId="0" borderId="0" xfId="0" applyNumberFormat="1" applyFont="1" applyFill="1"/>
    <xf numFmtId="0" fontId="6" fillId="2" borderId="1" xfId="0" applyFont="1" applyFill="1" applyBorder="1"/>
    <xf numFmtId="0" fontId="6" fillId="2" borderId="2" xfId="0" applyFont="1" applyFill="1" applyBorder="1"/>
  </cellXfs>
  <cellStyles count="2">
    <cellStyle name="Currency" xfId="1" builtinId="4"/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171" formatCode="_ [$€-413]\ * #,##0.00_ ;_ [$€-413]\ * \-#,##0.00_ ;_ [$€-413]\ * &quot;-&quot;??_ ;_ @_ "/>
      <fill>
        <patternFill patternType="none">
          <fgColor indexed="64"/>
          <bgColor indexed="65"/>
        </patternFill>
      </fill>
      <border diagonalUp="0" diagonalDown="0" outline="0">
        <left/>
        <right style="medium">
          <color theme="9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172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172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172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medium">
          <color theme="9" tint="-0.24994659260841701"/>
        </left>
        <right/>
        <top/>
        <bottom/>
      </border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172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172" formatCode="0.0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172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171" formatCode="_ [$€-413]\ * #,##0.00_ ;_ [$€-413]\ * \-#,##0.00_ ;_ [$€-413]\ * &quot;-&quot;??_ ;_ @_ "/>
      <fill>
        <patternFill patternType="none">
          <fgColor indexed="64"/>
          <bgColor auto="1"/>
        </patternFill>
      </fill>
      <border diagonalUp="0" diagonalDown="0">
        <left/>
        <right style="medium">
          <color theme="9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medium">
          <color theme="9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1" name="Table1" displayName="Table1" ref="B9:O13" totalsRowShown="0" headerRowDxfId="77" dataDxfId="76">
  <autoFilter ref="B9:O13"/>
  <tableColumns count="14">
    <tableColumn id="1" name="#" dataDxfId="75"/>
    <tableColumn id="2" name="Quantity" dataDxfId="74"/>
    <tableColumn id="3" name="Designator" dataDxfId="73"/>
    <tableColumn id="4" name="Value" dataDxfId="72"/>
    <tableColumn id="5" name="Colour" dataDxfId="71"/>
    <tableColumn id="6" name="# Contacts" dataDxfId="70"/>
    <tableColumn id="7" name="Layer" dataDxfId="69"/>
    <tableColumn id="8" name="Comment" dataDxfId="68"/>
    <tableColumn id="9" name="Manufacturer 1" dataDxfId="67"/>
    <tableColumn id="10" name="Manufacturer 1 Part No" dataDxfId="66"/>
    <tableColumn id="11" name="Package" dataDxfId="65"/>
    <tableColumn id="12" name="Supplier 1" dataDxfId="64"/>
    <tableColumn id="13" name="Supplier Part Number 1" dataDxfId="63"/>
    <tableColumn id="14" name="Column1" dataDxfId="6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9:C22" totalsRowShown="0" headerRowDxfId="61" dataDxfId="60">
  <autoFilter ref="B9:C22">
    <filterColumn colId="0" hiddenButton="1"/>
    <filterColumn colId="1" hiddenButton="1"/>
  </autoFilter>
  <tableColumns count="2">
    <tableColumn id="1" name="Description" dataDxfId="59"/>
    <tableColumn id="2" name="Value" dataDxfId="5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19:AA23" totalsRowCount="1" headerRowDxfId="57" dataDxfId="56">
  <autoFilter ref="B19:AA22"/>
  <tableColumns count="26">
    <tableColumn id="1" name="#" totalsRowLabel="Total" dataDxfId="55" totalsRowDxfId="26">
      <calculatedColumnFormula>ROW(B20) - ROW($B$19)</calculatedColumnFormula>
    </tableColumn>
    <tableColumn id="2" name="Column=Quantity" totalsRowFunction="sum" dataDxfId="54" totalsRowDxfId="25"/>
    <tableColumn id="3" name="Column=PartType" dataDxfId="53" totalsRowDxfId="24"/>
    <tableColumn id="4" name="Column=Value" dataDxfId="52" totalsRowDxfId="23"/>
    <tableColumn id="6" name="Column=Comment" dataDxfId="51" totalsRowDxfId="22"/>
    <tableColumn id="7" name="Column=Device Package" dataDxfId="50" totalsRowDxfId="21"/>
    <tableColumn id="8" name="Column=Manufacturer" dataDxfId="49" totalsRowDxfId="20"/>
    <tableColumn id="9" name="Column=Part Number" dataDxfId="48" totalsRowDxfId="19"/>
    <tableColumn id="10" name="Column=Supplier 1" dataDxfId="47" totalsRowDxfId="18"/>
    <tableColumn id="11" name="Column=Supplier Part Number 1" dataDxfId="46" totalsRowDxfId="17"/>
    <tableColumn id="14" name="Column=Supplier Stock 1" dataDxfId="35" totalsRowDxfId="16" dataCellStyle="Currency"/>
    <tableColumn id="5" name="Column=Supplier Unit Price 1" dataDxfId="33" totalsRowDxfId="15" dataCellStyle="Currency"/>
    <tableColumn id="23" name="Column=Supplier Currency 1" dataDxfId="34" totalsRowDxfId="14" dataCellStyle="Currency"/>
    <tableColumn id="12" name="Column=Supplier 2" dataDxfId="45" totalsRowDxfId="13"/>
    <tableColumn id="13" name="Column=Supplier Part Number 2" dataDxfId="44" totalsRowDxfId="12"/>
    <tableColumn id="24" name="Column=Supplier Stock 2" dataDxfId="43" totalsRowDxfId="11"/>
    <tableColumn id="15" name="Column=Supplier Unit Price 2" dataDxfId="32" totalsRowDxfId="10" dataCellStyle="Currency"/>
    <tableColumn id="22" name="Column=Supplier Currency 2" dataDxfId="42" totalsRowDxfId="9" dataCellStyle="Currency"/>
    <tableColumn id="16" name="Column=Supplier 3" dataDxfId="41" totalsRowDxfId="8"/>
    <tableColumn id="17" name="Column=Supplier Part Number 3" dataDxfId="40" totalsRowDxfId="7"/>
    <tableColumn id="18" name="Column=Supplier Stock 3" dataDxfId="39" totalsRowDxfId="6" dataCellStyle="Currency"/>
    <tableColumn id="25" name="Column=Supplier Unit Price 3" dataDxfId="31" totalsRowDxfId="5" dataCellStyle="Currency"/>
    <tableColumn id="26" name="Column=Supplier Currency 3" dataDxfId="38" totalsRowDxfId="4" dataCellStyle="Currency"/>
    <tableColumn id="19" name="Used Supplier" dataDxfId="37" totalsRowDxfId="3">
      <calculatedColumnFormula>IF(MIN(Table13[[#This Row],[Column=Supplier Unit Price 1]],Table13[[#This Row],[Column=Supplier Unit Price 2]],Table13[[#This Row],[Column=Supplier Unit Price 3]])=Table13[[#This Row],[Column=Supplier Unit Price 1]],1,IF(MIN(Table13[[#This Row],[Column=Supplier Unit Price 1]],Table13[[#This Row],[Column=Supplier Unit Price 2]],Table13[[#This Row],[Column=Supplier Unit Price 3]])=Table13[[#This Row],[Column=Supplier Unit Price 2]],2,3))</calculatedColumnFormula>
    </tableColumn>
    <tableColumn id="27" name="Total Production Quantity" totalsRowFunction="sum" dataDxfId="1" totalsRowDxfId="0">
      <calculatedColumnFormula>Table13[[#This Row],[Column=Quantity]]*ProductionQuantity</calculatedColumnFormula>
    </tableColumn>
    <tableColumn id="21" name="Total Project Price" totalsRowFunction="sum" dataDxfId="36" totalsRow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5"/>
  <sheetViews>
    <sheetView workbookViewId="0">
      <selection activeCell="F45" sqref="F45"/>
    </sheetView>
  </sheetViews>
  <sheetFormatPr defaultColWidth="8.85546875" defaultRowHeight="12.75" x14ac:dyDescent="0.2"/>
  <cols>
    <col min="1" max="1" width="1.42578125" style="4" customWidth="1"/>
    <col min="2" max="2" width="4.28515625" style="4" customWidth="1"/>
    <col min="3" max="3" width="10.140625" style="4" bestFit="1" customWidth="1"/>
    <col min="4" max="4" width="11.7109375" style="4" bestFit="1" customWidth="1"/>
    <col min="5" max="5" width="7.7109375" style="4" bestFit="1" customWidth="1"/>
    <col min="6" max="7" width="11.28515625" style="4" bestFit="1" customWidth="1"/>
    <col min="8" max="8" width="8.7109375" style="4" bestFit="1" customWidth="1"/>
    <col min="9" max="9" width="11" style="4" customWidth="1"/>
    <col min="10" max="10" width="15.28515625" style="4" customWidth="1"/>
    <col min="11" max="11" width="22.140625" style="4" bestFit="1" customWidth="1"/>
    <col min="12" max="12" width="24.7109375" style="4" bestFit="1" customWidth="1"/>
    <col min="13" max="13" width="11" style="4" customWidth="1"/>
    <col min="14" max="14" width="21.7109375" style="4" customWidth="1"/>
    <col min="15" max="15" width="10.28515625" style="4" bestFit="1" customWidth="1"/>
    <col min="16" max="16" width="1.42578125" style="4" customWidth="1"/>
    <col min="17" max="16384" width="8.85546875" style="4"/>
  </cols>
  <sheetData>
    <row r="1" spans="1:16" ht="7.5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30" customHeight="1" x14ac:dyDescent="0.2">
      <c r="A2" s="3"/>
      <c r="P2" s="3"/>
    </row>
    <row r="3" spans="1:16" x14ac:dyDescent="0.2">
      <c r="A3" s="3"/>
      <c r="P3" s="3"/>
    </row>
    <row r="4" spans="1:16" x14ac:dyDescent="0.2">
      <c r="A4" s="3"/>
      <c r="P4" s="3"/>
    </row>
    <row r="5" spans="1:16" x14ac:dyDescent="0.2">
      <c r="A5" s="3"/>
      <c r="P5" s="3"/>
    </row>
    <row r="6" spans="1:16" x14ac:dyDescent="0.2">
      <c r="A6" s="3"/>
      <c r="P6" s="3"/>
    </row>
    <row r="7" spans="1:16" x14ac:dyDescent="0.2">
      <c r="A7" s="3"/>
      <c r="P7" s="3"/>
    </row>
    <row r="8" spans="1:16" x14ac:dyDescent="0.2">
      <c r="A8" s="3"/>
      <c r="P8" s="3"/>
    </row>
    <row r="9" spans="1:16" x14ac:dyDescent="0.2">
      <c r="A9" s="3"/>
      <c r="B9" s="5" t="s">
        <v>2</v>
      </c>
      <c r="C9" s="6" t="s">
        <v>26</v>
      </c>
      <c r="D9" s="6" t="s">
        <v>3</v>
      </c>
      <c r="E9" s="6" t="s">
        <v>4</v>
      </c>
      <c r="F9" s="7" t="s">
        <v>5</v>
      </c>
      <c r="G9" s="6" t="s">
        <v>6</v>
      </c>
      <c r="H9" s="6" t="s">
        <v>7</v>
      </c>
      <c r="I9" s="6" t="s">
        <v>8</v>
      </c>
      <c r="J9" s="6" t="s">
        <v>9</v>
      </c>
      <c r="K9" s="6" t="s">
        <v>10</v>
      </c>
      <c r="L9" s="6" t="s">
        <v>11</v>
      </c>
      <c r="M9" s="6" t="s">
        <v>12</v>
      </c>
      <c r="N9" s="6" t="s">
        <v>13</v>
      </c>
      <c r="O9" s="6" t="s">
        <v>24</v>
      </c>
      <c r="P9" s="3"/>
    </row>
    <row r="10" spans="1:16" x14ac:dyDescent="0.2">
      <c r="A10" s="3"/>
      <c r="B10" s="6">
        <f>ROW(B10) - ROW($B$9)</f>
        <v>1</v>
      </c>
      <c r="C10" s="6" t="s">
        <v>14</v>
      </c>
      <c r="D10" s="6" t="s">
        <v>15</v>
      </c>
      <c r="E10" s="6" t="s">
        <v>16</v>
      </c>
      <c r="F10" s="6" t="s">
        <v>25</v>
      </c>
      <c r="G10" s="6" t="s">
        <v>17</v>
      </c>
      <c r="H10" s="6" t="s">
        <v>27</v>
      </c>
      <c r="I10" s="6" t="s">
        <v>18</v>
      </c>
      <c r="J10" s="6" t="s">
        <v>19</v>
      </c>
      <c r="K10" s="6" t="s">
        <v>20</v>
      </c>
      <c r="L10" s="8" t="s">
        <v>21</v>
      </c>
      <c r="M10" s="8" t="s">
        <v>22</v>
      </c>
      <c r="N10" s="8" t="s">
        <v>23</v>
      </c>
      <c r="O10" s="8"/>
      <c r="P10" s="3"/>
    </row>
    <row r="11" spans="1:16" x14ac:dyDescent="0.2">
      <c r="A11" s="3"/>
      <c r="B11" s="6">
        <f t="shared" ref="B11:B12" si="0">ROW(B11) - ROW($B$9)</f>
        <v>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3"/>
    </row>
    <row r="12" spans="1:16" x14ac:dyDescent="0.2">
      <c r="A12" s="3"/>
      <c r="B12" s="6">
        <f t="shared" si="0"/>
        <v>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3"/>
    </row>
    <row r="13" spans="1:16" x14ac:dyDescent="0.2">
      <c r="A13" s="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3"/>
    </row>
    <row r="14" spans="1:16" x14ac:dyDescent="0.2">
      <c r="A14" s="3"/>
      <c r="P14" s="3"/>
    </row>
    <row r="15" spans="1:16" x14ac:dyDescent="0.2">
      <c r="A15" s="3"/>
      <c r="P15" s="3"/>
    </row>
    <row r="16" spans="1:16" x14ac:dyDescent="0.2">
      <c r="A16" s="3"/>
      <c r="P16" s="3"/>
    </row>
    <row r="17" spans="1:16" x14ac:dyDescent="0.2">
      <c r="A17" s="3"/>
      <c r="P17" s="3"/>
    </row>
    <row r="18" spans="1:16" x14ac:dyDescent="0.2">
      <c r="A18" s="3"/>
      <c r="P18" s="3"/>
    </row>
    <row r="19" spans="1:16" x14ac:dyDescent="0.2">
      <c r="A19" s="3"/>
      <c r="P19" s="3"/>
    </row>
    <row r="20" spans="1:16" x14ac:dyDescent="0.2">
      <c r="A20" s="3"/>
      <c r="P20" s="3"/>
    </row>
    <row r="21" spans="1:16" x14ac:dyDescent="0.2">
      <c r="A21" s="3"/>
      <c r="P21" s="3"/>
    </row>
    <row r="22" spans="1:16" x14ac:dyDescent="0.2">
      <c r="A22" s="3"/>
      <c r="P22" s="3"/>
    </row>
    <row r="23" spans="1:16" x14ac:dyDescent="0.2">
      <c r="A23" s="3"/>
      <c r="P23" s="3"/>
    </row>
    <row r="24" spans="1:16" x14ac:dyDescent="0.2">
      <c r="A24" s="3"/>
      <c r="P24" s="3"/>
    </row>
    <row r="25" spans="1:16" x14ac:dyDescent="0.2">
      <c r="A25" s="3"/>
      <c r="P25" s="3"/>
    </row>
    <row r="26" spans="1:16" x14ac:dyDescent="0.2">
      <c r="A26" s="3"/>
      <c r="P26" s="3"/>
    </row>
    <row r="27" spans="1:16" x14ac:dyDescent="0.2">
      <c r="A27" s="3"/>
      <c r="P27" s="3"/>
    </row>
    <row r="28" spans="1:16" x14ac:dyDescent="0.2">
      <c r="A28" s="3"/>
      <c r="P28" s="3"/>
    </row>
    <row r="29" spans="1:16" x14ac:dyDescent="0.2">
      <c r="A29" s="3"/>
      <c r="P29" s="3"/>
    </row>
    <row r="30" spans="1:16" x14ac:dyDescent="0.2">
      <c r="A30" s="3"/>
      <c r="P30" s="3"/>
    </row>
    <row r="31" spans="1:16" x14ac:dyDescent="0.2">
      <c r="A31" s="3"/>
      <c r="P31" s="3"/>
    </row>
    <row r="32" spans="1:16" x14ac:dyDescent="0.2">
      <c r="A32" s="3"/>
      <c r="P32" s="3"/>
    </row>
    <row r="33" spans="1:16" x14ac:dyDescent="0.2">
      <c r="A33" s="3"/>
      <c r="O33" s="4" t="s">
        <v>0</v>
      </c>
      <c r="P33" s="3"/>
    </row>
    <row r="34" spans="1:16" x14ac:dyDescent="0.2">
      <c r="A34" s="3"/>
      <c r="P34" s="3"/>
    </row>
    <row r="35" spans="1:16" x14ac:dyDescent="0.2">
      <c r="A35" s="3"/>
      <c r="O35" s="4" t="s">
        <v>1</v>
      </c>
      <c r="P35" s="3"/>
    </row>
  </sheetData>
  <pageMargins left="0.7" right="0.7" top="0.64583333333333337" bottom="0.58333333333333337" header="0.17708333333333334" footer="0.3"/>
  <pageSetup paperSize="9" orientation="landscape" horizontalDpi="4294967293" verticalDpi="0" r:id="rId1"/>
  <headerFooter>
    <oddHeader>&amp;L&amp;D - &amp;T&amp;R&amp;G</oddHeader>
    <oddFooter>&amp;L&amp;F&amp;RPage &amp;P of &amp;N</oddFoot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2"/>
  <sheetViews>
    <sheetView workbookViewId="0">
      <selection activeCell="B2" sqref="B2:C2"/>
    </sheetView>
  </sheetViews>
  <sheetFormatPr defaultColWidth="10.85546875" defaultRowHeight="12.75" x14ac:dyDescent="0.2"/>
  <cols>
    <col min="1" max="1" width="1.140625" style="4" customWidth="1"/>
    <col min="2" max="2" width="28.5703125" style="4" customWidth="1"/>
    <col min="3" max="3" width="114.28515625" style="4" customWidth="1"/>
    <col min="4" max="4" width="10.85546875" style="4"/>
    <col min="5" max="5" width="12.7109375" style="4" bestFit="1" customWidth="1"/>
    <col min="6" max="16384" width="10.85546875" style="4"/>
  </cols>
  <sheetData>
    <row r="1" spans="1:9" ht="6.95" customHeight="1" x14ac:dyDescent="0.2">
      <c r="A1" s="3"/>
      <c r="B1" s="3"/>
      <c r="C1" s="3"/>
    </row>
    <row r="2" spans="1:9" ht="50.1" customHeight="1" x14ac:dyDescent="0.2">
      <c r="A2" s="3"/>
      <c r="B2" s="42" t="s">
        <v>43</v>
      </c>
      <c r="C2" s="42"/>
      <c r="D2" s="23"/>
      <c r="E2" s="23"/>
      <c r="F2" s="23"/>
      <c r="G2" s="23"/>
      <c r="H2" s="23"/>
      <c r="I2" s="23"/>
    </row>
    <row r="3" spans="1:9" x14ac:dyDescent="0.2">
      <c r="A3" s="3"/>
    </row>
    <row r="4" spans="1:9" x14ac:dyDescent="0.2">
      <c r="A4" s="3"/>
    </row>
    <row r="5" spans="1:9" x14ac:dyDescent="0.2">
      <c r="A5" s="3"/>
    </row>
    <row r="6" spans="1:9" x14ac:dyDescent="0.2">
      <c r="A6" s="3"/>
    </row>
    <row r="7" spans="1:9" x14ac:dyDescent="0.2">
      <c r="A7" s="3"/>
    </row>
    <row r="8" spans="1:9" x14ac:dyDescent="0.2">
      <c r="A8" s="3"/>
    </row>
    <row r="9" spans="1:9" x14ac:dyDescent="0.2">
      <c r="A9" s="3"/>
      <c r="B9" s="6" t="s">
        <v>71</v>
      </c>
      <c r="C9" s="6" t="s">
        <v>4</v>
      </c>
      <c r="D9" s="24"/>
      <c r="E9" s="25"/>
    </row>
    <row r="10" spans="1:9" x14ac:dyDescent="0.2">
      <c r="A10" s="3"/>
      <c r="B10" s="27" t="s">
        <v>45</v>
      </c>
      <c r="C10" s="27" t="s">
        <v>46</v>
      </c>
    </row>
    <row r="11" spans="1:9" x14ac:dyDescent="0.2">
      <c r="A11" s="3"/>
      <c r="B11" s="27" t="s">
        <v>47</v>
      </c>
      <c r="C11" s="27" t="s">
        <v>48</v>
      </c>
    </row>
    <row r="12" spans="1:9" x14ac:dyDescent="0.2">
      <c r="A12" s="3"/>
      <c r="B12" s="27" t="s">
        <v>49</v>
      </c>
      <c r="C12" s="27" t="s">
        <v>50</v>
      </c>
    </row>
    <row r="13" spans="1:9" x14ac:dyDescent="0.2">
      <c r="A13" s="3"/>
      <c r="B13" s="27" t="s">
        <v>51</v>
      </c>
      <c r="C13" s="27" t="s">
        <v>52</v>
      </c>
    </row>
    <row r="14" spans="1:9" x14ac:dyDescent="0.2">
      <c r="A14" s="3"/>
      <c r="B14" s="27" t="s">
        <v>53</v>
      </c>
      <c r="C14" s="27" t="s">
        <v>54</v>
      </c>
    </row>
    <row r="15" spans="1:9" x14ac:dyDescent="0.2">
      <c r="A15" s="3"/>
      <c r="B15" s="27" t="s">
        <v>55</v>
      </c>
      <c r="C15" s="27" t="s">
        <v>56</v>
      </c>
    </row>
    <row r="16" spans="1:9" x14ac:dyDescent="0.2">
      <c r="A16" s="3"/>
      <c r="B16" s="27" t="s">
        <v>57</v>
      </c>
      <c r="C16" s="27" t="s">
        <v>58</v>
      </c>
    </row>
    <row r="17" spans="1:3" x14ac:dyDescent="0.2">
      <c r="A17" s="3"/>
      <c r="B17" s="27" t="s">
        <v>59</v>
      </c>
      <c r="C17" s="27" t="s">
        <v>60</v>
      </c>
    </row>
    <row r="18" spans="1:3" x14ac:dyDescent="0.2">
      <c r="A18" s="3"/>
      <c r="B18" s="27" t="s">
        <v>61</v>
      </c>
      <c r="C18" s="27" t="s">
        <v>62</v>
      </c>
    </row>
    <row r="19" spans="1:3" x14ac:dyDescent="0.2">
      <c r="A19" s="3"/>
      <c r="B19" s="27" t="s">
        <v>63</v>
      </c>
      <c r="C19" s="27" t="s">
        <v>64</v>
      </c>
    </row>
    <row r="20" spans="1:3" x14ac:dyDescent="0.2">
      <c r="A20" s="3"/>
      <c r="B20" s="27" t="s">
        <v>65</v>
      </c>
      <c r="C20" s="27" t="s">
        <v>66</v>
      </c>
    </row>
    <row r="21" spans="1:3" x14ac:dyDescent="0.2">
      <c r="A21" s="3"/>
      <c r="B21" s="27" t="s">
        <v>67</v>
      </c>
      <c r="C21" s="27" t="s">
        <v>68</v>
      </c>
    </row>
    <row r="22" spans="1:3" x14ac:dyDescent="0.2">
      <c r="A22" s="3"/>
      <c r="B22" s="27" t="s">
        <v>69</v>
      </c>
      <c r="C22" s="27" t="s">
        <v>70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40"/>
  <sheetViews>
    <sheetView tabSelected="1" zoomScaleNormal="100" workbookViewId="0">
      <selection activeCell="C2" sqref="C2:G2"/>
    </sheetView>
  </sheetViews>
  <sheetFormatPr defaultColWidth="8.85546875" defaultRowHeight="15" x14ac:dyDescent="0.25"/>
  <cols>
    <col min="1" max="1" width="1.42578125" style="1" customWidth="1"/>
    <col min="2" max="2" width="5.7109375" style="1" customWidth="1"/>
    <col min="3" max="3" width="10.7109375" style="1" customWidth="1"/>
    <col min="4" max="4" width="14.28515625" style="1" customWidth="1"/>
    <col min="5" max="5" width="10" style="1" customWidth="1"/>
    <col min="6" max="6" width="43" style="1" customWidth="1"/>
    <col min="7" max="8" width="17.140625" style="1" customWidth="1"/>
    <col min="9" max="9" width="21.42578125" style="1" customWidth="1"/>
    <col min="10" max="10" width="10" style="1" customWidth="1"/>
    <col min="11" max="11" width="20" style="1" customWidth="1"/>
    <col min="12" max="12" width="10" style="1" customWidth="1"/>
    <col min="13" max="13" width="9.28515625" style="1" customWidth="1"/>
    <col min="14" max="14" width="7.140625" style="1" customWidth="1"/>
    <col min="15" max="15" width="10" style="1" customWidth="1"/>
    <col min="16" max="16" width="20" style="1" customWidth="1"/>
    <col min="17" max="17" width="10" style="1" customWidth="1"/>
    <col min="18" max="18" width="9.28515625" style="1" customWidth="1"/>
    <col min="19" max="19" width="7.140625" style="1" customWidth="1"/>
    <col min="20" max="20" width="10" style="1" customWidth="1"/>
    <col min="21" max="21" width="20" style="1" customWidth="1"/>
    <col min="22" max="22" width="10" style="1" customWidth="1"/>
    <col min="23" max="23" width="9.28515625" style="1" customWidth="1"/>
    <col min="24" max="25" width="7.140625" style="1" customWidth="1"/>
    <col min="26" max="26" width="9.5703125" style="1" customWidth="1"/>
    <col min="27" max="27" width="11.42578125" style="1" customWidth="1"/>
    <col min="28" max="16384" width="8.85546875" style="1"/>
  </cols>
  <sheetData>
    <row r="1" spans="1:27" ht="7.5" customHeight="1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50.1" customHeight="1" thickBot="1" x14ac:dyDescent="0.3">
      <c r="A2" s="3"/>
      <c r="B2" s="12"/>
      <c r="C2" s="49" t="s">
        <v>72</v>
      </c>
      <c r="D2" s="49"/>
      <c r="E2" s="49"/>
      <c r="F2" s="49"/>
      <c r="G2" s="50"/>
      <c r="H2" s="11" t="s">
        <v>56</v>
      </c>
      <c r="I2" s="9"/>
      <c r="J2" s="9"/>
      <c r="K2" s="9"/>
      <c r="L2" s="9"/>
      <c r="M2" s="9"/>
      <c r="N2" s="9"/>
      <c r="O2" s="9"/>
      <c r="P2" s="9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x14ac:dyDescent="0.25">
      <c r="A3" s="3"/>
      <c r="B3" s="16"/>
      <c r="C3" s="43" t="s">
        <v>73</v>
      </c>
      <c r="D3" s="43"/>
      <c r="E3" s="44" t="s">
        <v>52</v>
      </c>
      <c r="F3" s="44"/>
      <c r="G3" s="44"/>
      <c r="H3" s="4"/>
      <c r="I3" s="4"/>
      <c r="J3" s="4"/>
      <c r="K3" s="4"/>
      <c r="L3" s="4"/>
      <c r="M3" s="4"/>
      <c r="N3" s="4"/>
      <c r="O3" s="4"/>
      <c r="P3" s="4"/>
      <c r="AA3" s="21"/>
    </row>
    <row r="4" spans="1:27" x14ac:dyDescent="0.25">
      <c r="A4" s="3"/>
      <c r="B4" s="16"/>
      <c r="C4" s="43" t="s">
        <v>74</v>
      </c>
      <c r="D4" s="43"/>
      <c r="E4" s="44" t="s">
        <v>48</v>
      </c>
      <c r="F4" s="44"/>
      <c r="G4" s="44"/>
      <c r="H4" s="4"/>
      <c r="I4" s="37" t="s">
        <v>81</v>
      </c>
      <c r="J4" s="52">
        <f>Table13[[#Totals],[Total Project Price]]</f>
        <v>0</v>
      </c>
      <c r="K4" s="52"/>
      <c r="L4" s="4"/>
      <c r="M4" s="4"/>
      <c r="N4" s="4"/>
      <c r="O4" s="4"/>
      <c r="P4" s="4"/>
      <c r="AA4" s="22"/>
    </row>
    <row r="5" spans="1:27" x14ac:dyDescent="0.25">
      <c r="A5" s="3"/>
      <c r="B5" s="16"/>
      <c r="C5" s="43" t="s">
        <v>75</v>
      </c>
      <c r="D5" s="43"/>
      <c r="E5" s="44" t="s">
        <v>50</v>
      </c>
      <c r="F5" s="44"/>
      <c r="G5" s="44"/>
      <c r="H5" s="4"/>
      <c r="I5" s="37" t="s">
        <v>82</v>
      </c>
      <c r="J5" s="52">
        <f>Table13[[#Totals],[Total Project Price]]*ProductionQuantity</f>
        <v>0</v>
      </c>
      <c r="K5" s="52"/>
      <c r="L5" s="4"/>
      <c r="M5" s="4"/>
      <c r="N5" s="4"/>
      <c r="O5" s="4"/>
      <c r="P5" s="4"/>
      <c r="AA5" s="22"/>
    </row>
    <row r="6" spans="1:27" x14ac:dyDescent="0.25">
      <c r="A6" s="3"/>
      <c r="B6" s="16"/>
      <c r="C6" s="43" t="s">
        <v>76</v>
      </c>
      <c r="D6" s="43"/>
      <c r="E6" s="44">
        <v>1</v>
      </c>
      <c r="F6" s="44"/>
      <c r="G6" s="44"/>
      <c r="H6" s="4"/>
      <c r="I6" s="4"/>
      <c r="J6" s="4"/>
      <c r="K6" s="4"/>
      <c r="L6" s="4"/>
      <c r="M6" s="4"/>
      <c r="N6" s="4"/>
      <c r="O6" s="4"/>
      <c r="P6" s="4"/>
      <c r="AA6" s="22"/>
    </row>
    <row r="7" spans="1:27" x14ac:dyDescent="0.25">
      <c r="A7" s="3"/>
      <c r="B7" s="16"/>
      <c r="C7" s="28"/>
      <c r="D7" s="28"/>
      <c r="E7" s="28"/>
      <c r="F7" s="28"/>
      <c r="G7" s="28"/>
      <c r="H7" s="4"/>
      <c r="I7" s="4"/>
      <c r="J7" s="4"/>
      <c r="K7" s="4"/>
      <c r="L7" s="4"/>
      <c r="M7" s="4"/>
      <c r="N7" s="4"/>
      <c r="O7" s="4"/>
      <c r="P7" s="4"/>
      <c r="AA7" s="22"/>
    </row>
    <row r="8" spans="1:27" x14ac:dyDescent="0.25">
      <c r="A8" s="3"/>
      <c r="B8" s="17"/>
      <c r="C8" s="45" t="s">
        <v>44</v>
      </c>
      <c r="D8" s="45"/>
      <c r="E8" s="48" t="s">
        <v>60</v>
      </c>
      <c r="F8" s="48"/>
      <c r="G8" s="29" t="s">
        <v>58</v>
      </c>
      <c r="H8" s="4"/>
      <c r="I8" s="4"/>
      <c r="J8" s="4"/>
      <c r="K8" s="4"/>
      <c r="L8" s="4"/>
      <c r="M8" s="4"/>
      <c r="N8" s="4"/>
      <c r="O8" s="4"/>
      <c r="P8" s="4"/>
      <c r="AA8" s="22"/>
    </row>
    <row r="9" spans="1:27" x14ac:dyDescent="0.25">
      <c r="A9" s="3"/>
      <c r="B9" s="18"/>
      <c r="C9" s="46" t="s">
        <v>77</v>
      </c>
      <c r="D9" s="46"/>
      <c r="E9" s="47">
        <f ca="1">TODAY()</f>
        <v>42773</v>
      </c>
      <c r="F9" s="47"/>
      <c r="G9" s="30">
        <f ca="1">NOW()</f>
        <v>42773.955785995371</v>
      </c>
      <c r="AA9" s="22"/>
    </row>
    <row r="10" spans="1:27" ht="15.75" thickBot="1" x14ac:dyDescent="0.3">
      <c r="A10" s="3"/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5"/>
    </row>
    <row r="11" spans="1:27" hidden="1" x14ac:dyDescent="0.25">
      <c r="A11" s="3"/>
      <c r="B11" s="18"/>
      <c r="V11" s="22"/>
    </row>
    <row r="12" spans="1:27" hidden="1" x14ac:dyDescent="0.25">
      <c r="A12" s="3"/>
      <c r="B12" s="18"/>
      <c r="V12" s="22"/>
    </row>
    <row r="13" spans="1:27" hidden="1" x14ac:dyDescent="0.25">
      <c r="A13" s="3"/>
      <c r="B13" s="18"/>
      <c r="V13" s="22"/>
    </row>
    <row r="14" spans="1:27" hidden="1" x14ac:dyDescent="0.25">
      <c r="A14" s="3"/>
      <c r="B14" s="1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V14" s="22"/>
    </row>
    <row r="15" spans="1:27" hidden="1" x14ac:dyDescent="0.25">
      <c r="A15" s="3"/>
      <c r="B15" s="1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V15" s="22"/>
    </row>
    <row r="16" spans="1:27" hidden="1" x14ac:dyDescent="0.25">
      <c r="A16" s="3"/>
      <c r="B16" s="1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V16" s="22"/>
    </row>
    <row r="17" spans="1:27" hidden="1" x14ac:dyDescent="0.25">
      <c r="A17" s="3"/>
      <c r="B17" s="16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V17" s="22"/>
    </row>
    <row r="18" spans="1:27" hidden="1" x14ac:dyDescent="0.25">
      <c r="A18" s="3"/>
      <c r="B18" s="1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V18" s="22"/>
    </row>
    <row r="19" spans="1:27" ht="63.75" x14ac:dyDescent="0.25">
      <c r="A19" s="3"/>
      <c r="B19" s="34" t="s">
        <v>2</v>
      </c>
      <c r="C19" s="35" t="s">
        <v>29</v>
      </c>
      <c r="D19" s="35" t="s">
        <v>30</v>
      </c>
      <c r="E19" s="35" t="s">
        <v>31</v>
      </c>
      <c r="F19" s="35" t="s">
        <v>32</v>
      </c>
      <c r="G19" s="35" t="s">
        <v>85</v>
      </c>
      <c r="H19" s="35" t="s">
        <v>83</v>
      </c>
      <c r="I19" s="35" t="s">
        <v>84</v>
      </c>
      <c r="J19" s="35" t="s">
        <v>33</v>
      </c>
      <c r="K19" s="35" t="s">
        <v>34</v>
      </c>
      <c r="L19" s="35" t="s">
        <v>86</v>
      </c>
      <c r="M19" s="35" t="s">
        <v>37</v>
      </c>
      <c r="N19" s="35" t="s">
        <v>87</v>
      </c>
      <c r="O19" s="35" t="s">
        <v>35</v>
      </c>
      <c r="P19" s="35" t="s">
        <v>36</v>
      </c>
      <c r="Q19" s="35" t="s">
        <v>88</v>
      </c>
      <c r="R19" s="35" t="s">
        <v>39</v>
      </c>
      <c r="S19" s="35" t="s">
        <v>89</v>
      </c>
      <c r="T19" s="35" t="s">
        <v>40</v>
      </c>
      <c r="U19" s="35" t="s">
        <v>38</v>
      </c>
      <c r="V19" s="35" t="s">
        <v>90</v>
      </c>
      <c r="W19" s="35" t="s">
        <v>41</v>
      </c>
      <c r="X19" s="35" t="s">
        <v>91</v>
      </c>
      <c r="Y19" s="35" t="s">
        <v>42</v>
      </c>
      <c r="Z19" s="35" t="s">
        <v>78</v>
      </c>
      <c r="AA19" s="36" t="s">
        <v>92</v>
      </c>
    </row>
    <row r="20" spans="1:27" x14ac:dyDescent="0.25">
      <c r="A20" s="3"/>
      <c r="B20" s="26">
        <f>ROW(B20) - ROW($B$19)</f>
        <v>1</v>
      </c>
      <c r="C20" s="27"/>
      <c r="D20" s="27"/>
      <c r="E20" s="27"/>
      <c r="F20" s="27"/>
      <c r="G20" s="27"/>
      <c r="H20" s="27"/>
      <c r="I20" s="27"/>
      <c r="J20" s="40"/>
      <c r="K20" s="40"/>
      <c r="L20" s="38"/>
      <c r="M20" s="53"/>
      <c r="N20" s="41"/>
      <c r="O20" s="40"/>
      <c r="P20" s="40"/>
      <c r="Q20" s="39"/>
      <c r="R20" s="53"/>
      <c r="S20" s="41"/>
      <c r="T20" s="27"/>
      <c r="U20" s="40"/>
      <c r="V20" s="41"/>
      <c r="W20" s="53"/>
      <c r="X20" s="41"/>
      <c r="Y20" s="27">
        <f>IF(MIN(Table13[[#This Row],[Column=Supplier Unit Price 1]],Table13[[#This Row],[Column=Supplier Unit Price 2]],Table13[[#This Row],[Column=Supplier Unit Price 3]])=Table13[[#This Row],[Column=Supplier Unit Price 1]],1,IF(MIN(Table13[[#This Row],[Column=Supplier Unit Price 1]],Table13[[#This Row],[Column=Supplier Unit Price 2]],Table13[[#This Row],[Column=Supplier Unit Price 3]])=Table13[[#This Row],[Column=Supplier Unit Price 2]],2,3))</f>
        <v>1</v>
      </c>
      <c r="Z20" s="27">
        <f>Table13[[#This Row],[Column=Quantity]]*ProductionQuantity</f>
        <v>0</v>
      </c>
      <c r="AA20" s="51"/>
    </row>
    <row r="21" spans="1:27" x14ac:dyDescent="0.25">
      <c r="A21" s="3"/>
      <c r="B21" s="26">
        <f>ROW(B21) - ROW($B$19)</f>
        <v>2</v>
      </c>
      <c r="C21" s="27"/>
      <c r="D21" s="27"/>
      <c r="E21" s="27"/>
      <c r="F21" s="27"/>
      <c r="G21" s="27"/>
      <c r="H21" s="27"/>
      <c r="I21" s="27"/>
      <c r="J21" s="40"/>
      <c r="K21" s="40"/>
      <c r="L21" s="38"/>
      <c r="M21" s="53"/>
      <c r="N21" s="41"/>
      <c r="O21" s="40"/>
      <c r="P21" s="40"/>
      <c r="Q21" s="39"/>
      <c r="R21" s="53"/>
      <c r="S21" s="41"/>
      <c r="T21" s="27"/>
      <c r="U21" s="40"/>
      <c r="V21" s="41"/>
      <c r="W21" s="53"/>
      <c r="X21" s="41"/>
      <c r="Y21" s="27">
        <f>IF(MIN(Table13[[#This Row],[Column=Supplier Unit Price 1]],Table13[[#This Row],[Column=Supplier Unit Price 2]],Table13[[#This Row],[Column=Supplier Unit Price 3]])=Table13[[#This Row],[Column=Supplier Unit Price 1]],1,IF(MIN(Table13[[#This Row],[Column=Supplier Unit Price 1]],Table13[[#This Row],[Column=Supplier Unit Price 2]],Table13[[#This Row],[Column=Supplier Unit Price 3]])=Table13[[#This Row],[Column=Supplier Unit Price 2]],2,3))</f>
        <v>1</v>
      </c>
      <c r="Z21" s="27">
        <f>Table13[[#This Row],[Column=Quantity]]*ProductionQuantity</f>
        <v>0</v>
      </c>
      <c r="AA21" s="51"/>
    </row>
    <row r="22" spans="1:27" x14ac:dyDescent="0.25">
      <c r="A22" s="3"/>
      <c r="B22" s="26">
        <f>ROW(B22) - ROW($B$19)</f>
        <v>3</v>
      </c>
      <c r="C22" s="27"/>
      <c r="D22" s="27"/>
      <c r="E22" s="27"/>
      <c r="F22" s="27"/>
      <c r="G22" s="27"/>
      <c r="H22" s="27"/>
      <c r="I22" s="27"/>
      <c r="J22" s="40"/>
      <c r="K22" s="40"/>
      <c r="L22" s="38"/>
      <c r="M22" s="53"/>
      <c r="N22" s="41"/>
      <c r="O22" s="40"/>
      <c r="P22" s="40"/>
      <c r="Q22" s="39"/>
      <c r="R22" s="53"/>
      <c r="S22" s="41"/>
      <c r="T22" s="27"/>
      <c r="U22" s="40"/>
      <c r="V22" s="41"/>
      <c r="W22" s="53"/>
      <c r="X22" s="41"/>
      <c r="Y22" s="27">
        <f>IF(MIN(Table13[[#This Row],[Column=Supplier Unit Price 1]],Table13[[#This Row],[Column=Supplier Unit Price 2]],Table13[[#This Row],[Column=Supplier Unit Price 3]])=Table13[[#This Row],[Column=Supplier Unit Price 1]],1,IF(MIN(Table13[[#This Row],[Column=Supplier Unit Price 1]],Table13[[#This Row],[Column=Supplier Unit Price 2]],Table13[[#This Row],[Column=Supplier Unit Price 3]])=Table13[[#This Row],[Column=Supplier Unit Price 2]],2,3))</f>
        <v>1</v>
      </c>
      <c r="Z22" s="27">
        <f>Table13[[#This Row],[Column=Quantity]]*ProductionQuantity</f>
        <v>0</v>
      </c>
      <c r="AA22" s="51"/>
    </row>
    <row r="23" spans="1:27" ht="15.75" thickBot="1" x14ac:dyDescent="0.3">
      <c r="A23" s="3"/>
      <c r="B23" s="26" t="s">
        <v>28</v>
      </c>
      <c r="C23" s="27">
        <f>SUBTOTAL(109,Table13[Column=Quantity])</f>
        <v>0</v>
      </c>
      <c r="D23" s="27"/>
      <c r="E23" s="27"/>
      <c r="F23" s="27"/>
      <c r="G23" s="27"/>
      <c r="H23" s="27"/>
      <c r="I23" s="27"/>
      <c r="J23" s="40"/>
      <c r="K23" s="40"/>
      <c r="L23" s="39"/>
      <c r="M23" s="54"/>
      <c r="N23" s="40"/>
      <c r="O23" s="40"/>
      <c r="P23" s="40"/>
      <c r="Q23" s="39"/>
      <c r="R23" s="54"/>
      <c r="S23" s="40"/>
      <c r="T23" s="27"/>
      <c r="U23" s="40"/>
      <c r="V23" s="40"/>
      <c r="W23" s="54"/>
      <c r="X23" s="40"/>
      <c r="Y23" s="27"/>
      <c r="Z23" s="27">
        <f>SUBTOTAL(109,Table13[Total Production Quantity])</f>
        <v>0</v>
      </c>
      <c r="AA23" s="51">
        <f>SUBTOTAL(109,Table13[Total Project Price])</f>
        <v>0</v>
      </c>
    </row>
    <row r="24" spans="1:27" x14ac:dyDescent="0.25">
      <c r="A24" s="3"/>
      <c r="B24" s="55" t="s">
        <v>79</v>
      </c>
      <c r="C24" s="31"/>
      <c r="D24" s="31"/>
      <c r="E24" s="31"/>
      <c r="F24" s="31"/>
      <c r="G24" s="31"/>
      <c r="H24" s="56" t="s">
        <v>80</v>
      </c>
      <c r="I24" s="31"/>
      <c r="J24" s="31"/>
      <c r="K24" s="31"/>
      <c r="L24" s="31"/>
      <c r="M24" s="31"/>
      <c r="N24" s="31"/>
      <c r="O24" s="31"/>
      <c r="P24" s="31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21"/>
    </row>
    <row r="25" spans="1:27" x14ac:dyDescent="0.25">
      <c r="A25" s="3"/>
      <c r="B25" s="1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AA25" s="22"/>
    </row>
    <row r="26" spans="1:27" x14ac:dyDescent="0.25">
      <c r="A26" s="3"/>
      <c r="B26" s="1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AA26" s="22"/>
    </row>
    <row r="27" spans="1:27" ht="15.75" thickBot="1" x14ac:dyDescent="0.3">
      <c r="A27" s="3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5"/>
    </row>
    <row r="28" spans="1:2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2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2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27" x14ac:dyDescent="0.25">
      <c r="A31" s="4"/>
      <c r="B31" s="4"/>
      <c r="C31" s="4"/>
      <c r="D31" s="4"/>
      <c r="E31" s="4"/>
      <c r="F31" s="33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2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</sheetData>
  <mergeCells count="15">
    <mergeCell ref="C2:G2"/>
    <mergeCell ref="E3:G3"/>
    <mergeCell ref="E4:G4"/>
    <mergeCell ref="E5:G5"/>
    <mergeCell ref="C9:D9"/>
    <mergeCell ref="E9:F9"/>
    <mergeCell ref="E8:F8"/>
    <mergeCell ref="C3:D3"/>
    <mergeCell ref="C4:D4"/>
    <mergeCell ref="C5:D5"/>
    <mergeCell ref="J4:K4"/>
    <mergeCell ref="J5:K5"/>
    <mergeCell ref="C6:D6"/>
    <mergeCell ref="E6:G6"/>
    <mergeCell ref="C8:D8"/>
  </mergeCells>
  <conditionalFormatting sqref="Y20:Z22">
    <cfRule type="cellIs" dxfId="30" priority="4" operator="greaterThan">
      <formula>3</formula>
    </cfRule>
  </conditionalFormatting>
  <conditionalFormatting sqref="J20:N22">
    <cfRule type="expression" dxfId="29" priority="2">
      <formula>$Y20=1</formula>
    </cfRule>
  </conditionalFormatting>
  <conditionalFormatting sqref="T20:X22">
    <cfRule type="expression" dxfId="28" priority="1">
      <formula>$Y20=3</formula>
    </cfRule>
  </conditionalFormatting>
  <conditionalFormatting sqref="O20:S22">
    <cfRule type="expression" dxfId="27" priority="5">
      <formula>$Y20=2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Project Information</vt:lpstr>
      <vt:lpstr>Component List</vt:lpstr>
      <vt:lpstr>ProductionQuantity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jdebruijn</dc:creator>
  <cp:lastModifiedBy>Jeroen de Bruijn</cp:lastModifiedBy>
  <dcterms:created xsi:type="dcterms:W3CDTF">2016-08-22T19:33:16Z</dcterms:created>
  <dcterms:modified xsi:type="dcterms:W3CDTF">2017-02-07T21:56:57Z</dcterms:modified>
</cp:coreProperties>
</file>