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embeddings/oleObject2.bin" ContentType="application/vnd.openxmlformats-officedocument.oleObject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embeddings/oleObject3.bin" ContentType="application/vnd.openxmlformats-officedocument.oleObject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hpark/Box Sync/00_LGchem Project/0. Documents/Parameters/"/>
    </mc:Choice>
  </mc:AlternateContent>
  <bookViews>
    <workbookView xWindow="-25060" yWindow="460" windowWidth="25060" windowHeight="15540" tabRatio="500"/>
  </bookViews>
  <sheets>
    <sheet name="EC Model Parameters" sheetId="1" r:id="rId1"/>
    <sheet name="U_p U_n(Extrapolated)" sheetId="2" r:id="rId2"/>
    <sheet name="i_0(k_0)" sheetId="5" r:id="rId3"/>
    <sheet name="i0 example" sheetId="7" r:id="rId4"/>
    <sheet name="Electrolyte(K_e D_e)" sheetId="6" r:id="rId5"/>
    <sheet name="ThermalModel" sheetId="8" r:id="rId6"/>
    <sheet name="brug. coeff." sheetId="9" r:id="rId7"/>
  </sheets>
  <externalReferences>
    <externalReference r:id="rId8"/>
    <externalReference r:id="rId9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9" l="1"/>
  <c r="E12" i="9"/>
  <c r="F12" i="9"/>
  <c r="D13" i="9"/>
  <c r="E13" i="9"/>
  <c r="F13" i="9"/>
  <c r="D14" i="9"/>
  <c r="E14" i="9"/>
  <c r="F14" i="9"/>
  <c r="D15" i="9"/>
  <c r="E15" i="9"/>
  <c r="F15" i="9"/>
  <c r="D16" i="9"/>
  <c r="E16" i="9"/>
  <c r="F16" i="9"/>
  <c r="D17" i="9"/>
  <c r="E17" i="9"/>
  <c r="F17" i="9"/>
  <c r="D18" i="9"/>
  <c r="E18" i="9"/>
  <c r="F18" i="9"/>
  <c r="D19" i="9"/>
  <c r="E19" i="9"/>
  <c r="F19" i="9"/>
  <c r="D20" i="9"/>
  <c r="E20" i="9"/>
  <c r="F20" i="9"/>
  <c r="D21" i="9"/>
  <c r="E21" i="9"/>
  <c r="F21" i="9"/>
  <c r="D22" i="9"/>
  <c r="E22" i="9"/>
  <c r="F22" i="9"/>
  <c r="D23" i="9"/>
  <c r="E23" i="9"/>
  <c r="F23" i="9"/>
  <c r="D24" i="9"/>
  <c r="E24" i="9"/>
  <c r="F24" i="9"/>
  <c r="D25" i="9"/>
  <c r="E25" i="9"/>
  <c r="F25" i="9"/>
  <c r="D26" i="9"/>
  <c r="E26" i="9"/>
  <c r="F26" i="9"/>
  <c r="D27" i="9"/>
  <c r="E27" i="9"/>
  <c r="F27" i="9"/>
  <c r="E11" i="9"/>
  <c r="F11" i="9"/>
  <c r="D11" i="9"/>
  <c r="B8" i="2"/>
  <c r="D8" i="2"/>
  <c r="Y5" i="6"/>
  <c r="Y1" i="6"/>
  <c r="Z5" i="6"/>
  <c r="Z1" i="6"/>
  <c r="AA5" i="6"/>
  <c r="AA1" i="6"/>
  <c r="AB5" i="6"/>
  <c r="AB1" i="6"/>
  <c r="X5" i="6"/>
  <c r="X1" i="6"/>
  <c r="L11" i="7"/>
  <c r="K11" i="7"/>
  <c r="L10" i="7"/>
  <c r="K10" i="7"/>
  <c r="E10" i="7"/>
  <c r="D10" i="7"/>
  <c r="D121" i="7"/>
  <c r="F121" i="7"/>
  <c r="D120" i="7"/>
  <c r="F120" i="7"/>
  <c r="D119" i="7"/>
  <c r="F119" i="7"/>
  <c r="D118" i="7"/>
  <c r="F118" i="7"/>
  <c r="D117" i="7"/>
  <c r="F117" i="7"/>
  <c r="D116" i="7"/>
  <c r="F116" i="7"/>
  <c r="D115" i="7"/>
  <c r="F115" i="7"/>
  <c r="D114" i="7"/>
  <c r="F114" i="7"/>
  <c r="D113" i="7"/>
  <c r="F113" i="7"/>
  <c r="D112" i="7"/>
  <c r="F112" i="7"/>
  <c r="D111" i="7"/>
  <c r="F111" i="7"/>
  <c r="D110" i="7"/>
  <c r="F110" i="7"/>
  <c r="D109" i="7"/>
  <c r="F109" i="7"/>
  <c r="D108" i="7"/>
  <c r="F108" i="7"/>
  <c r="D107" i="7"/>
  <c r="F107" i="7"/>
  <c r="D106" i="7"/>
  <c r="F106" i="7"/>
  <c r="D105" i="7"/>
  <c r="F105" i="7"/>
  <c r="D104" i="7"/>
  <c r="F104" i="7"/>
  <c r="D103" i="7"/>
  <c r="F103" i="7"/>
  <c r="D102" i="7"/>
  <c r="F102" i="7"/>
  <c r="D101" i="7"/>
  <c r="F101" i="7"/>
  <c r="D100" i="7"/>
  <c r="F100" i="7"/>
  <c r="D99" i="7"/>
  <c r="F99" i="7"/>
  <c r="D98" i="7"/>
  <c r="F98" i="7"/>
  <c r="D97" i="7"/>
  <c r="F97" i="7"/>
  <c r="D96" i="7"/>
  <c r="F96" i="7"/>
  <c r="D95" i="7"/>
  <c r="F95" i="7"/>
  <c r="D94" i="7"/>
  <c r="F94" i="7"/>
  <c r="D93" i="7"/>
  <c r="F93" i="7"/>
  <c r="D92" i="7"/>
  <c r="F92" i="7"/>
  <c r="D91" i="7"/>
  <c r="F91" i="7"/>
  <c r="D90" i="7"/>
  <c r="F90" i="7"/>
  <c r="D89" i="7"/>
  <c r="F89" i="7"/>
  <c r="D88" i="7"/>
  <c r="F88" i="7"/>
  <c r="D87" i="7"/>
  <c r="F87" i="7"/>
  <c r="D86" i="7"/>
  <c r="F86" i="7"/>
  <c r="D85" i="7"/>
  <c r="F85" i="7"/>
  <c r="D84" i="7"/>
  <c r="D83" i="7"/>
  <c r="F84" i="7"/>
  <c r="F83" i="7"/>
  <c r="D82" i="7"/>
  <c r="F82" i="7"/>
  <c r="D81" i="7"/>
  <c r="F81" i="7"/>
  <c r="D80" i="7"/>
  <c r="F80" i="7"/>
  <c r="D79" i="7"/>
  <c r="F79" i="7"/>
  <c r="D78" i="7"/>
  <c r="F78" i="7"/>
  <c r="D77" i="7"/>
  <c r="F77" i="7"/>
  <c r="D76" i="7"/>
  <c r="F76" i="7"/>
  <c r="D75" i="7"/>
  <c r="F75" i="7"/>
  <c r="D74" i="7"/>
  <c r="F74" i="7"/>
  <c r="D73" i="7"/>
  <c r="F73" i="7"/>
  <c r="D72" i="7"/>
  <c r="F72" i="7"/>
  <c r="D71" i="7"/>
  <c r="F71" i="7"/>
  <c r="D70" i="7"/>
  <c r="F70" i="7"/>
  <c r="D69" i="7"/>
  <c r="F69" i="7"/>
  <c r="D68" i="7"/>
  <c r="F68" i="7"/>
  <c r="D67" i="7"/>
  <c r="F67" i="7"/>
  <c r="D66" i="7"/>
  <c r="F66" i="7"/>
  <c r="D65" i="7"/>
  <c r="F65" i="7"/>
  <c r="D64" i="7"/>
  <c r="F64" i="7"/>
  <c r="D63" i="7"/>
  <c r="F63" i="7"/>
  <c r="D62" i="7"/>
  <c r="F62" i="7"/>
  <c r="D61" i="7"/>
  <c r="F61" i="7"/>
  <c r="D60" i="7"/>
  <c r="F60" i="7"/>
  <c r="D59" i="7"/>
  <c r="F59" i="7"/>
  <c r="D58" i="7"/>
  <c r="F58" i="7"/>
  <c r="D57" i="7"/>
  <c r="D56" i="7"/>
  <c r="F56" i="7"/>
  <c r="D55" i="7"/>
  <c r="D54" i="7"/>
  <c r="F54" i="7"/>
  <c r="D53" i="7"/>
  <c r="D52" i="7"/>
  <c r="F52" i="7"/>
  <c r="D51" i="7"/>
  <c r="D50" i="7"/>
  <c r="F50" i="7"/>
  <c r="D49" i="7"/>
  <c r="D48" i="7"/>
  <c r="F48" i="7"/>
  <c r="D47" i="7"/>
  <c r="D46" i="7"/>
  <c r="F46" i="7"/>
  <c r="D45" i="7"/>
  <c r="D44" i="7"/>
  <c r="F44" i="7"/>
  <c r="D43" i="7"/>
  <c r="D42" i="7"/>
  <c r="F42" i="7"/>
  <c r="F57" i="7"/>
  <c r="F55" i="7"/>
  <c r="F53" i="7"/>
  <c r="F51" i="7"/>
  <c r="F49" i="7"/>
  <c r="F47" i="7"/>
  <c r="F45" i="7"/>
  <c r="F43" i="7"/>
  <c r="D41" i="7"/>
  <c r="F41" i="7"/>
  <c r="D40" i="7"/>
  <c r="F40" i="7"/>
  <c r="D39" i="7"/>
  <c r="F39" i="7"/>
  <c r="D38" i="7"/>
  <c r="F38" i="7"/>
  <c r="D37" i="7"/>
  <c r="F37" i="7"/>
  <c r="K121" i="7"/>
  <c r="K120" i="7"/>
  <c r="M120" i="7"/>
  <c r="K119" i="7"/>
  <c r="K118" i="7"/>
  <c r="M118" i="7"/>
  <c r="K117" i="7"/>
  <c r="K116" i="7"/>
  <c r="M116" i="7"/>
  <c r="K115" i="7"/>
  <c r="K114" i="7"/>
  <c r="M114" i="7"/>
  <c r="K113" i="7"/>
  <c r="K112" i="7"/>
  <c r="M112" i="7"/>
  <c r="K111" i="7"/>
  <c r="K110" i="7"/>
  <c r="M110" i="7"/>
  <c r="K109" i="7"/>
  <c r="K108" i="7"/>
  <c r="M108" i="7"/>
  <c r="K107" i="7"/>
  <c r="K106" i="7"/>
  <c r="M106" i="7"/>
  <c r="K105" i="7"/>
  <c r="K104" i="7"/>
  <c r="M104" i="7"/>
  <c r="K103" i="7"/>
  <c r="K102" i="7"/>
  <c r="M102" i="7"/>
  <c r="K101" i="7"/>
  <c r="K100" i="7"/>
  <c r="M100" i="7"/>
  <c r="K99" i="7"/>
  <c r="K98" i="7"/>
  <c r="M98" i="7"/>
  <c r="K97" i="7"/>
  <c r="K96" i="7"/>
  <c r="M96" i="7"/>
  <c r="K95" i="7"/>
  <c r="K94" i="7"/>
  <c r="M94" i="7"/>
  <c r="K93" i="7"/>
  <c r="K92" i="7"/>
  <c r="M92" i="7"/>
  <c r="K91" i="7"/>
  <c r="K90" i="7"/>
  <c r="M90" i="7"/>
  <c r="K89" i="7"/>
  <c r="K88" i="7"/>
  <c r="M88" i="7"/>
  <c r="K87" i="7"/>
  <c r="K86" i="7"/>
  <c r="M86" i="7"/>
  <c r="K85" i="7"/>
  <c r="K84" i="7"/>
  <c r="M84" i="7"/>
  <c r="K83" i="7"/>
  <c r="K82" i="7"/>
  <c r="M82" i="7"/>
  <c r="K81" i="7"/>
  <c r="K80" i="7"/>
  <c r="M80" i="7"/>
  <c r="K79" i="7"/>
  <c r="K78" i="7"/>
  <c r="M78" i="7"/>
  <c r="K77" i="7"/>
  <c r="K76" i="7"/>
  <c r="M76" i="7"/>
  <c r="K75" i="7"/>
  <c r="K74" i="7"/>
  <c r="M74" i="7"/>
  <c r="K73" i="7"/>
  <c r="K72" i="7"/>
  <c r="M72" i="7"/>
  <c r="K71" i="7"/>
  <c r="K70" i="7"/>
  <c r="M70" i="7"/>
  <c r="K69" i="7"/>
  <c r="K68" i="7"/>
  <c r="M68" i="7"/>
  <c r="K67" i="7"/>
  <c r="K66" i="7"/>
  <c r="M66" i="7"/>
  <c r="K65" i="7"/>
  <c r="K64" i="7"/>
  <c r="M64" i="7"/>
  <c r="K63" i="7"/>
  <c r="K62" i="7"/>
  <c r="M62" i="7"/>
  <c r="K61" i="7"/>
  <c r="K60" i="7"/>
  <c r="M60" i="7"/>
  <c r="K59" i="7"/>
  <c r="K58" i="7"/>
  <c r="M58" i="7"/>
  <c r="K57" i="7"/>
  <c r="K56" i="7"/>
  <c r="M56" i="7"/>
  <c r="K55" i="7"/>
  <c r="K54" i="7"/>
  <c r="M54" i="7"/>
  <c r="K53" i="7"/>
  <c r="K52" i="7"/>
  <c r="M52" i="7"/>
  <c r="K51" i="7"/>
  <c r="K50" i="7"/>
  <c r="M50" i="7"/>
  <c r="K49" i="7"/>
  <c r="K48" i="7"/>
  <c r="M48" i="7"/>
  <c r="K47" i="7"/>
  <c r="K46" i="7"/>
  <c r="M46" i="7"/>
  <c r="K45" i="7"/>
  <c r="K44" i="7"/>
  <c r="M44" i="7"/>
  <c r="K43" i="7"/>
  <c r="K42" i="7"/>
  <c r="M42" i="7"/>
  <c r="K41" i="7"/>
  <c r="K40" i="7"/>
  <c r="M40" i="7"/>
  <c r="K39" i="7"/>
  <c r="K38" i="7"/>
  <c r="M38" i="7"/>
  <c r="K37" i="7"/>
  <c r="M121" i="7"/>
  <c r="M119" i="7"/>
  <c r="M117" i="7"/>
  <c r="M115" i="7"/>
  <c r="M113" i="7"/>
  <c r="M111" i="7"/>
  <c r="M109" i="7"/>
  <c r="M107" i="7"/>
  <c r="M105" i="7"/>
  <c r="M103" i="7"/>
  <c r="M101" i="7"/>
  <c r="M99" i="7"/>
  <c r="M97" i="7"/>
  <c r="M95" i="7"/>
  <c r="M93" i="7"/>
  <c r="M91" i="7"/>
  <c r="M89" i="7"/>
  <c r="M87" i="7"/>
  <c r="M85" i="7"/>
  <c r="M83" i="7"/>
  <c r="M81" i="7"/>
  <c r="M79" i="7"/>
  <c r="M77" i="7"/>
  <c r="M75" i="7"/>
  <c r="M73" i="7"/>
  <c r="M71" i="7"/>
  <c r="M69" i="7"/>
  <c r="M67" i="7"/>
  <c r="M65" i="7"/>
  <c r="M63" i="7"/>
  <c r="M61" i="7"/>
  <c r="M59" i="7"/>
  <c r="M57" i="7"/>
  <c r="M55" i="7"/>
  <c r="M53" i="7"/>
  <c r="M51" i="7"/>
  <c r="M49" i="7"/>
  <c r="M47" i="7"/>
  <c r="M45" i="7"/>
  <c r="M43" i="7"/>
  <c r="M41" i="7"/>
  <c r="M39" i="7"/>
  <c r="M37" i="7"/>
  <c r="D21" i="7"/>
  <c r="F21" i="7"/>
  <c r="K21" i="7"/>
  <c r="M21" i="7"/>
  <c r="D22" i="7"/>
  <c r="F22" i="7"/>
  <c r="K22" i="7"/>
  <c r="M22" i="7"/>
  <c r="D23" i="7"/>
  <c r="F23" i="7"/>
  <c r="K23" i="7"/>
  <c r="M23" i="7"/>
  <c r="D24" i="7"/>
  <c r="F24" i="7"/>
  <c r="K24" i="7"/>
  <c r="M24" i="7"/>
  <c r="D25" i="7"/>
  <c r="F25" i="7"/>
  <c r="K25" i="7"/>
  <c r="M25" i="7"/>
  <c r="D26" i="7"/>
  <c r="F26" i="7"/>
  <c r="K26" i="7"/>
  <c r="M26" i="7"/>
  <c r="D27" i="7"/>
  <c r="F27" i="7"/>
  <c r="K27" i="7"/>
  <c r="M27" i="7"/>
  <c r="D28" i="7"/>
  <c r="F28" i="7"/>
  <c r="K28" i="7"/>
  <c r="M28" i="7"/>
  <c r="D29" i="7"/>
  <c r="F29" i="7"/>
  <c r="K29" i="7"/>
  <c r="M29" i="7"/>
  <c r="D30" i="7"/>
  <c r="F30" i="7"/>
  <c r="K30" i="7"/>
  <c r="M30" i="7"/>
  <c r="D31" i="7"/>
  <c r="F31" i="7"/>
  <c r="K31" i="7"/>
  <c r="M31" i="7"/>
  <c r="D32" i="7"/>
  <c r="F32" i="7"/>
  <c r="K32" i="7"/>
  <c r="M32" i="7"/>
  <c r="D33" i="7"/>
  <c r="F33" i="7"/>
  <c r="K33" i="7"/>
  <c r="M33" i="7"/>
  <c r="D34" i="7"/>
  <c r="F34" i="7"/>
  <c r="K34" i="7"/>
  <c r="M34" i="7"/>
  <c r="D35" i="7"/>
  <c r="F35" i="7"/>
  <c r="K35" i="7"/>
  <c r="M35" i="7"/>
  <c r="D36" i="7"/>
  <c r="F36" i="7"/>
  <c r="K36" i="7"/>
  <c r="M36" i="7"/>
  <c r="C121" i="7"/>
  <c r="E121" i="7"/>
  <c r="C120" i="7"/>
  <c r="E120" i="7"/>
  <c r="C119" i="7"/>
  <c r="E119" i="7"/>
  <c r="C118" i="7"/>
  <c r="E118" i="7"/>
  <c r="C117" i="7"/>
  <c r="E117" i="7"/>
  <c r="C116" i="7"/>
  <c r="E116" i="7"/>
  <c r="C115" i="7"/>
  <c r="E115" i="7"/>
  <c r="C114" i="7"/>
  <c r="E114" i="7"/>
  <c r="C113" i="7"/>
  <c r="E113" i="7"/>
  <c r="C112" i="7"/>
  <c r="E112" i="7"/>
  <c r="C111" i="7"/>
  <c r="E111" i="7"/>
  <c r="C110" i="7"/>
  <c r="E110" i="7"/>
  <c r="C109" i="7"/>
  <c r="E109" i="7"/>
  <c r="C108" i="7"/>
  <c r="E108" i="7"/>
  <c r="C107" i="7"/>
  <c r="E107" i="7"/>
  <c r="C106" i="7"/>
  <c r="C105" i="7"/>
  <c r="C104" i="7"/>
  <c r="C103" i="7"/>
  <c r="C102" i="7"/>
  <c r="C101" i="7"/>
  <c r="E106" i="7"/>
  <c r="E105" i="7"/>
  <c r="E104" i="7"/>
  <c r="E103" i="7"/>
  <c r="E102" i="7"/>
  <c r="E101" i="7"/>
  <c r="C100" i="7"/>
  <c r="E100" i="7"/>
  <c r="C99" i="7"/>
  <c r="E99" i="7"/>
  <c r="C98" i="7"/>
  <c r="E98" i="7"/>
  <c r="C97" i="7"/>
  <c r="E97" i="7"/>
  <c r="C96" i="7"/>
  <c r="E96" i="7"/>
  <c r="C95" i="7"/>
  <c r="E95" i="7"/>
  <c r="C94" i="7"/>
  <c r="E94" i="7"/>
  <c r="C93" i="7"/>
  <c r="E93" i="7"/>
  <c r="C92" i="7"/>
  <c r="E92" i="7"/>
  <c r="C91" i="7"/>
  <c r="E91" i="7"/>
  <c r="C90" i="7"/>
  <c r="E90" i="7"/>
  <c r="C89" i="7"/>
  <c r="E89" i="7"/>
  <c r="C88" i="7"/>
  <c r="E88" i="7"/>
  <c r="C87" i="7"/>
  <c r="E87" i="7"/>
  <c r="C86" i="7"/>
  <c r="E86" i="7"/>
  <c r="C85" i="7"/>
  <c r="E85" i="7"/>
  <c r="C84" i="7"/>
  <c r="E84" i="7"/>
  <c r="C83" i="7"/>
  <c r="E83" i="7"/>
  <c r="C82" i="7"/>
  <c r="E82" i="7"/>
  <c r="C81" i="7"/>
  <c r="E81" i="7"/>
  <c r="C80" i="7"/>
  <c r="E80" i="7"/>
  <c r="C79" i="7"/>
  <c r="E79" i="7"/>
  <c r="C78" i="7"/>
  <c r="E78" i="7"/>
  <c r="C77" i="7"/>
  <c r="E77" i="7"/>
  <c r="C76" i="7"/>
  <c r="E76" i="7"/>
  <c r="C75" i="7"/>
  <c r="E75" i="7"/>
  <c r="C74" i="7"/>
  <c r="E74" i="7"/>
  <c r="C73" i="7"/>
  <c r="E73" i="7"/>
  <c r="C72" i="7"/>
  <c r="E72" i="7"/>
  <c r="C71" i="7"/>
  <c r="E71" i="7"/>
  <c r="C70" i="7"/>
  <c r="E70" i="7"/>
  <c r="C69" i="7"/>
  <c r="E69" i="7"/>
  <c r="C68" i="7"/>
  <c r="E68" i="7"/>
  <c r="C67" i="7"/>
  <c r="E67" i="7"/>
  <c r="C66" i="7"/>
  <c r="E66" i="7"/>
  <c r="C65" i="7"/>
  <c r="E65" i="7"/>
  <c r="C64" i="7"/>
  <c r="E64" i="7"/>
  <c r="C63" i="7"/>
  <c r="E63" i="7"/>
  <c r="C62" i="7"/>
  <c r="E62" i="7"/>
  <c r="C61" i="7"/>
  <c r="E61" i="7"/>
  <c r="C60" i="7"/>
  <c r="E60" i="7"/>
  <c r="C59" i="7"/>
  <c r="E59" i="7"/>
  <c r="C58" i="7"/>
  <c r="E58" i="7"/>
  <c r="C57" i="7"/>
  <c r="E57" i="7"/>
  <c r="C56" i="7"/>
  <c r="E56" i="7"/>
  <c r="C55" i="7"/>
  <c r="E55" i="7"/>
  <c r="C54" i="7"/>
  <c r="E54" i="7"/>
  <c r="C53" i="7"/>
  <c r="E53" i="7"/>
  <c r="C52" i="7"/>
  <c r="E52" i="7"/>
  <c r="C51" i="7"/>
  <c r="E51" i="7"/>
  <c r="C50" i="7"/>
  <c r="E50" i="7"/>
  <c r="C49" i="7"/>
  <c r="E49" i="7"/>
  <c r="C48" i="7"/>
  <c r="E48" i="7"/>
  <c r="C47" i="7"/>
  <c r="E47" i="7"/>
  <c r="C46" i="7"/>
  <c r="E46" i="7"/>
  <c r="C45" i="7"/>
  <c r="E45" i="7"/>
  <c r="C44" i="7"/>
  <c r="E44" i="7"/>
  <c r="C43" i="7"/>
  <c r="E43" i="7"/>
  <c r="C42" i="7"/>
  <c r="E42" i="7"/>
  <c r="J121" i="7"/>
  <c r="L121" i="7"/>
  <c r="J120" i="7"/>
  <c r="J119" i="7"/>
  <c r="L119" i="7"/>
  <c r="J118" i="7"/>
  <c r="J117" i="7"/>
  <c r="L117" i="7"/>
  <c r="J116" i="7"/>
  <c r="J115" i="7"/>
  <c r="L115" i="7"/>
  <c r="J114" i="7"/>
  <c r="J113" i="7"/>
  <c r="L113" i="7"/>
  <c r="J112" i="7"/>
  <c r="J111" i="7"/>
  <c r="L111" i="7"/>
  <c r="J110" i="7"/>
  <c r="J109" i="7"/>
  <c r="L109" i="7"/>
  <c r="J108" i="7"/>
  <c r="J107" i="7"/>
  <c r="L107" i="7"/>
  <c r="J106" i="7"/>
  <c r="J105" i="7"/>
  <c r="L105" i="7"/>
  <c r="J104" i="7"/>
  <c r="J103" i="7"/>
  <c r="L103" i="7"/>
  <c r="J102" i="7"/>
  <c r="J101" i="7"/>
  <c r="L101" i="7"/>
  <c r="J100" i="7"/>
  <c r="J99" i="7"/>
  <c r="L99" i="7"/>
  <c r="J98" i="7"/>
  <c r="J97" i="7"/>
  <c r="L97" i="7"/>
  <c r="J96" i="7"/>
  <c r="J95" i="7"/>
  <c r="L95" i="7"/>
  <c r="J94" i="7"/>
  <c r="J93" i="7"/>
  <c r="L93" i="7"/>
  <c r="J92" i="7"/>
  <c r="J91" i="7"/>
  <c r="L91" i="7"/>
  <c r="J90" i="7"/>
  <c r="J89" i="7"/>
  <c r="L89" i="7"/>
  <c r="J88" i="7"/>
  <c r="J87" i="7"/>
  <c r="L87" i="7"/>
  <c r="J86" i="7"/>
  <c r="J85" i="7"/>
  <c r="L85" i="7"/>
  <c r="J84" i="7"/>
  <c r="J83" i="7"/>
  <c r="L83" i="7"/>
  <c r="J82" i="7"/>
  <c r="J81" i="7"/>
  <c r="L81" i="7"/>
  <c r="J80" i="7"/>
  <c r="J79" i="7"/>
  <c r="L79" i="7"/>
  <c r="J78" i="7"/>
  <c r="J77" i="7"/>
  <c r="L77" i="7"/>
  <c r="J76" i="7"/>
  <c r="J75" i="7"/>
  <c r="L75" i="7"/>
  <c r="J74" i="7"/>
  <c r="J73" i="7"/>
  <c r="L73" i="7"/>
  <c r="J72" i="7"/>
  <c r="J71" i="7"/>
  <c r="L71" i="7"/>
  <c r="J70" i="7"/>
  <c r="J69" i="7"/>
  <c r="L69" i="7"/>
  <c r="J68" i="7"/>
  <c r="J67" i="7"/>
  <c r="L67" i="7"/>
  <c r="J66" i="7"/>
  <c r="J65" i="7"/>
  <c r="L65" i="7"/>
  <c r="J64" i="7"/>
  <c r="J63" i="7"/>
  <c r="L63" i="7"/>
  <c r="J62" i="7"/>
  <c r="J61" i="7"/>
  <c r="L61" i="7"/>
  <c r="J60" i="7"/>
  <c r="J59" i="7"/>
  <c r="L59" i="7"/>
  <c r="J58" i="7"/>
  <c r="J57" i="7"/>
  <c r="L57" i="7"/>
  <c r="J56" i="7"/>
  <c r="J55" i="7"/>
  <c r="L55" i="7"/>
  <c r="J54" i="7"/>
  <c r="J53" i="7"/>
  <c r="L53" i="7"/>
  <c r="J52" i="7"/>
  <c r="J51" i="7"/>
  <c r="L51" i="7"/>
  <c r="J50" i="7"/>
  <c r="J49" i="7"/>
  <c r="L49" i="7"/>
  <c r="J48" i="7"/>
  <c r="J47" i="7"/>
  <c r="L47" i="7"/>
  <c r="J46" i="7"/>
  <c r="J45" i="7"/>
  <c r="L45" i="7"/>
  <c r="J44" i="7"/>
  <c r="J43" i="7"/>
  <c r="L43" i="7"/>
  <c r="J42" i="7"/>
  <c r="J41" i="7"/>
  <c r="L41" i="7"/>
  <c r="L120" i="7"/>
  <c r="L118" i="7"/>
  <c r="L116" i="7"/>
  <c r="L114" i="7"/>
  <c r="L112" i="7"/>
  <c r="L110" i="7"/>
  <c r="L108" i="7"/>
  <c r="L106" i="7"/>
  <c r="L104" i="7"/>
  <c r="L102" i="7"/>
  <c r="L100" i="7"/>
  <c r="L98" i="7"/>
  <c r="L96" i="7"/>
  <c r="L94" i="7"/>
  <c r="L92" i="7"/>
  <c r="L90" i="7"/>
  <c r="L88" i="7"/>
  <c r="L86" i="7"/>
  <c r="L84" i="7"/>
  <c r="L82" i="7"/>
  <c r="L80" i="7"/>
  <c r="L78" i="7"/>
  <c r="L76" i="7"/>
  <c r="L74" i="7"/>
  <c r="L72" i="7"/>
  <c r="L70" i="7"/>
  <c r="L68" i="7"/>
  <c r="L66" i="7"/>
  <c r="L64" i="7"/>
  <c r="L62" i="7"/>
  <c r="L60" i="7"/>
  <c r="L58" i="7"/>
  <c r="L56" i="7"/>
  <c r="L54" i="7"/>
  <c r="L52" i="7"/>
  <c r="L50" i="7"/>
  <c r="L48" i="7"/>
  <c r="L46" i="7"/>
  <c r="L44" i="7"/>
  <c r="L42" i="7"/>
  <c r="C21" i="7"/>
  <c r="E21" i="7"/>
  <c r="J21" i="7"/>
  <c r="L21" i="7"/>
  <c r="C22" i="7"/>
  <c r="E22" i="7"/>
  <c r="J22" i="7"/>
  <c r="L22" i="7"/>
  <c r="C23" i="7"/>
  <c r="E23" i="7"/>
  <c r="J23" i="7"/>
  <c r="L23" i="7"/>
  <c r="C24" i="7"/>
  <c r="E24" i="7"/>
  <c r="J24" i="7"/>
  <c r="L24" i="7"/>
  <c r="C25" i="7"/>
  <c r="E25" i="7"/>
  <c r="J25" i="7"/>
  <c r="L25" i="7"/>
  <c r="C26" i="7"/>
  <c r="E26" i="7"/>
  <c r="J26" i="7"/>
  <c r="L26" i="7"/>
  <c r="C27" i="7"/>
  <c r="E27" i="7"/>
  <c r="J27" i="7"/>
  <c r="L27" i="7"/>
  <c r="C28" i="7"/>
  <c r="E28" i="7"/>
  <c r="J28" i="7"/>
  <c r="L28" i="7"/>
  <c r="C29" i="7"/>
  <c r="E29" i="7"/>
  <c r="J29" i="7"/>
  <c r="L29" i="7"/>
  <c r="C30" i="7"/>
  <c r="E30" i="7"/>
  <c r="J30" i="7"/>
  <c r="L30" i="7"/>
  <c r="C31" i="7"/>
  <c r="E31" i="7"/>
  <c r="J31" i="7"/>
  <c r="L31" i="7"/>
  <c r="C32" i="7"/>
  <c r="E32" i="7"/>
  <c r="J32" i="7"/>
  <c r="L32" i="7"/>
  <c r="C33" i="7"/>
  <c r="E33" i="7"/>
  <c r="J33" i="7"/>
  <c r="L33" i="7"/>
  <c r="C34" i="7"/>
  <c r="E34" i="7"/>
  <c r="J34" i="7"/>
  <c r="L34" i="7"/>
  <c r="C35" i="7"/>
  <c r="E35" i="7"/>
  <c r="J35" i="7"/>
  <c r="L35" i="7"/>
  <c r="C36" i="7"/>
  <c r="E36" i="7"/>
  <c r="J36" i="7"/>
  <c r="L36" i="7"/>
  <c r="C37" i="7"/>
  <c r="E37" i="7"/>
  <c r="J37" i="7"/>
  <c r="L37" i="7"/>
  <c r="C38" i="7"/>
  <c r="E38" i="7"/>
  <c r="J38" i="7"/>
  <c r="L38" i="7"/>
  <c r="C39" i="7"/>
  <c r="E39" i="7"/>
  <c r="J39" i="7"/>
  <c r="L39" i="7"/>
  <c r="C40" i="7"/>
  <c r="E40" i="7"/>
  <c r="J40" i="7"/>
  <c r="L40" i="7"/>
  <c r="C41" i="7"/>
  <c r="E41" i="7"/>
  <c r="D3" i="6"/>
  <c r="X7" i="6"/>
  <c r="Y7" i="6"/>
  <c r="Z7" i="6"/>
  <c r="AA7" i="6"/>
  <c r="AB7" i="6"/>
  <c r="X8" i="6"/>
  <c r="Y8" i="6"/>
  <c r="Z8" i="6"/>
  <c r="AA8" i="6"/>
  <c r="AB8" i="6"/>
  <c r="X9" i="6"/>
  <c r="Y9" i="6"/>
  <c r="Z9" i="6"/>
  <c r="AA9" i="6"/>
  <c r="AB9" i="6"/>
  <c r="X10" i="6"/>
  <c r="Y10" i="6"/>
  <c r="Z10" i="6"/>
  <c r="AA10" i="6"/>
  <c r="AB10" i="6"/>
  <c r="X11" i="6"/>
  <c r="Y11" i="6"/>
  <c r="Z11" i="6"/>
  <c r="AA11" i="6"/>
  <c r="AB11" i="6"/>
  <c r="X12" i="6"/>
  <c r="Y12" i="6"/>
  <c r="Z12" i="6"/>
  <c r="AA12" i="6"/>
  <c r="AB12" i="6"/>
  <c r="X13" i="6"/>
  <c r="Y13" i="6"/>
  <c r="Z13" i="6"/>
  <c r="AA13" i="6"/>
  <c r="AB13" i="6"/>
  <c r="X14" i="6"/>
  <c r="Y14" i="6"/>
  <c r="Z14" i="6"/>
  <c r="AA14" i="6"/>
  <c r="AB14" i="6"/>
  <c r="X15" i="6"/>
  <c r="Y15" i="6"/>
  <c r="Z15" i="6"/>
  <c r="AA15" i="6"/>
  <c r="AB15" i="6"/>
  <c r="X16" i="6"/>
  <c r="Y16" i="6"/>
  <c r="Z16" i="6"/>
  <c r="AA16" i="6"/>
  <c r="AB16" i="6"/>
  <c r="X17" i="6"/>
  <c r="Y17" i="6"/>
  <c r="Z17" i="6"/>
  <c r="AA17" i="6"/>
  <c r="AB17" i="6"/>
  <c r="X18" i="6"/>
  <c r="Y18" i="6"/>
  <c r="Z18" i="6"/>
  <c r="AA18" i="6"/>
  <c r="AB18" i="6"/>
  <c r="X19" i="6"/>
  <c r="Y19" i="6"/>
  <c r="Z19" i="6"/>
  <c r="AA19" i="6"/>
  <c r="AB19" i="6"/>
  <c r="X20" i="6"/>
  <c r="Y20" i="6"/>
  <c r="Z20" i="6"/>
  <c r="AA20" i="6"/>
  <c r="AB20" i="6"/>
  <c r="X21" i="6"/>
  <c r="Y21" i="6"/>
  <c r="Z21" i="6"/>
  <c r="AA21" i="6"/>
  <c r="AB21" i="6"/>
  <c r="X22" i="6"/>
  <c r="Y22" i="6"/>
  <c r="Z22" i="6"/>
  <c r="AA22" i="6"/>
  <c r="AB22" i="6"/>
  <c r="X23" i="6"/>
  <c r="Y23" i="6"/>
  <c r="Z23" i="6"/>
  <c r="AA23" i="6"/>
  <c r="AB23" i="6"/>
  <c r="X24" i="6"/>
  <c r="Y24" i="6"/>
  <c r="Z24" i="6"/>
  <c r="AA24" i="6"/>
  <c r="AB24" i="6"/>
  <c r="X25" i="6"/>
  <c r="Y25" i="6"/>
  <c r="Z25" i="6"/>
  <c r="AA25" i="6"/>
  <c r="AB25" i="6"/>
  <c r="X26" i="6"/>
  <c r="Y26" i="6"/>
  <c r="Z26" i="6"/>
  <c r="AA26" i="6"/>
  <c r="AB26" i="6"/>
  <c r="X27" i="6"/>
  <c r="Y27" i="6"/>
  <c r="Z27" i="6"/>
  <c r="AA27" i="6"/>
  <c r="AB27" i="6"/>
  <c r="X28" i="6"/>
  <c r="Y28" i="6"/>
  <c r="Z28" i="6"/>
  <c r="AA28" i="6"/>
  <c r="AB28" i="6"/>
  <c r="X29" i="6"/>
  <c r="Y29" i="6"/>
  <c r="Z29" i="6"/>
  <c r="AA29" i="6"/>
  <c r="AB29" i="6"/>
  <c r="X30" i="6"/>
  <c r="Y30" i="6"/>
  <c r="Z30" i="6"/>
  <c r="AA30" i="6"/>
  <c r="AB30" i="6"/>
  <c r="X31" i="6"/>
  <c r="Y31" i="6"/>
  <c r="Z31" i="6"/>
  <c r="AA31" i="6"/>
  <c r="AB31" i="6"/>
  <c r="X32" i="6"/>
  <c r="Y32" i="6"/>
  <c r="Z32" i="6"/>
  <c r="AA32" i="6"/>
  <c r="AB32" i="6"/>
  <c r="X33" i="6"/>
  <c r="Y33" i="6"/>
  <c r="Z33" i="6"/>
  <c r="AA33" i="6"/>
  <c r="AB33" i="6"/>
  <c r="X34" i="6"/>
  <c r="Y34" i="6"/>
  <c r="Z34" i="6"/>
  <c r="AA34" i="6"/>
  <c r="AB34" i="6"/>
  <c r="X35" i="6"/>
  <c r="Y35" i="6"/>
  <c r="Z35" i="6"/>
  <c r="AA35" i="6"/>
  <c r="AB35" i="6"/>
  <c r="X36" i="6"/>
  <c r="Y36" i="6"/>
  <c r="Z36" i="6"/>
  <c r="AA36" i="6"/>
  <c r="AB36" i="6"/>
  <c r="X37" i="6"/>
  <c r="Y37" i="6"/>
  <c r="Z37" i="6"/>
  <c r="AA37" i="6"/>
  <c r="AB37" i="6"/>
  <c r="X38" i="6"/>
  <c r="Y38" i="6"/>
  <c r="Z38" i="6"/>
  <c r="AA38" i="6"/>
  <c r="AB38" i="6"/>
  <c r="X39" i="6"/>
  <c r="Y39" i="6"/>
  <c r="Z39" i="6"/>
  <c r="AA39" i="6"/>
  <c r="AB39" i="6"/>
  <c r="X40" i="6"/>
  <c r="Y40" i="6"/>
  <c r="Z40" i="6"/>
  <c r="AA40" i="6"/>
  <c r="AB40" i="6"/>
  <c r="X41" i="6"/>
  <c r="Y41" i="6"/>
  <c r="Z41" i="6"/>
  <c r="AA41" i="6"/>
  <c r="AB41" i="6"/>
  <c r="X42" i="6"/>
  <c r="Y42" i="6"/>
  <c r="Z42" i="6"/>
  <c r="AA42" i="6"/>
  <c r="AB42" i="6"/>
  <c r="X43" i="6"/>
  <c r="Y43" i="6"/>
  <c r="Z43" i="6"/>
  <c r="AA43" i="6"/>
  <c r="AB43" i="6"/>
  <c r="X44" i="6"/>
  <c r="Y44" i="6"/>
  <c r="Z44" i="6"/>
  <c r="AA44" i="6"/>
  <c r="AB44" i="6"/>
  <c r="X45" i="6"/>
  <c r="Y45" i="6"/>
  <c r="Z45" i="6"/>
  <c r="AA45" i="6"/>
  <c r="AB45" i="6"/>
  <c r="X46" i="6"/>
  <c r="Y46" i="6"/>
  <c r="Z46" i="6"/>
  <c r="AA46" i="6"/>
  <c r="AB46" i="6"/>
  <c r="X47" i="6"/>
  <c r="Y47" i="6"/>
  <c r="Z47" i="6"/>
  <c r="AA47" i="6"/>
  <c r="AB47" i="6"/>
  <c r="X48" i="6"/>
  <c r="Y48" i="6"/>
  <c r="Z48" i="6"/>
  <c r="AA48" i="6"/>
  <c r="AB48" i="6"/>
  <c r="X49" i="6"/>
  <c r="Y49" i="6"/>
  <c r="Z49" i="6"/>
  <c r="AA49" i="6"/>
  <c r="AB49" i="6"/>
  <c r="X50" i="6"/>
  <c r="Y50" i="6"/>
  <c r="Z50" i="6"/>
  <c r="AA50" i="6"/>
  <c r="AB50" i="6"/>
  <c r="X51" i="6"/>
  <c r="Y51" i="6"/>
  <c r="Z51" i="6"/>
  <c r="AA51" i="6"/>
  <c r="AB51" i="6"/>
  <c r="X52" i="6"/>
  <c r="Y52" i="6"/>
  <c r="Z52" i="6"/>
  <c r="AA52" i="6"/>
  <c r="AB52" i="6"/>
  <c r="X53" i="6"/>
  <c r="Y53" i="6"/>
  <c r="Z53" i="6"/>
  <c r="AA53" i="6"/>
  <c r="AB53" i="6"/>
  <c r="X54" i="6"/>
  <c r="Y54" i="6"/>
  <c r="Z54" i="6"/>
  <c r="AA54" i="6"/>
  <c r="AB54" i="6"/>
  <c r="X55" i="6"/>
  <c r="Y55" i="6"/>
  <c r="Z55" i="6"/>
  <c r="AA55" i="6"/>
  <c r="AB55" i="6"/>
  <c r="X56" i="6"/>
  <c r="Y56" i="6"/>
  <c r="Z56" i="6"/>
  <c r="AA56" i="6"/>
  <c r="AB56" i="6"/>
  <c r="Y6" i="6"/>
  <c r="Z6" i="6"/>
  <c r="AA6" i="6"/>
  <c r="AB6" i="6"/>
  <c r="X6" i="6"/>
  <c r="AJ5" i="6"/>
  <c r="AI5" i="6"/>
  <c r="AI36" i="6"/>
  <c r="AH5" i="6"/>
  <c r="AG5" i="6"/>
  <c r="AF5" i="6"/>
  <c r="AG8" i="6"/>
  <c r="AG10" i="6"/>
  <c r="AG12" i="6"/>
  <c r="AG14" i="6"/>
  <c r="AG16" i="6"/>
  <c r="AG18" i="6"/>
  <c r="AG20" i="6"/>
  <c r="AG22" i="6"/>
  <c r="AG24" i="6"/>
  <c r="AG26" i="6"/>
  <c r="AG28" i="6"/>
  <c r="AG30" i="6"/>
  <c r="AG32" i="6"/>
  <c r="AG7" i="6"/>
  <c r="AG9" i="6"/>
  <c r="AG11" i="6"/>
  <c r="AG13" i="6"/>
  <c r="AG15" i="6"/>
  <c r="AG17" i="6"/>
  <c r="AG19" i="6"/>
  <c r="AG21" i="6"/>
  <c r="AG23" i="6"/>
  <c r="AG25" i="6"/>
  <c r="AG27" i="6"/>
  <c r="AG29" i="6"/>
  <c r="AG31" i="6"/>
  <c r="AG33" i="6"/>
  <c r="AG35" i="6"/>
  <c r="AG37" i="6"/>
  <c r="AG39" i="6"/>
  <c r="AF7" i="6"/>
  <c r="AF9" i="6"/>
  <c r="AF11" i="6"/>
  <c r="AF13" i="6"/>
  <c r="AF15" i="6"/>
  <c r="AF17" i="6"/>
  <c r="AF19" i="6"/>
  <c r="AF21" i="6"/>
  <c r="AF23" i="6"/>
  <c r="AF25" i="6"/>
  <c r="AF27" i="6"/>
  <c r="AF29" i="6"/>
  <c r="AF31" i="6"/>
  <c r="AF8" i="6"/>
  <c r="AF10" i="6"/>
  <c r="AF12" i="6"/>
  <c r="AF14" i="6"/>
  <c r="AF16" i="6"/>
  <c r="AF18" i="6"/>
  <c r="AF20" i="6"/>
  <c r="AF22" i="6"/>
  <c r="AF24" i="6"/>
  <c r="AF26" i="6"/>
  <c r="AF28" i="6"/>
  <c r="AF30" i="6"/>
  <c r="AF32" i="6"/>
  <c r="AF34" i="6"/>
  <c r="AF36" i="6"/>
  <c r="AF38" i="6"/>
  <c r="AF40" i="6"/>
  <c r="AH7" i="6"/>
  <c r="AH9" i="6"/>
  <c r="AH11" i="6"/>
  <c r="AH13" i="6"/>
  <c r="AH15" i="6"/>
  <c r="AH17" i="6"/>
  <c r="AH19" i="6"/>
  <c r="AH21" i="6"/>
  <c r="AH23" i="6"/>
  <c r="AH25" i="6"/>
  <c r="AH27" i="6"/>
  <c r="AH29" i="6"/>
  <c r="AH31" i="6"/>
  <c r="AH8" i="6"/>
  <c r="AH10" i="6"/>
  <c r="AH12" i="6"/>
  <c r="AH14" i="6"/>
  <c r="AH16" i="6"/>
  <c r="AH18" i="6"/>
  <c r="AH20" i="6"/>
  <c r="AH22" i="6"/>
  <c r="AH24" i="6"/>
  <c r="AH26" i="6"/>
  <c r="AH28" i="6"/>
  <c r="AH30" i="6"/>
  <c r="AH32" i="6"/>
  <c r="AH34" i="6"/>
  <c r="AH36" i="6"/>
  <c r="AH38" i="6"/>
  <c r="AH40" i="6"/>
  <c r="AJ7" i="6"/>
  <c r="AJ9" i="6"/>
  <c r="AJ11" i="6"/>
  <c r="AJ13" i="6"/>
  <c r="AJ15" i="6"/>
  <c r="AJ17" i="6"/>
  <c r="AJ19" i="6"/>
  <c r="AJ21" i="6"/>
  <c r="AJ23" i="6"/>
  <c r="AJ25" i="6"/>
  <c r="AJ27" i="6"/>
  <c r="AJ29" i="6"/>
  <c r="AJ31" i="6"/>
  <c r="AJ8" i="6"/>
  <c r="AJ10" i="6"/>
  <c r="AJ12" i="6"/>
  <c r="AJ14" i="6"/>
  <c r="AJ16" i="6"/>
  <c r="AJ18" i="6"/>
  <c r="AJ20" i="6"/>
  <c r="AJ22" i="6"/>
  <c r="AJ24" i="6"/>
  <c r="AJ26" i="6"/>
  <c r="AJ28" i="6"/>
  <c r="AJ30" i="6"/>
  <c r="AJ32" i="6"/>
  <c r="AJ34" i="6"/>
  <c r="AJ36" i="6"/>
  <c r="AJ38" i="6"/>
  <c r="AJ40" i="6"/>
  <c r="AJ6" i="6"/>
  <c r="AH6" i="6"/>
  <c r="AJ56" i="6"/>
  <c r="AH56" i="6"/>
  <c r="AF56" i="6"/>
  <c r="AI55" i="6"/>
  <c r="AG55" i="6"/>
  <c r="AJ54" i="6"/>
  <c r="AH54" i="6"/>
  <c r="AF54" i="6"/>
  <c r="AI53" i="6"/>
  <c r="AG53" i="6"/>
  <c r="AJ52" i="6"/>
  <c r="AH52" i="6"/>
  <c r="AF52" i="6"/>
  <c r="AI51" i="6"/>
  <c r="AG51" i="6"/>
  <c r="AJ50" i="6"/>
  <c r="AH50" i="6"/>
  <c r="AF50" i="6"/>
  <c r="AI49" i="6"/>
  <c r="AG49" i="6"/>
  <c r="AJ48" i="6"/>
  <c r="AH48" i="6"/>
  <c r="AF48" i="6"/>
  <c r="AI47" i="6"/>
  <c r="AG47" i="6"/>
  <c r="AJ46" i="6"/>
  <c r="AH46" i="6"/>
  <c r="AF46" i="6"/>
  <c r="AI45" i="6"/>
  <c r="AG45" i="6"/>
  <c r="AJ44" i="6"/>
  <c r="AH44" i="6"/>
  <c r="AF44" i="6"/>
  <c r="AI43" i="6"/>
  <c r="AG43" i="6"/>
  <c r="AJ42" i="6"/>
  <c r="AH42" i="6"/>
  <c r="AF42" i="6"/>
  <c r="AI41" i="6"/>
  <c r="AG41" i="6"/>
  <c r="AI40" i="6"/>
  <c r="AJ39" i="6"/>
  <c r="AF39" i="6"/>
  <c r="AG38" i="6"/>
  <c r="AH37" i="6"/>
  <c r="AJ35" i="6"/>
  <c r="AF35" i="6"/>
  <c r="AG34" i="6"/>
  <c r="AH33" i="6"/>
  <c r="AI8" i="6"/>
  <c r="AI10" i="6"/>
  <c r="AI12" i="6"/>
  <c r="AI14" i="6"/>
  <c r="AI16" i="6"/>
  <c r="AI18" i="6"/>
  <c r="AI20" i="6"/>
  <c r="AI22" i="6"/>
  <c r="AI24" i="6"/>
  <c r="AI26" i="6"/>
  <c r="AI28" i="6"/>
  <c r="AI30" i="6"/>
  <c r="AI32" i="6"/>
  <c r="AI7" i="6"/>
  <c r="AI9" i="6"/>
  <c r="AI11" i="6"/>
  <c r="AI13" i="6"/>
  <c r="AI15" i="6"/>
  <c r="AI17" i="6"/>
  <c r="AI19" i="6"/>
  <c r="AI21" i="6"/>
  <c r="AI23" i="6"/>
  <c r="AI25" i="6"/>
  <c r="AI27" i="6"/>
  <c r="AI29" i="6"/>
  <c r="AI31" i="6"/>
  <c r="AI33" i="6"/>
  <c r="AI35" i="6"/>
  <c r="AI37" i="6"/>
  <c r="AI39" i="6"/>
  <c r="AF6" i="6"/>
  <c r="AI6" i="6"/>
  <c r="AG6" i="6"/>
  <c r="AI56" i="6"/>
  <c r="AG56" i="6"/>
  <c r="AJ55" i="6"/>
  <c r="AH55" i="6"/>
  <c r="AF55" i="6"/>
  <c r="AI54" i="6"/>
  <c r="AG54" i="6"/>
  <c r="AJ53" i="6"/>
  <c r="AH53" i="6"/>
  <c r="AF53" i="6"/>
  <c r="AI52" i="6"/>
  <c r="AG52" i="6"/>
  <c r="AJ51" i="6"/>
  <c r="AH51" i="6"/>
  <c r="AF51" i="6"/>
  <c r="AI50" i="6"/>
  <c r="AG50" i="6"/>
  <c r="AJ49" i="6"/>
  <c r="AH49" i="6"/>
  <c r="AF49" i="6"/>
  <c r="AI48" i="6"/>
  <c r="AG48" i="6"/>
  <c r="AJ47" i="6"/>
  <c r="AH47" i="6"/>
  <c r="AF47" i="6"/>
  <c r="AI46" i="6"/>
  <c r="AG46" i="6"/>
  <c r="AJ45" i="6"/>
  <c r="AH45" i="6"/>
  <c r="AF45" i="6"/>
  <c r="AI44" i="6"/>
  <c r="AG44" i="6"/>
  <c r="AJ43" i="6"/>
  <c r="AH43" i="6"/>
  <c r="AF43" i="6"/>
  <c r="AI42" i="6"/>
  <c r="AG42" i="6"/>
  <c r="AJ41" i="6"/>
  <c r="AH41" i="6"/>
  <c r="AF41" i="6"/>
  <c r="AG40" i="6"/>
  <c r="AH39" i="6"/>
  <c r="AI38" i="6"/>
  <c r="AJ37" i="6"/>
  <c r="AF37" i="6"/>
  <c r="AG36" i="6"/>
  <c r="AH35" i="6"/>
  <c r="AI34" i="6"/>
  <c r="AJ33" i="6"/>
  <c r="AF33" i="6"/>
  <c r="E11" i="1"/>
  <c r="E10" i="1"/>
  <c r="E9" i="5"/>
  <c r="E8" i="5"/>
  <c r="E5" i="5"/>
  <c r="E4" i="5"/>
</calcChain>
</file>

<file path=xl/sharedStrings.xml><?xml version="1.0" encoding="utf-8"?>
<sst xmlns="http://schemas.openxmlformats.org/spreadsheetml/2006/main" count="403" uniqueCount="348">
  <si>
    <t>Parameter Group</t>
  </si>
  <si>
    <t>Parameter Type</t>
  </si>
  <si>
    <t>Parameter Description</t>
  </si>
  <si>
    <t>Variable</t>
  </si>
  <si>
    <t>Geometric Parameters</t>
  </si>
  <si>
    <t xml:space="preserve">Thickness of Each Layer </t>
  </si>
  <si>
    <t>Thickness of negative electrode [m]</t>
  </si>
  <si>
    <t>L_n</t>
  </si>
  <si>
    <t>Thickness of separator [m]</t>
  </si>
  <si>
    <t>L_s</t>
  </si>
  <si>
    <t>Thickness of positive electrode [m]</t>
  </si>
  <si>
    <t>L_p</t>
  </si>
  <si>
    <t>Particle Radii</t>
  </si>
  <si>
    <t>Radius of solid particles in negative electrode [m]</t>
  </si>
  <si>
    <t>R_s_n</t>
  </si>
  <si>
    <t>Radius of solid particles in positive electrode [m]</t>
  </si>
  <si>
    <t>R_s_p</t>
  </si>
  <si>
    <t>Volume Fractions</t>
  </si>
  <si>
    <t>epsilon_s_n</t>
  </si>
  <si>
    <t>epsilon_s_p</t>
  </si>
  <si>
    <t>epsilon_e_n</t>
  </si>
  <si>
    <t>Volume fraction in electrolyte for separator</t>
  </si>
  <si>
    <t>epsilon_e_s</t>
  </si>
  <si>
    <t>epsilon_e_p</t>
  </si>
  <si>
    <t>epsilon_f_n</t>
  </si>
  <si>
    <t>epsilon_f_p</t>
  </si>
  <si>
    <t>Mass Densities</t>
  </si>
  <si>
    <t>Lumped mass density [kg/m^3]</t>
  </si>
  <si>
    <t>rho_avg</t>
  </si>
  <si>
    <t>Transport Parameters</t>
  </si>
  <si>
    <t>Diffusion Coefficient in Solid</t>
  </si>
  <si>
    <t>D_s_n</t>
  </si>
  <si>
    <t>D_s_p</t>
  </si>
  <si>
    <t>Diffusion Coefficient in Electrolyte</t>
  </si>
  <si>
    <t>D_e</t>
  </si>
  <si>
    <t>Bruggeman porosity</t>
  </si>
  <si>
    <t>brug</t>
  </si>
  <si>
    <t>Conductivity of Solid</t>
  </si>
  <si>
    <t>sig_n</t>
  </si>
  <si>
    <t>sig_p</t>
  </si>
  <si>
    <t>Conductivity of Electrolyte</t>
  </si>
  <si>
    <t>kappa</t>
  </si>
  <si>
    <t>Miscellaneous</t>
  </si>
  <si>
    <t>Transference number</t>
  </si>
  <si>
    <t>t_plus</t>
  </si>
  <si>
    <t>Faraday's constant, [Coulumbs/mol]</t>
  </si>
  <si>
    <t>Faraday</t>
  </si>
  <si>
    <t>Kinetic Parameters</t>
  </si>
  <si>
    <t>Gas constant, [J/mol-K]</t>
  </si>
  <si>
    <t>R</t>
  </si>
  <si>
    <t>Reaction Rates</t>
  </si>
  <si>
    <t>k_n</t>
  </si>
  <si>
    <t>k_p</t>
  </si>
  <si>
    <t>Thermodynamic Parameters</t>
  </si>
  <si>
    <t>Entropy Coefficients</t>
  </si>
  <si>
    <t>Concentrations</t>
  </si>
  <si>
    <t>c_s_n_max</t>
  </si>
  <si>
    <t>c_s_p_max</t>
  </si>
  <si>
    <t>U_n</t>
  </si>
  <si>
    <t>U_p</t>
  </si>
  <si>
    <t>Other</t>
  </si>
  <si>
    <t>R_f_n</t>
  </si>
  <si>
    <t>R_f_p</t>
  </si>
  <si>
    <t>n_Li_s</t>
  </si>
  <si>
    <t>C1</t>
  </si>
  <si>
    <t>C2</t>
  </si>
  <si>
    <t>h12</t>
  </si>
  <si>
    <t>h2a</t>
  </si>
  <si>
    <t>dUnbdT</t>
  </si>
  <si>
    <t>dUpbdT</t>
  </si>
  <si>
    <t>Ea.Dsn</t>
  </si>
  <si>
    <t>Ea.Dsp</t>
  </si>
  <si>
    <t>Ea.De</t>
  </si>
  <si>
    <t>Ea.kappa</t>
  </si>
  <si>
    <t>Ea.kn</t>
  </si>
  <si>
    <t>Ea.kp</t>
  </si>
  <si>
    <t xml:space="preserve">Electrochemical Model Parameters </t>
  </si>
  <si>
    <t>Used</t>
  </si>
  <si>
    <t>Open Circuit Potentials</t>
  </si>
  <si>
    <t>Volume fraction for separator</t>
  </si>
  <si>
    <t>epsilon_s_s</t>
  </si>
  <si>
    <t>L_ccn</t>
  </si>
  <si>
    <t>L_ccp</t>
  </si>
  <si>
    <t>Thickness of negative current collector [m]</t>
  </si>
  <si>
    <t>Thickness of positive current collector [m]</t>
  </si>
  <si>
    <t>Area_n</t>
  </si>
  <si>
    <t>Area_p</t>
  </si>
  <si>
    <t>Active Material Area</t>
  </si>
  <si>
    <t>Volume fraction in solid for negative electrode</t>
  </si>
  <si>
    <t>Volume fraction in solid for positive electrode</t>
  </si>
  <si>
    <t>Volume fraction of filler in negative electrode</t>
  </si>
  <si>
    <t>Volume fraction of filler in positive electrode</t>
  </si>
  <si>
    <t>Volume fraction in electrolyte for negative electrode</t>
  </si>
  <si>
    <t>Volume fraction in electrolyte for positive electrode</t>
  </si>
  <si>
    <t>Active material area in negative electrode [m^2]</t>
  </si>
  <si>
    <t>Active material area in positive electrode [m^2]</t>
  </si>
  <si>
    <t>Mass density of solid in negative electrode [kg/m^3]</t>
  </si>
  <si>
    <t>Mass density of solid in positive electrode [kg/m^3]</t>
  </si>
  <si>
    <t>Mass density of electrolyte [kg/m^3]</t>
  </si>
  <si>
    <t>Mass density of filler [kg/m^3]</t>
  </si>
  <si>
    <t>Mass density of negative current collector [kg/m^3]</t>
  </si>
  <si>
    <t>Mass density of positive current collector [kg/m^3]</t>
  </si>
  <si>
    <t>rho_sn</t>
  </si>
  <si>
    <t>rho_sp</t>
  </si>
  <si>
    <t>rho_e</t>
  </si>
  <si>
    <t>rho_f</t>
  </si>
  <si>
    <t>rho_ccn</t>
  </si>
  <si>
    <t>rho_ccp</t>
  </si>
  <si>
    <t>Diffusion coefficient for solid in negative electrode, [m^2/s]</t>
  </si>
  <si>
    <t>Diffusion coefficient for solid in positive electrode, [m^2/s]</t>
  </si>
  <si>
    <t>Conductivity of solid in negative electrode, [1/Ohms*m]</t>
  </si>
  <si>
    <t>Conductivity of solid in positive electrode, [1/Ohms*m]</t>
  </si>
  <si>
    <t>Charge transfer coefficient in negative electrode</t>
  </si>
  <si>
    <t>Charge transfer coefficient in positive electrode</t>
  </si>
  <si>
    <t>alph_n</t>
  </si>
  <si>
    <t>alph_p</t>
  </si>
  <si>
    <t>Reaction rate in negative electrode, [(A/m^2)*(mol^3/mol)^(1+alpha)]</t>
  </si>
  <si>
    <t>Reaction rate in positive electrode, [(A/m^2)*(mol^3/mol)^(1+alpha)]</t>
  </si>
  <si>
    <t>Theoretical Maxima</t>
  </si>
  <si>
    <t>Maximum concentration in negative electrode, [mol/m^3]</t>
  </si>
  <si>
    <t>Maximum concentration in positive electrode, [mol/m^3]</t>
  </si>
  <si>
    <t>Film Resistance in negative electrode [Ohm-m^2]</t>
  </si>
  <si>
    <t>Film Resistance in positive electrode [Ohm-m^2]</t>
  </si>
  <si>
    <t>R_c</t>
  </si>
  <si>
    <t>x0</t>
  </si>
  <si>
    <t>x100</t>
  </si>
  <si>
    <t>y0</t>
  </si>
  <si>
    <t>y100</t>
  </si>
  <si>
    <t>Contact/current collector resistance, [Ohms]</t>
  </si>
  <si>
    <t>Stoichiometry at 0% Cell SOC in negative electrode</t>
  </si>
  <si>
    <t>Stoichiometry at 100% Cell SOC in negative electrode</t>
  </si>
  <si>
    <t>Stoichiometry at 0% Cell SOC in positive electrode</t>
  </si>
  <si>
    <t>Stoichiometry at 100% Cell SOC in positive electrode</t>
  </si>
  <si>
    <t>Activation energy of Diffusion coefficient for solid in negative electrode [J/mol]</t>
  </si>
  <si>
    <t>Activation energy of Diffusion coefficient for solid in positive electrode [J/mol]</t>
  </si>
  <si>
    <t>Activation energy of Diffusion coefficient in electrolyte phase [J/mol]</t>
  </si>
  <si>
    <t>Activation energy of reaction rate in negative electrode [J/mol]</t>
  </si>
  <si>
    <t>Activation energy of reaction rate in positive electrode [J/mol]</t>
  </si>
  <si>
    <t>Convective heat transfer coeff [W/(m^2*K)]</t>
  </si>
  <si>
    <t>Conductive heat transfer coeff [W/(m^2*K)]</t>
  </si>
  <si>
    <t>Heat capacity of can [J/(m^2*K)]</t>
  </si>
  <si>
    <t>Heat capacity of jellyroll [J/(m^2*K)]</t>
  </si>
  <si>
    <t>Minimum</t>
  </si>
  <si>
    <t>Maximum</t>
  </si>
  <si>
    <t>UC Berkeley</t>
  </si>
  <si>
    <t>Activation energy of conductivity in electolyte phase [J/mol]</t>
  </si>
  <si>
    <t>Stoichiometry Range</t>
  </si>
  <si>
    <t>Potentials</t>
  </si>
  <si>
    <t>Number of Li Ions</t>
  </si>
  <si>
    <t xml:space="preserve">Electrode Resistance </t>
  </si>
  <si>
    <r>
      <t xml:space="preserve">Entropy coefficient in negative electrode [V/K] </t>
    </r>
    <r>
      <rPr>
        <vertAlign val="superscript"/>
        <sz val="12"/>
        <color theme="1"/>
        <rFont val="Calibri"/>
        <family val="2"/>
        <scheme val="minor"/>
      </rPr>
      <t>[2]</t>
    </r>
  </si>
  <si>
    <r>
      <t xml:space="preserve">Entropy coefficient in positive electrode [V/K] </t>
    </r>
    <r>
      <rPr>
        <vertAlign val="superscript"/>
        <sz val="12"/>
        <color theme="1"/>
        <rFont val="Calibri"/>
        <family val="2"/>
        <scheme val="minor"/>
      </rPr>
      <t>[2]</t>
    </r>
  </si>
  <si>
    <r>
      <t xml:space="preserve">Thermal Model Parameters </t>
    </r>
    <r>
      <rPr>
        <vertAlign val="superscript"/>
        <sz val="12"/>
        <color theme="1"/>
        <rFont val="Calibri"/>
        <family val="2"/>
        <scheme val="minor"/>
      </rPr>
      <t>[3]</t>
    </r>
  </si>
  <si>
    <t>Notes</t>
  </si>
  <si>
    <r>
      <rPr>
        <vertAlign val="superscript"/>
        <sz val="12"/>
        <color theme="1"/>
        <rFont val="Calibri"/>
        <family val="2"/>
        <scheme val="minor"/>
      </rPr>
      <t>[1]</t>
    </r>
    <r>
      <rPr>
        <sz val="12"/>
        <color theme="1"/>
        <rFont val="Calibri"/>
        <family val="2"/>
        <scheme val="minor"/>
      </rPr>
      <t xml:space="preserve"> Function of electrolyte concentration</t>
    </r>
  </si>
  <si>
    <r>
      <rPr>
        <vertAlign val="superscript"/>
        <sz val="12"/>
        <color theme="1"/>
        <rFont val="Calibri"/>
        <family val="2"/>
        <scheme val="minor"/>
      </rPr>
      <t>[2]</t>
    </r>
    <r>
      <rPr>
        <sz val="12"/>
        <color theme="1"/>
        <rFont val="Calibri"/>
        <family val="2"/>
        <scheme val="minor"/>
      </rPr>
      <t xml:space="preserve"> Function of stoichiometry</t>
    </r>
  </si>
  <si>
    <r>
      <t xml:space="preserve">Diffusion coefficient for electrolyte, [m^2/s] </t>
    </r>
    <r>
      <rPr>
        <vertAlign val="superscript"/>
        <sz val="12"/>
        <color theme="1"/>
        <rFont val="Calibri"/>
        <family val="2"/>
        <scheme val="minor"/>
      </rPr>
      <t>[1]</t>
    </r>
  </si>
  <si>
    <t>Total number of lithium ions [mol]</t>
  </si>
  <si>
    <r>
      <rPr>
        <vertAlign val="superscript"/>
        <sz val="12"/>
        <color theme="1"/>
        <rFont val="Calibri"/>
        <family val="2"/>
        <scheme val="minor"/>
      </rPr>
      <t>[3]</t>
    </r>
    <r>
      <rPr>
        <sz val="12"/>
        <color theme="1"/>
        <rFont val="Calibri"/>
        <family val="2"/>
        <scheme val="minor"/>
      </rPr>
      <t xml:space="preserve"> Depends on model used, parameters provided for a 2 state thermal model </t>
    </r>
  </si>
  <si>
    <r>
      <t xml:space="preserve">Conductivity of </t>
    </r>
    <r>
      <rPr>
        <sz val="11"/>
        <color theme="1"/>
        <rFont val="Calibri"/>
        <family val="2"/>
        <scheme val="minor"/>
      </rPr>
      <t>electrolyte</t>
    </r>
    <r>
      <rPr>
        <sz val="12"/>
        <color theme="1"/>
        <rFont val="Calibri"/>
        <family val="2"/>
        <scheme val="minor"/>
      </rPr>
      <t>, [1/Ohms*m]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[1]</t>
    </r>
  </si>
  <si>
    <r>
      <t xml:space="preserve">Open circuit potential of negative electrode, [V] </t>
    </r>
    <r>
      <rPr>
        <vertAlign val="superscript"/>
        <sz val="12"/>
        <color theme="1"/>
        <rFont val="Calibri"/>
        <family val="2"/>
        <scheme val="minor"/>
      </rPr>
      <t>[2]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</si>
  <si>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Open circuit potential of positive electrode, [V] </t>
    </r>
    <r>
      <rPr>
        <vertAlign val="superscript"/>
        <sz val="11"/>
        <color theme="1"/>
        <rFont val="Calibri"/>
        <family val="2"/>
        <scheme val="minor"/>
      </rPr>
      <t>[2]</t>
    </r>
  </si>
  <si>
    <t>Activation Energies</t>
  </si>
  <si>
    <t>Provided by LG Chem</t>
  </si>
  <si>
    <t>Input</t>
  </si>
  <si>
    <t>State</t>
  </si>
  <si>
    <t>Side Reaction</t>
  </si>
  <si>
    <t>Time</t>
  </si>
  <si>
    <t>Initial Condition</t>
  </si>
  <si>
    <t>Terminal Condition</t>
  </si>
  <si>
    <t>Minimum current [A]</t>
  </si>
  <si>
    <t>Maximum current [A]</t>
  </si>
  <si>
    <t>Minimum stoichiometry in negative electrode</t>
  </si>
  <si>
    <t>Maximum stoichiometry in negative electrode</t>
  </si>
  <si>
    <t>Minimum stoichiometry in positive electrode</t>
  </si>
  <si>
    <t>Maximum stoichiometry in positive electrode</t>
  </si>
  <si>
    <t>theta_n_min</t>
  </si>
  <si>
    <t>theta_n_max</t>
  </si>
  <si>
    <t>theta_p_min</t>
  </si>
  <si>
    <t>theta_p_max</t>
  </si>
  <si>
    <t>T_max</t>
  </si>
  <si>
    <t>T_min</t>
  </si>
  <si>
    <t>I_min</t>
  </si>
  <si>
    <t>I_max</t>
  </si>
  <si>
    <t>c_e_min</t>
  </si>
  <si>
    <t>c_e_max</t>
  </si>
  <si>
    <t>Minimum electrolyte concentration [mol/m^3]</t>
  </si>
  <si>
    <t>Maximum electrolyte concentration [mol/m^3]</t>
  </si>
  <si>
    <t>Minimum temperature [K]</t>
  </si>
  <si>
    <t>Maximum temperature [K]</t>
  </si>
  <si>
    <t>Equilibrium potential [V]</t>
  </si>
  <si>
    <t>U_s</t>
  </si>
  <si>
    <t>Maximum charge time [sec]</t>
  </si>
  <si>
    <t>Initial cell state of charge [%]</t>
  </si>
  <si>
    <t>Final cell state of charge [%]</t>
  </si>
  <si>
    <t>SOC_0</t>
  </si>
  <si>
    <t>SOC_f</t>
  </si>
  <si>
    <t>Initial electrolyte concentration [mol/m^3]</t>
  </si>
  <si>
    <t>c_e_0</t>
  </si>
  <si>
    <t>Initial solid concentration in negative electrode [mol/m^3]</t>
  </si>
  <si>
    <t>Initial solid concentration in positive electrode [mol/m^3]</t>
  </si>
  <si>
    <t>c_s_n_0</t>
  </si>
  <si>
    <t>c_s_p_0</t>
  </si>
  <si>
    <t>t_max</t>
  </si>
  <si>
    <t>Optimal Charging Constraint Parameters</t>
  </si>
  <si>
    <t>Initial temperature [K]</t>
  </si>
  <si>
    <t>T_0</t>
  </si>
  <si>
    <t>N.A.</t>
    <phoneticPr fontId="10" type="noConversion"/>
  </si>
  <si>
    <t>N.A.</t>
    <phoneticPr fontId="10" type="noConversion"/>
  </si>
  <si>
    <t xml:space="preserve">Revised </t>
  </si>
  <si>
    <t>Model</t>
  </si>
  <si>
    <t>Stoi_anode</t>
  </si>
  <si>
    <t>OCP_anode</t>
  </si>
  <si>
    <t>Stoi_cathode</t>
  </si>
  <si>
    <t>OCP_cathode</t>
  </si>
  <si>
    <t>Parameter</t>
  </si>
  <si>
    <t>Vaules</t>
  </si>
  <si>
    <t>Unit</t>
  </si>
  <si>
    <t>2018.02.02 Hana Cho</t>
  </si>
  <si>
    <t>N21B</t>
  </si>
  <si>
    <t>Stoichiometry - OCP (EQL_STO)</t>
  </si>
  <si>
    <t>N.A.</t>
    <phoneticPr fontId="10" type="noConversion"/>
  </si>
  <si>
    <t>(assumed)</t>
    <phoneticPr fontId="10" type="noConversion"/>
  </si>
  <si>
    <t>J/mol</t>
  </si>
  <si>
    <t>Parameter</t>
    <phoneticPr fontId="14" type="noConversion"/>
  </si>
  <si>
    <t>Vaules</t>
    <phoneticPr fontId="14" type="noConversion"/>
  </si>
  <si>
    <t>Unit</t>
    <phoneticPr fontId="14" type="noConversion"/>
  </si>
  <si>
    <t>a</t>
    <phoneticPr fontId="14" type="noConversion"/>
  </si>
  <si>
    <t>D00</t>
    <phoneticPr fontId="14" type="noConversion"/>
  </si>
  <si>
    <t>D01</t>
    <phoneticPr fontId="14" type="noConversion"/>
  </si>
  <si>
    <t>D10</t>
    <phoneticPr fontId="14" type="noConversion"/>
  </si>
  <si>
    <t>D11</t>
    <phoneticPr fontId="14" type="noConversion"/>
  </si>
  <si>
    <t>Tg0</t>
    <phoneticPr fontId="14" type="noConversion"/>
  </si>
  <si>
    <t>K</t>
    <phoneticPr fontId="14" type="noConversion"/>
  </si>
  <si>
    <t>Tg1</t>
    <phoneticPr fontId="14" type="noConversion"/>
  </si>
  <si>
    <t>E_a(Activation energy for Li+ conductivity)</t>
    <phoneticPr fontId="14" type="noConversion"/>
  </si>
  <si>
    <t>Refer to 'i_0(k_0)'</t>
    <phoneticPr fontId="10" type="noConversion"/>
  </si>
  <si>
    <t>Refer to 'Electrolyte(K_e D_e)</t>
    <phoneticPr fontId="10" type="noConversion"/>
  </si>
  <si>
    <t>Refer to 'U_p U_n'</t>
    <phoneticPr fontId="10" type="noConversion"/>
  </si>
  <si>
    <t>Refer to 'Electrolyte(K_e D_e)'</t>
    <phoneticPr fontId="10" type="noConversion"/>
  </si>
  <si>
    <t>COMSOL Name</t>
  </si>
  <si>
    <t>J/mol</t>
    <phoneticPr fontId="14" type="noConversion"/>
  </si>
  <si>
    <t>Rate constant of exchange current density,anode</t>
  </si>
  <si>
    <t>AM_AN_i0_coeff</t>
  </si>
  <si>
    <t>Activation energy of reaction rate, anode</t>
  </si>
  <si>
    <t>DB Name</t>
    <phoneticPr fontId="14" type="noConversion"/>
  </si>
  <si>
    <t>J/mol</t>
    <phoneticPr fontId="14" type="noConversion"/>
  </si>
  <si>
    <t>k_neg_ref</t>
    <phoneticPr fontId="14" type="noConversion"/>
  </si>
  <si>
    <t>m/s</t>
    <phoneticPr fontId="14" type="noConversion"/>
  </si>
  <si>
    <t>k_neg_energy</t>
    <phoneticPr fontId="14" type="noConversion"/>
  </si>
  <si>
    <t>AM_AN_i0_coeff_energy</t>
    <phoneticPr fontId="14" type="noConversion"/>
  </si>
  <si>
    <t>Anodic transfer coefficient, anode</t>
    <phoneticPr fontId="14" type="noConversion"/>
  </si>
  <si>
    <t>aaa</t>
    <phoneticPr fontId="14" type="noConversion"/>
  </si>
  <si>
    <t>Cathodic transfer coefficient, anode</t>
    <phoneticPr fontId="14" type="noConversion"/>
  </si>
  <si>
    <t>aac</t>
    <phoneticPr fontId="14" type="noConversion"/>
  </si>
  <si>
    <t>Rate constant of exchange current density,cathode</t>
    <phoneticPr fontId="14" type="noConversion"/>
  </si>
  <si>
    <t>k_pos_ref</t>
    <phoneticPr fontId="14" type="noConversion"/>
  </si>
  <si>
    <t>AM_CA_i0_coeff</t>
  </si>
  <si>
    <t>m/s</t>
    <phoneticPr fontId="14" type="noConversion"/>
  </si>
  <si>
    <t>Activation energy of reaction rate, cathode</t>
  </si>
  <si>
    <t>k_pos_energy</t>
    <phoneticPr fontId="14" type="noConversion"/>
  </si>
  <si>
    <t>AM_CA_i0_coeff_energy</t>
  </si>
  <si>
    <t>Anodic transfer coefficient, cathode</t>
    <phoneticPr fontId="14" type="noConversion"/>
  </si>
  <si>
    <t>aca</t>
    <phoneticPr fontId="14" type="noConversion"/>
  </si>
  <si>
    <t>Cathodic transfer coefficient, cathode</t>
    <phoneticPr fontId="14" type="noConversion"/>
  </si>
  <si>
    <t>acc</t>
    <phoneticPr fontId="14" type="noConversion"/>
  </si>
  <si>
    <t>&lt;--tau; Deff = Dref*eps/tau</t>
    <phoneticPr fontId="10" type="noConversion"/>
  </si>
  <si>
    <r>
      <rPr>
        <strike/>
        <sz val="12"/>
        <color theme="1"/>
        <rFont val="Calibri"/>
        <family val="3"/>
        <charset val="129"/>
        <scheme val="minor"/>
      </rPr>
      <t>0.74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0.65</t>
    </r>
    <phoneticPr fontId="10" type="noConversion"/>
  </si>
  <si>
    <r>
      <rPr>
        <strike/>
        <sz val="12"/>
        <color theme="1"/>
        <rFont val="Calibri"/>
        <family val="3"/>
        <charset val="129"/>
        <scheme val="minor"/>
      </rPr>
      <t>0.79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0.70</t>
    </r>
    <phoneticPr fontId="10" type="noConversion"/>
  </si>
  <si>
    <r>
      <rPr>
        <strike/>
        <sz val="12"/>
        <color theme="1"/>
        <rFont val="Calibri"/>
        <family val="3"/>
        <charset val="129"/>
        <scheme val="minor"/>
      </rPr>
      <t>1</t>
    </r>
    <r>
      <rPr>
        <sz val="12"/>
        <color theme="1"/>
        <rFont val="Calibri"/>
        <family val="2"/>
        <scheme val="minor"/>
      </rPr>
      <t xml:space="preserve"> 3.269</t>
    </r>
    <phoneticPr fontId="10" type="noConversion"/>
  </si>
  <si>
    <t>c [mol/L]</t>
    <phoneticPr fontId="10" type="noConversion"/>
  </si>
  <si>
    <t>T [K]</t>
    <phoneticPr fontId="10" type="noConversion"/>
  </si>
  <si>
    <t>&lt;Unit of I/O&gt;</t>
    <phoneticPr fontId="10" type="noConversion"/>
  </si>
  <si>
    <t>&lt;- oC</t>
    <phoneticPr fontId="10" type="noConversion"/>
  </si>
  <si>
    <t>&lt;- K</t>
    <phoneticPr fontId="10" type="noConversion"/>
  </si>
  <si>
    <t>c (mol/L)</t>
    <phoneticPr fontId="10" type="noConversion"/>
  </si>
  <si>
    <t>&lt;K_e(c,T)&gt;</t>
    <phoneticPr fontId="10" type="noConversion"/>
  </si>
  <si>
    <t>&lt;D_e(c,T)&gt;</t>
    <phoneticPr fontId="10" type="noConversion"/>
  </si>
  <si>
    <t>R</t>
    <phoneticPr fontId="10" type="noConversion"/>
  </si>
  <si>
    <t>J/mol/K</t>
    <phoneticPr fontId="10" type="noConversion"/>
  </si>
  <si>
    <t>T_0</t>
    <phoneticPr fontId="10" type="noConversion"/>
  </si>
  <si>
    <t>K</t>
    <phoneticPr fontId="10" type="noConversion"/>
  </si>
  <si>
    <t>mol/L</t>
    <phoneticPr fontId="14" type="noConversion"/>
  </si>
  <si>
    <t xml:space="preserve">S/cm </t>
    <phoneticPr fontId="10" type="noConversion"/>
  </si>
  <si>
    <t>K(c,T) [S/cm]</t>
    <phoneticPr fontId="10" type="noConversion"/>
  </si>
  <si>
    <t>Conductivity
(S/cm)</t>
    <phoneticPr fontId="10" type="noConversion"/>
  </si>
  <si>
    <t>Diffusivity
(cm^2/s)</t>
    <phoneticPr fontId="10" type="noConversion"/>
  </si>
  <si>
    <t>c_max [M]</t>
    <phoneticPr fontId="14" type="noConversion"/>
  </si>
  <si>
    <t>K_max</t>
    <phoneticPr fontId="14" type="noConversion"/>
  </si>
  <si>
    <t>P_1</t>
    <phoneticPr fontId="14" type="noConversion"/>
  </si>
  <si>
    <t>P_2</t>
    <phoneticPr fontId="14" type="noConversion"/>
  </si>
  <si>
    <t>ce,ref</t>
    <phoneticPr fontId="14" type="noConversion"/>
  </si>
  <si>
    <t>-</t>
    <phoneticPr fontId="14" type="noConversion"/>
  </si>
  <si>
    <t>mol/m3</t>
    <phoneticPr fontId="14" type="noConversion"/>
  </si>
  <si>
    <t>mol/m^3</t>
    <phoneticPr fontId="14" type="noConversion"/>
  </si>
  <si>
    <t>unit of I/O</t>
    <phoneticPr fontId="14" type="noConversion"/>
  </si>
  <si>
    <t>c_e</t>
    <phoneticPr fontId="14" type="noConversion"/>
  </si>
  <si>
    <t>c_s</t>
    <phoneticPr fontId="14" type="noConversion"/>
  </si>
  <si>
    <t>mol/m3</t>
    <phoneticPr fontId="14" type="noConversion"/>
  </si>
  <si>
    <t>D(c,T) [cm^2/s]</t>
    <phoneticPr fontId="10" type="noConversion"/>
  </si>
  <si>
    <t>We assumes that T=Tref (Arrhenius Term is ignored), and c_e = 1M (initial condition)</t>
    <phoneticPr fontId="14" type="noConversion"/>
  </si>
  <si>
    <t>pos</t>
  </si>
  <si>
    <t>neg</t>
  </si>
  <si>
    <t>Kref</t>
    <phoneticPr fontId="14" type="noConversion"/>
  </si>
  <si>
    <r>
      <t>Acm</t>
    </r>
    <r>
      <rPr>
        <vertAlign val="superscript"/>
        <sz val="11"/>
        <color rgb="FF000000"/>
        <rFont val="Calibri"/>
        <family val="3"/>
        <charset val="129"/>
        <scheme val="minor"/>
      </rPr>
      <t>(2/5)</t>
    </r>
    <r>
      <rPr>
        <sz val="11"/>
        <color rgb="FF000000"/>
        <rFont val="Calibri"/>
        <family val="3"/>
        <charset val="129"/>
        <scheme val="minor"/>
      </rPr>
      <t>/mol</t>
    </r>
    <r>
      <rPr>
        <vertAlign val="superscript"/>
        <sz val="11"/>
        <color rgb="FF000000"/>
        <rFont val="Calibri"/>
        <family val="3"/>
        <charset val="129"/>
        <scheme val="minor"/>
      </rPr>
      <t>(3/2)</t>
    </r>
  </si>
  <si>
    <t>k_a</t>
    <phoneticPr fontId="14" type="noConversion"/>
  </si>
  <si>
    <t>cs,max</t>
    <phoneticPr fontId="14" type="noConversion"/>
  </si>
  <si>
    <t>mol/cc</t>
    <phoneticPr fontId="14" type="noConversion"/>
  </si>
  <si>
    <t>mol/m3</t>
    <phoneticPr fontId="14" type="noConversion"/>
  </si>
  <si>
    <t>ce</t>
    <phoneticPr fontId="14" type="noConversion"/>
  </si>
  <si>
    <t>stoi_SoC100</t>
    <phoneticPr fontId="14" type="noConversion"/>
  </si>
  <si>
    <t>-</t>
    <phoneticPr fontId="14" type="noConversion"/>
  </si>
  <si>
    <t>ce,ref</t>
    <phoneticPr fontId="14" type="noConversion"/>
  </si>
  <si>
    <t>stoi_SoC0</t>
    <phoneticPr fontId="14" type="noConversion"/>
  </si>
  <si>
    <t>-</t>
    <phoneticPr fontId="14" type="noConversion"/>
  </si>
  <si>
    <t>stoi_SoC100</t>
    <phoneticPr fontId="14" type="noConversion"/>
  </si>
  <si>
    <t>alpha_a</t>
    <phoneticPr fontId="14" type="noConversion"/>
  </si>
  <si>
    <t>alpha_c</t>
    <phoneticPr fontId="14" type="noConversion"/>
  </si>
  <si>
    <t>F</t>
    <phoneticPr fontId="14" type="noConversion"/>
  </si>
  <si>
    <t>As/mol</t>
    <phoneticPr fontId="14" type="noConversion"/>
  </si>
  <si>
    <t>SOC_fullcell</t>
    <phoneticPr fontId="14" type="noConversion"/>
  </si>
  <si>
    <t>cs_pos</t>
    <phoneticPr fontId="14" type="noConversion"/>
  </si>
  <si>
    <t>cs_neg</t>
    <phoneticPr fontId="14" type="noConversion"/>
  </si>
  <si>
    <t>i0_pos (in-house)</t>
    <phoneticPr fontId="14" type="noConversion"/>
  </si>
  <si>
    <t>i0_neg (in-house)</t>
    <phoneticPr fontId="14" type="noConversion"/>
  </si>
  <si>
    <t>i0_pos (COMSOL)</t>
    <phoneticPr fontId="14" type="noConversion"/>
  </si>
  <si>
    <t>i0_neg (COMSOL)</t>
    <phoneticPr fontId="14" type="noConversion"/>
  </si>
  <si>
    <t>[mol/cc]</t>
    <phoneticPr fontId="14" type="noConversion"/>
  </si>
  <si>
    <t>[A/m2]</t>
    <phoneticPr fontId="14" type="noConversion"/>
  </si>
  <si>
    <t>[mol/m3]</t>
    <phoneticPr fontId="14" type="noConversion"/>
  </si>
  <si>
    <t>K-1</t>
    <phoneticPr fontId="10" type="noConversion"/>
  </si>
  <si>
    <t>&lt;-extrapolated</t>
    <phoneticPr fontId="10" type="noConversion"/>
  </si>
  <si>
    <t xml:space="preserve">&lt; Governing Equation &gt; </t>
    <phoneticPr fontId="10" type="noConversion"/>
  </si>
  <si>
    <t xml:space="preserve">&lt; Parameter Values &gt; </t>
    <phoneticPr fontId="10" type="noConversion"/>
  </si>
  <si>
    <t>C_p</t>
    <phoneticPr fontId="10" type="noConversion"/>
  </si>
  <si>
    <t>Value</t>
    <phoneticPr fontId="10" type="noConversion"/>
  </si>
  <si>
    <t>R_th</t>
    <phoneticPr fontId="10" type="noConversion"/>
  </si>
  <si>
    <t>eps/tau = eps^brug</t>
    <phoneticPr fontId="10" type="noConversion"/>
  </si>
  <si>
    <t>tau</t>
    <phoneticPr fontId="10" type="noConversion"/>
  </si>
  <si>
    <t>eps</t>
    <phoneticPr fontId="10" type="noConversion"/>
  </si>
  <si>
    <t>&lt;brug&gt;</t>
    <phoneticPr fontId="10" type="noConversion"/>
  </si>
  <si>
    <t>brug = 1-log(tau)/log(eps)</t>
    <phoneticPr fontId="10" type="noConversion"/>
  </si>
  <si>
    <r>
      <t xml:space="preserve">Heat capacity of cell </t>
    </r>
    <r>
      <rPr>
        <sz val="12"/>
        <color rgb="FFFF0000"/>
        <rFont val="Calibri"/>
        <family val="3"/>
        <charset val="129"/>
        <scheme val="minor"/>
      </rPr>
      <t>[J/(Kg*K)]</t>
    </r>
    <phoneticPr fontId="10" type="noConversion"/>
  </si>
  <si>
    <r>
      <t>Mass</t>
    </r>
    <r>
      <rPr>
        <sz val="12"/>
        <color theme="1"/>
        <rFont val="Calibri"/>
        <family val="2"/>
        <scheme val="minor"/>
      </rPr>
      <t xml:space="preserve"> of cell </t>
    </r>
    <r>
      <rPr>
        <sz val="12"/>
        <color rgb="FFFF0000"/>
        <rFont val="Calibri"/>
        <family val="3"/>
        <charset val="129"/>
        <scheme val="minor"/>
      </rPr>
      <t>[Kg]</t>
    </r>
    <phoneticPr fontId="10" type="noConversion"/>
  </si>
  <si>
    <t>m</t>
    <phoneticPr fontId="10" type="noConversion"/>
  </si>
  <si>
    <r>
      <t xml:space="preserve">Thermal Resistance </t>
    </r>
    <r>
      <rPr>
        <sz val="12"/>
        <color rgb="FFFF0000"/>
        <rFont val="Calibri"/>
        <family val="3"/>
        <charset val="129"/>
        <scheme val="minor"/>
      </rPr>
      <t>[K/W]</t>
    </r>
    <phoneticPr fontId="10" type="noConversion"/>
  </si>
  <si>
    <t>Refer to 'ThermalModel'</t>
    <phoneticPr fontId="10" type="noConversion"/>
  </si>
  <si>
    <t>Refer to 'brug. coeff.'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</si>
</sst>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000E+00"/>
    <numFmt numFmtId="166" formatCode="0.00000_);[Red]\(0.00000\)"/>
    <numFmt numFmtId="167" formatCode="0.00.E+00"/>
    <numFmt numFmtId="168" formatCode="0.0000_ "/>
    <numFmt numFmtId="169" formatCode="0.00_ "/>
  </numFmts>
  <fonts count="3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rgb="FF9C6500"/>
      <name val="Calibri"/>
      <family val="2"/>
      <charset val="129"/>
      <scheme val="minor"/>
    </font>
    <font>
      <sz val="12"/>
      <color rgb="FFFF0000"/>
      <name val="Calibri"/>
      <family val="3"/>
      <charset val="129"/>
      <scheme val="minor"/>
    </font>
    <font>
      <b/>
      <sz val="10"/>
      <color theme="1"/>
      <name val="LG스마트체 Regular"/>
      <family val="3"/>
      <charset val="129"/>
    </font>
    <font>
      <sz val="8"/>
      <name val="Calibri"/>
      <family val="2"/>
      <charset val="129"/>
      <scheme val="minor"/>
    </font>
    <font>
      <sz val="10"/>
      <color theme="1"/>
      <name val="LG스마트체 Regular"/>
      <family val="3"/>
      <charset val="129"/>
    </font>
    <font>
      <sz val="10"/>
      <name val="LG스마트체 Regular"/>
      <family val="3"/>
      <charset val="129"/>
    </font>
    <font>
      <b/>
      <sz val="10"/>
      <name val="LG스마트체 Regular"/>
      <family val="3"/>
      <charset val="129"/>
    </font>
    <font>
      <b/>
      <sz val="10"/>
      <color rgb="FF7030A0"/>
      <name val="LG스마트체 Regular"/>
      <family val="3"/>
      <charset val="129"/>
    </font>
    <font>
      <b/>
      <sz val="10"/>
      <color theme="0" tint="-0.499984740745262"/>
      <name val="LG스마트체 Regular"/>
      <family val="3"/>
      <charset val="129"/>
    </font>
    <font>
      <b/>
      <sz val="10"/>
      <color rgb="FF9C6500"/>
      <name val="LG스마트체 Regular"/>
      <family val="3"/>
      <charset val="129"/>
    </font>
    <font>
      <b/>
      <sz val="10"/>
      <color theme="4"/>
      <name val="LG스마트체 Regular"/>
      <family val="3"/>
      <charset val="129"/>
    </font>
    <font>
      <strike/>
      <sz val="12"/>
      <color theme="1"/>
      <name val="Calibri"/>
      <family val="3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3"/>
      <charset val="129"/>
      <scheme val="minor"/>
    </font>
    <font>
      <b/>
      <sz val="11"/>
      <color rgb="FFFF0000"/>
      <name val="Calibri"/>
      <family val="3"/>
      <charset val="129"/>
      <scheme val="minor"/>
    </font>
    <font>
      <sz val="11"/>
      <color rgb="FF000000"/>
      <name val="Calibri"/>
      <family val="3"/>
      <charset val="129"/>
      <scheme val="minor"/>
    </font>
    <font>
      <vertAlign val="superscript"/>
      <sz val="11"/>
      <color rgb="FF000000"/>
      <name val="Calibri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2"/>
      <color theme="1"/>
      <name val="Calibri"/>
      <family val="3"/>
      <charset val="129"/>
      <scheme val="minor"/>
    </font>
    <font>
      <sz val="12"/>
      <color theme="1"/>
      <name val="맑은 고딕"/>
      <family val="3"/>
      <charset val="129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1" fillId="6" borderId="0" applyNumberFormat="0" applyBorder="0" applyAlignment="0" applyProtection="0">
      <alignment vertical="center"/>
    </xf>
    <xf numFmtId="0" fontId="1" fillId="0" borderId="0"/>
    <xf numFmtId="0" fontId="24" fillId="13" borderId="51" applyNumberFormat="0" applyAlignment="0" applyProtection="0">
      <alignment vertical="center"/>
    </xf>
    <xf numFmtId="0" fontId="25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226">
    <xf numFmtId="0" fontId="0" fillId="0" borderId="0" xfId="0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0" xfId="0" applyBorder="1"/>
    <xf numFmtId="0" fontId="0" fillId="0" borderId="13" xfId="0" applyFill="1" applyBorder="1"/>
    <xf numFmtId="0" fontId="0" fillId="0" borderId="16" xfId="0" applyFill="1" applyBorder="1"/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Fill="1" applyBorder="1"/>
    <xf numFmtId="0" fontId="4" fillId="0" borderId="26" xfId="0" applyFont="1" applyFill="1" applyBorder="1"/>
    <xf numFmtId="0" fontId="0" fillId="0" borderId="28" xfId="0" applyBorder="1"/>
    <xf numFmtId="0" fontId="4" fillId="0" borderId="26" xfId="0" applyFont="1" applyBorder="1"/>
    <xf numFmtId="0" fontId="0" fillId="0" borderId="28" xfId="0" applyFill="1" applyBorder="1"/>
    <xf numFmtId="0" fontId="5" fillId="0" borderId="28" xfId="1" applyFont="1" applyFill="1" applyBorder="1"/>
    <xf numFmtId="0" fontId="5" fillId="0" borderId="28" xfId="2" applyFont="1" applyFill="1" applyBorder="1"/>
    <xf numFmtId="0" fontId="0" fillId="0" borderId="28" xfId="0" applyFont="1" applyFill="1" applyBorder="1"/>
    <xf numFmtId="0" fontId="0" fillId="0" borderId="30" xfId="0" applyFill="1" applyBorder="1"/>
    <xf numFmtId="0" fontId="0" fillId="0" borderId="29" xfId="0" applyFont="1" applyFill="1" applyBorder="1"/>
    <xf numFmtId="0" fontId="5" fillId="0" borderId="27" xfId="1" applyFont="1" applyFill="1" applyBorder="1"/>
    <xf numFmtId="0" fontId="5" fillId="0" borderId="28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0" fillId="0" borderId="35" xfId="0" applyFont="1" applyFill="1" applyBorder="1"/>
    <xf numFmtId="0" fontId="0" fillId="0" borderId="18" xfId="0" applyFill="1" applyBorder="1"/>
    <xf numFmtId="0" fontId="0" fillId="0" borderId="15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7" xfId="0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6" xfId="0" applyFont="1" applyFill="1" applyBorder="1"/>
    <xf numFmtId="0" fontId="0" fillId="0" borderId="5" xfId="0" applyFill="1" applyBorder="1"/>
    <xf numFmtId="0" fontId="0" fillId="0" borderId="16" xfId="0" applyBorder="1"/>
    <xf numFmtId="0" fontId="0" fillId="0" borderId="37" xfId="0" applyFont="1" applyFill="1" applyBorder="1"/>
    <xf numFmtId="0" fontId="0" fillId="0" borderId="32" xfId="0" applyFont="1" applyFill="1" applyBorder="1"/>
    <xf numFmtId="0" fontId="0" fillId="5" borderId="38" xfId="0" applyFill="1" applyBorder="1"/>
    <xf numFmtId="0" fontId="0" fillId="0" borderId="43" xfId="0" applyFill="1" applyBorder="1"/>
    <xf numFmtId="0" fontId="0" fillId="0" borderId="25" xfId="0" applyFill="1" applyBorder="1"/>
    <xf numFmtId="0" fontId="0" fillId="0" borderId="20" xfId="0" applyFill="1" applyBorder="1"/>
    <xf numFmtId="0" fontId="0" fillId="0" borderId="25" xfId="0" applyBorder="1"/>
    <xf numFmtId="0" fontId="0" fillId="0" borderId="44" xfId="0" applyBorder="1"/>
    <xf numFmtId="0" fontId="0" fillId="0" borderId="27" xfId="0" applyFill="1" applyBorder="1"/>
    <xf numFmtId="0" fontId="0" fillId="0" borderId="35" xfId="0" applyFill="1" applyBorder="1"/>
    <xf numFmtId="0" fontId="0" fillId="0" borderId="29" xfId="0" applyBorder="1"/>
    <xf numFmtId="11" fontId="0" fillId="5" borderId="42" xfId="0" applyNumberFormat="1" applyFill="1" applyBorder="1"/>
    <xf numFmtId="11" fontId="0" fillId="5" borderId="38" xfId="0" applyNumberFormat="1" applyFill="1" applyBorder="1"/>
    <xf numFmtId="11" fontId="0" fillId="0" borderId="15" xfId="0" applyNumberFormat="1" applyFill="1" applyBorder="1"/>
    <xf numFmtId="11" fontId="0" fillId="0" borderId="25" xfId="0" applyNumberFormat="1" applyFill="1" applyBorder="1"/>
    <xf numFmtId="0" fontId="12" fillId="0" borderId="28" xfId="0" applyFont="1" applyFill="1" applyBorder="1"/>
    <xf numFmtId="0" fontId="13" fillId="0" borderId="0" xfId="4" applyFont="1" applyFill="1" applyBorder="1" applyAlignment="1">
      <alignment vertical="center" wrapText="1"/>
    </xf>
    <xf numFmtId="0" fontId="15" fillId="0" borderId="0" xfId="4" applyFont="1" applyFill="1" applyBorder="1" applyAlignment="1">
      <alignment horizontal="center" vertical="center" wrapText="1"/>
    </xf>
    <xf numFmtId="165" fontId="16" fillId="0" borderId="0" xfId="2" applyNumberFormat="1" applyFont="1" applyFill="1" applyBorder="1" applyAlignment="1">
      <alignment horizontal="center" vertical="center"/>
    </xf>
    <xf numFmtId="0" fontId="15" fillId="0" borderId="0" xfId="4" applyFont="1" applyFill="1" applyBorder="1" applyAlignment="1">
      <alignment horizontal="center" vertical="center"/>
    </xf>
    <xf numFmtId="0" fontId="17" fillId="0" borderId="0" xfId="4" applyFont="1" applyFill="1" applyBorder="1" applyAlignment="1">
      <alignment horizontal="center" vertical="center" wrapText="1"/>
    </xf>
    <xf numFmtId="0" fontId="18" fillId="0" borderId="0" xfId="2" applyFont="1" applyFill="1" applyBorder="1" applyAlignment="1">
      <alignment horizontal="center" vertical="center"/>
    </xf>
    <xf numFmtId="0" fontId="16" fillId="0" borderId="0" xfId="4" applyFont="1" applyFill="1" applyBorder="1" applyAlignment="1">
      <alignment horizontal="center" vertical="center"/>
    </xf>
    <xf numFmtId="0" fontId="17" fillId="7" borderId="9" xfId="4" applyFont="1" applyFill="1" applyBorder="1" applyAlignment="1">
      <alignment horizontal="center" vertical="center" wrapText="1"/>
    </xf>
    <xf numFmtId="0" fontId="17" fillId="7" borderId="45" xfId="4" applyFont="1" applyFill="1" applyBorder="1" applyAlignment="1">
      <alignment horizontal="center" vertical="center" wrapText="1"/>
    </xf>
    <xf numFmtId="0" fontId="17" fillId="7" borderId="10" xfId="4" applyFont="1" applyFill="1" applyBorder="1" applyAlignment="1">
      <alignment horizontal="center" vertical="center" wrapText="1"/>
    </xf>
    <xf numFmtId="0" fontId="17" fillId="7" borderId="46" xfId="4" applyFont="1" applyFill="1" applyBorder="1" applyAlignment="1">
      <alignment horizontal="center" vertical="center" wrapText="1"/>
    </xf>
    <xf numFmtId="0" fontId="15" fillId="10" borderId="14" xfId="0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/>
    </xf>
    <xf numFmtId="0" fontId="20" fillId="10" borderId="12" xfId="3" applyFont="1" applyFill="1" applyBorder="1" applyAlignment="1">
      <alignment horizontal="center" vertical="center"/>
    </xf>
    <xf numFmtId="0" fontId="15" fillId="10" borderId="30" xfId="0" applyFont="1" applyFill="1" applyBorder="1" applyAlignment="1">
      <alignment horizontal="center" vertical="center"/>
    </xf>
    <xf numFmtId="0" fontId="15" fillId="10" borderId="13" xfId="0" applyFont="1" applyFill="1" applyBorder="1" applyAlignment="1">
      <alignment horizontal="center" vertical="center"/>
    </xf>
    <xf numFmtId="0" fontId="20" fillId="10" borderId="14" xfId="3" applyFont="1" applyFill="1" applyBorder="1" applyAlignment="1">
      <alignment horizontal="center" vertical="center"/>
    </xf>
    <xf numFmtId="0" fontId="15" fillId="10" borderId="15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20" fillId="10" borderId="31" xfId="3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0" fontId="15" fillId="10" borderId="32" xfId="4" applyFont="1" applyFill="1" applyBorder="1" applyAlignment="1">
      <alignment horizontal="center" vertical="center"/>
    </xf>
    <xf numFmtId="0" fontId="15" fillId="10" borderId="41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 vertical="center"/>
    </xf>
    <xf numFmtId="0" fontId="15" fillId="10" borderId="47" xfId="0" applyFont="1" applyFill="1" applyBorder="1" applyAlignment="1">
      <alignment horizontal="center" vertical="center"/>
    </xf>
    <xf numFmtId="0" fontId="15" fillId="10" borderId="31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7" fillId="7" borderId="48" xfId="4" applyFont="1" applyFill="1" applyBorder="1" applyAlignment="1">
      <alignment horizontal="center" vertical="center" wrapText="1"/>
    </xf>
    <xf numFmtId="0" fontId="17" fillId="7" borderId="23" xfId="4" applyFont="1" applyFill="1" applyBorder="1" applyAlignment="1">
      <alignment horizontal="center" vertical="center" wrapText="1"/>
    </xf>
    <xf numFmtId="0" fontId="17" fillId="7" borderId="49" xfId="4" applyFont="1" applyFill="1" applyBorder="1" applyAlignment="1">
      <alignment horizontal="center" vertical="center" wrapText="1"/>
    </xf>
    <xf numFmtId="0" fontId="19" fillId="10" borderId="30" xfId="0" applyFont="1" applyFill="1" applyBorder="1" applyAlignment="1">
      <alignment horizontal="center" vertical="center"/>
    </xf>
    <xf numFmtId="0" fontId="15" fillId="10" borderId="13" xfId="4" applyFont="1" applyFill="1" applyBorder="1" applyAlignment="1">
      <alignment horizontal="center" vertical="center"/>
    </xf>
    <xf numFmtId="0" fontId="19" fillId="10" borderId="12" xfId="4" applyFont="1" applyFill="1" applyBorder="1" applyAlignment="1">
      <alignment horizontal="center" vertical="center" wrapText="1"/>
    </xf>
    <xf numFmtId="0" fontId="0" fillId="11" borderId="38" xfId="0" applyFill="1" applyBorder="1"/>
    <xf numFmtId="0" fontId="0" fillId="11" borderId="39" xfId="0" applyFill="1" applyBorder="1"/>
    <xf numFmtId="0" fontId="17" fillId="7" borderId="50" xfId="4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vertical="center"/>
    </xf>
    <xf numFmtId="165" fontId="15" fillId="10" borderId="47" xfId="0" applyNumberFormat="1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/>
    </xf>
    <xf numFmtId="0" fontId="15" fillId="9" borderId="15" xfId="0" applyFont="1" applyFill="1" applyBorder="1" applyAlignment="1">
      <alignment horizontal="center" vertical="center"/>
    </xf>
    <xf numFmtId="166" fontId="15" fillId="9" borderId="15" xfId="0" applyNumberFormat="1" applyFont="1" applyFill="1" applyBorder="1" applyAlignment="1">
      <alignment horizontal="center" vertical="center"/>
    </xf>
    <xf numFmtId="0" fontId="21" fillId="9" borderId="15" xfId="0" applyFont="1" applyFill="1" applyBorder="1" applyAlignment="1">
      <alignment horizontal="center" vertical="center"/>
    </xf>
    <xf numFmtId="0" fontId="15" fillId="9" borderId="16" xfId="4" applyFont="1" applyFill="1" applyBorder="1" applyAlignment="1">
      <alignment horizontal="center" vertical="center"/>
    </xf>
    <xf numFmtId="166" fontId="15" fillId="10" borderId="15" xfId="0" applyNumberFormat="1" applyFont="1" applyFill="1" applyBorder="1" applyAlignment="1">
      <alignment horizontal="center" vertical="center"/>
    </xf>
    <xf numFmtId="166" fontId="15" fillId="10" borderId="19" xfId="0" applyNumberFormat="1" applyFont="1" applyFill="1" applyBorder="1" applyAlignment="1">
      <alignment horizontal="center" vertical="center"/>
    </xf>
    <xf numFmtId="164" fontId="0" fillId="12" borderId="38" xfId="0" applyNumberFormat="1" applyFill="1" applyBorder="1"/>
    <xf numFmtId="0" fontId="0" fillId="12" borderId="38" xfId="0" applyFill="1" applyBorder="1"/>
    <xf numFmtId="0" fontId="23" fillId="12" borderId="15" xfId="0" applyFont="1" applyFill="1" applyBorder="1" applyAlignment="1">
      <alignment horizontal="center"/>
    </xf>
    <xf numFmtId="164" fontId="23" fillId="12" borderId="25" xfId="0" applyNumberFormat="1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23" fillId="12" borderId="38" xfId="0" applyFont="1" applyFill="1" applyBorder="1" applyAlignment="1">
      <alignment horizontal="center"/>
    </xf>
    <xf numFmtId="0" fontId="25" fillId="0" borderId="0" xfId="6"/>
    <xf numFmtId="0" fontId="12" fillId="0" borderId="0" xfId="0" applyFont="1" applyBorder="1"/>
    <xf numFmtId="11" fontId="25" fillId="0" borderId="0" xfId="6" applyNumberFormat="1"/>
    <xf numFmtId="0" fontId="15" fillId="10" borderId="4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3" fillId="10" borderId="2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5" fillId="10" borderId="0" xfId="0" applyFont="1" applyFill="1" applyBorder="1" applyAlignment="1">
      <alignment horizontal="center" vertical="center"/>
    </xf>
    <xf numFmtId="0" fontId="26" fillId="0" borderId="0" xfId="0" applyFont="1"/>
    <xf numFmtId="0" fontId="12" fillId="0" borderId="0" xfId="0" applyFont="1"/>
    <xf numFmtId="0" fontId="25" fillId="0" borderId="1" xfId="6" applyBorder="1"/>
    <xf numFmtId="0" fontId="25" fillId="0" borderId="2" xfId="6" applyBorder="1"/>
    <xf numFmtId="0" fontId="25" fillId="0" borderId="3" xfId="6" applyBorder="1"/>
    <xf numFmtId="0" fontId="25" fillId="0" borderId="4" xfId="6" applyBorder="1"/>
    <xf numFmtId="0" fontId="25" fillId="0" borderId="0" xfId="6" applyBorder="1"/>
    <xf numFmtId="0" fontId="25" fillId="0" borderId="5" xfId="6" applyBorder="1"/>
    <xf numFmtId="11" fontId="24" fillId="13" borderId="51" xfId="5" applyNumberFormat="1" applyAlignment="1"/>
    <xf numFmtId="0" fontId="27" fillId="0" borderId="2" xfId="0" applyFont="1" applyBorder="1"/>
    <xf numFmtId="0" fontId="28" fillId="0" borderId="0" xfId="0" applyFont="1" applyAlignment="1">
      <alignment vertical="center"/>
    </xf>
    <xf numFmtId="0" fontId="0" fillId="14" borderId="0" xfId="0" applyFill="1" applyAlignment="1">
      <alignment vertical="center"/>
    </xf>
    <xf numFmtId="11" fontId="31" fillId="0" borderId="8" xfId="0" applyNumberFormat="1" applyFont="1" applyBorder="1" applyAlignment="1">
      <alignment horizontal="center" vertical="center"/>
    </xf>
    <xf numFmtId="11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0" fillId="5" borderId="0" xfId="0" applyFill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11" fontId="0" fillId="0" borderId="0" xfId="0" applyNumberFormat="1" applyBorder="1" applyAlignment="1">
      <alignment vertical="center"/>
    </xf>
    <xf numFmtId="11" fontId="0" fillId="0" borderId="5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9" fillId="0" borderId="0" xfId="0" applyFont="1" applyBorder="1" applyAlignment="1">
      <alignment vertical="center"/>
    </xf>
    <xf numFmtId="0" fontId="32" fillId="0" borderId="0" xfId="0" applyFont="1"/>
    <xf numFmtId="0" fontId="33" fillId="0" borderId="0" xfId="0" applyFont="1"/>
    <xf numFmtId="0" fontId="33" fillId="0" borderId="28" xfId="0" applyFont="1" applyFill="1" applyBorder="1"/>
    <xf numFmtId="0" fontId="4" fillId="0" borderId="23" xfId="0" applyFont="1" applyBorder="1"/>
    <xf numFmtId="0" fontId="4" fillId="0" borderId="52" xfId="0" applyFont="1" applyBorder="1"/>
    <xf numFmtId="0" fontId="0" fillId="0" borderId="13" xfId="0" applyFont="1" applyFill="1" applyBorder="1"/>
    <xf numFmtId="0" fontId="0" fillId="0" borderId="27" xfId="0" applyFont="1" applyFill="1" applyBorder="1"/>
    <xf numFmtId="0" fontId="0" fillId="5" borderId="42" xfId="0" applyFill="1" applyBorder="1"/>
    <xf numFmtId="0" fontId="0" fillId="5" borderId="17" xfId="0" applyFill="1" applyBorder="1"/>
    <xf numFmtId="0" fontId="0" fillId="5" borderId="32" xfId="0" applyFill="1" applyBorder="1"/>
    <xf numFmtId="0" fontId="0" fillId="0" borderId="39" xfId="0" applyFill="1" applyBorder="1"/>
    <xf numFmtId="168" fontId="0" fillId="0" borderId="0" xfId="0" applyNumberFormat="1"/>
    <xf numFmtId="169" fontId="0" fillId="0" borderId="0" xfId="0" applyNumberFormat="1"/>
    <xf numFmtId="164" fontId="24" fillId="13" borderId="51" xfId="5" applyNumberFormat="1" applyBorder="1" applyAlignment="1"/>
    <xf numFmtId="164" fontId="24" fillId="13" borderId="53" xfId="5" applyNumberFormat="1" applyBorder="1" applyAlignment="1"/>
    <xf numFmtId="164" fontId="24" fillId="13" borderId="54" xfId="5" applyNumberFormat="1" applyBorder="1" applyAlignment="1"/>
    <xf numFmtId="164" fontId="24" fillId="13" borderId="55" xfId="5" applyNumberFormat="1" applyBorder="1" applyAlignment="1"/>
    <xf numFmtId="0" fontId="23" fillId="0" borderId="16" xfId="0" applyFont="1" applyFill="1" applyBorder="1"/>
    <xf numFmtId="0" fontId="27" fillId="0" borderId="1" xfId="0" applyFont="1" applyBorder="1"/>
    <xf numFmtId="0" fontId="27" fillId="0" borderId="3" xfId="0" applyFont="1" applyBorder="1"/>
    <xf numFmtId="0" fontId="27" fillId="0" borderId="4" xfId="0" applyFont="1" applyBorder="1"/>
    <xf numFmtId="0" fontId="27" fillId="0" borderId="5" xfId="0" applyFont="1" applyBorder="1" applyAlignment="1">
      <alignment vertical="center"/>
    </xf>
    <xf numFmtId="0" fontId="27" fillId="0" borderId="6" xfId="0" applyFont="1" applyBorder="1"/>
    <xf numFmtId="0" fontId="27" fillId="0" borderId="8" xfId="0" applyFont="1" applyBorder="1" applyAlignment="1">
      <alignment vertical="center"/>
    </xf>
    <xf numFmtId="0" fontId="0" fillId="0" borderId="15" xfId="0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13" fillId="8" borderId="26" xfId="0" applyFont="1" applyFill="1" applyBorder="1" applyAlignment="1">
      <alignment horizontal="center" vertical="center" wrapText="1"/>
    </xf>
    <xf numFmtId="0" fontId="13" fillId="8" borderId="33" xfId="0" applyFont="1" applyFill="1" applyBorder="1" applyAlignment="1">
      <alignment horizontal="center" vertical="center"/>
    </xf>
    <xf numFmtId="0" fontId="13" fillId="8" borderId="3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</cellXfs>
  <cellStyles count="9">
    <cellStyle name="Bad" xfId="2" builtinId="27"/>
    <cellStyle name="Calculation" xfId="5" builtinId="22"/>
    <cellStyle name="Followed Hyperlink" xfId="8" builtinId="9" hidden="1"/>
    <cellStyle name="Good" xfId="1" builtinId="26"/>
    <cellStyle name="Hyperlink" xfId="7" builtinId="8" hidden="1"/>
    <cellStyle name="Neutral" xfId="3" builtinId="28"/>
    <cellStyle name="Normal" xfId="0" builtinId="0"/>
    <cellStyle name="표준 2 2" xfId="4"/>
    <cellStyle name="표준_Electrolyte(K_e D_e)" xf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U_pos_extrapolated</c:v>
          </c:tx>
          <c:spPr>
            <a:ln w="19050">
              <a:noFill/>
            </a:ln>
          </c:spPr>
          <c:xVal>
            <c:numRef>
              <c:f>'U_p U_n(Extrapolated)'!$D$8</c:f>
              <c:numCache>
                <c:formatCode>General</c:formatCode>
                <c:ptCount val="1"/>
                <c:pt idx="0">
                  <c:v>0.247577703294573</c:v>
                </c:pt>
              </c:numCache>
            </c:numRef>
          </c:xVal>
          <c:yVal>
            <c:numRef>
              <c:f>'U_p U_n(Extrapolated)'!$E$8</c:f>
              <c:numCache>
                <c:formatCode>General</c:formatCode>
                <c:ptCount val="1"/>
                <c:pt idx="0">
                  <c:v>4.4</c:v>
                </c:pt>
              </c:numCache>
            </c:numRef>
          </c:yVal>
          <c:smooth val="0"/>
        </c:ser>
        <c:ser>
          <c:idx val="3"/>
          <c:order val="3"/>
          <c:tx>
            <c:v>U_neg_Extrapolated</c:v>
          </c:tx>
          <c:spPr>
            <a:ln w="19050">
              <a:noFill/>
            </a:ln>
          </c:spPr>
          <c:xVal>
            <c:numRef>
              <c:f>'U_p U_n(Extrapolated)'!$B$8</c:f>
              <c:numCache>
                <c:formatCode>General</c:formatCode>
                <c:ptCount val="1"/>
                <c:pt idx="0">
                  <c:v>0.0115756083783758</c:v>
                </c:pt>
              </c:numCache>
            </c:numRef>
          </c:xVal>
          <c:yVal>
            <c:numRef>
              <c:f>'U_p U_n(Extrapolated)'!$C$8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smooth val="0"/>
        </c:ser>
        <c:ser>
          <c:idx val="0"/>
          <c:order val="0"/>
          <c:spPr>
            <a:ln w="19050">
              <a:noFill/>
            </a:ln>
          </c:spPr>
          <c:xVal>
            <c:numRef>
              <c:f>'U_p U_n(Extrapolated)'!$D$9:$D$1009</c:f>
              <c:numCache>
                <c:formatCode>General</c:formatCode>
                <c:ptCount val="1001"/>
                <c:pt idx="0">
                  <c:v>0.272467542</c:v>
                </c:pt>
                <c:pt idx="1">
                  <c:v>0.273118849</c:v>
                </c:pt>
                <c:pt idx="2">
                  <c:v>0.273770157</c:v>
                </c:pt>
                <c:pt idx="3">
                  <c:v>0.274421464</c:v>
                </c:pt>
                <c:pt idx="4">
                  <c:v>0.275072771</c:v>
                </c:pt>
                <c:pt idx="5">
                  <c:v>0.275724079</c:v>
                </c:pt>
                <c:pt idx="6">
                  <c:v>0.276375386</c:v>
                </c:pt>
                <c:pt idx="7">
                  <c:v>0.277026693</c:v>
                </c:pt>
                <c:pt idx="8">
                  <c:v>0.277678001</c:v>
                </c:pt>
                <c:pt idx="9">
                  <c:v>0.278329308</c:v>
                </c:pt>
                <c:pt idx="10">
                  <c:v>0.278980616</c:v>
                </c:pt>
                <c:pt idx="11">
                  <c:v>0.279631923</c:v>
                </c:pt>
                <c:pt idx="12">
                  <c:v>0.28028323</c:v>
                </c:pt>
                <c:pt idx="13">
                  <c:v>0.280934538</c:v>
                </c:pt>
                <c:pt idx="14">
                  <c:v>0.281585845</c:v>
                </c:pt>
                <c:pt idx="15">
                  <c:v>0.282237152</c:v>
                </c:pt>
                <c:pt idx="16">
                  <c:v>0.28288846</c:v>
                </c:pt>
                <c:pt idx="17">
                  <c:v>0.283539767</c:v>
                </c:pt>
                <c:pt idx="18">
                  <c:v>0.284191074</c:v>
                </c:pt>
                <c:pt idx="19">
                  <c:v>0.284842382</c:v>
                </c:pt>
                <c:pt idx="20">
                  <c:v>0.285493689</c:v>
                </c:pt>
                <c:pt idx="21">
                  <c:v>0.286144997</c:v>
                </c:pt>
                <c:pt idx="22">
                  <c:v>0.286796304</c:v>
                </c:pt>
                <c:pt idx="23">
                  <c:v>0.287447611</c:v>
                </c:pt>
                <c:pt idx="24">
                  <c:v>0.288098919</c:v>
                </c:pt>
                <c:pt idx="25">
                  <c:v>0.288750226</c:v>
                </c:pt>
                <c:pt idx="26">
                  <c:v>0.289401533</c:v>
                </c:pt>
                <c:pt idx="27">
                  <c:v>0.290052841</c:v>
                </c:pt>
                <c:pt idx="28">
                  <c:v>0.290704148</c:v>
                </c:pt>
                <c:pt idx="29">
                  <c:v>0.291355455</c:v>
                </c:pt>
                <c:pt idx="30">
                  <c:v>0.292006763</c:v>
                </c:pt>
                <c:pt idx="31">
                  <c:v>0.29265807</c:v>
                </c:pt>
                <c:pt idx="32">
                  <c:v>0.293309378</c:v>
                </c:pt>
                <c:pt idx="33">
                  <c:v>0.293960685</c:v>
                </c:pt>
                <c:pt idx="34">
                  <c:v>0.294611992</c:v>
                </c:pt>
                <c:pt idx="35">
                  <c:v>0.2952633</c:v>
                </c:pt>
                <c:pt idx="36">
                  <c:v>0.295914607</c:v>
                </c:pt>
                <c:pt idx="37">
                  <c:v>0.296565914</c:v>
                </c:pt>
                <c:pt idx="38">
                  <c:v>0.297217222</c:v>
                </c:pt>
                <c:pt idx="39">
                  <c:v>0.297868529</c:v>
                </c:pt>
                <c:pt idx="40">
                  <c:v>0.298519837</c:v>
                </c:pt>
                <c:pt idx="41">
                  <c:v>0.299171144</c:v>
                </c:pt>
                <c:pt idx="42">
                  <c:v>0.299822451</c:v>
                </c:pt>
                <c:pt idx="43">
                  <c:v>0.300473759</c:v>
                </c:pt>
                <c:pt idx="44">
                  <c:v>0.301125066</c:v>
                </c:pt>
                <c:pt idx="45">
                  <c:v>0.301776373</c:v>
                </c:pt>
                <c:pt idx="46">
                  <c:v>0.302427681</c:v>
                </c:pt>
                <c:pt idx="47">
                  <c:v>0.303078988</c:v>
                </c:pt>
                <c:pt idx="48">
                  <c:v>0.303730295</c:v>
                </c:pt>
                <c:pt idx="49">
                  <c:v>0.304381603</c:v>
                </c:pt>
                <c:pt idx="50">
                  <c:v>0.30503291</c:v>
                </c:pt>
                <c:pt idx="51">
                  <c:v>0.305684218</c:v>
                </c:pt>
                <c:pt idx="52">
                  <c:v>0.306335525</c:v>
                </c:pt>
                <c:pt idx="53">
                  <c:v>0.306986832</c:v>
                </c:pt>
                <c:pt idx="54">
                  <c:v>0.30763814</c:v>
                </c:pt>
                <c:pt idx="55">
                  <c:v>0.308289447</c:v>
                </c:pt>
                <c:pt idx="56">
                  <c:v>0.308940754</c:v>
                </c:pt>
                <c:pt idx="57">
                  <c:v>0.309592062</c:v>
                </c:pt>
                <c:pt idx="58">
                  <c:v>0.310243369</c:v>
                </c:pt>
                <c:pt idx="59">
                  <c:v>0.310894677</c:v>
                </c:pt>
                <c:pt idx="60">
                  <c:v>0.311545984</c:v>
                </c:pt>
                <c:pt idx="61">
                  <c:v>0.312197291</c:v>
                </c:pt>
                <c:pt idx="62">
                  <c:v>0.312848599</c:v>
                </c:pt>
                <c:pt idx="63">
                  <c:v>0.313499906</c:v>
                </c:pt>
                <c:pt idx="64">
                  <c:v>0.314151213</c:v>
                </c:pt>
                <c:pt idx="65">
                  <c:v>0.314802521</c:v>
                </c:pt>
                <c:pt idx="66">
                  <c:v>0.315453828</c:v>
                </c:pt>
                <c:pt idx="67">
                  <c:v>0.316105135</c:v>
                </c:pt>
                <c:pt idx="68">
                  <c:v>0.316756443</c:v>
                </c:pt>
                <c:pt idx="69">
                  <c:v>0.31740775</c:v>
                </c:pt>
                <c:pt idx="70">
                  <c:v>0.318059058</c:v>
                </c:pt>
                <c:pt idx="71">
                  <c:v>0.318710365</c:v>
                </c:pt>
                <c:pt idx="72">
                  <c:v>0.319361672</c:v>
                </c:pt>
                <c:pt idx="73">
                  <c:v>0.32001298</c:v>
                </c:pt>
                <c:pt idx="74">
                  <c:v>0.320664287</c:v>
                </c:pt>
                <c:pt idx="75">
                  <c:v>0.321315594</c:v>
                </c:pt>
                <c:pt idx="76">
                  <c:v>0.321966902</c:v>
                </c:pt>
                <c:pt idx="77">
                  <c:v>0.322618209</c:v>
                </c:pt>
                <c:pt idx="78">
                  <c:v>0.323269516</c:v>
                </c:pt>
                <c:pt idx="79">
                  <c:v>0.323920824</c:v>
                </c:pt>
                <c:pt idx="80">
                  <c:v>0.324572131</c:v>
                </c:pt>
                <c:pt idx="81">
                  <c:v>0.325223439</c:v>
                </c:pt>
                <c:pt idx="82">
                  <c:v>0.325874746</c:v>
                </c:pt>
                <c:pt idx="83">
                  <c:v>0.326526053</c:v>
                </c:pt>
                <c:pt idx="84">
                  <c:v>0.327177361</c:v>
                </c:pt>
                <c:pt idx="85">
                  <c:v>0.327828668</c:v>
                </c:pt>
                <c:pt idx="86">
                  <c:v>0.328479975</c:v>
                </c:pt>
                <c:pt idx="87">
                  <c:v>0.329131283</c:v>
                </c:pt>
                <c:pt idx="88">
                  <c:v>0.32978259</c:v>
                </c:pt>
                <c:pt idx="89">
                  <c:v>0.330433898</c:v>
                </c:pt>
                <c:pt idx="90">
                  <c:v>0.331085205</c:v>
                </c:pt>
                <c:pt idx="91">
                  <c:v>0.331736512</c:v>
                </c:pt>
                <c:pt idx="92">
                  <c:v>0.33238782</c:v>
                </c:pt>
                <c:pt idx="93">
                  <c:v>0.333039127</c:v>
                </c:pt>
                <c:pt idx="94">
                  <c:v>0.333690434</c:v>
                </c:pt>
                <c:pt idx="95">
                  <c:v>0.334341742</c:v>
                </c:pt>
                <c:pt idx="96">
                  <c:v>0.334993049</c:v>
                </c:pt>
                <c:pt idx="97">
                  <c:v>0.335644356</c:v>
                </c:pt>
                <c:pt idx="98">
                  <c:v>0.336295664</c:v>
                </c:pt>
                <c:pt idx="99">
                  <c:v>0.336946971</c:v>
                </c:pt>
                <c:pt idx="100">
                  <c:v>0.337598279</c:v>
                </c:pt>
                <c:pt idx="101">
                  <c:v>0.338249586</c:v>
                </c:pt>
                <c:pt idx="102">
                  <c:v>0.338900893</c:v>
                </c:pt>
                <c:pt idx="103">
                  <c:v>0.339552201</c:v>
                </c:pt>
                <c:pt idx="104">
                  <c:v>0.340203508</c:v>
                </c:pt>
                <c:pt idx="105">
                  <c:v>0.340854815</c:v>
                </c:pt>
                <c:pt idx="106">
                  <c:v>0.341506123</c:v>
                </c:pt>
                <c:pt idx="107">
                  <c:v>0.34215743</c:v>
                </c:pt>
                <c:pt idx="108">
                  <c:v>0.342808737</c:v>
                </c:pt>
                <c:pt idx="109">
                  <c:v>0.343460045</c:v>
                </c:pt>
                <c:pt idx="110">
                  <c:v>0.344111352</c:v>
                </c:pt>
                <c:pt idx="111">
                  <c:v>0.34476266</c:v>
                </c:pt>
                <c:pt idx="112">
                  <c:v>0.345413967</c:v>
                </c:pt>
                <c:pt idx="113">
                  <c:v>0.346065274</c:v>
                </c:pt>
                <c:pt idx="114">
                  <c:v>0.346716582</c:v>
                </c:pt>
                <c:pt idx="115">
                  <c:v>0.347367889</c:v>
                </c:pt>
                <c:pt idx="116">
                  <c:v>0.348019196</c:v>
                </c:pt>
                <c:pt idx="117">
                  <c:v>0.348670504</c:v>
                </c:pt>
                <c:pt idx="118">
                  <c:v>0.349321811</c:v>
                </c:pt>
                <c:pt idx="119">
                  <c:v>0.349973119</c:v>
                </c:pt>
                <c:pt idx="120">
                  <c:v>0.350624426</c:v>
                </c:pt>
                <c:pt idx="121">
                  <c:v>0.351275733</c:v>
                </c:pt>
                <c:pt idx="122">
                  <c:v>0.351927041</c:v>
                </c:pt>
                <c:pt idx="123">
                  <c:v>0.352578348</c:v>
                </c:pt>
                <c:pt idx="124">
                  <c:v>0.353229655</c:v>
                </c:pt>
                <c:pt idx="125">
                  <c:v>0.353880963</c:v>
                </c:pt>
                <c:pt idx="126">
                  <c:v>0.35453227</c:v>
                </c:pt>
                <c:pt idx="127">
                  <c:v>0.355183577</c:v>
                </c:pt>
                <c:pt idx="128">
                  <c:v>0.355834885</c:v>
                </c:pt>
                <c:pt idx="129">
                  <c:v>0.356486192</c:v>
                </c:pt>
                <c:pt idx="130">
                  <c:v>0.3571375</c:v>
                </c:pt>
                <c:pt idx="131">
                  <c:v>0.357788807</c:v>
                </c:pt>
                <c:pt idx="132">
                  <c:v>0.358440114</c:v>
                </c:pt>
                <c:pt idx="133">
                  <c:v>0.359091422</c:v>
                </c:pt>
                <c:pt idx="134">
                  <c:v>0.359742729</c:v>
                </c:pt>
                <c:pt idx="135">
                  <c:v>0.360394036</c:v>
                </c:pt>
                <c:pt idx="136">
                  <c:v>0.361045344</c:v>
                </c:pt>
                <c:pt idx="137">
                  <c:v>0.361696651</c:v>
                </c:pt>
                <c:pt idx="138">
                  <c:v>0.362347958</c:v>
                </c:pt>
                <c:pt idx="139">
                  <c:v>0.362999266</c:v>
                </c:pt>
                <c:pt idx="140">
                  <c:v>0.363650573</c:v>
                </c:pt>
                <c:pt idx="141">
                  <c:v>0.364301881</c:v>
                </c:pt>
                <c:pt idx="142">
                  <c:v>0.364953188</c:v>
                </c:pt>
                <c:pt idx="143">
                  <c:v>0.365604495</c:v>
                </c:pt>
                <c:pt idx="144">
                  <c:v>0.366255803</c:v>
                </c:pt>
                <c:pt idx="145">
                  <c:v>0.36690711</c:v>
                </c:pt>
                <c:pt idx="146">
                  <c:v>0.367558417</c:v>
                </c:pt>
                <c:pt idx="147">
                  <c:v>0.368209725</c:v>
                </c:pt>
                <c:pt idx="148">
                  <c:v>0.368861032</c:v>
                </c:pt>
                <c:pt idx="149">
                  <c:v>0.36951234</c:v>
                </c:pt>
                <c:pt idx="150">
                  <c:v>0.370163647</c:v>
                </c:pt>
                <c:pt idx="151">
                  <c:v>0.370814954</c:v>
                </c:pt>
                <c:pt idx="152">
                  <c:v>0.371466262</c:v>
                </c:pt>
                <c:pt idx="153">
                  <c:v>0.372117569</c:v>
                </c:pt>
                <c:pt idx="154">
                  <c:v>0.372768876</c:v>
                </c:pt>
                <c:pt idx="155">
                  <c:v>0.373420184</c:v>
                </c:pt>
                <c:pt idx="156">
                  <c:v>0.374071491</c:v>
                </c:pt>
                <c:pt idx="157">
                  <c:v>0.374722798</c:v>
                </c:pt>
                <c:pt idx="158">
                  <c:v>0.375374106</c:v>
                </c:pt>
                <c:pt idx="159">
                  <c:v>0.376025413</c:v>
                </c:pt>
                <c:pt idx="160">
                  <c:v>0.376676721</c:v>
                </c:pt>
                <c:pt idx="161">
                  <c:v>0.377328028</c:v>
                </c:pt>
                <c:pt idx="162">
                  <c:v>0.377979335</c:v>
                </c:pt>
                <c:pt idx="163">
                  <c:v>0.378630643</c:v>
                </c:pt>
                <c:pt idx="164">
                  <c:v>0.37928195</c:v>
                </c:pt>
                <c:pt idx="165">
                  <c:v>0.379933257</c:v>
                </c:pt>
                <c:pt idx="166">
                  <c:v>0.380584565</c:v>
                </c:pt>
                <c:pt idx="167">
                  <c:v>0.381235872</c:v>
                </c:pt>
                <c:pt idx="168">
                  <c:v>0.381887179</c:v>
                </c:pt>
                <c:pt idx="169">
                  <c:v>0.382538487</c:v>
                </c:pt>
                <c:pt idx="170">
                  <c:v>0.383189794</c:v>
                </c:pt>
                <c:pt idx="171">
                  <c:v>0.383841102</c:v>
                </c:pt>
                <c:pt idx="172">
                  <c:v>0.384492409</c:v>
                </c:pt>
                <c:pt idx="173">
                  <c:v>0.385143716</c:v>
                </c:pt>
                <c:pt idx="174">
                  <c:v>0.385795024</c:v>
                </c:pt>
                <c:pt idx="175">
                  <c:v>0.386446331</c:v>
                </c:pt>
                <c:pt idx="176">
                  <c:v>0.387097638</c:v>
                </c:pt>
                <c:pt idx="177">
                  <c:v>0.387748946</c:v>
                </c:pt>
                <c:pt idx="178">
                  <c:v>0.388400253</c:v>
                </c:pt>
                <c:pt idx="179">
                  <c:v>0.389051561</c:v>
                </c:pt>
                <c:pt idx="180">
                  <c:v>0.389702868</c:v>
                </c:pt>
                <c:pt idx="181">
                  <c:v>0.390354175</c:v>
                </c:pt>
                <c:pt idx="182">
                  <c:v>0.391005483</c:v>
                </c:pt>
                <c:pt idx="183">
                  <c:v>0.39165679</c:v>
                </c:pt>
                <c:pt idx="184">
                  <c:v>0.392308097</c:v>
                </c:pt>
                <c:pt idx="185">
                  <c:v>0.392959405</c:v>
                </c:pt>
                <c:pt idx="186">
                  <c:v>0.393610712</c:v>
                </c:pt>
                <c:pt idx="187">
                  <c:v>0.394262019</c:v>
                </c:pt>
                <c:pt idx="188">
                  <c:v>0.394913327</c:v>
                </c:pt>
                <c:pt idx="189">
                  <c:v>0.395564634</c:v>
                </c:pt>
                <c:pt idx="190">
                  <c:v>0.396215942</c:v>
                </c:pt>
                <c:pt idx="191">
                  <c:v>0.396867249</c:v>
                </c:pt>
                <c:pt idx="192">
                  <c:v>0.397518556</c:v>
                </c:pt>
                <c:pt idx="193">
                  <c:v>0.398169864</c:v>
                </c:pt>
                <c:pt idx="194">
                  <c:v>0.398821171</c:v>
                </c:pt>
                <c:pt idx="195">
                  <c:v>0.399472478</c:v>
                </c:pt>
                <c:pt idx="196">
                  <c:v>0.400123786</c:v>
                </c:pt>
                <c:pt idx="197">
                  <c:v>0.400775093</c:v>
                </c:pt>
                <c:pt idx="198">
                  <c:v>0.4014264</c:v>
                </c:pt>
                <c:pt idx="199">
                  <c:v>0.402077708</c:v>
                </c:pt>
                <c:pt idx="200">
                  <c:v>0.402729015</c:v>
                </c:pt>
                <c:pt idx="201">
                  <c:v>0.403380323</c:v>
                </c:pt>
                <c:pt idx="202">
                  <c:v>0.40403163</c:v>
                </c:pt>
                <c:pt idx="203">
                  <c:v>0.404682937</c:v>
                </c:pt>
                <c:pt idx="204">
                  <c:v>0.405334245</c:v>
                </c:pt>
                <c:pt idx="205">
                  <c:v>0.405985552</c:v>
                </c:pt>
                <c:pt idx="206">
                  <c:v>0.406636859</c:v>
                </c:pt>
                <c:pt idx="207">
                  <c:v>0.407288167</c:v>
                </c:pt>
                <c:pt idx="208">
                  <c:v>0.407939474</c:v>
                </c:pt>
                <c:pt idx="209">
                  <c:v>0.408590782</c:v>
                </c:pt>
                <c:pt idx="210">
                  <c:v>0.409242089</c:v>
                </c:pt>
                <c:pt idx="211">
                  <c:v>0.409893396</c:v>
                </c:pt>
                <c:pt idx="212">
                  <c:v>0.410544704</c:v>
                </c:pt>
                <c:pt idx="213">
                  <c:v>0.411196011</c:v>
                </c:pt>
                <c:pt idx="214">
                  <c:v>0.411847318</c:v>
                </c:pt>
                <c:pt idx="215">
                  <c:v>0.412498626</c:v>
                </c:pt>
                <c:pt idx="216">
                  <c:v>0.413149933</c:v>
                </c:pt>
                <c:pt idx="217">
                  <c:v>0.41380124</c:v>
                </c:pt>
                <c:pt idx="218">
                  <c:v>0.414452548</c:v>
                </c:pt>
                <c:pt idx="219">
                  <c:v>0.415103855</c:v>
                </c:pt>
                <c:pt idx="220">
                  <c:v>0.415755163</c:v>
                </c:pt>
                <c:pt idx="221">
                  <c:v>0.41640647</c:v>
                </c:pt>
                <c:pt idx="222">
                  <c:v>0.417057777</c:v>
                </c:pt>
                <c:pt idx="223">
                  <c:v>0.417709085</c:v>
                </c:pt>
                <c:pt idx="224">
                  <c:v>0.418360392</c:v>
                </c:pt>
                <c:pt idx="225">
                  <c:v>0.419011699</c:v>
                </c:pt>
                <c:pt idx="226">
                  <c:v>0.419663007</c:v>
                </c:pt>
                <c:pt idx="227">
                  <c:v>0.420314314</c:v>
                </c:pt>
                <c:pt idx="228">
                  <c:v>0.420965621</c:v>
                </c:pt>
                <c:pt idx="229">
                  <c:v>0.421616929</c:v>
                </c:pt>
                <c:pt idx="230">
                  <c:v>0.422268236</c:v>
                </c:pt>
                <c:pt idx="231">
                  <c:v>0.422919544</c:v>
                </c:pt>
                <c:pt idx="232">
                  <c:v>0.423570851</c:v>
                </c:pt>
                <c:pt idx="233">
                  <c:v>0.424222158</c:v>
                </c:pt>
                <c:pt idx="234">
                  <c:v>0.424873466</c:v>
                </c:pt>
                <c:pt idx="235">
                  <c:v>0.425524773</c:v>
                </c:pt>
                <c:pt idx="236">
                  <c:v>0.42617608</c:v>
                </c:pt>
                <c:pt idx="237">
                  <c:v>0.426827388</c:v>
                </c:pt>
                <c:pt idx="238">
                  <c:v>0.427478695</c:v>
                </c:pt>
                <c:pt idx="239">
                  <c:v>0.428130003</c:v>
                </c:pt>
                <c:pt idx="240">
                  <c:v>0.42878131</c:v>
                </c:pt>
                <c:pt idx="241">
                  <c:v>0.429432617</c:v>
                </c:pt>
                <c:pt idx="242">
                  <c:v>0.430083925</c:v>
                </c:pt>
                <c:pt idx="243">
                  <c:v>0.430735232</c:v>
                </c:pt>
                <c:pt idx="244">
                  <c:v>0.431386539</c:v>
                </c:pt>
                <c:pt idx="245">
                  <c:v>0.432037847</c:v>
                </c:pt>
                <c:pt idx="246">
                  <c:v>0.432689154</c:v>
                </c:pt>
                <c:pt idx="247">
                  <c:v>0.433340461</c:v>
                </c:pt>
                <c:pt idx="248">
                  <c:v>0.433991769</c:v>
                </c:pt>
                <c:pt idx="249">
                  <c:v>0.434643076</c:v>
                </c:pt>
                <c:pt idx="250">
                  <c:v>0.435294384</c:v>
                </c:pt>
                <c:pt idx="251">
                  <c:v>0.435945691</c:v>
                </c:pt>
                <c:pt idx="252">
                  <c:v>0.436596998</c:v>
                </c:pt>
                <c:pt idx="253">
                  <c:v>0.437248306</c:v>
                </c:pt>
                <c:pt idx="254">
                  <c:v>0.437899613</c:v>
                </c:pt>
                <c:pt idx="255">
                  <c:v>0.43855092</c:v>
                </c:pt>
                <c:pt idx="256">
                  <c:v>0.439202228</c:v>
                </c:pt>
                <c:pt idx="257">
                  <c:v>0.439853535</c:v>
                </c:pt>
                <c:pt idx="258">
                  <c:v>0.440504843</c:v>
                </c:pt>
                <c:pt idx="259">
                  <c:v>0.44115615</c:v>
                </c:pt>
                <c:pt idx="260">
                  <c:v>0.441807457</c:v>
                </c:pt>
                <c:pt idx="261">
                  <c:v>0.442458765</c:v>
                </c:pt>
                <c:pt idx="262">
                  <c:v>0.443110072</c:v>
                </c:pt>
                <c:pt idx="263">
                  <c:v>0.443761379</c:v>
                </c:pt>
                <c:pt idx="264">
                  <c:v>0.444412687</c:v>
                </c:pt>
                <c:pt idx="265">
                  <c:v>0.445063994</c:v>
                </c:pt>
                <c:pt idx="266">
                  <c:v>0.445715301</c:v>
                </c:pt>
                <c:pt idx="267">
                  <c:v>0.446366609</c:v>
                </c:pt>
                <c:pt idx="268">
                  <c:v>0.447017916</c:v>
                </c:pt>
                <c:pt idx="269">
                  <c:v>0.447669224</c:v>
                </c:pt>
                <c:pt idx="270">
                  <c:v>0.448320531</c:v>
                </c:pt>
                <c:pt idx="271">
                  <c:v>0.448971838</c:v>
                </c:pt>
                <c:pt idx="272">
                  <c:v>0.449623146</c:v>
                </c:pt>
                <c:pt idx="273">
                  <c:v>0.450274453</c:v>
                </c:pt>
                <c:pt idx="274">
                  <c:v>0.45092576</c:v>
                </c:pt>
                <c:pt idx="275">
                  <c:v>0.451577068</c:v>
                </c:pt>
                <c:pt idx="276">
                  <c:v>0.452228375</c:v>
                </c:pt>
                <c:pt idx="277">
                  <c:v>0.452879682</c:v>
                </c:pt>
                <c:pt idx="278">
                  <c:v>0.45353099</c:v>
                </c:pt>
                <c:pt idx="279">
                  <c:v>0.454182297</c:v>
                </c:pt>
                <c:pt idx="280">
                  <c:v>0.454833605</c:v>
                </c:pt>
                <c:pt idx="281">
                  <c:v>0.455484912</c:v>
                </c:pt>
                <c:pt idx="282">
                  <c:v>0.456136219</c:v>
                </c:pt>
                <c:pt idx="283">
                  <c:v>0.456787527</c:v>
                </c:pt>
                <c:pt idx="284">
                  <c:v>0.457438834</c:v>
                </c:pt>
                <c:pt idx="285">
                  <c:v>0.458090141</c:v>
                </c:pt>
                <c:pt idx="286">
                  <c:v>0.458741449</c:v>
                </c:pt>
                <c:pt idx="287">
                  <c:v>0.459392756</c:v>
                </c:pt>
                <c:pt idx="288">
                  <c:v>0.460044064</c:v>
                </c:pt>
                <c:pt idx="289">
                  <c:v>0.460695371</c:v>
                </c:pt>
                <c:pt idx="290">
                  <c:v>0.461346678</c:v>
                </c:pt>
                <c:pt idx="291">
                  <c:v>0.461997986</c:v>
                </c:pt>
                <c:pt idx="292">
                  <c:v>0.462649293</c:v>
                </c:pt>
                <c:pt idx="293">
                  <c:v>0.4633006</c:v>
                </c:pt>
                <c:pt idx="294">
                  <c:v>0.463951908</c:v>
                </c:pt>
                <c:pt idx="295">
                  <c:v>0.464603215</c:v>
                </c:pt>
                <c:pt idx="296">
                  <c:v>0.465254522</c:v>
                </c:pt>
                <c:pt idx="297">
                  <c:v>0.46590583</c:v>
                </c:pt>
                <c:pt idx="298">
                  <c:v>0.466557137</c:v>
                </c:pt>
                <c:pt idx="299">
                  <c:v>0.467208445</c:v>
                </c:pt>
                <c:pt idx="300">
                  <c:v>0.467859752</c:v>
                </c:pt>
                <c:pt idx="301">
                  <c:v>0.468511059</c:v>
                </c:pt>
                <c:pt idx="302">
                  <c:v>0.469162367</c:v>
                </c:pt>
                <c:pt idx="303">
                  <c:v>0.469813674</c:v>
                </c:pt>
                <c:pt idx="304">
                  <c:v>0.470464981</c:v>
                </c:pt>
                <c:pt idx="305">
                  <c:v>0.471116289</c:v>
                </c:pt>
                <c:pt idx="306">
                  <c:v>0.471767596</c:v>
                </c:pt>
                <c:pt idx="307">
                  <c:v>0.472418903</c:v>
                </c:pt>
                <c:pt idx="308">
                  <c:v>0.473070211</c:v>
                </c:pt>
                <c:pt idx="309">
                  <c:v>0.473721518</c:v>
                </c:pt>
                <c:pt idx="310">
                  <c:v>0.474372826</c:v>
                </c:pt>
                <c:pt idx="311">
                  <c:v>0.475024133</c:v>
                </c:pt>
                <c:pt idx="312">
                  <c:v>0.47567544</c:v>
                </c:pt>
                <c:pt idx="313">
                  <c:v>0.476326748</c:v>
                </c:pt>
                <c:pt idx="314">
                  <c:v>0.476978055</c:v>
                </c:pt>
                <c:pt idx="315">
                  <c:v>0.477629362</c:v>
                </c:pt>
                <c:pt idx="316">
                  <c:v>0.47828067</c:v>
                </c:pt>
                <c:pt idx="317">
                  <c:v>0.478931977</c:v>
                </c:pt>
                <c:pt idx="318">
                  <c:v>0.479583285</c:v>
                </c:pt>
                <c:pt idx="319">
                  <c:v>0.480234592</c:v>
                </c:pt>
                <c:pt idx="320">
                  <c:v>0.480885899</c:v>
                </c:pt>
                <c:pt idx="321">
                  <c:v>0.481537207</c:v>
                </c:pt>
                <c:pt idx="322">
                  <c:v>0.482188514</c:v>
                </c:pt>
                <c:pt idx="323">
                  <c:v>0.482839821</c:v>
                </c:pt>
                <c:pt idx="324">
                  <c:v>0.483491129</c:v>
                </c:pt>
                <c:pt idx="325">
                  <c:v>0.484142436</c:v>
                </c:pt>
                <c:pt idx="326">
                  <c:v>0.484793743</c:v>
                </c:pt>
                <c:pt idx="327">
                  <c:v>0.485445051</c:v>
                </c:pt>
                <c:pt idx="328">
                  <c:v>0.486096358</c:v>
                </c:pt>
                <c:pt idx="329">
                  <c:v>0.486747666</c:v>
                </c:pt>
                <c:pt idx="330">
                  <c:v>0.487398973</c:v>
                </c:pt>
                <c:pt idx="331">
                  <c:v>0.48805028</c:v>
                </c:pt>
                <c:pt idx="332">
                  <c:v>0.488701588</c:v>
                </c:pt>
                <c:pt idx="333">
                  <c:v>0.489352895</c:v>
                </c:pt>
                <c:pt idx="334">
                  <c:v>0.490004202</c:v>
                </c:pt>
                <c:pt idx="335">
                  <c:v>0.49065551</c:v>
                </c:pt>
                <c:pt idx="336">
                  <c:v>0.491306817</c:v>
                </c:pt>
                <c:pt idx="337">
                  <c:v>0.491958124</c:v>
                </c:pt>
                <c:pt idx="338">
                  <c:v>0.492609432</c:v>
                </c:pt>
                <c:pt idx="339">
                  <c:v>0.493260739</c:v>
                </c:pt>
                <c:pt idx="340">
                  <c:v>0.493912047</c:v>
                </c:pt>
                <c:pt idx="341">
                  <c:v>0.494563354</c:v>
                </c:pt>
                <c:pt idx="342">
                  <c:v>0.495214661</c:v>
                </c:pt>
                <c:pt idx="343">
                  <c:v>0.495865969</c:v>
                </c:pt>
                <c:pt idx="344">
                  <c:v>0.496517276</c:v>
                </c:pt>
                <c:pt idx="345">
                  <c:v>0.497168583</c:v>
                </c:pt>
                <c:pt idx="346">
                  <c:v>0.497819891</c:v>
                </c:pt>
                <c:pt idx="347">
                  <c:v>0.498471198</c:v>
                </c:pt>
                <c:pt idx="348">
                  <c:v>0.499122506</c:v>
                </c:pt>
                <c:pt idx="349">
                  <c:v>0.499773813</c:v>
                </c:pt>
                <c:pt idx="350">
                  <c:v>0.50042512</c:v>
                </c:pt>
                <c:pt idx="351">
                  <c:v>0.501076428</c:v>
                </c:pt>
                <c:pt idx="352">
                  <c:v>0.501727735</c:v>
                </c:pt>
                <c:pt idx="353">
                  <c:v>0.502379042</c:v>
                </c:pt>
                <c:pt idx="354">
                  <c:v>0.50303035</c:v>
                </c:pt>
                <c:pt idx="355">
                  <c:v>0.503681657</c:v>
                </c:pt>
                <c:pt idx="356">
                  <c:v>0.504332964</c:v>
                </c:pt>
                <c:pt idx="357">
                  <c:v>0.504984272</c:v>
                </c:pt>
                <c:pt idx="358">
                  <c:v>0.505635579</c:v>
                </c:pt>
                <c:pt idx="359">
                  <c:v>0.506286887</c:v>
                </c:pt>
                <c:pt idx="360">
                  <c:v>0.506938194</c:v>
                </c:pt>
                <c:pt idx="361">
                  <c:v>0.507589501</c:v>
                </c:pt>
                <c:pt idx="362">
                  <c:v>0.508240809</c:v>
                </c:pt>
                <c:pt idx="363">
                  <c:v>0.508892116</c:v>
                </c:pt>
                <c:pt idx="364">
                  <c:v>0.509543423</c:v>
                </c:pt>
                <c:pt idx="365">
                  <c:v>0.510194731</c:v>
                </c:pt>
                <c:pt idx="366">
                  <c:v>0.510846038</c:v>
                </c:pt>
                <c:pt idx="367">
                  <c:v>0.511497345</c:v>
                </c:pt>
                <c:pt idx="368">
                  <c:v>0.512148653</c:v>
                </c:pt>
                <c:pt idx="369">
                  <c:v>0.51279996</c:v>
                </c:pt>
                <c:pt idx="370">
                  <c:v>0.513451268</c:v>
                </c:pt>
                <c:pt idx="371">
                  <c:v>0.514102575</c:v>
                </c:pt>
                <c:pt idx="372">
                  <c:v>0.514753882</c:v>
                </c:pt>
                <c:pt idx="373">
                  <c:v>0.51540519</c:v>
                </c:pt>
                <c:pt idx="374">
                  <c:v>0.516056497</c:v>
                </c:pt>
                <c:pt idx="375">
                  <c:v>0.516707804</c:v>
                </c:pt>
                <c:pt idx="376">
                  <c:v>0.517359112</c:v>
                </c:pt>
                <c:pt idx="377">
                  <c:v>0.518010419</c:v>
                </c:pt>
                <c:pt idx="378">
                  <c:v>0.518661727</c:v>
                </c:pt>
                <c:pt idx="379">
                  <c:v>0.519313034</c:v>
                </c:pt>
                <c:pt idx="380">
                  <c:v>0.519964341</c:v>
                </c:pt>
                <c:pt idx="381">
                  <c:v>0.520615649</c:v>
                </c:pt>
                <c:pt idx="382">
                  <c:v>0.521266956</c:v>
                </c:pt>
                <c:pt idx="383">
                  <c:v>0.521918263</c:v>
                </c:pt>
                <c:pt idx="384">
                  <c:v>0.522569571</c:v>
                </c:pt>
                <c:pt idx="385">
                  <c:v>0.523220878</c:v>
                </c:pt>
                <c:pt idx="386">
                  <c:v>0.523872185</c:v>
                </c:pt>
                <c:pt idx="387">
                  <c:v>0.524523493</c:v>
                </c:pt>
                <c:pt idx="388">
                  <c:v>0.5251748</c:v>
                </c:pt>
                <c:pt idx="389">
                  <c:v>0.525826108</c:v>
                </c:pt>
                <c:pt idx="390">
                  <c:v>0.526477415</c:v>
                </c:pt>
                <c:pt idx="391">
                  <c:v>0.527128722</c:v>
                </c:pt>
                <c:pt idx="392">
                  <c:v>0.52778003</c:v>
                </c:pt>
                <c:pt idx="393">
                  <c:v>0.528431337</c:v>
                </c:pt>
                <c:pt idx="394">
                  <c:v>0.529082644</c:v>
                </c:pt>
                <c:pt idx="395">
                  <c:v>0.529733952</c:v>
                </c:pt>
                <c:pt idx="396">
                  <c:v>0.530385259</c:v>
                </c:pt>
                <c:pt idx="397">
                  <c:v>0.531036566</c:v>
                </c:pt>
                <c:pt idx="398">
                  <c:v>0.531687874</c:v>
                </c:pt>
                <c:pt idx="399">
                  <c:v>0.532339181</c:v>
                </c:pt>
                <c:pt idx="400">
                  <c:v>0.532990489</c:v>
                </c:pt>
                <c:pt idx="401">
                  <c:v>0.533641796</c:v>
                </c:pt>
                <c:pt idx="402">
                  <c:v>0.534293103</c:v>
                </c:pt>
                <c:pt idx="403">
                  <c:v>0.534944411</c:v>
                </c:pt>
                <c:pt idx="404">
                  <c:v>0.535595718</c:v>
                </c:pt>
                <c:pt idx="405">
                  <c:v>0.536247025</c:v>
                </c:pt>
                <c:pt idx="406">
                  <c:v>0.536898333</c:v>
                </c:pt>
                <c:pt idx="407">
                  <c:v>0.53754964</c:v>
                </c:pt>
                <c:pt idx="408">
                  <c:v>0.538200948</c:v>
                </c:pt>
                <c:pt idx="409">
                  <c:v>0.538852255</c:v>
                </c:pt>
                <c:pt idx="410">
                  <c:v>0.539503562</c:v>
                </c:pt>
                <c:pt idx="411">
                  <c:v>0.54015487</c:v>
                </c:pt>
                <c:pt idx="412">
                  <c:v>0.540806177</c:v>
                </c:pt>
                <c:pt idx="413">
                  <c:v>0.541457484</c:v>
                </c:pt>
                <c:pt idx="414">
                  <c:v>0.542108792</c:v>
                </c:pt>
                <c:pt idx="415">
                  <c:v>0.542760099</c:v>
                </c:pt>
                <c:pt idx="416">
                  <c:v>0.543411406</c:v>
                </c:pt>
                <c:pt idx="417">
                  <c:v>0.544062714</c:v>
                </c:pt>
                <c:pt idx="418">
                  <c:v>0.544714021</c:v>
                </c:pt>
                <c:pt idx="419">
                  <c:v>0.545365329</c:v>
                </c:pt>
                <c:pt idx="420">
                  <c:v>0.546016636</c:v>
                </c:pt>
                <c:pt idx="421">
                  <c:v>0.546667943</c:v>
                </c:pt>
                <c:pt idx="422">
                  <c:v>0.547319251</c:v>
                </c:pt>
                <c:pt idx="423">
                  <c:v>0.547970558</c:v>
                </c:pt>
                <c:pt idx="424">
                  <c:v>0.548621865</c:v>
                </c:pt>
                <c:pt idx="425">
                  <c:v>0.549273173</c:v>
                </c:pt>
                <c:pt idx="426">
                  <c:v>0.54992448</c:v>
                </c:pt>
                <c:pt idx="427">
                  <c:v>0.550575787</c:v>
                </c:pt>
                <c:pt idx="428">
                  <c:v>0.551227095</c:v>
                </c:pt>
                <c:pt idx="429">
                  <c:v>0.551878402</c:v>
                </c:pt>
                <c:pt idx="430">
                  <c:v>0.55252971</c:v>
                </c:pt>
                <c:pt idx="431">
                  <c:v>0.553181017</c:v>
                </c:pt>
                <c:pt idx="432">
                  <c:v>0.553832324</c:v>
                </c:pt>
                <c:pt idx="433">
                  <c:v>0.554483632</c:v>
                </c:pt>
                <c:pt idx="434">
                  <c:v>0.555134939</c:v>
                </c:pt>
                <c:pt idx="435">
                  <c:v>0.555786246</c:v>
                </c:pt>
                <c:pt idx="436">
                  <c:v>0.556437554</c:v>
                </c:pt>
                <c:pt idx="437">
                  <c:v>0.557088861</c:v>
                </c:pt>
                <c:pt idx="438">
                  <c:v>0.557740169</c:v>
                </c:pt>
                <c:pt idx="439">
                  <c:v>0.558391476</c:v>
                </c:pt>
                <c:pt idx="440">
                  <c:v>0.559042783</c:v>
                </c:pt>
                <c:pt idx="441">
                  <c:v>0.559694091</c:v>
                </c:pt>
                <c:pt idx="442">
                  <c:v>0.560345398</c:v>
                </c:pt>
                <c:pt idx="443">
                  <c:v>0.560996705</c:v>
                </c:pt>
                <c:pt idx="444">
                  <c:v>0.561648013</c:v>
                </c:pt>
                <c:pt idx="445">
                  <c:v>0.56229932</c:v>
                </c:pt>
                <c:pt idx="446">
                  <c:v>0.562950627</c:v>
                </c:pt>
                <c:pt idx="447">
                  <c:v>0.563601935</c:v>
                </c:pt>
                <c:pt idx="448">
                  <c:v>0.564253242</c:v>
                </c:pt>
                <c:pt idx="449">
                  <c:v>0.56490455</c:v>
                </c:pt>
                <c:pt idx="450">
                  <c:v>0.565555857</c:v>
                </c:pt>
                <c:pt idx="451">
                  <c:v>0.566207164</c:v>
                </c:pt>
                <c:pt idx="452">
                  <c:v>0.566858472</c:v>
                </c:pt>
                <c:pt idx="453">
                  <c:v>0.567509779</c:v>
                </c:pt>
                <c:pt idx="454">
                  <c:v>0.568161086</c:v>
                </c:pt>
                <c:pt idx="455">
                  <c:v>0.568812394</c:v>
                </c:pt>
                <c:pt idx="456">
                  <c:v>0.569463701</c:v>
                </c:pt>
                <c:pt idx="457">
                  <c:v>0.570115008</c:v>
                </c:pt>
                <c:pt idx="458">
                  <c:v>0.570766316</c:v>
                </c:pt>
                <c:pt idx="459">
                  <c:v>0.571417623</c:v>
                </c:pt>
                <c:pt idx="460">
                  <c:v>0.572068931</c:v>
                </c:pt>
                <c:pt idx="461">
                  <c:v>0.572720238</c:v>
                </c:pt>
                <c:pt idx="462">
                  <c:v>0.573371545</c:v>
                </c:pt>
                <c:pt idx="463">
                  <c:v>0.574022853</c:v>
                </c:pt>
                <c:pt idx="464">
                  <c:v>0.57467416</c:v>
                </c:pt>
                <c:pt idx="465">
                  <c:v>0.575325467</c:v>
                </c:pt>
                <c:pt idx="466">
                  <c:v>0.575976775</c:v>
                </c:pt>
                <c:pt idx="467">
                  <c:v>0.576628082</c:v>
                </c:pt>
                <c:pt idx="468">
                  <c:v>0.57727939</c:v>
                </c:pt>
                <c:pt idx="469">
                  <c:v>0.577930697</c:v>
                </c:pt>
                <c:pt idx="470">
                  <c:v>0.578582004</c:v>
                </c:pt>
                <c:pt idx="471">
                  <c:v>0.579233312</c:v>
                </c:pt>
                <c:pt idx="472">
                  <c:v>0.579884619</c:v>
                </c:pt>
                <c:pt idx="473">
                  <c:v>0.580535926</c:v>
                </c:pt>
                <c:pt idx="474">
                  <c:v>0.581187234</c:v>
                </c:pt>
                <c:pt idx="475">
                  <c:v>0.581838541</c:v>
                </c:pt>
                <c:pt idx="476">
                  <c:v>0.582489848</c:v>
                </c:pt>
                <c:pt idx="477">
                  <c:v>0.583141156</c:v>
                </c:pt>
                <c:pt idx="478">
                  <c:v>0.583792463</c:v>
                </c:pt>
                <c:pt idx="479">
                  <c:v>0.584443771</c:v>
                </c:pt>
                <c:pt idx="480">
                  <c:v>0.585095078</c:v>
                </c:pt>
                <c:pt idx="481">
                  <c:v>0.585746385</c:v>
                </c:pt>
                <c:pt idx="482">
                  <c:v>0.586397693</c:v>
                </c:pt>
                <c:pt idx="483">
                  <c:v>0.587049</c:v>
                </c:pt>
                <c:pt idx="484">
                  <c:v>0.587700307</c:v>
                </c:pt>
                <c:pt idx="485">
                  <c:v>0.588351615</c:v>
                </c:pt>
                <c:pt idx="486">
                  <c:v>0.589002922</c:v>
                </c:pt>
                <c:pt idx="487">
                  <c:v>0.58965423</c:v>
                </c:pt>
                <c:pt idx="488">
                  <c:v>0.590305537</c:v>
                </c:pt>
                <c:pt idx="489">
                  <c:v>0.590956844</c:v>
                </c:pt>
                <c:pt idx="490">
                  <c:v>0.591608152</c:v>
                </c:pt>
                <c:pt idx="491">
                  <c:v>0.592259459</c:v>
                </c:pt>
                <c:pt idx="492">
                  <c:v>0.592910766</c:v>
                </c:pt>
                <c:pt idx="493">
                  <c:v>0.593562074</c:v>
                </c:pt>
                <c:pt idx="494">
                  <c:v>0.594213381</c:v>
                </c:pt>
                <c:pt idx="495">
                  <c:v>0.594864688</c:v>
                </c:pt>
                <c:pt idx="496">
                  <c:v>0.595515996</c:v>
                </c:pt>
                <c:pt idx="497">
                  <c:v>0.596167303</c:v>
                </c:pt>
                <c:pt idx="498">
                  <c:v>0.596818611</c:v>
                </c:pt>
                <c:pt idx="499">
                  <c:v>0.597469918</c:v>
                </c:pt>
                <c:pt idx="500">
                  <c:v>0.598121225</c:v>
                </c:pt>
                <c:pt idx="501">
                  <c:v>0.598772533</c:v>
                </c:pt>
                <c:pt idx="502">
                  <c:v>0.59942384</c:v>
                </c:pt>
                <c:pt idx="503">
                  <c:v>0.600075147</c:v>
                </c:pt>
                <c:pt idx="504">
                  <c:v>0.600726455</c:v>
                </c:pt>
                <c:pt idx="505">
                  <c:v>0.601377762</c:v>
                </c:pt>
                <c:pt idx="506">
                  <c:v>0.602029069</c:v>
                </c:pt>
                <c:pt idx="507">
                  <c:v>0.602680377</c:v>
                </c:pt>
                <c:pt idx="508">
                  <c:v>0.603331684</c:v>
                </c:pt>
                <c:pt idx="509">
                  <c:v>0.603982992</c:v>
                </c:pt>
                <c:pt idx="510">
                  <c:v>0.604634299</c:v>
                </c:pt>
                <c:pt idx="511">
                  <c:v>0.605285606</c:v>
                </c:pt>
                <c:pt idx="512">
                  <c:v>0.605936914</c:v>
                </c:pt>
                <c:pt idx="513">
                  <c:v>0.606588221</c:v>
                </c:pt>
                <c:pt idx="514">
                  <c:v>0.607239528</c:v>
                </c:pt>
                <c:pt idx="515">
                  <c:v>0.607890836</c:v>
                </c:pt>
                <c:pt idx="516">
                  <c:v>0.608542143</c:v>
                </c:pt>
                <c:pt idx="517">
                  <c:v>0.609193451</c:v>
                </c:pt>
                <c:pt idx="518">
                  <c:v>0.609844758</c:v>
                </c:pt>
                <c:pt idx="519">
                  <c:v>0.610496065</c:v>
                </c:pt>
                <c:pt idx="520">
                  <c:v>0.611147373</c:v>
                </c:pt>
                <c:pt idx="521">
                  <c:v>0.61179868</c:v>
                </c:pt>
                <c:pt idx="522">
                  <c:v>0.612449987</c:v>
                </c:pt>
                <c:pt idx="523">
                  <c:v>0.613101295</c:v>
                </c:pt>
                <c:pt idx="524">
                  <c:v>0.613752602</c:v>
                </c:pt>
                <c:pt idx="525">
                  <c:v>0.614403909</c:v>
                </c:pt>
                <c:pt idx="526">
                  <c:v>0.615055217</c:v>
                </c:pt>
                <c:pt idx="527">
                  <c:v>0.615706524</c:v>
                </c:pt>
                <c:pt idx="528">
                  <c:v>0.616357832</c:v>
                </c:pt>
                <c:pt idx="529">
                  <c:v>0.617009139</c:v>
                </c:pt>
                <c:pt idx="530">
                  <c:v>0.617660446</c:v>
                </c:pt>
                <c:pt idx="531">
                  <c:v>0.618311754</c:v>
                </c:pt>
                <c:pt idx="532">
                  <c:v>0.618963061</c:v>
                </c:pt>
                <c:pt idx="533">
                  <c:v>0.619614368</c:v>
                </c:pt>
                <c:pt idx="534">
                  <c:v>0.620265676</c:v>
                </c:pt>
                <c:pt idx="535">
                  <c:v>0.620916983</c:v>
                </c:pt>
                <c:pt idx="536">
                  <c:v>0.62156829</c:v>
                </c:pt>
                <c:pt idx="537">
                  <c:v>0.622219598</c:v>
                </c:pt>
                <c:pt idx="538">
                  <c:v>0.622870905</c:v>
                </c:pt>
                <c:pt idx="539">
                  <c:v>0.623522213</c:v>
                </c:pt>
                <c:pt idx="540">
                  <c:v>0.62417352</c:v>
                </c:pt>
                <c:pt idx="541">
                  <c:v>0.624824827</c:v>
                </c:pt>
                <c:pt idx="542">
                  <c:v>0.625476135</c:v>
                </c:pt>
                <c:pt idx="543">
                  <c:v>0.626127442</c:v>
                </c:pt>
                <c:pt idx="544">
                  <c:v>0.626778749</c:v>
                </c:pt>
                <c:pt idx="545">
                  <c:v>0.627430057</c:v>
                </c:pt>
                <c:pt idx="546">
                  <c:v>0.628081364</c:v>
                </c:pt>
                <c:pt idx="547">
                  <c:v>0.628732672</c:v>
                </c:pt>
                <c:pt idx="548">
                  <c:v>0.629383979</c:v>
                </c:pt>
                <c:pt idx="549">
                  <c:v>0.630035286</c:v>
                </c:pt>
                <c:pt idx="550">
                  <c:v>0.630686594</c:v>
                </c:pt>
                <c:pt idx="551">
                  <c:v>0.631337901</c:v>
                </c:pt>
                <c:pt idx="552">
                  <c:v>0.631989208</c:v>
                </c:pt>
                <c:pt idx="553">
                  <c:v>0.632640516</c:v>
                </c:pt>
                <c:pt idx="554">
                  <c:v>0.633291823</c:v>
                </c:pt>
                <c:pt idx="555">
                  <c:v>0.63394313</c:v>
                </c:pt>
                <c:pt idx="556">
                  <c:v>0.634594438</c:v>
                </c:pt>
                <c:pt idx="557">
                  <c:v>0.635245745</c:v>
                </c:pt>
                <c:pt idx="558">
                  <c:v>0.635897053</c:v>
                </c:pt>
                <c:pt idx="559">
                  <c:v>0.63654836</c:v>
                </c:pt>
                <c:pt idx="560">
                  <c:v>0.637199667</c:v>
                </c:pt>
                <c:pt idx="561">
                  <c:v>0.637850975</c:v>
                </c:pt>
                <c:pt idx="562">
                  <c:v>0.638502282</c:v>
                </c:pt>
                <c:pt idx="563">
                  <c:v>0.639153589</c:v>
                </c:pt>
                <c:pt idx="564">
                  <c:v>0.639804897</c:v>
                </c:pt>
                <c:pt idx="565">
                  <c:v>0.640456204</c:v>
                </c:pt>
                <c:pt idx="566">
                  <c:v>0.641107511</c:v>
                </c:pt>
                <c:pt idx="567">
                  <c:v>0.641758819</c:v>
                </c:pt>
                <c:pt idx="568">
                  <c:v>0.642410126</c:v>
                </c:pt>
                <c:pt idx="569">
                  <c:v>0.643061434</c:v>
                </c:pt>
                <c:pt idx="570">
                  <c:v>0.643712741</c:v>
                </c:pt>
                <c:pt idx="571">
                  <c:v>0.644364048</c:v>
                </c:pt>
                <c:pt idx="572">
                  <c:v>0.645015356</c:v>
                </c:pt>
                <c:pt idx="573">
                  <c:v>0.645666663</c:v>
                </c:pt>
                <c:pt idx="574">
                  <c:v>0.64631797</c:v>
                </c:pt>
                <c:pt idx="575">
                  <c:v>0.646969278</c:v>
                </c:pt>
                <c:pt idx="576">
                  <c:v>0.647620585</c:v>
                </c:pt>
                <c:pt idx="577">
                  <c:v>0.648271893</c:v>
                </c:pt>
                <c:pt idx="578">
                  <c:v>0.6489232</c:v>
                </c:pt>
                <c:pt idx="579">
                  <c:v>0.649574507</c:v>
                </c:pt>
                <c:pt idx="580">
                  <c:v>0.650225815</c:v>
                </c:pt>
                <c:pt idx="581">
                  <c:v>0.650877122</c:v>
                </c:pt>
                <c:pt idx="582">
                  <c:v>0.651528429</c:v>
                </c:pt>
                <c:pt idx="583">
                  <c:v>0.652179737</c:v>
                </c:pt>
                <c:pt idx="584">
                  <c:v>0.652831044</c:v>
                </c:pt>
                <c:pt idx="585">
                  <c:v>0.653482351</c:v>
                </c:pt>
                <c:pt idx="586">
                  <c:v>0.654133659</c:v>
                </c:pt>
                <c:pt idx="587">
                  <c:v>0.654784966</c:v>
                </c:pt>
                <c:pt idx="588">
                  <c:v>0.655436274</c:v>
                </c:pt>
                <c:pt idx="589">
                  <c:v>0.656087581</c:v>
                </c:pt>
                <c:pt idx="590">
                  <c:v>0.656738888</c:v>
                </c:pt>
                <c:pt idx="591">
                  <c:v>0.657390196</c:v>
                </c:pt>
                <c:pt idx="592">
                  <c:v>0.658041503</c:v>
                </c:pt>
                <c:pt idx="593">
                  <c:v>0.65869281</c:v>
                </c:pt>
                <c:pt idx="594">
                  <c:v>0.659344118</c:v>
                </c:pt>
                <c:pt idx="595">
                  <c:v>0.659995425</c:v>
                </c:pt>
                <c:pt idx="596">
                  <c:v>0.660646732</c:v>
                </c:pt>
                <c:pt idx="597">
                  <c:v>0.66129804</c:v>
                </c:pt>
                <c:pt idx="598">
                  <c:v>0.661949347</c:v>
                </c:pt>
                <c:pt idx="599">
                  <c:v>0.662600655</c:v>
                </c:pt>
                <c:pt idx="600">
                  <c:v>0.663251962</c:v>
                </c:pt>
                <c:pt idx="601">
                  <c:v>0.663903269</c:v>
                </c:pt>
                <c:pt idx="602">
                  <c:v>0.664554577</c:v>
                </c:pt>
                <c:pt idx="603">
                  <c:v>0.665205884</c:v>
                </c:pt>
                <c:pt idx="604">
                  <c:v>0.665857191</c:v>
                </c:pt>
                <c:pt idx="605">
                  <c:v>0.666508499</c:v>
                </c:pt>
                <c:pt idx="606">
                  <c:v>0.667159806</c:v>
                </c:pt>
                <c:pt idx="607">
                  <c:v>0.667811114</c:v>
                </c:pt>
                <c:pt idx="608">
                  <c:v>0.668462421</c:v>
                </c:pt>
                <c:pt idx="609">
                  <c:v>0.669113728</c:v>
                </c:pt>
                <c:pt idx="610">
                  <c:v>0.669765036</c:v>
                </c:pt>
                <c:pt idx="611">
                  <c:v>0.670416343</c:v>
                </c:pt>
                <c:pt idx="612">
                  <c:v>0.67106765</c:v>
                </c:pt>
                <c:pt idx="613">
                  <c:v>0.671718958</c:v>
                </c:pt>
                <c:pt idx="614">
                  <c:v>0.672370265</c:v>
                </c:pt>
                <c:pt idx="615">
                  <c:v>0.673021572</c:v>
                </c:pt>
                <c:pt idx="616">
                  <c:v>0.67367288</c:v>
                </c:pt>
                <c:pt idx="617">
                  <c:v>0.674324187</c:v>
                </c:pt>
                <c:pt idx="618">
                  <c:v>0.674975495</c:v>
                </c:pt>
                <c:pt idx="619">
                  <c:v>0.675626802</c:v>
                </c:pt>
                <c:pt idx="620">
                  <c:v>0.676278109</c:v>
                </c:pt>
                <c:pt idx="621">
                  <c:v>0.676929417</c:v>
                </c:pt>
                <c:pt idx="622">
                  <c:v>0.677580724</c:v>
                </c:pt>
                <c:pt idx="623">
                  <c:v>0.678232031</c:v>
                </c:pt>
                <c:pt idx="624">
                  <c:v>0.678883339</c:v>
                </c:pt>
                <c:pt idx="625">
                  <c:v>0.679534646</c:v>
                </c:pt>
                <c:pt idx="626">
                  <c:v>0.680185953</c:v>
                </c:pt>
                <c:pt idx="627">
                  <c:v>0.680837261</c:v>
                </c:pt>
                <c:pt idx="628">
                  <c:v>0.681488568</c:v>
                </c:pt>
                <c:pt idx="629">
                  <c:v>0.682139876</c:v>
                </c:pt>
                <c:pt idx="630">
                  <c:v>0.682791183</c:v>
                </c:pt>
                <c:pt idx="631">
                  <c:v>0.68344249</c:v>
                </c:pt>
                <c:pt idx="632">
                  <c:v>0.684093798</c:v>
                </c:pt>
                <c:pt idx="633">
                  <c:v>0.684745105</c:v>
                </c:pt>
                <c:pt idx="634">
                  <c:v>0.685396412</c:v>
                </c:pt>
                <c:pt idx="635">
                  <c:v>0.68604772</c:v>
                </c:pt>
                <c:pt idx="636">
                  <c:v>0.686699027</c:v>
                </c:pt>
                <c:pt idx="637">
                  <c:v>0.687350335</c:v>
                </c:pt>
                <c:pt idx="638">
                  <c:v>0.688001642</c:v>
                </c:pt>
                <c:pt idx="639">
                  <c:v>0.688652949</c:v>
                </c:pt>
                <c:pt idx="640">
                  <c:v>0.689304257</c:v>
                </c:pt>
                <c:pt idx="641">
                  <c:v>0.689955564</c:v>
                </c:pt>
                <c:pt idx="642">
                  <c:v>0.690606871</c:v>
                </c:pt>
                <c:pt idx="643">
                  <c:v>0.691258179</c:v>
                </c:pt>
                <c:pt idx="644">
                  <c:v>0.691909486</c:v>
                </c:pt>
                <c:pt idx="645">
                  <c:v>0.692560793</c:v>
                </c:pt>
                <c:pt idx="646">
                  <c:v>0.693212101</c:v>
                </c:pt>
                <c:pt idx="647">
                  <c:v>0.693863408</c:v>
                </c:pt>
                <c:pt idx="648">
                  <c:v>0.694514716</c:v>
                </c:pt>
                <c:pt idx="649">
                  <c:v>0.695166023</c:v>
                </c:pt>
                <c:pt idx="650">
                  <c:v>0.69581733</c:v>
                </c:pt>
                <c:pt idx="651">
                  <c:v>0.696468638</c:v>
                </c:pt>
                <c:pt idx="652">
                  <c:v>0.697119945</c:v>
                </c:pt>
                <c:pt idx="653">
                  <c:v>0.697771252</c:v>
                </c:pt>
                <c:pt idx="654">
                  <c:v>0.69842256</c:v>
                </c:pt>
                <c:pt idx="655">
                  <c:v>0.699073867</c:v>
                </c:pt>
                <c:pt idx="656">
                  <c:v>0.699725174</c:v>
                </c:pt>
                <c:pt idx="657">
                  <c:v>0.700376482</c:v>
                </c:pt>
                <c:pt idx="658">
                  <c:v>0.701027789</c:v>
                </c:pt>
                <c:pt idx="659">
                  <c:v>0.701679097</c:v>
                </c:pt>
                <c:pt idx="660">
                  <c:v>0.702330404</c:v>
                </c:pt>
                <c:pt idx="661">
                  <c:v>0.702981711</c:v>
                </c:pt>
                <c:pt idx="662">
                  <c:v>0.703633019</c:v>
                </c:pt>
                <c:pt idx="663">
                  <c:v>0.704284326</c:v>
                </c:pt>
                <c:pt idx="664">
                  <c:v>0.704935633</c:v>
                </c:pt>
                <c:pt idx="665">
                  <c:v>0.705586941</c:v>
                </c:pt>
                <c:pt idx="666">
                  <c:v>0.706238248</c:v>
                </c:pt>
                <c:pt idx="667">
                  <c:v>0.706889556</c:v>
                </c:pt>
                <c:pt idx="668">
                  <c:v>0.707540863</c:v>
                </c:pt>
                <c:pt idx="669">
                  <c:v>0.70819217</c:v>
                </c:pt>
                <c:pt idx="670">
                  <c:v>0.708843478</c:v>
                </c:pt>
                <c:pt idx="671">
                  <c:v>0.709494785</c:v>
                </c:pt>
                <c:pt idx="672">
                  <c:v>0.710146092</c:v>
                </c:pt>
                <c:pt idx="673">
                  <c:v>0.7107974</c:v>
                </c:pt>
                <c:pt idx="674">
                  <c:v>0.711448707</c:v>
                </c:pt>
                <c:pt idx="675">
                  <c:v>0.712100014</c:v>
                </c:pt>
                <c:pt idx="676">
                  <c:v>0.712751322</c:v>
                </c:pt>
                <c:pt idx="677">
                  <c:v>0.713402629</c:v>
                </c:pt>
                <c:pt idx="678">
                  <c:v>0.714053937</c:v>
                </c:pt>
                <c:pt idx="679">
                  <c:v>0.714705244</c:v>
                </c:pt>
                <c:pt idx="680">
                  <c:v>0.715356551</c:v>
                </c:pt>
                <c:pt idx="681">
                  <c:v>0.716007859</c:v>
                </c:pt>
                <c:pt idx="682">
                  <c:v>0.716659166</c:v>
                </c:pt>
                <c:pt idx="683">
                  <c:v>0.717310473</c:v>
                </c:pt>
                <c:pt idx="684">
                  <c:v>0.717961781</c:v>
                </c:pt>
                <c:pt idx="685">
                  <c:v>0.718613088</c:v>
                </c:pt>
                <c:pt idx="686">
                  <c:v>0.719264396</c:v>
                </c:pt>
                <c:pt idx="687">
                  <c:v>0.719915703</c:v>
                </c:pt>
                <c:pt idx="688">
                  <c:v>0.72056701</c:v>
                </c:pt>
                <c:pt idx="689">
                  <c:v>0.721218318</c:v>
                </c:pt>
                <c:pt idx="690">
                  <c:v>0.721869625</c:v>
                </c:pt>
                <c:pt idx="691">
                  <c:v>0.722520932</c:v>
                </c:pt>
                <c:pt idx="692">
                  <c:v>0.72317224</c:v>
                </c:pt>
                <c:pt idx="693">
                  <c:v>0.723823547</c:v>
                </c:pt>
                <c:pt idx="694">
                  <c:v>0.724474854</c:v>
                </c:pt>
                <c:pt idx="695">
                  <c:v>0.725126162</c:v>
                </c:pt>
                <c:pt idx="696">
                  <c:v>0.725777469</c:v>
                </c:pt>
                <c:pt idx="697">
                  <c:v>0.726428777</c:v>
                </c:pt>
                <c:pt idx="698">
                  <c:v>0.727080084</c:v>
                </c:pt>
                <c:pt idx="699">
                  <c:v>0.727731391</c:v>
                </c:pt>
                <c:pt idx="700">
                  <c:v>0.728382699</c:v>
                </c:pt>
                <c:pt idx="701">
                  <c:v>0.729034006</c:v>
                </c:pt>
                <c:pt idx="702">
                  <c:v>0.729685313</c:v>
                </c:pt>
                <c:pt idx="703">
                  <c:v>0.730336621</c:v>
                </c:pt>
                <c:pt idx="704">
                  <c:v>0.730987928</c:v>
                </c:pt>
                <c:pt idx="705">
                  <c:v>0.731639235</c:v>
                </c:pt>
                <c:pt idx="706">
                  <c:v>0.732290543</c:v>
                </c:pt>
                <c:pt idx="707">
                  <c:v>0.73294185</c:v>
                </c:pt>
                <c:pt idx="708">
                  <c:v>0.733593158</c:v>
                </c:pt>
                <c:pt idx="709">
                  <c:v>0.734244465</c:v>
                </c:pt>
                <c:pt idx="710">
                  <c:v>0.734895772</c:v>
                </c:pt>
                <c:pt idx="711">
                  <c:v>0.73554708</c:v>
                </c:pt>
                <c:pt idx="712">
                  <c:v>0.736198387</c:v>
                </c:pt>
                <c:pt idx="713">
                  <c:v>0.736849694</c:v>
                </c:pt>
                <c:pt idx="714">
                  <c:v>0.737501002</c:v>
                </c:pt>
                <c:pt idx="715">
                  <c:v>0.738152309</c:v>
                </c:pt>
                <c:pt idx="716">
                  <c:v>0.738803617</c:v>
                </c:pt>
                <c:pt idx="717">
                  <c:v>0.739454924</c:v>
                </c:pt>
                <c:pt idx="718">
                  <c:v>0.740106231</c:v>
                </c:pt>
                <c:pt idx="719">
                  <c:v>0.740757539</c:v>
                </c:pt>
                <c:pt idx="720">
                  <c:v>0.741408846</c:v>
                </c:pt>
                <c:pt idx="721">
                  <c:v>0.742060153</c:v>
                </c:pt>
                <c:pt idx="722">
                  <c:v>0.742711461</c:v>
                </c:pt>
                <c:pt idx="723">
                  <c:v>0.743362768</c:v>
                </c:pt>
                <c:pt idx="724">
                  <c:v>0.744014075</c:v>
                </c:pt>
                <c:pt idx="725">
                  <c:v>0.744665383</c:v>
                </c:pt>
                <c:pt idx="726">
                  <c:v>0.74531669</c:v>
                </c:pt>
                <c:pt idx="727">
                  <c:v>0.745967998</c:v>
                </c:pt>
                <c:pt idx="728">
                  <c:v>0.746619305</c:v>
                </c:pt>
                <c:pt idx="729">
                  <c:v>0.747270612</c:v>
                </c:pt>
                <c:pt idx="730">
                  <c:v>0.74792192</c:v>
                </c:pt>
                <c:pt idx="731">
                  <c:v>0.748573227</c:v>
                </c:pt>
                <c:pt idx="732">
                  <c:v>0.749224534</c:v>
                </c:pt>
                <c:pt idx="733">
                  <c:v>0.749875842</c:v>
                </c:pt>
                <c:pt idx="734">
                  <c:v>0.750527149</c:v>
                </c:pt>
                <c:pt idx="735">
                  <c:v>0.751178456</c:v>
                </c:pt>
                <c:pt idx="736">
                  <c:v>0.751829764</c:v>
                </c:pt>
                <c:pt idx="737">
                  <c:v>0.752481071</c:v>
                </c:pt>
                <c:pt idx="738">
                  <c:v>0.753132379</c:v>
                </c:pt>
                <c:pt idx="739">
                  <c:v>0.753783686</c:v>
                </c:pt>
                <c:pt idx="740">
                  <c:v>0.754434993</c:v>
                </c:pt>
                <c:pt idx="741">
                  <c:v>0.755086301</c:v>
                </c:pt>
                <c:pt idx="742">
                  <c:v>0.755737608</c:v>
                </c:pt>
                <c:pt idx="743">
                  <c:v>0.756388915</c:v>
                </c:pt>
                <c:pt idx="744">
                  <c:v>0.757040223</c:v>
                </c:pt>
                <c:pt idx="745">
                  <c:v>0.75769153</c:v>
                </c:pt>
                <c:pt idx="746">
                  <c:v>0.758342838</c:v>
                </c:pt>
                <c:pt idx="747">
                  <c:v>0.758994145</c:v>
                </c:pt>
                <c:pt idx="748">
                  <c:v>0.759645452</c:v>
                </c:pt>
                <c:pt idx="749">
                  <c:v>0.76029676</c:v>
                </c:pt>
                <c:pt idx="750">
                  <c:v>0.760948067</c:v>
                </c:pt>
                <c:pt idx="751">
                  <c:v>0.761599374</c:v>
                </c:pt>
                <c:pt idx="752">
                  <c:v>0.762250682</c:v>
                </c:pt>
                <c:pt idx="753">
                  <c:v>0.762901989</c:v>
                </c:pt>
                <c:pt idx="754">
                  <c:v>0.763553296</c:v>
                </c:pt>
                <c:pt idx="755">
                  <c:v>0.764204604</c:v>
                </c:pt>
                <c:pt idx="756">
                  <c:v>0.764855911</c:v>
                </c:pt>
                <c:pt idx="757">
                  <c:v>0.765507219</c:v>
                </c:pt>
                <c:pt idx="758">
                  <c:v>0.766158526</c:v>
                </c:pt>
                <c:pt idx="759">
                  <c:v>0.766809833</c:v>
                </c:pt>
                <c:pt idx="760">
                  <c:v>0.767461141</c:v>
                </c:pt>
                <c:pt idx="761">
                  <c:v>0.768112448</c:v>
                </c:pt>
                <c:pt idx="762">
                  <c:v>0.768763755</c:v>
                </c:pt>
                <c:pt idx="763">
                  <c:v>0.769415063</c:v>
                </c:pt>
                <c:pt idx="764">
                  <c:v>0.77006637</c:v>
                </c:pt>
                <c:pt idx="765">
                  <c:v>0.770717677</c:v>
                </c:pt>
                <c:pt idx="766">
                  <c:v>0.771368985</c:v>
                </c:pt>
                <c:pt idx="767">
                  <c:v>0.772020292</c:v>
                </c:pt>
                <c:pt idx="768">
                  <c:v>0.7726716</c:v>
                </c:pt>
                <c:pt idx="769">
                  <c:v>0.773322907</c:v>
                </c:pt>
                <c:pt idx="770">
                  <c:v>0.773974214</c:v>
                </c:pt>
                <c:pt idx="771">
                  <c:v>0.774625522</c:v>
                </c:pt>
                <c:pt idx="772">
                  <c:v>0.775276829</c:v>
                </c:pt>
                <c:pt idx="773">
                  <c:v>0.775928136</c:v>
                </c:pt>
                <c:pt idx="774">
                  <c:v>0.776579444</c:v>
                </c:pt>
                <c:pt idx="775">
                  <c:v>0.777230751</c:v>
                </c:pt>
                <c:pt idx="776">
                  <c:v>0.777882059</c:v>
                </c:pt>
                <c:pt idx="777">
                  <c:v>0.778533366</c:v>
                </c:pt>
                <c:pt idx="778">
                  <c:v>0.779184673</c:v>
                </c:pt>
                <c:pt idx="779">
                  <c:v>0.779835981</c:v>
                </c:pt>
                <c:pt idx="780">
                  <c:v>0.780487288</c:v>
                </c:pt>
                <c:pt idx="781">
                  <c:v>0.781138595</c:v>
                </c:pt>
                <c:pt idx="782">
                  <c:v>0.781789903</c:v>
                </c:pt>
                <c:pt idx="783">
                  <c:v>0.78244121</c:v>
                </c:pt>
                <c:pt idx="784">
                  <c:v>0.783092517</c:v>
                </c:pt>
                <c:pt idx="785">
                  <c:v>0.783743825</c:v>
                </c:pt>
                <c:pt idx="786">
                  <c:v>0.784395132</c:v>
                </c:pt>
                <c:pt idx="787">
                  <c:v>0.78504644</c:v>
                </c:pt>
                <c:pt idx="788">
                  <c:v>0.785697747</c:v>
                </c:pt>
                <c:pt idx="789">
                  <c:v>0.786349054</c:v>
                </c:pt>
                <c:pt idx="790">
                  <c:v>0.787000362</c:v>
                </c:pt>
                <c:pt idx="791">
                  <c:v>0.787651669</c:v>
                </c:pt>
                <c:pt idx="792">
                  <c:v>0.788302976</c:v>
                </c:pt>
                <c:pt idx="793">
                  <c:v>0.788954284</c:v>
                </c:pt>
                <c:pt idx="794">
                  <c:v>0.789605591</c:v>
                </c:pt>
                <c:pt idx="795">
                  <c:v>0.790256898</c:v>
                </c:pt>
                <c:pt idx="796">
                  <c:v>0.790908206</c:v>
                </c:pt>
                <c:pt idx="797">
                  <c:v>0.791559513</c:v>
                </c:pt>
                <c:pt idx="798">
                  <c:v>0.792210821</c:v>
                </c:pt>
                <c:pt idx="799">
                  <c:v>0.792862128</c:v>
                </c:pt>
                <c:pt idx="800">
                  <c:v>0.793513435</c:v>
                </c:pt>
                <c:pt idx="801">
                  <c:v>0.794164743</c:v>
                </c:pt>
                <c:pt idx="802">
                  <c:v>0.79481605</c:v>
                </c:pt>
                <c:pt idx="803">
                  <c:v>0.795467357</c:v>
                </c:pt>
                <c:pt idx="804">
                  <c:v>0.796118665</c:v>
                </c:pt>
                <c:pt idx="805">
                  <c:v>0.796769972</c:v>
                </c:pt>
                <c:pt idx="806">
                  <c:v>0.79742128</c:v>
                </c:pt>
                <c:pt idx="807">
                  <c:v>0.798072587</c:v>
                </c:pt>
                <c:pt idx="808">
                  <c:v>0.798723894</c:v>
                </c:pt>
                <c:pt idx="809">
                  <c:v>0.799375202</c:v>
                </c:pt>
                <c:pt idx="810">
                  <c:v>0.800026509</c:v>
                </c:pt>
                <c:pt idx="811">
                  <c:v>0.800677816</c:v>
                </c:pt>
                <c:pt idx="812">
                  <c:v>0.801329124</c:v>
                </c:pt>
                <c:pt idx="813">
                  <c:v>0.801980431</c:v>
                </c:pt>
                <c:pt idx="814">
                  <c:v>0.802631738</c:v>
                </c:pt>
                <c:pt idx="815">
                  <c:v>0.803283046</c:v>
                </c:pt>
                <c:pt idx="816">
                  <c:v>0.803934353</c:v>
                </c:pt>
                <c:pt idx="817">
                  <c:v>0.804585661</c:v>
                </c:pt>
                <c:pt idx="818">
                  <c:v>0.805236968</c:v>
                </c:pt>
                <c:pt idx="819">
                  <c:v>0.805888275</c:v>
                </c:pt>
                <c:pt idx="820">
                  <c:v>0.806539583</c:v>
                </c:pt>
                <c:pt idx="821">
                  <c:v>0.80719089</c:v>
                </c:pt>
                <c:pt idx="822">
                  <c:v>0.807842197</c:v>
                </c:pt>
                <c:pt idx="823">
                  <c:v>0.808493505</c:v>
                </c:pt>
                <c:pt idx="824">
                  <c:v>0.809144812</c:v>
                </c:pt>
                <c:pt idx="825">
                  <c:v>0.809796119</c:v>
                </c:pt>
                <c:pt idx="826">
                  <c:v>0.810447427</c:v>
                </c:pt>
                <c:pt idx="827">
                  <c:v>0.811098734</c:v>
                </c:pt>
                <c:pt idx="828">
                  <c:v>0.811750042</c:v>
                </c:pt>
                <c:pt idx="829">
                  <c:v>0.812401349</c:v>
                </c:pt>
                <c:pt idx="830">
                  <c:v>0.813052656</c:v>
                </c:pt>
                <c:pt idx="831">
                  <c:v>0.813703964</c:v>
                </c:pt>
                <c:pt idx="832">
                  <c:v>0.814355271</c:v>
                </c:pt>
                <c:pt idx="833">
                  <c:v>0.815006578</c:v>
                </c:pt>
                <c:pt idx="834">
                  <c:v>0.815657886</c:v>
                </c:pt>
                <c:pt idx="835">
                  <c:v>0.816309193</c:v>
                </c:pt>
                <c:pt idx="836">
                  <c:v>0.816960501</c:v>
                </c:pt>
                <c:pt idx="837">
                  <c:v>0.817611808</c:v>
                </c:pt>
                <c:pt idx="838">
                  <c:v>0.818263115</c:v>
                </c:pt>
                <c:pt idx="839">
                  <c:v>0.818914423</c:v>
                </c:pt>
                <c:pt idx="840">
                  <c:v>0.81956573</c:v>
                </c:pt>
                <c:pt idx="841">
                  <c:v>0.820217037</c:v>
                </c:pt>
                <c:pt idx="842">
                  <c:v>0.820868345</c:v>
                </c:pt>
                <c:pt idx="843">
                  <c:v>0.821519652</c:v>
                </c:pt>
                <c:pt idx="844">
                  <c:v>0.822170959</c:v>
                </c:pt>
                <c:pt idx="845">
                  <c:v>0.822822267</c:v>
                </c:pt>
                <c:pt idx="846">
                  <c:v>0.823473574</c:v>
                </c:pt>
                <c:pt idx="847">
                  <c:v>0.824124882</c:v>
                </c:pt>
                <c:pt idx="848">
                  <c:v>0.824776189</c:v>
                </c:pt>
                <c:pt idx="849">
                  <c:v>0.825427496</c:v>
                </c:pt>
                <c:pt idx="850">
                  <c:v>0.826078804</c:v>
                </c:pt>
                <c:pt idx="851">
                  <c:v>0.826730111</c:v>
                </c:pt>
                <c:pt idx="852">
                  <c:v>0.827381418</c:v>
                </c:pt>
                <c:pt idx="853">
                  <c:v>0.828032726</c:v>
                </c:pt>
                <c:pt idx="854">
                  <c:v>0.828684033</c:v>
                </c:pt>
                <c:pt idx="855">
                  <c:v>0.82933534</c:v>
                </c:pt>
                <c:pt idx="856">
                  <c:v>0.829986648</c:v>
                </c:pt>
                <c:pt idx="857">
                  <c:v>0.830637955</c:v>
                </c:pt>
                <c:pt idx="858">
                  <c:v>0.831289263</c:v>
                </c:pt>
                <c:pt idx="859">
                  <c:v>0.83194057</c:v>
                </c:pt>
                <c:pt idx="860">
                  <c:v>0.832591877</c:v>
                </c:pt>
                <c:pt idx="861">
                  <c:v>0.833243185</c:v>
                </c:pt>
                <c:pt idx="862">
                  <c:v>0.833894492</c:v>
                </c:pt>
                <c:pt idx="863">
                  <c:v>0.834545799</c:v>
                </c:pt>
                <c:pt idx="864">
                  <c:v>0.835197107</c:v>
                </c:pt>
                <c:pt idx="865">
                  <c:v>0.835848414</c:v>
                </c:pt>
                <c:pt idx="866">
                  <c:v>0.836499722</c:v>
                </c:pt>
                <c:pt idx="867">
                  <c:v>0.837151029</c:v>
                </c:pt>
                <c:pt idx="868">
                  <c:v>0.837802336</c:v>
                </c:pt>
                <c:pt idx="869">
                  <c:v>0.838453644</c:v>
                </c:pt>
                <c:pt idx="870">
                  <c:v>0.839104951</c:v>
                </c:pt>
                <c:pt idx="871">
                  <c:v>0.839756258</c:v>
                </c:pt>
                <c:pt idx="872">
                  <c:v>0.840407566</c:v>
                </c:pt>
                <c:pt idx="873">
                  <c:v>0.841058873</c:v>
                </c:pt>
                <c:pt idx="874">
                  <c:v>0.84171018</c:v>
                </c:pt>
                <c:pt idx="875">
                  <c:v>0.842361488</c:v>
                </c:pt>
                <c:pt idx="876">
                  <c:v>0.843012795</c:v>
                </c:pt>
                <c:pt idx="877">
                  <c:v>0.843664103</c:v>
                </c:pt>
                <c:pt idx="878">
                  <c:v>0.84431541</c:v>
                </c:pt>
                <c:pt idx="879">
                  <c:v>0.844966717</c:v>
                </c:pt>
                <c:pt idx="880">
                  <c:v>0.845618025</c:v>
                </c:pt>
                <c:pt idx="881">
                  <c:v>0.846269332</c:v>
                </c:pt>
                <c:pt idx="882">
                  <c:v>0.846920639</c:v>
                </c:pt>
                <c:pt idx="883">
                  <c:v>0.847571947</c:v>
                </c:pt>
                <c:pt idx="884">
                  <c:v>0.848223254</c:v>
                </c:pt>
                <c:pt idx="885">
                  <c:v>0.848874561</c:v>
                </c:pt>
                <c:pt idx="886">
                  <c:v>0.849525869</c:v>
                </c:pt>
                <c:pt idx="887">
                  <c:v>0.850177176</c:v>
                </c:pt>
                <c:pt idx="888">
                  <c:v>0.850828484</c:v>
                </c:pt>
                <c:pt idx="889">
                  <c:v>0.851479791</c:v>
                </c:pt>
                <c:pt idx="890">
                  <c:v>0.852131098</c:v>
                </c:pt>
                <c:pt idx="891">
                  <c:v>0.852782406</c:v>
                </c:pt>
                <c:pt idx="892">
                  <c:v>0.853433713</c:v>
                </c:pt>
                <c:pt idx="893">
                  <c:v>0.85408502</c:v>
                </c:pt>
                <c:pt idx="894">
                  <c:v>0.854736328</c:v>
                </c:pt>
                <c:pt idx="895">
                  <c:v>0.855387635</c:v>
                </c:pt>
                <c:pt idx="896">
                  <c:v>0.856038943</c:v>
                </c:pt>
                <c:pt idx="897">
                  <c:v>0.85669025</c:v>
                </c:pt>
                <c:pt idx="898">
                  <c:v>0.857341557</c:v>
                </c:pt>
                <c:pt idx="899">
                  <c:v>0.857992865</c:v>
                </c:pt>
                <c:pt idx="900">
                  <c:v>0.858644172</c:v>
                </c:pt>
                <c:pt idx="901">
                  <c:v>0.859295479</c:v>
                </c:pt>
                <c:pt idx="902">
                  <c:v>0.859946787</c:v>
                </c:pt>
                <c:pt idx="903">
                  <c:v>0.860598094</c:v>
                </c:pt>
                <c:pt idx="904">
                  <c:v>0.861249401</c:v>
                </c:pt>
                <c:pt idx="905">
                  <c:v>0.861900709</c:v>
                </c:pt>
                <c:pt idx="906">
                  <c:v>0.862552016</c:v>
                </c:pt>
                <c:pt idx="907">
                  <c:v>0.863203324</c:v>
                </c:pt>
                <c:pt idx="908">
                  <c:v>0.863854631</c:v>
                </c:pt>
                <c:pt idx="909">
                  <c:v>0.864505938</c:v>
                </c:pt>
                <c:pt idx="910">
                  <c:v>0.865157246</c:v>
                </c:pt>
                <c:pt idx="911">
                  <c:v>0.865808553</c:v>
                </c:pt>
                <c:pt idx="912">
                  <c:v>0.86645986</c:v>
                </c:pt>
                <c:pt idx="913">
                  <c:v>0.867111168</c:v>
                </c:pt>
                <c:pt idx="914">
                  <c:v>0.867762475</c:v>
                </c:pt>
                <c:pt idx="915">
                  <c:v>0.868413783</c:v>
                </c:pt>
                <c:pt idx="916">
                  <c:v>0.86906509</c:v>
                </c:pt>
                <c:pt idx="917">
                  <c:v>0.869716397</c:v>
                </c:pt>
                <c:pt idx="918">
                  <c:v>0.870367705</c:v>
                </c:pt>
                <c:pt idx="919">
                  <c:v>0.871019012</c:v>
                </c:pt>
                <c:pt idx="920">
                  <c:v>0.871670319</c:v>
                </c:pt>
                <c:pt idx="921">
                  <c:v>0.872321627</c:v>
                </c:pt>
                <c:pt idx="922">
                  <c:v>0.872972934</c:v>
                </c:pt>
                <c:pt idx="923">
                  <c:v>0.873624241</c:v>
                </c:pt>
                <c:pt idx="924">
                  <c:v>0.874275549</c:v>
                </c:pt>
                <c:pt idx="925">
                  <c:v>0.874926856</c:v>
                </c:pt>
                <c:pt idx="926">
                  <c:v>0.875578164</c:v>
                </c:pt>
                <c:pt idx="927">
                  <c:v>0.876229471</c:v>
                </c:pt>
                <c:pt idx="928">
                  <c:v>0.876880778</c:v>
                </c:pt>
                <c:pt idx="929">
                  <c:v>0.877532086</c:v>
                </c:pt>
                <c:pt idx="930">
                  <c:v>0.878183393</c:v>
                </c:pt>
                <c:pt idx="931">
                  <c:v>0.8788347</c:v>
                </c:pt>
                <c:pt idx="932">
                  <c:v>0.879486008</c:v>
                </c:pt>
                <c:pt idx="933">
                  <c:v>0.880137315</c:v>
                </c:pt>
                <c:pt idx="934">
                  <c:v>0.880788622</c:v>
                </c:pt>
                <c:pt idx="935">
                  <c:v>0.88143993</c:v>
                </c:pt>
                <c:pt idx="936">
                  <c:v>0.882091237</c:v>
                </c:pt>
                <c:pt idx="937">
                  <c:v>0.882742545</c:v>
                </c:pt>
                <c:pt idx="938">
                  <c:v>0.883393852</c:v>
                </c:pt>
                <c:pt idx="939">
                  <c:v>0.884045159</c:v>
                </c:pt>
                <c:pt idx="940">
                  <c:v>0.884696467</c:v>
                </c:pt>
                <c:pt idx="941">
                  <c:v>0.885347774</c:v>
                </c:pt>
                <c:pt idx="942">
                  <c:v>0.885999081</c:v>
                </c:pt>
                <c:pt idx="943">
                  <c:v>0.886650389</c:v>
                </c:pt>
                <c:pt idx="944">
                  <c:v>0.887301696</c:v>
                </c:pt>
                <c:pt idx="945">
                  <c:v>0.887953004</c:v>
                </c:pt>
                <c:pt idx="946">
                  <c:v>0.888604311</c:v>
                </c:pt>
                <c:pt idx="947">
                  <c:v>0.889255618</c:v>
                </c:pt>
                <c:pt idx="948">
                  <c:v>0.889906926</c:v>
                </c:pt>
                <c:pt idx="949">
                  <c:v>0.890558233</c:v>
                </c:pt>
                <c:pt idx="950">
                  <c:v>0.89120954</c:v>
                </c:pt>
                <c:pt idx="951">
                  <c:v>0.891860848</c:v>
                </c:pt>
                <c:pt idx="952">
                  <c:v>0.892512155</c:v>
                </c:pt>
                <c:pt idx="953">
                  <c:v>0.893163462</c:v>
                </c:pt>
                <c:pt idx="954">
                  <c:v>0.89381477</c:v>
                </c:pt>
                <c:pt idx="955">
                  <c:v>0.894466077</c:v>
                </c:pt>
                <c:pt idx="956">
                  <c:v>0.895117385</c:v>
                </c:pt>
                <c:pt idx="957">
                  <c:v>0.895768692</c:v>
                </c:pt>
                <c:pt idx="958">
                  <c:v>0.896419999</c:v>
                </c:pt>
                <c:pt idx="959">
                  <c:v>0.897071307</c:v>
                </c:pt>
                <c:pt idx="960">
                  <c:v>0.897722614</c:v>
                </c:pt>
                <c:pt idx="961">
                  <c:v>0.898373921</c:v>
                </c:pt>
                <c:pt idx="962">
                  <c:v>0.899025229</c:v>
                </c:pt>
                <c:pt idx="963">
                  <c:v>0.899676536</c:v>
                </c:pt>
                <c:pt idx="964">
                  <c:v>0.900327843</c:v>
                </c:pt>
                <c:pt idx="965">
                  <c:v>0.900979151</c:v>
                </c:pt>
                <c:pt idx="966">
                  <c:v>0.901630458</c:v>
                </c:pt>
                <c:pt idx="967">
                  <c:v>0.902281766</c:v>
                </c:pt>
                <c:pt idx="968">
                  <c:v>0.902933073</c:v>
                </c:pt>
                <c:pt idx="969">
                  <c:v>0.90358438</c:v>
                </c:pt>
                <c:pt idx="970">
                  <c:v>0.904235688</c:v>
                </c:pt>
                <c:pt idx="971">
                  <c:v>0.904886995</c:v>
                </c:pt>
                <c:pt idx="972">
                  <c:v>0.905538302</c:v>
                </c:pt>
                <c:pt idx="973">
                  <c:v>0.90618961</c:v>
                </c:pt>
                <c:pt idx="974">
                  <c:v>0.906840917</c:v>
                </c:pt>
                <c:pt idx="975">
                  <c:v>0.907492225</c:v>
                </c:pt>
                <c:pt idx="976">
                  <c:v>0.908143532</c:v>
                </c:pt>
                <c:pt idx="977">
                  <c:v>0.908794839</c:v>
                </c:pt>
                <c:pt idx="978">
                  <c:v>0.909446147</c:v>
                </c:pt>
                <c:pt idx="979">
                  <c:v>0.910097454</c:v>
                </c:pt>
                <c:pt idx="980">
                  <c:v>0.910748761</c:v>
                </c:pt>
                <c:pt idx="981">
                  <c:v>0.911400069</c:v>
                </c:pt>
                <c:pt idx="982">
                  <c:v>0.912051376</c:v>
                </c:pt>
                <c:pt idx="983">
                  <c:v>0.912702683</c:v>
                </c:pt>
                <c:pt idx="984">
                  <c:v>0.913353991</c:v>
                </c:pt>
                <c:pt idx="985">
                  <c:v>0.914005298</c:v>
                </c:pt>
                <c:pt idx="986">
                  <c:v>0.914656606</c:v>
                </c:pt>
                <c:pt idx="987">
                  <c:v>0.915307913</c:v>
                </c:pt>
                <c:pt idx="988">
                  <c:v>0.91595922</c:v>
                </c:pt>
                <c:pt idx="989">
                  <c:v>0.916610528</c:v>
                </c:pt>
                <c:pt idx="990">
                  <c:v>0.917261835</c:v>
                </c:pt>
                <c:pt idx="991">
                  <c:v>0.917913142</c:v>
                </c:pt>
                <c:pt idx="992">
                  <c:v>0.91856445</c:v>
                </c:pt>
                <c:pt idx="993">
                  <c:v>0.919215757</c:v>
                </c:pt>
                <c:pt idx="994">
                  <c:v>0.919867064</c:v>
                </c:pt>
                <c:pt idx="995">
                  <c:v>0.920518372</c:v>
                </c:pt>
                <c:pt idx="996">
                  <c:v>0.921169679</c:v>
                </c:pt>
                <c:pt idx="997">
                  <c:v>0.921820987</c:v>
                </c:pt>
                <c:pt idx="998">
                  <c:v>0.922472294</c:v>
                </c:pt>
                <c:pt idx="999">
                  <c:v>0.923123601</c:v>
                </c:pt>
                <c:pt idx="1000">
                  <c:v>0.923774909</c:v>
                </c:pt>
              </c:numCache>
            </c:numRef>
          </c:xVal>
          <c:yVal>
            <c:numRef>
              <c:f>'U_p U_n(Extrapolated)'!$E$9:$E$1009</c:f>
              <c:numCache>
                <c:formatCode>General</c:formatCode>
                <c:ptCount val="1001"/>
                <c:pt idx="0">
                  <c:v>4.2985</c:v>
                </c:pt>
                <c:pt idx="1">
                  <c:v>4.29584399</c:v>
                </c:pt>
                <c:pt idx="2">
                  <c:v>4.29434858</c:v>
                </c:pt>
                <c:pt idx="3">
                  <c:v>4.29296338</c:v>
                </c:pt>
                <c:pt idx="4">
                  <c:v>4.29151295</c:v>
                </c:pt>
                <c:pt idx="5">
                  <c:v>4.2900743</c:v>
                </c:pt>
                <c:pt idx="6">
                  <c:v>4.28884098</c:v>
                </c:pt>
                <c:pt idx="7">
                  <c:v>4.28743989</c:v>
                </c:pt>
                <c:pt idx="8">
                  <c:v>4.28590357</c:v>
                </c:pt>
                <c:pt idx="9">
                  <c:v>4.2845848</c:v>
                </c:pt>
                <c:pt idx="10">
                  <c:v>4.28300069</c:v>
                </c:pt>
                <c:pt idx="11">
                  <c:v>4.28149507</c:v>
                </c:pt>
                <c:pt idx="12">
                  <c:v>4.28022555</c:v>
                </c:pt>
                <c:pt idx="13">
                  <c:v>4.27893109</c:v>
                </c:pt>
                <c:pt idx="14">
                  <c:v>4.2774253</c:v>
                </c:pt>
                <c:pt idx="15">
                  <c:v>4.27592144</c:v>
                </c:pt>
                <c:pt idx="16">
                  <c:v>4.27471114</c:v>
                </c:pt>
                <c:pt idx="17">
                  <c:v>4.27322248</c:v>
                </c:pt>
                <c:pt idx="18">
                  <c:v>4.27195197</c:v>
                </c:pt>
                <c:pt idx="19">
                  <c:v>4.27062864</c:v>
                </c:pt>
                <c:pt idx="20">
                  <c:v>4.26930972</c:v>
                </c:pt>
                <c:pt idx="21">
                  <c:v>4.26786047</c:v>
                </c:pt>
                <c:pt idx="22">
                  <c:v>4.26649482</c:v>
                </c:pt>
                <c:pt idx="23">
                  <c:v>4.26530362</c:v>
                </c:pt>
                <c:pt idx="24">
                  <c:v>4.26393091</c:v>
                </c:pt>
                <c:pt idx="25">
                  <c:v>4.26257767</c:v>
                </c:pt>
                <c:pt idx="26">
                  <c:v>4.26130699</c:v>
                </c:pt>
                <c:pt idx="27">
                  <c:v>4.26008148</c:v>
                </c:pt>
                <c:pt idx="28">
                  <c:v>4.25863665</c:v>
                </c:pt>
                <c:pt idx="29">
                  <c:v>4.25741832</c:v>
                </c:pt>
                <c:pt idx="30">
                  <c:v>4.25609896</c:v>
                </c:pt>
                <c:pt idx="31">
                  <c:v>4.2546485</c:v>
                </c:pt>
                <c:pt idx="32">
                  <c:v>4.25325579</c:v>
                </c:pt>
                <c:pt idx="33">
                  <c:v>4.25195392</c:v>
                </c:pt>
                <c:pt idx="34">
                  <c:v>4.2508134</c:v>
                </c:pt>
                <c:pt idx="35">
                  <c:v>4.24952087</c:v>
                </c:pt>
                <c:pt idx="36">
                  <c:v>4.24828083</c:v>
                </c:pt>
                <c:pt idx="37">
                  <c:v>4.24680816</c:v>
                </c:pt>
                <c:pt idx="38">
                  <c:v>4.24557265</c:v>
                </c:pt>
                <c:pt idx="39">
                  <c:v>4.24413489</c:v>
                </c:pt>
                <c:pt idx="40">
                  <c:v>4.24281529</c:v>
                </c:pt>
                <c:pt idx="41">
                  <c:v>4.2414311</c:v>
                </c:pt>
                <c:pt idx="42">
                  <c:v>4.24025819</c:v>
                </c:pt>
                <c:pt idx="43">
                  <c:v>4.23891315</c:v>
                </c:pt>
                <c:pt idx="44">
                  <c:v>4.23756132</c:v>
                </c:pt>
                <c:pt idx="45">
                  <c:v>4.23638978</c:v>
                </c:pt>
                <c:pt idx="46">
                  <c:v>4.23505798</c:v>
                </c:pt>
                <c:pt idx="47">
                  <c:v>4.23368407</c:v>
                </c:pt>
                <c:pt idx="48">
                  <c:v>4.23226343</c:v>
                </c:pt>
                <c:pt idx="49">
                  <c:v>4.23101201</c:v>
                </c:pt>
                <c:pt idx="50">
                  <c:v>4.22968441</c:v>
                </c:pt>
                <c:pt idx="51">
                  <c:v>4.22835011</c:v>
                </c:pt>
                <c:pt idx="52">
                  <c:v>4.227016</c:v>
                </c:pt>
                <c:pt idx="53">
                  <c:v>4.22585307</c:v>
                </c:pt>
                <c:pt idx="54">
                  <c:v>4.2244843</c:v>
                </c:pt>
                <c:pt idx="55">
                  <c:v>4.2231119</c:v>
                </c:pt>
                <c:pt idx="56">
                  <c:v>4.22179333</c:v>
                </c:pt>
                <c:pt idx="57">
                  <c:v>4.22050181</c:v>
                </c:pt>
                <c:pt idx="58">
                  <c:v>4.21935661</c:v>
                </c:pt>
                <c:pt idx="59">
                  <c:v>4.21793468</c:v>
                </c:pt>
                <c:pt idx="60">
                  <c:v>4.21667663</c:v>
                </c:pt>
                <c:pt idx="61">
                  <c:v>4.21544</c:v>
                </c:pt>
                <c:pt idx="62">
                  <c:v>4.21407204</c:v>
                </c:pt>
                <c:pt idx="63">
                  <c:v>4.21276919</c:v>
                </c:pt>
                <c:pt idx="64">
                  <c:v>4.21138659</c:v>
                </c:pt>
                <c:pt idx="65">
                  <c:v>4.21000891</c:v>
                </c:pt>
                <c:pt idx="66">
                  <c:v>4.20879641</c:v>
                </c:pt>
                <c:pt idx="67">
                  <c:v>4.20739348</c:v>
                </c:pt>
                <c:pt idx="68">
                  <c:v>4.20598242</c:v>
                </c:pt>
                <c:pt idx="69">
                  <c:v>4.20468096</c:v>
                </c:pt>
                <c:pt idx="70">
                  <c:v>4.20337743</c:v>
                </c:pt>
                <c:pt idx="71">
                  <c:v>4.20199073</c:v>
                </c:pt>
                <c:pt idx="72">
                  <c:v>4.20056711</c:v>
                </c:pt>
                <c:pt idx="73">
                  <c:v>4.19937211</c:v>
                </c:pt>
                <c:pt idx="74">
                  <c:v>4.19818342</c:v>
                </c:pt>
                <c:pt idx="75">
                  <c:v>4.19694538</c:v>
                </c:pt>
                <c:pt idx="76">
                  <c:v>4.19550467</c:v>
                </c:pt>
                <c:pt idx="77">
                  <c:v>4.19419662</c:v>
                </c:pt>
                <c:pt idx="78">
                  <c:v>4.19271778</c:v>
                </c:pt>
                <c:pt idx="79">
                  <c:v>4.19146995</c:v>
                </c:pt>
                <c:pt idx="80">
                  <c:v>4.19013656</c:v>
                </c:pt>
                <c:pt idx="81">
                  <c:v>4.18880196</c:v>
                </c:pt>
                <c:pt idx="82">
                  <c:v>4.18757582</c:v>
                </c:pt>
                <c:pt idx="83">
                  <c:v>4.18618754</c:v>
                </c:pt>
                <c:pt idx="84">
                  <c:v>4.18505848</c:v>
                </c:pt>
                <c:pt idx="85">
                  <c:v>4.18367554</c:v>
                </c:pt>
                <c:pt idx="86">
                  <c:v>4.18243687</c:v>
                </c:pt>
                <c:pt idx="87">
                  <c:v>4.18099425</c:v>
                </c:pt>
                <c:pt idx="88">
                  <c:v>4.18006057</c:v>
                </c:pt>
                <c:pt idx="89">
                  <c:v>4.17866859</c:v>
                </c:pt>
                <c:pt idx="90">
                  <c:v>4.17727958</c:v>
                </c:pt>
                <c:pt idx="91">
                  <c:v>4.1759629</c:v>
                </c:pt>
                <c:pt idx="92">
                  <c:v>4.17462725</c:v>
                </c:pt>
                <c:pt idx="93">
                  <c:v>4.17334752</c:v>
                </c:pt>
                <c:pt idx="94">
                  <c:v>4.17206748</c:v>
                </c:pt>
                <c:pt idx="95">
                  <c:v>4.17077434</c:v>
                </c:pt>
                <c:pt idx="96">
                  <c:v>4.1694323</c:v>
                </c:pt>
                <c:pt idx="97">
                  <c:v>4.16826443</c:v>
                </c:pt>
                <c:pt idx="98">
                  <c:v>4.16715437</c:v>
                </c:pt>
                <c:pt idx="99">
                  <c:v>4.16579173</c:v>
                </c:pt>
                <c:pt idx="100">
                  <c:v>4.16448885</c:v>
                </c:pt>
                <c:pt idx="101">
                  <c:v>4.16338213</c:v>
                </c:pt>
                <c:pt idx="102">
                  <c:v>4.16186893</c:v>
                </c:pt>
                <c:pt idx="103">
                  <c:v>4.16072117</c:v>
                </c:pt>
                <c:pt idx="104">
                  <c:v>4.1593714</c:v>
                </c:pt>
                <c:pt idx="105">
                  <c:v>4.15812435</c:v>
                </c:pt>
                <c:pt idx="106">
                  <c:v>4.15682049</c:v>
                </c:pt>
                <c:pt idx="107">
                  <c:v>4.15566101</c:v>
                </c:pt>
                <c:pt idx="108">
                  <c:v>4.1542976</c:v>
                </c:pt>
                <c:pt idx="109">
                  <c:v>4.15307915</c:v>
                </c:pt>
                <c:pt idx="110">
                  <c:v>4.15179925</c:v>
                </c:pt>
                <c:pt idx="111">
                  <c:v>4.15057792</c:v>
                </c:pt>
                <c:pt idx="112">
                  <c:v>4.14916522</c:v>
                </c:pt>
                <c:pt idx="113">
                  <c:v>4.14804367</c:v>
                </c:pt>
                <c:pt idx="114">
                  <c:v>4.14659134</c:v>
                </c:pt>
                <c:pt idx="115">
                  <c:v>4.14538153</c:v>
                </c:pt>
                <c:pt idx="116">
                  <c:v>4.14399942</c:v>
                </c:pt>
                <c:pt idx="117">
                  <c:v>4.14281693</c:v>
                </c:pt>
                <c:pt idx="118">
                  <c:v>4.14159765</c:v>
                </c:pt>
                <c:pt idx="119">
                  <c:v>4.14038463</c:v>
                </c:pt>
                <c:pt idx="120">
                  <c:v>4.13907653</c:v>
                </c:pt>
                <c:pt idx="121">
                  <c:v>4.13790557</c:v>
                </c:pt>
                <c:pt idx="122">
                  <c:v>4.13647248</c:v>
                </c:pt>
                <c:pt idx="123">
                  <c:v>4.13524947</c:v>
                </c:pt>
                <c:pt idx="124">
                  <c:v>4.13403642</c:v>
                </c:pt>
                <c:pt idx="125">
                  <c:v>4.13284958</c:v>
                </c:pt>
                <c:pt idx="126">
                  <c:v>4.13158595</c:v>
                </c:pt>
                <c:pt idx="127">
                  <c:v>4.13024429</c:v>
                </c:pt>
                <c:pt idx="128">
                  <c:v>4.12893238</c:v>
                </c:pt>
                <c:pt idx="129">
                  <c:v>4.12770081</c:v>
                </c:pt>
                <c:pt idx="130">
                  <c:v>4.12646213</c:v>
                </c:pt>
                <c:pt idx="131">
                  <c:v>4.12509013</c:v>
                </c:pt>
                <c:pt idx="132">
                  <c:v>4.12378661</c:v>
                </c:pt>
                <c:pt idx="133">
                  <c:v>4.12252723</c:v>
                </c:pt>
                <c:pt idx="134">
                  <c:v>4.121267</c:v>
                </c:pt>
                <c:pt idx="135">
                  <c:v>4.12010006</c:v>
                </c:pt>
                <c:pt idx="136">
                  <c:v>4.11872915</c:v>
                </c:pt>
                <c:pt idx="137">
                  <c:v>4.11739848</c:v>
                </c:pt>
                <c:pt idx="138">
                  <c:v>4.11622796</c:v>
                </c:pt>
                <c:pt idx="139">
                  <c:v>4.11509385</c:v>
                </c:pt>
                <c:pt idx="140">
                  <c:v>4.11371008</c:v>
                </c:pt>
                <c:pt idx="141">
                  <c:v>4.11259343</c:v>
                </c:pt>
                <c:pt idx="142">
                  <c:v>4.11117213</c:v>
                </c:pt>
                <c:pt idx="143">
                  <c:v>4.10989059</c:v>
                </c:pt>
                <c:pt idx="144">
                  <c:v>4.10875277</c:v>
                </c:pt>
                <c:pt idx="145">
                  <c:v>4.10742517</c:v>
                </c:pt>
                <c:pt idx="146">
                  <c:v>4.10603478</c:v>
                </c:pt>
                <c:pt idx="147">
                  <c:v>4.10475971</c:v>
                </c:pt>
                <c:pt idx="148">
                  <c:v>4.10365196</c:v>
                </c:pt>
                <c:pt idx="149">
                  <c:v>4.10241156</c:v>
                </c:pt>
                <c:pt idx="150">
                  <c:v>4.10112935</c:v>
                </c:pt>
                <c:pt idx="151">
                  <c:v>4.09996206</c:v>
                </c:pt>
                <c:pt idx="152">
                  <c:v>4.09874434</c:v>
                </c:pt>
                <c:pt idx="153">
                  <c:v>4.09753078</c:v>
                </c:pt>
                <c:pt idx="154">
                  <c:v>4.09622592</c:v>
                </c:pt>
                <c:pt idx="155">
                  <c:v>4.09508465</c:v>
                </c:pt>
                <c:pt idx="156">
                  <c:v>4.09387004</c:v>
                </c:pt>
                <c:pt idx="157">
                  <c:v>4.09268033</c:v>
                </c:pt>
                <c:pt idx="158">
                  <c:v>4.09160043</c:v>
                </c:pt>
                <c:pt idx="159">
                  <c:v>4.09027856</c:v>
                </c:pt>
                <c:pt idx="160">
                  <c:v>4.08907133</c:v>
                </c:pt>
                <c:pt idx="161">
                  <c:v>4.0876109</c:v>
                </c:pt>
                <c:pt idx="162">
                  <c:v>4.0862827</c:v>
                </c:pt>
                <c:pt idx="163">
                  <c:v>4.08513054</c:v>
                </c:pt>
                <c:pt idx="164">
                  <c:v>4.08390051</c:v>
                </c:pt>
                <c:pt idx="165">
                  <c:v>4.08277577</c:v>
                </c:pt>
                <c:pt idx="166">
                  <c:v>4.08159821</c:v>
                </c:pt>
                <c:pt idx="167">
                  <c:v>4.08037492</c:v>
                </c:pt>
                <c:pt idx="168">
                  <c:v>4.0790553</c:v>
                </c:pt>
                <c:pt idx="169">
                  <c:v>4.07792645</c:v>
                </c:pt>
                <c:pt idx="170">
                  <c:v>4.07672835</c:v>
                </c:pt>
                <c:pt idx="171">
                  <c:v>4.0755006</c:v>
                </c:pt>
                <c:pt idx="172">
                  <c:v>4.0743589</c:v>
                </c:pt>
                <c:pt idx="173">
                  <c:v>4.07314279</c:v>
                </c:pt>
                <c:pt idx="174">
                  <c:v>4.07192314</c:v>
                </c:pt>
                <c:pt idx="175">
                  <c:v>4.07057053</c:v>
                </c:pt>
                <c:pt idx="176">
                  <c:v>4.06934953</c:v>
                </c:pt>
                <c:pt idx="177">
                  <c:v>4.0683432</c:v>
                </c:pt>
                <c:pt idx="178">
                  <c:v>4.06706622</c:v>
                </c:pt>
                <c:pt idx="179">
                  <c:v>4.0658362</c:v>
                </c:pt>
                <c:pt idx="180">
                  <c:v>4.06468756</c:v>
                </c:pt>
                <c:pt idx="181">
                  <c:v>4.06353477</c:v>
                </c:pt>
                <c:pt idx="182">
                  <c:v>4.06239945</c:v>
                </c:pt>
                <c:pt idx="183">
                  <c:v>4.06105343</c:v>
                </c:pt>
                <c:pt idx="184">
                  <c:v>4.0599786</c:v>
                </c:pt>
                <c:pt idx="185">
                  <c:v>4.05871206</c:v>
                </c:pt>
                <c:pt idx="186">
                  <c:v>4.05763252</c:v>
                </c:pt>
                <c:pt idx="187">
                  <c:v>4.0565208</c:v>
                </c:pt>
                <c:pt idx="188">
                  <c:v>4.05508745</c:v>
                </c:pt>
                <c:pt idx="189">
                  <c:v>4.05395053</c:v>
                </c:pt>
                <c:pt idx="190">
                  <c:v>4.05289622</c:v>
                </c:pt>
                <c:pt idx="191">
                  <c:v>4.05176011</c:v>
                </c:pt>
                <c:pt idx="192">
                  <c:v>4.05045984</c:v>
                </c:pt>
                <c:pt idx="193">
                  <c:v>4.04942392</c:v>
                </c:pt>
                <c:pt idx="194">
                  <c:v>4.04810359</c:v>
                </c:pt>
                <c:pt idx="195">
                  <c:v>4.04681097</c:v>
                </c:pt>
                <c:pt idx="196">
                  <c:v>4.04558546</c:v>
                </c:pt>
                <c:pt idx="197">
                  <c:v>4.04452853</c:v>
                </c:pt>
                <c:pt idx="198">
                  <c:v>4.04335341</c:v>
                </c:pt>
                <c:pt idx="199">
                  <c:v>4.04216792</c:v>
                </c:pt>
                <c:pt idx="200">
                  <c:v>4.04086946</c:v>
                </c:pt>
                <c:pt idx="201">
                  <c:v>4.0398577</c:v>
                </c:pt>
                <c:pt idx="202">
                  <c:v>4.03860136</c:v>
                </c:pt>
                <c:pt idx="203">
                  <c:v>4.03746028</c:v>
                </c:pt>
                <c:pt idx="204">
                  <c:v>4.0364518</c:v>
                </c:pt>
                <c:pt idx="205">
                  <c:v>4.035109</c:v>
                </c:pt>
                <c:pt idx="206">
                  <c:v>4.03398638</c:v>
                </c:pt>
                <c:pt idx="207">
                  <c:v>4.03291161</c:v>
                </c:pt>
                <c:pt idx="208">
                  <c:v>4.0318066</c:v>
                </c:pt>
                <c:pt idx="209">
                  <c:v>4.03038261</c:v>
                </c:pt>
                <c:pt idx="210">
                  <c:v>4.02926871</c:v>
                </c:pt>
                <c:pt idx="211">
                  <c:v>4.02822167</c:v>
                </c:pt>
                <c:pt idx="212">
                  <c:v>4.02698976</c:v>
                </c:pt>
                <c:pt idx="213">
                  <c:v>4.02582242</c:v>
                </c:pt>
                <c:pt idx="214">
                  <c:v>4.02462152</c:v>
                </c:pt>
                <c:pt idx="215">
                  <c:v>4.02350501</c:v>
                </c:pt>
                <c:pt idx="216">
                  <c:v>4.02228541</c:v>
                </c:pt>
                <c:pt idx="217">
                  <c:v>4.02143437</c:v>
                </c:pt>
                <c:pt idx="218">
                  <c:v>4.02012029</c:v>
                </c:pt>
                <c:pt idx="219">
                  <c:v>4.0189909</c:v>
                </c:pt>
                <c:pt idx="220">
                  <c:v>4.01795856</c:v>
                </c:pt>
                <c:pt idx="221">
                  <c:v>4.01675151</c:v>
                </c:pt>
                <c:pt idx="222">
                  <c:v>4.01554042</c:v>
                </c:pt>
                <c:pt idx="223">
                  <c:v>4.01440359</c:v>
                </c:pt>
                <c:pt idx="224">
                  <c:v>4.01337984</c:v>
                </c:pt>
                <c:pt idx="225">
                  <c:v>4.01220495</c:v>
                </c:pt>
                <c:pt idx="226">
                  <c:v>4.01107425</c:v>
                </c:pt>
                <c:pt idx="227">
                  <c:v>4.01001808</c:v>
                </c:pt>
                <c:pt idx="228">
                  <c:v>4.00878157</c:v>
                </c:pt>
                <c:pt idx="229">
                  <c:v>4.00759512</c:v>
                </c:pt>
                <c:pt idx="230">
                  <c:v>4.00656541</c:v>
                </c:pt>
                <c:pt idx="231">
                  <c:v>4.00519452</c:v>
                </c:pt>
                <c:pt idx="232">
                  <c:v>4.00423243</c:v>
                </c:pt>
                <c:pt idx="233">
                  <c:v>4.00313456</c:v>
                </c:pt>
                <c:pt idx="234">
                  <c:v>4.00199385</c:v>
                </c:pt>
                <c:pt idx="235">
                  <c:v>4.00088316</c:v>
                </c:pt>
                <c:pt idx="236">
                  <c:v>3.99987975</c:v>
                </c:pt>
                <c:pt idx="237">
                  <c:v>3.99881423</c:v>
                </c:pt>
                <c:pt idx="238">
                  <c:v>3.99722827</c:v>
                </c:pt>
                <c:pt idx="239">
                  <c:v>3.99634197</c:v>
                </c:pt>
                <c:pt idx="240">
                  <c:v>3.99520669</c:v>
                </c:pt>
                <c:pt idx="241">
                  <c:v>3.99411743</c:v>
                </c:pt>
                <c:pt idx="242">
                  <c:v>3.99303489</c:v>
                </c:pt>
                <c:pt idx="243">
                  <c:v>3.99194707</c:v>
                </c:pt>
                <c:pt idx="244">
                  <c:v>3.99060258</c:v>
                </c:pt>
                <c:pt idx="245">
                  <c:v>3.98962069</c:v>
                </c:pt>
                <c:pt idx="246">
                  <c:v>3.98857291</c:v>
                </c:pt>
                <c:pt idx="247">
                  <c:v>3.98731776</c:v>
                </c:pt>
                <c:pt idx="248">
                  <c:v>3.98623991</c:v>
                </c:pt>
                <c:pt idx="249">
                  <c:v>3.9850298</c:v>
                </c:pt>
                <c:pt idx="250">
                  <c:v>3.98391393</c:v>
                </c:pt>
                <c:pt idx="251">
                  <c:v>3.98284611</c:v>
                </c:pt>
                <c:pt idx="252">
                  <c:v>3.98186805</c:v>
                </c:pt>
                <c:pt idx="253">
                  <c:v>3.98057291</c:v>
                </c:pt>
                <c:pt idx="254">
                  <c:v>3.97960034</c:v>
                </c:pt>
                <c:pt idx="255">
                  <c:v>3.97845894</c:v>
                </c:pt>
                <c:pt idx="256">
                  <c:v>3.97712167</c:v>
                </c:pt>
                <c:pt idx="257">
                  <c:v>3.97618906</c:v>
                </c:pt>
                <c:pt idx="258">
                  <c:v>3.97501319</c:v>
                </c:pt>
                <c:pt idx="259">
                  <c:v>3.97391116</c:v>
                </c:pt>
                <c:pt idx="260">
                  <c:v>3.97278535</c:v>
                </c:pt>
                <c:pt idx="261">
                  <c:v>3.9716495</c:v>
                </c:pt>
                <c:pt idx="262">
                  <c:v>3.97043895</c:v>
                </c:pt>
                <c:pt idx="263">
                  <c:v>3.9694519</c:v>
                </c:pt>
                <c:pt idx="264">
                  <c:v>3.96818909</c:v>
                </c:pt>
                <c:pt idx="265">
                  <c:v>3.96692273</c:v>
                </c:pt>
                <c:pt idx="266">
                  <c:v>3.96570673</c:v>
                </c:pt>
                <c:pt idx="267">
                  <c:v>3.9646804</c:v>
                </c:pt>
                <c:pt idx="268">
                  <c:v>3.9635593</c:v>
                </c:pt>
                <c:pt idx="269">
                  <c:v>3.96250508</c:v>
                </c:pt>
                <c:pt idx="270">
                  <c:v>3.96141459</c:v>
                </c:pt>
                <c:pt idx="271">
                  <c:v>3.96027399</c:v>
                </c:pt>
                <c:pt idx="272">
                  <c:v>3.9591496</c:v>
                </c:pt>
                <c:pt idx="273">
                  <c:v>3.95805394</c:v>
                </c:pt>
                <c:pt idx="274">
                  <c:v>3.95689892</c:v>
                </c:pt>
                <c:pt idx="275">
                  <c:v>3.95574621</c:v>
                </c:pt>
                <c:pt idx="276">
                  <c:v>3.95469251</c:v>
                </c:pt>
                <c:pt idx="277">
                  <c:v>3.95363962</c:v>
                </c:pt>
                <c:pt idx="278">
                  <c:v>3.95241916</c:v>
                </c:pt>
                <c:pt idx="279">
                  <c:v>3.95137105</c:v>
                </c:pt>
                <c:pt idx="280">
                  <c:v>3.95005609</c:v>
                </c:pt>
                <c:pt idx="281">
                  <c:v>3.94901699</c:v>
                </c:pt>
                <c:pt idx="282">
                  <c:v>3.94788685</c:v>
                </c:pt>
                <c:pt idx="283">
                  <c:v>3.94672389</c:v>
                </c:pt>
                <c:pt idx="284">
                  <c:v>3.94552064</c:v>
                </c:pt>
                <c:pt idx="285">
                  <c:v>3.94456133</c:v>
                </c:pt>
                <c:pt idx="286">
                  <c:v>3.94350279</c:v>
                </c:pt>
                <c:pt idx="287">
                  <c:v>3.94243879</c:v>
                </c:pt>
                <c:pt idx="288">
                  <c:v>3.94123195</c:v>
                </c:pt>
                <c:pt idx="289">
                  <c:v>3.94013668</c:v>
                </c:pt>
                <c:pt idx="290">
                  <c:v>3.93903803</c:v>
                </c:pt>
                <c:pt idx="291">
                  <c:v>3.93800302</c:v>
                </c:pt>
                <c:pt idx="292">
                  <c:v>3.93680001</c:v>
                </c:pt>
                <c:pt idx="293">
                  <c:v>3.93571922</c:v>
                </c:pt>
                <c:pt idx="294">
                  <c:v>3.93450552</c:v>
                </c:pt>
                <c:pt idx="295">
                  <c:v>3.93345993</c:v>
                </c:pt>
                <c:pt idx="296">
                  <c:v>3.93239784</c:v>
                </c:pt>
                <c:pt idx="297">
                  <c:v>3.93132492</c:v>
                </c:pt>
                <c:pt idx="298">
                  <c:v>3.93017167</c:v>
                </c:pt>
                <c:pt idx="299">
                  <c:v>3.92906839</c:v>
                </c:pt>
                <c:pt idx="300">
                  <c:v>3.92788648</c:v>
                </c:pt>
                <c:pt idx="301">
                  <c:v>3.92690872</c:v>
                </c:pt>
                <c:pt idx="302">
                  <c:v>3.92575702</c:v>
                </c:pt>
                <c:pt idx="303">
                  <c:v>3.9247343</c:v>
                </c:pt>
                <c:pt idx="304">
                  <c:v>3.92367948</c:v>
                </c:pt>
                <c:pt idx="305">
                  <c:v>3.92249642</c:v>
                </c:pt>
                <c:pt idx="306">
                  <c:v>3.92152613</c:v>
                </c:pt>
                <c:pt idx="307">
                  <c:v>3.92028419</c:v>
                </c:pt>
                <c:pt idx="308">
                  <c:v>3.91931535</c:v>
                </c:pt>
                <c:pt idx="309">
                  <c:v>3.91825032</c:v>
                </c:pt>
                <c:pt idx="310">
                  <c:v>3.91716512</c:v>
                </c:pt>
                <c:pt idx="311">
                  <c:v>3.91609004</c:v>
                </c:pt>
                <c:pt idx="312">
                  <c:v>3.91503882</c:v>
                </c:pt>
                <c:pt idx="313">
                  <c:v>3.91402066</c:v>
                </c:pt>
                <c:pt idx="314">
                  <c:v>3.91296076</c:v>
                </c:pt>
                <c:pt idx="315">
                  <c:v>3.911951</c:v>
                </c:pt>
                <c:pt idx="316">
                  <c:v>3.91065653</c:v>
                </c:pt>
                <c:pt idx="317">
                  <c:v>3.90952047</c:v>
                </c:pt>
                <c:pt idx="318">
                  <c:v>3.90866042</c:v>
                </c:pt>
                <c:pt idx="319">
                  <c:v>3.90742653</c:v>
                </c:pt>
                <c:pt idx="320">
                  <c:v>3.90637073</c:v>
                </c:pt>
                <c:pt idx="321">
                  <c:v>3.90527996</c:v>
                </c:pt>
                <c:pt idx="322">
                  <c:v>3.90418114</c:v>
                </c:pt>
                <c:pt idx="323">
                  <c:v>3.90327289</c:v>
                </c:pt>
                <c:pt idx="324">
                  <c:v>3.90216544</c:v>
                </c:pt>
                <c:pt idx="325">
                  <c:v>3.90109023</c:v>
                </c:pt>
                <c:pt idx="326">
                  <c:v>3.90001232</c:v>
                </c:pt>
                <c:pt idx="327">
                  <c:v>3.89897622</c:v>
                </c:pt>
                <c:pt idx="328">
                  <c:v>3.89808189</c:v>
                </c:pt>
                <c:pt idx="329">
                  <c:v>3.89697187</c:v>
                </c:pt>
                <c:pt idx="330">
                  <c:v>3.8959173</c:v>
                </c:pt>
                <c:pt idx="331">
                  <c:v>3.89478879</c:v>
                </c:pt>
                <c:pt idx="332">
                  <c:v>3.89383375</c:v>
                </c:pt>
                <c:pt idx="333">
                  <c:v>3.8928783</c:v>
                </c:pt>
                <c:pt idx="334">
                  <c:v>3.89183764</c:v>
                </c:pt>
                <c:pt idx="335">
                  <c:v>3.89079068</c:v>
                </c:pt>
                <c:pt idx="336">
                  <c:v>3.88981583</c:v>
                </c:pt>
                <c:pt idx="337">
                  <c:v>3.88872459</c:v>
                </c:pt>
                <c:pt idx="338">
                  <c:v>3.88749827</c:v>
                </c:pt>
                <c:pt idx="339">
                  <c:v>3.88654847</c:v>
                </c:pt>
                <c:pt idx="340">
                  <c:v>3.88540845</c:v>
                </c:pt>
                <c:pt idx="341">
                  <c:v>3.8845155</c:v>
                </c:pt>
                <c:pt idx="342">
                  <c:v>3.88347335</c:v>
                </c:pt>
                <c:pt idx="343">
                  <c:v>3.882434</c:v>
                </c:pt>
                <c:pt idx="344">
                  <c:v>3.88145682</c:v>
                </c:pt>
                <c:pt idx="345">
                  <c:v>3.88040303</c:v>
                </c:pt>
                <c:pt idx="346">
                  <c:v>3.87938152</c:v>
                </c:pt>
                <c:pt idx="347">
                  <c:v>3.8784984</c:v>
                </c:pt>
                <c:pt idx="348">
                  <c:v>3.87743905</c:v>
                </c:pt>
                <c:pt idx="349">
                  <c:v>3.87653791</c:v>
                </c:pt>
                <c:pt idx="350">
                  <c:v>3.87553943</c:v>
                </c:pt>
                <c:pt idx="351">
                  <c:v>3.87456231</c:v>
                </c:pt>
                <c:pt idx="352">
                  <c:v>3.87363887</c:v>
                </c:pt>
                <c:pt idx="353">
                  <c:v>3.87260123</c:v>
                </c:pt>
                <c:pt idx="354">
                  <c:v>3.87135569</c:v>
                </c:pt>
                <c:pt idx="355">
                  <c:v>3.87039558</c:v>
                </c:pt>
                <c:pt idx="356">
                  <c:v>3.86941008</c:v>
                </c:pt>
                <c:pt idx="357">
                  <c:v>3.86850698</c:v>
                </c:pt>
                <c:pt idx="358">
                  <c:v>3.86753897</c:v>
                </c:pt>
                <c:pt idx="359">
                  <c:v>3.86649026</c:v>
                </c:pt>
                <c:pt idx="360">
                  <c:v>3.86563876</c:v>
                </c:pt>
                <c:pt idx="361">
                  <c:v>3.86467273</c:v>
                </c:pt>
                <c:pt idx="362">
                  <c:v>3.8637432</c:v>
                </c:pt>
                <c:pt idx="363">
                  <c:v>3.86282847</c:v>
                </c:pt>
                <c:pt idx="364">
                  <c:v>3.86187396</c:v>
                </c:pt>
                <c:pt idx="365">
                  <c:v>3.86093826</c:v>
                </c:pt>
                <c:pt idx="366">
                  <c:v>3.85996817</c:v>
                </c:pt>
                <c:pt idx="367">
                  <c:v>3.85904349</c:v>
                </c:pt>
                <c:pt idx="368">
                  <c:v>3.85820016</c:v>
                </c:pt>
                <c:pt idx="369">
                  <c:v>3.85737477</c:v>
                </c:pt>
                <c:pt idx="370">
                  <c:v>3.85633905</c:v>
                </c:pt>
                <c:pt idx="371">
                  <c:v>3.8553344</c:v>
                </c:pt>
                <c:pt idx="372">
                  <c:v>3.85451466</c:v>
                </c:pt>
                <c:pt idx="373">
                  <c:v>3.85371074</c:v>
                </c:pt>
                <c:pt idx="374">
                  <c:v>3.85278272</c:v>
                </c:pt>
                <c:pt idx="375">
                  <c:v>3.85186734</c:v>
                </c:pt>
                <c:pt idx="376">
                  <c:v>3.85090953</c:v>
                </c:pt>
                <c:pt idx="377">
                  <c:v>3.84993828</c:v>
                </c:pt>
                <c:pt idx="378">
                  <c:v>3.84916993</c:v>
                </c:pt>
                <c:pt idx="379">
                  <c:v>3.84836545</c:v>
                </c:pt>
                <c:pt idx="380">
                  <c:v>3.84745233</c:v>
                </c:pt>
                <c:pt idx="381">
                  <c:v>3.8466746</c:v>
                </c:pt>
                <c:pt idx="382">
                  <c:v>3.84580714</c:v>
                </c:pt>
                <c:pt idx="383">
                  <c:v>3.84483442</c:v>
                </c:pt>
                <c:pt idx="384">
                  <c:v>3.84412041</c:v>
                </c:pt>
                <c:pt idx="385">
                  <c:v>3.84324984</c:v>
                </c:pt>
                <c:pt idx="386">
                  <c:v>3.84244463</c:v>
                </c:pt>
                <c:pt idx="387">
                  <c:v>3.84149688</c:v>
                </c:pt>
                <c:pt idx="388">
                  <c:v>3.84082777</c:v>
                </c:pt>
                <c:pt idx="389">
                  <c:v>3.83983937</c:v>
                </c:pt>
                <c:pt idx="390">
                  <c:v>3.83920038</c:v>
                </c:pt>
                <c:pt idx="391">
                  <c:v>3.83856591</c:v>
                </c:pt>
                <c:pt idx="392">
                  <c:v>3.83767782</c:v>
                </c:pt>
                <c:pt idx="393">
                  <c:v>3.83670577</c:v>
                </c:pt>
                <c:pt idx="394">
                  <c:v>3.83585792</c:v>
                </c:pt>
                <c:pt idx="395">
                  <c:v>3.83497679</c:v>
                </c:pt>
                <c:pt idx="396">
                  <c:v>3.83425357</c:v>
                </c:pt>
                <c:pt idx="397">
                  <c:v>3.83350879</c:v>
                </c:pt>
                <c:pt idx="398">
                  <c:v>3.83284727</c:v>
                </c:pt>
                <c:pt idx="399">
                  <c:v>3.83204206</c:v>
                </c:pt>
                <c:pt idx="400">
                  <c:v>3.83118051</c:v>
                </c:pt>
                <c:pt idx="401">
                  <c:v>3.83043691</c:v>
                </c:pt>
                <c:pt idx="402">
                  <c:v>3.82967141</c:v>
                </c:pt>
                <c:pt idx="403">
                  <c:v>3.82888252</c:v>
                </c:pt>
                <c:pt idx="404">
                  <c:v>3.8281777</c:v>
                </c:pt>
                <c:pt idx="405">
                  <c:v>3.82736701</c:v>
                </c:pt>
                <c:pt idx="406">
                  <c:v>3.82653622</c:v>
                </c:pt>
                <c:pt idx="407">
                  <c:v>3.82586814</c:v>
                </c:pt>
                <c:pt idx="408">
                  <c:v>3.8250149</c:v>
                </c:pt>
                <c:pt idx="409">
                  <c:v>3.82432831</c:v>
                </c:pt>
                <c:pt idx="410">
                  <c:v>3.82367995</c:v>
                </c:pt>
                <c:pt idx="411">
                  <c:v>3.82305578</c:v>
                </c:pt>
                <c:pt idx="412">
                  <c:v>3.82226507</c:v>
                </c:pt>
                <c:pt idx="413">
                  <c:v>3.82150914</c:v>
                </c:pt>
                <c:pt idx="414">
                  <c:v>3.82079048</c:v>
                </c:pt>
                <c:pt idx="415">
                  <c:v>3.82000513</c:v>
                </c:pt>
                <c:pt idx="416">
                  <c:v>3.81933006</c:v>
                </c:pt>
                <c:pt idx="417">
                  <c:v>3.81863</c:v>
                </c:pt>
                <c:pt idx="418">
                  <c:v>3.81802741</c:v>
                </c:pt>
                <c:pt idx="419">
                  <c:v>3.81735804</c:v>
                </c:pt>
                <c:pt idx="420">
                  <c:v>3.81652877</c:v>
                </c:pt>
                <c:pt idx="421">
                  <c:v>3.81595534</c:v>
                </c:pt>
                <c:pt idx="422">
                  <c:v>3.81521893</c:v>
                </c:pt>
                <c:pt idx="423">
                  <c:v>3.81449649</c:v>
                </c:pt>
                <c:pt idx="424">
                  <c:v>3.8138525</c:v>
                </c:pt>
                <c:pt idx="425">
                  <c:v>3.81327047</c:v>
                </c:pt>
                <c:pt idx="426">
                  <c:v>3.81263574</c:v>
                </c:pt>
                <c:pt idx="427">
                  <c:v>3.81188155</c:v>
                </c:pt>
                <c:pt idx="428">
                  <c:v>3.81118513</c:v>
                </c:pt>
                <c:pt idx="429">
                  <c:v>3.81051377</c:v>
                </c:pt>
                <c:pt idx="430">
                  <c:v>3.8099222</c:v>
                </c:pt>
                <c:pt idx="431">
                  <c:v>3.80924284</c:v>
                </c:pt>
                <c:pt idx="432">
                  <c:v>3.80870819</c:v>
                </c:pt>
                <c:pt idx="433">
                  <c:v>3.80803735</c:v>
                </c:pt>
                <c:pt idx="434">
                  <c:v>3.80746173</c:v>
                </c:pt>
                <c:pt idx="435">
                  <c:v>3.80674475</c:v>
                </c:pt>
                <c:pt idx="436">
                  <c:v>3.80604915</c:v>
                </c:pt>
                <c:pt idx="437">
                  <c:v>3.8054486</c:v>
                </c:pt>
                <c:pt idx="438">
                  <c:v>3.80479073</c:v>
                </c:pt>
                <c:pt idx="439">
                  <c:v>3.8041867</c:v>
                </c:pt>
                <c:pt idx="440">
                  <c:v>3.80354613</c:v>
                </c:pt>
                <c:pt idx="441">
                  <c:v>3.80306848</c:v>
                </c:pt>
                <c:pt idx="442">
                  <c:v>3.80251628</c:v>
                </c:pt>
                <c:pt idx="443">
                  <c:v>3.8018839</c:v>
                </c:pt>
                <c:pt idx="444">
                  <c:v>3.8012711</c:v>
                </c:pt>
                <c:pt idx="445">
                  <c:v>3.80064999</c:v>
                </c:pt>
                <c:pt idx="446">
                  <c:v>3.80010334</c:v>
                </c:pt>
                <c:pt idx="447">
                  <c:v>3.79954524</c:v>
                </c:pt>
                <c:pt idx="448">
                  <c:v>3.79887777</c:v>
                </c:pt>
                <c:pt idx="449">
                  <c:v>3.79841752</c:v>
                </c:pt>
                <c:pt idx="450">
                  <c:v>3.79789079</c:v>
                </c:pt>
                <c:pt idx="451">
                  <c:v>3.79727599</c:v>
                </c:pt>
                <c:pt idx="452">
                  <c:v>3.79678453</c:v>
                </c:pt>
                <c:pt idx="453">
                  <c:v>3.79619044</c:v>
                </c:pt>
                <c:pt idx="454">
                  <c:v>3.79568731</c:v>
                </c:pt>
                <c:pt idx="455">
                  <c:v>3.79479923</c:v>
                </c:pt>
                <c:pt idx="456">
                  <c:v>3.79460178</c:v>
                </c:pt>
                <c:pt idx="457">
                  <c:v>3.79402395</c:v>
                </c:pt>
                <c:pt idx="458">
                  <c:v>3.79375262</c:v>
                </c:pt>
                <c:pt idx="459">
                  <c:v>3.79301478</c:v>
                </c:pt>
                <c:pt idx="460">
                  <c:v>3.7923165</c:v>
                </c:pt>
                <c:pt idx="461">
                  <c:v>3.79182909</c:v>
                </c:pt>
                <c:pt idx="462">
                  <c:v>3.79134339</c:v>
                </c:pt>
                <c:pt idx="463">
                  <c:v>3.79074835</c:v>
                </c:pt>
                <c:pt idx="464">
                  <c:v>3.79025025</c:v>
                </c:pt>
                <c:pt idx="465">
                  <c:v>3.789976</c:v>
                </c:pt>
                <c:pt idx="466">
                  <c:v>3.78933423</c:v>
                </c:pt>
                <c:pt idx="467">
                  <c:v>3.78880197</c:v>
                </c:pt>
                <c:pt idx="468">
                  <c:v>3.78837352</c:v>
                </c:pt>
                <c:pt idx="469">
                  <c:v>3.78787536</c:v>
                </c:pt>
                <c:pt idx="470">
                  <c:v>3.78731702</c:v>
                </c:pt>
                <c:pt idx="471">
                  <c:v>3.78688068</c:v>
                </c:pt>
                <c:pt idx="472">
                  <c:v>3.78645866</c:v>
                </c:pt>
                <c:pt idx="473">
                  <c:v>3.78581429</c:v>
                </c:pt>
                <c:pt idx="474">
                  <c:v>3.78532385</c:v>
                </c:pt>
                <c:pt idx="475">
                  <c:v>3.7849015</c:v>
                </c:pt>
                <c:pt idx="476">
                  <c:v>3.78446187</c:v>
                </c:pt>
                <c:pt idx="477">
                  <c:v>3.7839334</c:v>
                </c:pt>
                <c:pt idx="478">
                  <c:v>3.78354277</c:v>
                </c:pt>
                <c:pt idx="479">
                  <c:v>3.78300032</c:v>
                </c:pt>
                <c:pt idx="480">
                  <c:v>3.78251644</c:v>
                </c:pt>
                <c:pt idx="481">
                  <c:v>3.78216604</c:v>
                </c:pt>
                <c:pt idx="482">
                  <c:v>3.78164505</c:v>
                </c:pt>
                <c:pt idx="483">
                  <c:v>3.7814241</c:v>
                </c:pt>
                <c:pt idx="484">
                  <c:v>3.78078325</c:v>
                </c:pt>
                <c:pt idx="485">
                  <c:v>3.78031971</c:v>
                </c:pt>
                <c:pt idx="486">
                  <c:v>3.77999483</c:v>
                </c:pt>
                <c:pt idx="487">
                  <c:v>3.77950912</c:v>
                </c:pt>
                <c:pt idx="488">
                  <c:v>3.77900805</c:v>
                </c:pt>
                <c:pt idx="489">
                  <c:v>3.77856385</c:v>
                </c:pt>
                <c:pt idx="490">
                  <c:v>3.7781558</c:v>
                </c:pt>
                <c:pt idx="491">
                  <c:v>3.777716</c:v>
                </c:pt>
                <c:pt idx="492">
                  <c:v>3.77717598</c:v>
                </c:pt>
                <c:pt idx="493">
                  <c:v>3.77693891</c:v>
                </c:pt>
                <c:pt idx="494">
                  <c:v>3.77649495</c:v>
                </c:pt>
                <c:pt idx="495">
                  <c:v>3.77595904</c:v>
                </c:pt>
                <c:pt idx="496">
                  <c:v>3.77551452</c:v>
                </c:pt>
                <c:pt idx="497">
                  <c:v>3.77518228</c:v>
                </c:pt>
                <c:pt idx="498">
                  <c:v>3.77480451</c:v>
                </c:pt>
                <c:pt idx="499">
                  <c:v>3.77442455</c:v>
                </c:pt>
                <c:pt idx="500">
                  <c:v>3.77400154</c:v>
                </c:pt>
                <c:pt idx="501">
                  <c:v>3.77356255</c:v>
                </c:pt>
                <c:pt idx="502">
                  <c:v>3.77327051</c:v>
                </c:pt>
                <c:pt idx="503">
                  <c:v>3.77271951</c:v>
                </c:pt>
                <c:pt idx="504">
                  <c:v>3.77236538</c:v>
                </c:pt>
                <c:pt idx="505">
                  <c:v>3.77201019</c:v>
                </c:pt>
                <c:pt idx="506">
                  <c:v>3.77160254</c:v>
                </c:pt>
                <c:pt idx="507">
                  <c:v>3.7711196</c:v>
                </c:pt>
                <c:pt idx="508">
                  <c:v>3.77074005</c:v>
                </c:pt>
                <c:pt idx="509">
                  <c:v>3.77036448</c:v>
                </c:pt>
                <c:pt idx="510">
                  <c:v>3.77002996</c:v>
                </c:pt>
                <c:pt idx="511">
                  <c:v>3.76961065</c:v>
                </c:pt>
                <c:pt idx="512">
                  <c:v>3.76931469</c:v>
                </c:pt>
                <c:pt idx="513">
                  <c:v>3.76887522</c:v>
                </c:pt>
                <c:pt idx="514">
                  <c:v>3.76847732</c:v>
                </c:pt>
                <c:pt idx="515">
                  <c:v>3.76815932</c:v>
                </c:pt>
                <c:pt idx="516">
                  <c:v>3.76770219</c:v>
                </c:pt>
                <c:pt idx="517">
                  <c:v>3.76736681</c:v>
                </c:pt>
                <c:pt idx="518">
                  <c:v>3.76703222</c:v>
                </c:pt>
                <c:pt idx="519">
                  <c:v>3.76665074</c:v>
                </c:pt>
                <c:pt idx="520">
                  <c:v>3.76635529</c:v>
                </c:pt>
                <c:pt idx="521">
                  <c:v>3.76571742</c:v>
                </c:pt>
                <c:pt idx="522">
                  <c:v>3.76540773</c:v>
                </c:pt>
                <c:pt idx="523">
                  <c:v>3.76504114</c:v>
                </c:pt>
                <c:pt idx="524">
                  <c:v>3.76467651</c:v>
                </c:pt>
                <c:pt idx="525">
                  <c:v>3.76433279</c:v>
                </c:pt>
                <c:pt idx="526">
                  <c:v>3.76406615</c:v>
                </c:pt>
                <c:pt idx="527">
                  <c:v>3.76364607</c:v>
                </c:pt>
                <c:pt idx="528">
                  <c:v>3.76351606</c:v>
                </c:pt>
                <c:pt idx="529">
                  <c:v>3.76291871</c:v>
                </c:pt>
                <c:pt idx="530">
                  <c:v>3.76257491</c:v>
                </c:pt>
                <c:pt idx="531">
                  <c:v>3.76239653</c:v>
                </c:pt>
                <c:pt idx="532">
                  <c:v>3.76182428</c:v>
                </c:pt>
                <c:pt idx="533">
                  <c:v>3.76152539</c:v>
                </c:pt>
                <c:pt idx="534">
                  <c:v>3.76109144</c:v>
                </c:pt>
                <c:pt idx="535">
                  <c:v>3.7607315</c:v>
                </c:pt>
                <c:pt idx="536">
                  <c:v>3.76035885</c:v>
                </c:pt>
                <c:pt idx="537">
                  <c:v>3.76007085</c:v>
                </c:pt>
                <c:pt idx="538">
                  <c:v>3.75992824</c:v>
                </c:pt>
                <c:pt idx="539">
                  <c:v>3.7594553</c:v>
                </c:pt>
                <c:pt idx="540">
                  <c:v>3.75904462</c:v>
                </c:pt>
                <c:pt idx="541">
                  <c:v>3.75871394</c:v>
                </c:pt>
                <c:pt idx="542">
                  <c:v>3.75835091</c:v>
                </c:pt>
                <c:pt idx="543">
                  <c:v>3.7579619</c:v>
                </c:pt>
                <c:pt idx="544">
                  <c:v>3.75764624</c:v>
                </c:pt>
                <c:pt idx="545">
                  <c:v>3.75726709</c:v>
                </c:pt>
                <c:pt idx="546">
                  <c:v>3.75701753</c:v>
                </c:pt>
                <c:pt idx="547">
                  <c:v>3.75675761</c:v>
                </c:pt>
                <c:pt idx="548">
                  <c:v>3.75633725</c:v>
                </c:pt>
                <c:pt idx="549">
                  <c:v>3.75596384</c:v>
                </c:pt>
                <c:pt idx="550">
                  <c:v>3.75559224</c:v>
                </c:pt>
                <c:pt idx="551">
                  <c:v>3.7550134</c:v>
                </c:pt>
                <c:pt idx="552">
                  <c:v>3.75487942</c:v>
                </c:pt>
                <c:pt idx="553">
                  <c:v>3.75459688</c:v>
                </c:pt>
                <c:pt idx="554">
                  <c:v>3.75427205</c:v>
                </c:pt>
                <c:pt idx="555">
                  <c:v>3.75392416</c:v>
                </c:pt>
                <c:pt idx="556">
                  <c:v>3.75356066</c:v>
                </c:pt>
                <c:pt idx="557">
                  <c:v>3.75318885</c:v>
                </c:pt>
                <c:pt idx="558">
                  <c:v>3.75276573</c:v>
                </c:pt>
                <c:pt idx="559">
                  <c:v>3.75248493</c:v>
                </c:pt>
                <c:pt idx="560">
                  <c:v>3.75218412</c:v>
                </c:pt>
                <c:pt idx="561">
                  <c:v>3.75182478</c:v>
                </c:pt>
                <c:pt idx="562">
                  <c:v>3.75152827</c:v>
                </c:pt>
                <c:pt idx="563">
                  <c:v>3.75120061</c:v>
                </c:pt>
                <c:pt idx="564">
                  <c:v>3.75087172</c:v>
                </c:pt>
                <c:pt idx="565">
                  <c:v>3.75045594</c:v>
                </c:pt>
                <c:pt idx="566">
                  <c:v>3.75010843</c:v>
                </c:pt>
                <c:pt idx="567">
                  <c:v>3.7498639</c:v>
                </c:pt>
                <c:pt idx="568">
                  <c:v>3.74979939</c:v>
                </c:pt>
                <c:pt idx="569">
                  <c:v>3.7494204</c:v>
                </c:pt>
                <c:pt idx="570">
                  <c:v>3.74898669</c:v>
                </c:pt>
                <c:pt idx="571">
                  <c:v>3.74851665</c:v>
                </c:pt>
                <c:pt idx="572">
                  <c:v>3.74833556</c:v>
                </c:pt>
                <c:pt idx="573">
                  <c:v>3.74804339</c:v>
                </c:pt>
                <c:pt idx="574">
                  <c:v>3.74768136</c:v>
                </c:pt>
                <c:pt idx="575">
                  <c:v>3.74738481</c:v>
                </c:pt>
                <c:pt idx="576">
                  <c:v>3.74706589</c:v>
                </c:pt>
                <c:pt idx="577">
                  <c:v>3.7466937</c:v>
                </c:pt>
                <c:pt idx="578">
                  <c:v>3.74631079</c:v>
                </c:pt>
                <c:pt idx="579">
                  <c:v>3.7459268</c:v>
                </c:pt>
                <c:pt idx="580">
                  <c:v>3.74555951</c:v>
                </c:pt>
                <c:pt idx="581">
                  <c:v>3.74547644</c:v>
                </c:pt>
                <c:pt idx="582">
                  <c:v>3.7450153</c:v>
                </c:pt>
                <c:pt idx="583">
                  <c:v>3.74453548</c:v>
                </c:pt>
                <c:pt idx="584">
                  <c:v>3.74450258</c:v>
                </c:pt>
                <c:pt idx="585">
                  <c:v>3.74391623</c:v>
                </c:pt>
                <c:pt idx="586">
                  <c:v>3.74373341</c:v>
                </c:pt>
                <c:pt idx="587">
                  <c:v>3.74341346</c:v>
                </c:pt>
                <c:pt idx="588">
                  <c:v>3.74309577</c:v>
                </c:pt>
                <c:pt idx="589">
                  <c:v>3.74268742</c:v>
                </c:pt>
                <c:pt idx="590">
                  <c:v>3.74248865</c:v>
                </c:pt>
                <c:pt idx="591">
                  <c:v>3.7421575</c:v>
                </c:pt>
                <c:pt idx="592">
                  <c:v>3.74185974</c:v>
                </c:pt>
                <c:pt idx="593">
                  <c:v>3.74154421</c:v>
                </c:pt>
                <c:pt idx="594">
                  <c:v>3.74130263</c:v>
                </c:pt>
                <c:pt idx="595">
                  <c:v>3.7408448</c:v>
                </c:pt>
                <c:pt idx="596">
                  <c:v>3.74049933</c:v>
                </c:pt>
                <c:pt idx="597">
                  <c:v>3.73999112</c:v>
                </c:pt>
                <c:pt idx="598">
                  <c:v>3.73990779</c:v>
                </c:pt>
                <c:pt idx="599">
                  <c:v>3.73965067</c:v>
                </c:pt>
                <c:pt idx="600">
                  <c:v>3.73932639</c:v>
                </c:pt>
                <c:pt idx="601">
                  <c:v>3.73896118</c:v>
                </c:pt>
                <c:pt idx="602">
                  <c:v>3.73864609</c:v>
                </c:pt>
                <c:pt idx="603">
                  <c:v>3.73852215</c:v>
                </c:pt>
                <c:pt idx="604">
                  <c:v>3.73805101</c:v>
                </c:pt>
                <c:pt idx="605">
                  <c:v>3.73768241</c:v>
                </c:pt>
                <c:pt idx="606">
                  <c:v>3.73741148</c:v>
                </c:pt>
                <c:pt idx="607">
                  <c:v>3.73700671</c:v>
                </c:pt>
                <c:pt idx="608">
                  <c:v>3.73677739</c:v>
                </c:pt>
                <c:pt idx="609">
                  <c:v>3.73641748</c:v>
                </c:pt>
                <c:pt idx="610">
                  <c:v>3.73609224</c:v>
                </c:pt>
                <c:pt idx="611">
                  <c:v>3.73564335</c:v>
                </c:pt>
                <c:pt idx="612">
                  <c:v>3.73535009</c:v>
                </c:pt>
                <c:pt idx="613">
                  <c:v>3.73504265</c:v>
                </c:pt>
                <c:pt idx="614">
                  <c:v>3.73469349</c:v>
                </c:pt>
                <c:pt idx="615">
                  <c:v>3.73446702</c:v>
                </c:pt>
                <c:pt idx="616">
                  <c:v>3.7341275</c:v>
                </c:pt>
                <c:pt idx="617">
                  <c:v>3.73382488</c:v>
                </c:pt>
                <c:pt idx="618">
                  <c:v>3.73355195</c:v>
                </c:pt>
                <c:pt idx="619">
                  <c:v>3.73321882</c:v>
                </c:pt>
                <c:pt idx="620">
                  <c:v>3.73284053</c:v>
                </c:pt>
                <c:pt idx="621">
                  <c:v>3.73247629</c:v>
                </c:pt>
                <c:pt idx="622">
                  <c:v>3.73196102</c:v>
                </c:pt>
                <c:pt idx="623">
                  <c:v>3.73194566</c:v>
                </c:pt>
                <c:pt idx="624">
                  <c:v>3.73184042</c:v>
                </c:pt>
                <c:pt idx="625">
                  <c:v>3.73133078</c:v>
                </c:pt>
                <c:pt idx="626">
                  <c:v>3.73094209</c:v>
                </c:pt>
                <c:pt idx="627">
                  <c:v>3.73061204</c:v>
                </c:pt>
                <c:pt idx="628">
                  <c:v>3.73026433</c:v>
                </c:pt>
                <c:pt idx="629">
                  <c:v>3.72996771</c:v>
                </c:pt>
                <c:pt idx="630">
                  <c:v>3.72953895</c:v>
                </c:pt>
                <c:pt idx="631">
                  <c:v>3.72935969</c:v>
                </c:pt>
                <c:pt idx="632">
                  <c:v>3.72896918</c:v>
                </c:pt>
                <c:pt idx="633">
                  <c:v>3.7286441</c:v>
                </c:pt>
                <c:pt idx="634">
                  <c:v>3.72837241</c:v>
                </c:pt>
                <c:pt idx="635">
                  <c:v>3.72802801</c:v>
                </c:pt>
                <c:pt idx="636">
                  <c:v>3.72776104</c:v>
                </c:pt>
                <c:pt idx="637">
                  <c:v>3.72759613</c:v>
                </c:pt>
                <c:pt idx="638">
                  <c:v>3.72700392</c:v>
                </c:pt>
                <c:pt idx="639">
                  <c:v>3.72664473</c:v>
                </c:pt>
                <c:pt idx="640">
                  <c:v>3.72620072</c:v>
                </c:pt>
                <c:pt idx="641">
                  <c:v>3.72579937</c:v>
                </c:pt>
                <c:pt idx="642">
                  <c:v>3.72541472</c:v>
                </c:pt>
                <c:pt idx="643">
                  <c:v>3.72512387</c:v>
                </c:pt>
                <c:pt idx="644">
                  <c:v>3.72481218</c:v>
                </c:pt>
                <c:pt idx="645">
                  <c:v>3.72449095</c:v>
                </c:pt>
                <c:pt idx="646">
                  <c:v>3.72415542</c:v>
                </c:pt>
                <c:pt idx="647">
                  <c:v>3.72382913</c:v>
                </c:pt>
                <c:pt idx="648">
                  <c:v>3.72348642</c:v>
                </c:pt>
                <c:pt idx="649">
                  <c:v>3.72317041</c:v>
                </c:pt>
                <c:pt idx="650">
                  <c:v>3.72281723</c:v>
                </c:pt>
                <c:pt idx="651">
                  <c:v>3.72248614</c:v>
                </c:pt>
                <c:pt idx="652">
                  <c:v>3.72213021</c:v>
                </c:pt>
                <c:pt idx="653">
                  <c:v>3.72178945</c:v>
                </c:pt>
                <c:pt idx="654">
                  <c:v>3.72142486</c:v>
                </c:pt>
                <c:pt idx="655">
                  <c:v>3.72118776</c:v>
                </c:pt>
                <c:pt idx="656">
                  <c:v>3.72086805</c:v>
                </c:pt>
                <c:pt idx="657">
                  <c:v>3.72028168</c:v>
                </c:pt>
                <c:pt idx="658">
                  <c:v>3.72007797</c:v>
                </c:pt>
                <c:pt idx="659">
                  <c:v>3.71970291</c:v>
                </c:pt>
                <c:pt idx="660">
                  <c:v>3.71933925</c:v>
                </c:pt>
                <c:pt idx="661">
                  <c:v>3.71909737</c:v>
                </c:pt>
                <c:pt idx="662">
                  <c:v>3.71884792</c:v>
                </c:pt>
                <c:pt idx="663">
                  <c:v>3.71844747</c:v>
                </c:pt>
                <c:pt idx="664">
                  <c:v>3.71809465</c:v>
                </c:pt>
                <c:pt idx="665">
                  <c:v>3.71771599</c:v>
                </c:pt>
                <c:pt idx="666">
                  <c:v>3.71733246</c:v>
                </c:pt>
                <c:pt idx="667">
                  <c:v>3.71698754</c:v>
                </c:pt>
                <c:pt idx="668">
                  <c:v>3.71662272</c:v>
                </c:pt>
                <c:pt idx="669">
                  <c:v>3.71618267</c:v>
                </c:pt>
                <c:pt idx="670">
                  <c:v>3.71599526</c:v>
                </c:pt>
                <c:pt idx="671">
                  <c:v>3.71563805</c:v>
                </c:pt>
                <c:pt idx="672">
                  <c:v>3.71536748</c:v>
                </c:pt>
                <c:pt idx="673">
                  <c:v>3.71500571</c:v>
                </c:pt>
                <c:pt idx="674">
                  <c:v>3.71457189</c:v>
                </c:pt>
                <c:pt idx="675">
                  <c:v>3.7141026</c:v>
                </c:pt>
                <c:pt idx="676">
                  <c:v>3.71384844</c:v>
                </c:pt>
                <c:pt idx="677">
                  <c:v>3.71357466</c:v>
                </c:pt>
                <c:pt idx="678">
                  <c:v>3.71321157</c:v>
                </c:pt>
                <c:pt idx="679">
                  <c:v>3.71259009</c:v>
                </c:pt>
                <c:pt idx="680">
                  <c:v>3.71237373</c:v>
                </c:pt>
                <c:pt idx="681">
                  <c:v>3.71186954</c:v>
                </c:pt>
                <c:pt idx="682">
                  <c:v>3.71152919</c:v>
                </c:pt>
                <c:pt idx="683">
                  <c:v>3.71113245</c:v>
                </c:pt>
                <c:pt idx="684">
                  <c:v>3.71074277</c:v>
                </c:pt>
                <c:pt idx="685">
                  <c:v>3.71042514</c:v>
                </c:pt>
                <c:pt idx="686">
                  <c:v>3.71008304</c:v>
                </c:pt>
                <c:pt idx="687">
                  <c:v>3.70976194</c:v>
                </c:pt>
                <c:pt idx="688">
                  <c:v>3.70935182</c:v>
                </c:pt>
                <c:pt idx="689">
                  <c:v>3.70901149</c:v>
                </c:pt>
                <c:pt idx="690">
                  <c:v>3.70865641</c:v>
                </c:pt>
                <c:pt idx="691">
                  <c:v>3.70828315</c:v>
                </c:pt>
                <c:pt idx="692">
                  <c:v>3.70774668</c:v>
                </c:pt>
                <c:pt idx="693">
                  <c:v>3.70749567</c:v>
                </c:pt>
                <c:pt idx="694">
                  <c:v>3.70720218</c:v>
                </c:pt>
                <c:pt idx="695">
                  <c:v>3.70685311</c:v>
                </c:pt>
                <c:pt idx="696">
                  <c:v>3.70631461</c:v>
                </c:pt>
                <c:pt idx="697">
                  <c:v>3.70612863</c:v>
                </c:pt>
                <c:pt idx="698">
                  <c:v>3.70575903</c:v>
                </c:pt>
                <c:pt idx="699">
                  <c:v>3.70534884</c:v>
                </c:pt>
                <c:pt idx="700">
                  <c:v>3.70531179</c:v>
                </c:pt>
                <c:pt idx="701">
                  <c:v>3.704773</c:v>
                </c:pt>
                <c:pt idx="702">
                  <c:v>3.70421409</c:v>
                </c:pt>
                <c:pt idx="703">
                  <c:v>3.70397545</c:v>
                </c:pt>
                <c:pt idx="704">
                  <c:v>3.70362143</c:v>
                </c:pt>
                <c:pt idx="705">
                  <c:v>3.70322226</c:v>
                </c:pt>
                <c:pt idx="706">
                  <c:v>3.7027817</c:v>
                </c:pt>
                <c:pt idx="707">
                  <c:v>3.70250478</c:v>
                </c:pt>
                <c:pt idx="708">
                  <c:v>3.70209984</c:v>
                </c:pt>
                <c:pt idx="709">
                  <c:v>3.70170955</c:v>
                </c:pt>
                <c:pt idx="710">
                  <c:v>3.70109303</c:v>
                </c:pt>
                <c:pt idx="711">
                  <c:v>3.7008805</c:v>
                </c:pt>
                <c:pt idx="712">
                  <c:v>3.70033497</c:v>
                </c:pt>
                <c:pt idx="713">
                  <c:v>3.70011067</c:v>
                </c:pt>
                <c:pt idx="714">
                  <c:v>3.6997648</c:v>
                </c:pt>
                <c:pt idx="715">
                  <c:v>3.69926767</c:v>
                </c:pt>
                <c:pt idx="716">
                  <c:v>3.69867857</c:v>
                </c:pt>
                <c:pt idx="717">
                  <c:v>3.69850116</c:v>
                </c:pt>
                <c:pt idx="718">
                  <c:v>3.69824754</c:v>
                </c:pt>
                <c:pt idx="719">
                  <c:v>3.69781346</c:v>
                </c:pt>
                <c:pt idx="720">
                  <c:v>3.69738982</c:v>
                </c:pt>
                <c:pt idx="721">
                  <c:v>3.69675343</c:v>
                </c:pt>
                <c:pt idx="722">
                  <c:v>3.69660269</c:v>
                </c:pt>
                <c:pt idx="723">
                  <c:v>3.69622155</c:v>
                </c:pt>
                <c:pt idx="724">
                  <c:v>3.69576816</c:v>
                </c:pt>
                <c:pt idx="725">
                  <c:v>3.69531987</c:v>
                </c:pt>
                <c:pt idx="726">
                  <c:v>3.6949569</c:v>
                </c:pt>
                <c:pt idx="727">
                  <c:v>3.69462881</c:v>
                </c:pt>
                <c:pt idx="728">
                  <c:v>3.69413129</c:v>
                </c:pt>
                <c:pt idx="729">
                  <c:v>3.6937295</c:v>
                </c:pt>
                <c:pt idx="730">
                  <c:v>3.69338141</c:v>
                </c:pt>
                <c:pt idx="731">
                  <c:v>3.69302922</c:v>
                </c:pt>
                <c:pt idx="732">
                  <c:v>3.6925648</c:v>
                </c:pt>
                <c:pt idx="733">
                  <c:v>3.69215931</c:v>
                </c:pt>
                <c:pt idx="734">
                  <c:v>3.6917336</c:v>
                </c:pt>
                <c:pt idx="735">
                  <c:v>3.69131584</c:v>
                </c:pt>
                <c:pt idx="736">
                  <c:v>3.69089263</c:v>
                </c:pt>
                <c:pt idx="737">
                  <c:v>3.69045436</c:v>
                </c:pt>
                <c:pt idx="738">
                  <c:v>3.6901104</c:v>
                </c:pt>
                <c:pt idx="739">
                  <c:v>3.6896577</c:v>
                </c:pt>
                <c:pt idx="740">
                  <c:v>3.68916579</c:v>
                </c:pt>
                <c:pt idx="741">
                  <c:v>3.68880066</c:v>
                </c:pt>
                <c:pt idx="742">
                  <c:v>3.68838439</c:v>
                </c:pt>
                <c:pt idx="743">
                  <c:v>3.68807198</c:v>
                </c:pt>
                <c:pt idx="744">
                  <c:v>3.68770817</c:v>
                </c:pt>
                <c:pt idx="745">
                  <c:v>3.68722967</c:v>
                </c:pt>
                <c:pt idx="746">
                  <c:v>3.68680343</c:v>
                </c:pt>
                <c:pt idx="747">
                  <c:v>3.68610731</c:v>
                </c:pt>
                <c:pt idx="748">
                  <c:v>3.68568853</c:v>
                </c:pt>
                <c:pt idx="749">
                  <c:v>3.68542983</c:v>
                </c:pt>
                <c:pt idx="750">
                  <c:v>3.68507905</c:v>
                </c:pt>
                <c:pt idx="751">
                  <c:v>3.68463487</c:v>
                </c:pt>
                <c:pt idx="752">
                  <c:v>3.68423946</c:v>
                </c:pt>
                <c:pt idx="753">
                  <c:v>3.68381063</c:v>
                </c:pt>
                <c:pt idx="754">
                  <c:v>3.68335736</c:v>
                </c:pt>
                <c:pt idx="755">
                  <c:v>3.68299214</c:v>
                </c:pt>
                <c:pt idx="756">
                  <c:v>3.6825692</c:v>
                </c:pt>
                <c:pt idx="757">
                  <c:v>3.68215821</c:v>
                </c:pt>
                <c:pt idx="758">
                  <c:v>3.68174758</c:v>
                </c:pt>
                <c:pt idx="759">
                  <c:v>3.6813236</c:v>
                </c:pt>
                <c:pt idx="760">
                  <c:v>3.68083165</c:v>
                </c:pt>
                <c:pt idx="761">
                  <c:v>3.68033729</c:v>
                </c:pt>
                <c:pt idx="762">
                  <c:v>3.68005992</c:v>
                </c:pt>
                <c:pt idx="763">
                  <c:v>3.6795221</c:v>
                </c:pt>
                <c:pt idx="764">
                  <c:v>3.67912413</c:v>
                </c:pt>
                <c:pt idx="765">
                  <c:v>3.67871854</c:v>
                </c:pt>
                <c:pt idx="766">
                  <c:v>3.67833105</c:v>
                </c:pt>
                <c:pt idx="767">
                  <c:v>3.67790179</c:v>
                </c:pt>
                <c:pt idx="768">
                  <c:v>3.67747722</c:v>
                </c:pt>
                <c:pt idx="769">
                  <c:v>3.67729022</c:v>
                </c:pt>
                <c:pt idx="770">
                  <c:v>3.67664954</c:v>
                </c:pt>
                <c:pt idx="771">
                  <c:v>3.6761444</c:v>
                </c:pt>
                <c:pt idx="772">
                  <c:v>3.67564464</c:v>
                </c:pt>
                <c:pt idx="773">
                  <c:v>3.6752227</c:v>
                </c:pt>
                <c:pt idx="774">
                  <c:v>3.67483951</c:v>
                </c:pt>
                <c:pt idx="775">
                  <c:v>3.67412816</c:v>
                </c:pt>
                <c:pt idx="776">
                  <c:v>3.67392664</c:v>
                </c:pt>
                <c:pt idx="777">
                  <c:v>3.67349468</c:v>
                </c:pt>
                <c:pt idx="778">
                  <c:v>3.67314288</c:v>
                </c:pt>
                <c:pt idx="779">
                  <c:v>3.67268711</c:v>
                </c:pt>
                <c:pt idx="780">
                  <c:v>3.67219629</c:v>
                </c:pt>
                <c:pt idx="781">
                  <c:v>3.67182795</c:v>
                </c:pt>
                <c:pt idx="782">
                  <c:v>3.67131828</c:v>
                </c:pt>
                <c:pt idx="783">
                  <c:v>3.67087701</c:v>
                </c:pt>
                <c:pt idx="784">
                  <c:v>3.6704258</c:v>
                </c:pt>
                <c:pt idx="785">
                  <c:v>3.66999138</c:v>
                </c:pt>
                <c:pt idx="786">
                  <c:v>3.66953251</c:v>
                </c:pt>
                <c:pt idx="787">
                  <c:v>3.66903757</c:v>
                </c:pt>
                <c:pt idx="788">
                  <c:v>3.6685612</c:v>
                </c:pt>
                <c:pt idx="789">
                  <c:v>3.66818887</c:v>
                </c:pt>
                <c:pt idx="790">
                  <c:v>3.66773532</c:v>
                </c:pt>
                <c:pt idx="791">
                  <c:v>3.66726403</c:v>
                </c:pt>
                <c:pt idx="792">
                  <c:v>3.66686337</c:v>
                </c:pt>
                <c:pt idx="793">
                  <c:v>3.66637689</c:v>
                </c:pt>
                <c:pt idx="794">
                  <c:v>3.66591978</c:v>
                </c:pt>
                <c:pt idx="795">
                  <c:v>3.66540571</c:v>
                </c:pt>
                <c:pt idx="796">
                  <c:v>3.66499782</c:v>
                </c:pt>
                <c:pt idx="797">
                  <c:v>3.66459444</c:v>
                </c:pt>
                <c:pt idx="798">
                  <c:v>3.66415181</c:v>
                </c:pt>
                <c:pt idx="799">
                  <c:v>3.66376899</c:v>
                </c:pt>
                <c:pt idx="800">
                  <c:v>3.66325949</c:v>
                </c:pt>
                <c:pt idx="801">
                  <c:v>3.6628448</c:v>
                </c:pt>
                <c:pt idx="802">
                  <c:v>3.66242005</c:v>
                </c:pt>
                <c:pt idx="803">
                  <c:v>3.66165781</c:v>
                </c:pt>
                <c:pt idx="804">
                  <c:v>3.66148378</c:v>
                </c:pt>
                <c:pt idx="805">
                  <c:v>3.66100717</c:v>
                </c:pt>
                <c:pt idx="806">
                  <c:v>3.6606082</c:v>
                </c:pt>
                <c:pt idx="807">
                  <c:v>3.66015191</c:v>
                </c:pt>
                <c:pt idx="808">
                  <c:v>3.6596773</c:v>
                </c:pt>
                <c:pt idx="809">
                  <c:v>3.65922923</c:v>
                </c:pt>
                <c:pt idx="810">
                  <c:v>3.65882727</c:v>
                </c:pt>
                <c:pt idx="811">
                  <c:v>3.65840189</c:v>
                </c:pt>
                <c:pt idx="812">
                  <c:v>3.65794293</c:v>
                </c:pt>
                <c:pt idx="813">
                  <c:v>3.65736631</c:v>
                </c:pt>
                <c:pt idx="814">
                  <c:v>3.65692787</c:v>
                </c:pt>
                <c:pt idx="815">
                  <c:v>3.65645385</c:v>
                </c:pt>
                <c:pt idx="816">
                  <c:v>3.65600371</c:v>
                </c:pt>
                <c:pt idx="817">
                  <c:v>3.6556003</c:v>
                </c:pt>
                <c:pt idx="818">
                  <c:v>3.65513609</c:v>
                </c:pt>
                <c:pt idx="819">
                  <c:v>3.6546775</c:v>
                </c:pt>
                <c:pt idx="820">
                  <c:v>3.65421692</c:v>
                </c:pt>
                <c:pt idx="821">
                  <c:v>3.65378566</c:v>
                </c:pt>
                <c:pt idx="822">
                  <c:v>3.65331459</c:v>
                </c:pt>
                <c:pt idx="823">
                  <c:v>3.65286836</c:v>
                </c:pt>
                <c:pt idx="824">
                  <c:v>3.65241364</c:v>
                </c:pt>
                <c:pt idx="825">
                  <c:v>3.6519616</c:v>
                </c:pt>
                <c:pt idx="826">
                  <c:v>3.6514769</c:v>
                </c:pt>
                <c:pt idx="827">
                  <c:v>3.65106316</c:v>
                </c:pt>
                <c:pt idx="828">
                  <c:v>3.65051018</c:v>
                </c:pt>
                <c:pt idx="829">
                  <c:v>3.65009363</c:v>
                </c:pt>
                <c:pt idx="830">
                  <c:v>3.64964305</c:v>
                </c:pt>
                <c:pt idx="831">
                  <c:v>3.64913674</c:v>
                </c:pt>
                <c:pt idx="832">
                  <c:v>3.64882238</c:v>
                </c:pt>
                <c:pt idx="833">
                  <c:v>3.64838374</c:v>
                </c:pt>
                <c:pt idx="834">
                  <c:v>3.64786155</c:v>
                </c:pt>
                <c:pt idx="835">
                  <c:v>3.64738456</c:v>
                </c:pt>
                <c:pt idx="836">
                  <c:v>3.64671835</c:v>
                </c:pt>
                <c:pt idx="837">
                  <c:v>3.64623255</c:v>
                </c:pt>
                <c:pt idx="838">
                  <c:v>3.64582021</c:v>
                </c:pt>
                <c:pt idx="839">
                  <c:v>3.64535645</c:v>
                </c:pt>
                <c:pt idx="840">
                  <c:v>3.64492277</c:v>
                </c:pt>
                <c:pt idx="841">
                  <c:v>3.64441585</c:v>
                </c:pt>
                <c:pt idx="842">
                  <c:v>3.6440027</c:v>
                </c:pt>
                <c:pt idx="843">
                  <c:v>3.64358903</c:v>
                </c:pt>
                <c:pt idx="844">
                  <c:v>3.64313211</c:v>
                </c:pt>
                <c:pt idx="845">
                  <c:v>3.64269995</c:v>
                </c:pt>
                <c:pt idx="846">
                  <c:v>3.642229</c:v>
                </c:pt>
                <c:pt idx="847">
                  <c:v>3.64170145</c:v>
                </c:pt>
                <c:pt idx="848">
                  <c:v>3.64127816</c:v>
                </c:pt>
                <c:pt idx="849">
                  <c:v>3.64076277</c:v>
                </c:pt>
                <c:pt idx="850">
                  <c:v>3.64030828</c:v>
                </c:pt>
                <c:pt idx="851">
                  <c:v>3.63988249</c:v>
                </c:pt>
                <c:pt idx="852">
                  <c:v>3.63944641</c:v>
                </c:pt>
                <c:pt idx="853">
                  <c:v>3.63901139</c:v>
                </c:pt>
                <c:pt idx="854">
                  <c:v>3.63857225</c:v>
                </c:pt>
                <c:pt idx="855">
                  <c:v>3.63814142</c:v>
                </c:pt>
                <c:pt idx="856">
                  <c:v>3.63778832</c:v>
                </c:pt>
                <c:pt idx="857">
                  <c:v>3.63734648</c:v>
                </c:pt>
                <c:pt idx="858">
                  <c:v>3.6368463</c:v>
                </c:pt>
                <c:pt idx="859">
                  <c:v>3.63628384</c:v>
                </c:pt>
                <c:pt idx="860">
                  <c:v>3.63592286</c:v>
                </c:pt>
                <c:pt idx="861">
                  <c:v>3.63536148</c:v>
                </c:pt>
                <c:pt idx="862">
                  <c:v>3.63483089</c:v>
                </c:pt>
                <c:pt idx="863">
                  <c:v>3.63440653</c:v>
                </c:pt>
                <c:pt idx="864">
                  <c:v>3.6339222</c:v>
                </c:pt>
                <c:pt idx="865">
                  <c:v>3.63346358</c:v>
                </c:pt>
                <c:pt idx="866">
                  <c:v>3.6330384</c:v>
                </c:pt>
                <c:pt idx="867">
                  <c:v>3.63250771</c:v>
                </c:pt>
                <c:pt idx="868">
                  <c:v>3.63212185</c:v>
                </c:pt>
                <c:pt idx="869">
                  <c:v>3.63161602</c:v>
                </c:pt>
                <c:pt idx="870">
                  <c:v>3.63090427</c:v>
                </c:pt>
                <c:pt idx="871">
                  <c:v>3.63045064</c:v>
                </c:pt>
                <c:pt idx="872">
                  <c:v>3.62996885</c:v>
                </c:pt>
                <c:pt idx="873">
                  <c:v>3.62958446</c:v>
                </c:pt>
                <c:pt idx="874">
                  <c:v>3.62907458</c:v>
                </c:pt>
                <c:pt idx="875">
                  <c:v>3.62851572</c:v>
                </c:pt>
                <c:pt idx="876">
                  <c:v>3.62810854</c:v>
                </c:pt>
                <c:pt idx="877">
                  <c:v>3.62763312</c:v>
                </c:pt>
                <c:pt idx="878">
                  <c:v>3.62716539</c:v>
                </c:pt>
                <c:pt idx="879">
                  <c:v>3.62665315</c:v>
                </c:pt>
                <c:pt idx="880">
                  <c:v>3.62616044</c:v>
                </c:pt>
                <c:pt idx="881">
                  <c:v>3.62573151</c:v>
                </c:pt>
                <c:pt idx="882">
                  <c:v>3.62529172</c:v>
                </c:pt>
                <c:pt idx="883">
                  <c:v>3.62478813</c:v>
                </c:pt>
                <c:pt idx="884">
                  <c:v>3.62430812</c:v>
                </c:pt>
                <c:pt idx="885">
                  <c:v>3.62382964</c:v>
                </c:pt>
                <c:pt idx="886">
                  <c:v>3.62335505</c:v>
                </c:pt>
                <c:pt idx="887">
                  <c:v>3.62294804</c:v>
                </c:pt>
                <c:pt idx="888">
                  <c:v>3.62228229</c:v>
                </c:pt>
                <c:pt idx="889">
                  <c:v>3.62188849</c:v>
                </c:pt>
                <c:pt idx="890">
                  <c:v>3.62143647</c:v>
                </c:pt>
                <c:pt idx="891">
                  <c:v>3.62095603</c:v>
                </c:pt>
                <c:pt idx="892">
                  <c:v>3.6204474</c:v>
                </c:pt>
                <c:pt idx="893">
                  <c:v>3.61988793</c:v>
                </c:pt>
                <c:pt idx="894">
                  <c:v>3.61940728</c:v>
                </c:pt>
                <c:pt idx="895">
                  <c:v>3.6188039</c:v>
                </c:pt>
                <c:pt idx="896">
                  <c:v>3.61837415</c:v>
                </c:pt>
                <c:pt idx="897">
                  <c:v>3.61783817</c:v>
                </c:pt>
                <c:pt idx="898">
                  <c:v>3.61739997</c:v>
                </c:pt>
                <c:pt idx="899">
                  <c:v>3.6168384</c:v>
                </c:pt>
                <c:pt idx="900">
                  <c:v>3.61634317</c:v>
                </c:pt>
                <c:pt idx="901">
                  <c:v>3.615702</c:v>
                </c:pt>
                <c:pt idx="902">
                  <c:v>3.61532573</c:v>
                </c:pt>
                <c:pt idx="903">
                  <c:v>3.614813</c:v>
                </c:pt>
                <c:pt idx="904">
                  <c:v>3.61425568</c:v>
                </c:pt>
                <c:pt idx="905">
                  <c:v>3.61378275</c:v>
                </c:pt>
                <c:pt idx="906">
                  <c:v>3.61336346</c:v>
                </c:pt>
                <c:pt idx="907">
                  <c:v>3.6127407</c:v>
                </c:pt>
                <c:pt idx="908">
                  <c:v>3.61224303</c:v>
                </c:pt>
                <c:pt idx="909">
                  <c:v>3.6115531</c:v>
                </c:pt>
                <c:pt idx="910">
                  <c:v>3.61092627</c:v>
                </c:pt>
                <c:pt idx="911">
                  <c:v>3.61032109</c:v>
                </c:pt>
                <c:pt idx="912">
                  <c:v>3.60979914</c:v>
                </c:pt>
                <c:pt idx="913">
                  <c:v>3.60939779</c:v>
                </c:pt>
                <c:pt idx="914">
                  <c:v>3.60869129</c:v>
                </c:pt>
                <c:pt idx="915">
                  <c:v>3.60813409</c:v>
                </c:pt>
                <c:pt idx="916">
                  <c:v>3.60765206</c:v>
                </c:pt>
                <c:pt idx="917">
                  <c:v>3.60689669</c:v>
                </c:pt>
                <c:pt idx="918">
                  <c:v>3.60640778</c:v>
                </c:pt>
                <c:pt idx="919">
                  <c:v>3.6057126</c:v>
                </c:pt>
                <c:pt idx="920">
                  <c:v>3.60516819</c:v>
                </c:pt>
                <c:pt idx="921">
                  <c:v>3.6045108</c:v>
                </c:pt>
                <c:pt idx="922">
                  <c:v>3.60384065</c:v>
                </c:pt>
                <c:pt idx="923">
                  <c:v>3.60322692</c:v>
                </c:pt>
                <c:pt idx="924">
                  <c:v>3.60257414</c:v>
                </c:pt>
                <c:pt idx="925">
                  <c:v>3.60196143</c:v>
                </c:pt>
                <c:pt idx="926">
                  <c:v>3.60123009</c:v>
                </c:pt>
                <c:pt idx="927">
                  <c:v>3.60058979</c:v>
                </c:pt>
                <c:pt idx="928">
                  <c:v>3.59992993</c:v>
                </c:pt>
                <c:pt idx="929">
                  <c:v>3.59925198</c:v>
                </c:pt>
                <c:pt idx="930">
                  <c:v>3.59861546</c:v>
                </c:pt>
                <c:pt idx="931">
                  <c:v>3.59794526</c:v>
                </c:pt>
                <c:pt idx="932">
                  <c:v>3.59725498</c:v>
                </c:pt>
                <c:pt idx="933">
                  <c:v>3.59656193</c:v>
                </c:pt>
                <c:pt idx="934">
                  <c:v>3.59603941</c:v>
                </c:pt>
                <c:pt idx="935">
                  <c:v>3.59539574</c:v>
                </c:pt>
                <c:pt idx="936">
                  <c:v>3.59469477</c:v>
                </c:pt>
                <c:pt idx="937">
                  <c:v>3.59370427</c:v>
                </c:pt>
                <c:pt idx="938">
                  <c:v>3.59288664</c:v>
                </c:pt>
                <c:pt idx="939">
                  <c:v>3.59202183</c:v>
                </c:pt>
                <c:pt idx="940">
                  <c:v>3.59120626</c:v>
                </c:pt>
                <c:pt idx="941">
                  <c:v>3.59037721</c:v>
                </c:pt>
                <c:pt idx="942">
                  <c:v>3.58944411</c:v>
                </c:pt>
                <c:pt idx="943">
                  <c:v>3.58845238</c:v>
                </c:pt>
                <c:pt idx="944">
                  <c:v>3.58753085</c:v>
                </c:pt>
                <c:pt idx="945">
                  <c:v>3.58662754</c:v>
                </c:pt>
                <c:pt idx="946">
                  <c:v>3.58560497</c:v>
                </c:pt>
                <c:pt idx="947">
                  <c:v>3.58462603</c:v>
                </c:pt>
                <c:pt idx="948">
                  <c:v>3.58376441</c:v>
                </c:pt>
                <c:pt idx="949">
                  <c:v>3.58238003</c:v>
                </c:pt>
                <c:pt idx="950">
                  <c:v>3.58131482</c:v>
                </c:pt>
                <c:pt idx="951">
                  <c:v>3.58026654</c:v>
                </c:pt>
                <c:pt idx="952">
                  <c:v>3.57899681</c:v>
                </c:pt>
                <c:pt idx="953">
                  <c:v>3.57785313</c:v>
                </c:pt>
                <c:pt idx="954">
                  <c:v>3.57668693</c:v>
                </c:pt>
                <c:pt idx="955">
                  <c:v>3.57536527</c:v>
                </c:pt>
                <c:pt idx="956">
                  <c:v>3.5740837</c:v>
                </c:pt>
                <c:pt idx="957">
                  <c:v>3.57263863</c:v>
                </c:pt>
                <c:pt idx="958">
                  <c:v>3.57132722</c:v>
                </c:pt>
                <c:pt idx="959">
                  <c:v>3.56990634</c:v>
                </c:pt>
                <c:pt idx="960">
                  <c:v>3.56810142</c:v>
                </c:pt>
                <c:pt idx="961">
                  <c:v>3.56658064</c:v>
                </c:pt>
                <c:pt idx="962">
                  <c:v>3.56472597</c:v>
                </c:pt>
                <c:pt idx="963">
                  <c:v>3.56296288</c:v>
                </c:pt>
                <c:pt idx="964">
                  <c:v>3.56099571</c:v>
                </c:pt>
                <c:pt idx="965">
                  <c:v>3.55870056</c:v>
                </c:pt>
                <c:pt idx="966">
                  <c:v>3.55660188</c:v>
                </c:pt>
                <c:pt idx="967">
                  <c:v>3.55400288</c:v>
                </c:pt>
                <c:pt idx="968">
                  <c:v>3.551474</c:v>
                </c:pt>
                <c:pt idx="969">
                  <c:v>3.54861927</c:v>
                </c:pt>
                <c:pt idx="970">
                  <c:v>3.54522941</c:v>
                </c:pt>
                <c:pt idx="971">
                  <c:v>3.54155478</c:v>
                </c:pt>
                <c:pt idx="972">
                  <c:v>3.53772119</c:v>
                </c:pt>
                <c:pt idx="973">
                  <c:v>3.53314782</c:v>
                </c:pt>
                <c:pt idx="974">
                  <c:v>3.52806134</c:v>
                </c:pt>
                <c:pt idx="975">
                  <c:v>3.52244612</c:v>
                </c:pt>
                <c:pt idx="976">
                  <c:v>3.51604812</c:v>
                </c:pt>
                <c:pt idx="977">
                  <c:v>3.5091514</c:v>
                </c:pt>
                <c:pt idx="978">
                  <c:v>3.50148492</c:v>
                </c:pt>
                <c:pt idx="979">
                  <c:v>3.49279675</c:v>
                </c:pt>
                <c:pt idx="980">
                  <c:v>3.48307424</c:v>
                </c:pt>
                <c:pt idx="981">
                  <c:v>3.47229559</c:v>
                </c:pt>
                <c:pt idx="982">
                  <c:v>3.46036888</c:v>
                </c:pt>
                <c:pt idx="983">
                  <c:v>3.44699436</c:v>
                </c:pt>
                <c:pt idx="984">
                  <c:v>3.43271526</c:v>
                </c:pt>
                <c:pt idx="985">
                  <c:v>3.41711166</c:v>
                </c:pt>
                <c:pt idx="986">
                  <c:v>3.39987406</c:v>
                </c:pt>
                <c:pt idx="987">
                  <c:v>3.38151362</c:v>
                </c:pt>
                <c:pt idx="988">
                  <c:v>3.36147053</c:v>
                </c:pt>
                <c:pt idx="989">
                  <c:v>3.34034839</c:v>
                </c:pt>
                <c:pt idx="990">
                  <c:v>3.31763074</c:v>
                </c:pt>
                <c:pt idx="991">
                  <c:v>3.29449452</c:v>
                </c:pt>
                <c:pt idx="992">
                  <c:v>3.26936073</c:v>
                </c:pt>
                <c:pt idx="993">
                  <c:v>3.24233379</c:v>
                </c:pt>
                <c:pt idx="994">
                  <c:v>3.2130438</c:v>
                </c:pt>
                <c:pt idx="995">
                  <c:v>3.18192721</c:v>
                </c:pt>
                <c:pt idx="996">
                  <c:v>3.14817817</c:v>
                </c:pt>
                <c:pt idx="997">
                  <c:v>3.11118748</c:v>
                </c:pt>
                <c:pt idx="998">
                  <c:v>3.05871246</c:v>
                </c:pt>
                <c:pt idx="999">
                  <c:v>2.59482285</c:v>
                </c:pt>
                <c:pt idx="1000">
                  <c:v>2.05244563</c:v>
                </c:pt>
              </c:numCache>
            </c:numRef>
          </c:yVal>
          <c:smooth val="0"/>
        </c:ser>
        <c:ser>
          <c:idx val="1"/>
          <c:order val="1"/>
          <c:tx>
            <c:v>U_neg</c:v>
          </c:tx>
          <c:spPr>
            <a:ln w="19050">
              <a:noFill/>
            </a:ln>
          </c:spPr>
          <c:xVal>
            <c:numRef>
              <c:f>'U_p U_n(Extrapolated)'!$B$9:$B$109</c:f>
              <c:numCache>
                <c:formatCode>General</c:formatCode>
                <c:ptCount val="101"/>
                <c:pt idx="0">
                  <c:v>0.035156842</c:v>
                </c:pt>
                <c:pt idx="1">
                  <c:v>0.044805274</c:v>
                </c:pt>
                <c:pt idx="2">
                  <c:v>0.054453705</c:v>
                </c:pt>
                <c:pt idx="3">
                  <c:v>0.064102137</c:v>
                </c:pt>
                <c:pt idx="4">
                  <c:v>0.073750568</c:v>
                </c:pt>
                <c:pt idx="5">
                  <c:v>0.083399</c:v>
                </c:pt>
                <c:pt idx="6">
                  <c:v>0.093047432</c:v>
                </c:pt>
                <c:pt idx="7">
                  <c:v>0.102695863</c:v>
                </c:pt>
                <c:pt idx="8">
                  <c:v>0.112344295</c:v>
                </c:pt>
                <c:pt idx="9">
                  <c:v>0.121992726</c:v>
                </c:pt>
                <c:pt idx="10">
                  <c:v>0.131641158</c:v>
                </c:pt>
                <c:pt idx="11">
                  <c:v>0.141289589</c:v>
                </c:pt>
                <c:pt idx="12">
                  <c:v>0.150938021</c:v>
                </c:pt>
                <c:pt idx="13">
                  <c:v>0.160586453</c:v>
                </c:pt>
                <c:pt idx="14">
                  <c:v>0.170234884</c:v>
                </c:pt>
                <c:pt idx="15">
                  <c:v>0.179883316</c:v>
                </c:pt>
                <c:pt idx="16">
                  <c:v>0.189531747</c:v>
                </c:pt>
                <c:pt idx="17">
                  <c:v>0.199180179</c:v>
                </c:pt>
                <c:pt idx="18">
                  <c:v>0.208828611</c:v>
                </c:pt>
                <c:pt idx="19">
                  <c:v>0.218477042</c:v>
                </c:pt>
                <c:pt idx="20">
                  <c:v>0.228125474</c:v>
                </c:pt>
                <c:pt idx="21">
                  <c:v>0.237773905</c:v>
                </c:pt>
                <c:pt idx="22">
                  <c:v>0.247422337</c:v>
                </c:pt>
                <c:pt idx="23">
                  <c:v>0.257070768</c:v>
                </c:pt>
                <c:pt idx="24">
                  <c:v>0.2667192</c:v>
                </c:pt>
                <c:pt idx="25">
                  <c:v>0.276367632</c:v>
                </c:pt>
                <c:pt idx="26">
                  <c:v>0.286016063</c:v>
                </c:pt>
                <c:pt idx="27">
                  <c:v>0.295664495</c:v>
                </c:pt>
                <c:pt idx="28">
                  <c:v>0.305312926</c:v>
                </c:pt>
                <c:pt idx="29">
                  <c:v>0.314961358</c:v>
                </c:pt>
                <c:pt idx="30">
                  <c:v>0.324609789</c:v>
                </c:pt>
                <c:pt idx="31">
                  <c:v>0.334258221</c:v>
                </c:pt>
                <c:pt idx="32">
                  <c:v>0.343906653</c:v>
                </c:pt>
                <c:pt idx="33">
                  <c:v>0.353555084</c:v>
                </c:pt>
                <c:pt idx="34">
                  <c:v>0.363203516</c:v>
                </c:pt>
                <c:pt idx="35">
                  <c:v>0.372851947</c:v>
                </c:pt>
                <c:pt idx="36">
                  <c:v>0.382500379</c:v>
                </c:pt>
                <c:pt idx="37">
                  <c:v>0.392148811</c:v>
                </c:pt>
                <c:pt idx="38">
                  <c:v>0.401797242</c:v>
                </c:pt>
                <c:pt idx="39">
                  <c:v>0.411445674</c:v>
                </c:pt>
                <c:pt idx="40">
                  <c:v>0.421094105</c:v>
                </c:pt>
                <c:pt idx="41">
                  <c:v>0.430742537</c:v>
                </c:pt>
                <c:pt idx="42">
                  <c:v>0.440390968</c:v>
                </c:pt>
                <c:pt idx="43">
                  <c:v>0.4500394</c:v>
                </c:pt>
                <c:pt idx="44">
                  <c:v>0.459687832</c:v>
                </c:pt>
                <c:pt idx="45">
                  <c:v>0.469336263</c:v>
                </c:pt>
                <c:pt idx="46">
                  <c:v>0.478984695</c:v>
                </c:pt>
                <c:pt idx="47">
                  <c:v>0.488633126</c:v>
                </c:pt>
                <c:pt idx="48">
                  <c:v>0.498281558</c:v>
                </c:pt>
                <c:pt idx="49">
                  <c:v>0.507929989</c:v>
                </c:pt>
                <c:pt idx="50">
                  <c:v>0.517578421</c:v>
                </c:pt>
                <c:pt idx="51">
                  <c:v>0.527226853</c:v>
                </c:pt>
                <c:pt idx="52">
                  <c:v>0.536875284</c:v>
                </c:pt>
                <c:pt idx="53">
                  <c:v>0.546523716</c:v>
                </c:pt>
                <c:pt idx="54">
                  <c:v>0.556172147</c:v>
                </c:pt>
                <c:pt idx="55">
                  <c:v>0.565820579</c:v>
                </c:pt>
                <c:pt idx="56">
                  <c:v>0.575469011</c:v>
                </c:pt>
                <c:pt idx="57">
                  <c:v>0.585117442</c:v>
                </c:pt>
                <c:pt idx="58">
                  <c:v>0.594765874</c:v>
                </c:pt>
                <c:pt idx="59">
                  <c:v>0.604414305</c:v>
                </c:pt>
                <c:pt idx="60">
                  <c:v>0.614062737</c:v>
                </c:pt>
                <c:pt idx="61">
                  <c:v>0.623711168</c:v>
                </c:pt>
                <c:pt idx="62">
                  <c:v>0.6333596</c:v>
                </c:pt>
                <c:pt idx="63">
                  <c:v>0.643008032</c:v>
                </c:pt>
                <c:pt idx="64">
                  <c:v>0.652656463</c:v>
                </c:pt>
                <c:pt idx="65">
                  <c:v>0.662304895</c:v>
                </c:pt>
                <c:pt idx="66">
                  <c:v>0.671953326</c:v>
                </c:pt>
                <c:pt idx="67">
                  <c:v>0.681601758</c:v>
                </c:pt>
                <c:pt idx="68">
                  <c:v>0.691250189</c:v>
                </c:pt>
                <c:pt idx="69">
                  <c:v>0.700898621</c:v>
                </c:pt>
                <c:pt idx="70">
                  <c:v>0.710547053</c:v>
                </c:pt>
                <c:pt idx="71">
                  <c:v>0.720195484</c:v>
                </c:pt>
                <c:pt idx="72">
                  <c:v>0.729843916</c:v>
                </c:pt>
                <c:pt idx="73">
                  <c:v>0.739492347</c:v>
                </c:pt>
                <c:pt idx="74">
                  <c:v>0.749140779</c:v>
                </c:pt>
                <c:pt idx="75">
                  <c:v>0.758789211</c:v>
                </c:pt>
                <c:pt idx="76">
                  <c:v>0.768437642</c:v>
                </c:pt>
                <c:pt idx="77">
                  <c:v>0.778086074</c:v>
                </c:pt>
                <c:pt idx="78">
                  <c:v>0.787734505</c:v>
                </c:pt>
                <c:pt idx="79">
                  <c:v>0.797382937</c:v>
                </c:pt>
                <c:pt idx="80">
                  <c:v>0.807031368</c:v>
                </c:pt>
                <c:pt idx="81">
                  <c:v>0.8166798</c:v>
                </c:pt>
                <c:pt idx="82">
                  <c:v>0.826328232</c:v>
                </c:pt>
                <c:pt idx="83">
                  <c:v>0.835976663</c:v>
                </c:pt>
                <c:pt idx="84">
                  <c:v>0.845625095</c:v>
                </c:pt>
                <c:pt idx="85">
                  <c:v>0.855273526</c:v>
                </c:pt>
                <c:pt idx="86">
                  <c:v>0.864921958</c:v>
                </c:pt>
                <c:pt idx="87">
                  <c:v>0.874570389</c:v>
                </c:pt>
                <c:pt idx="88">
                  <c:v>0.884218821</c:v>
                </c:pt>
                <c:pt idx="89">
                  <c:v>0.893867253</c:v>
                </c:pt>
                <c:pt idx="90">
                  <c:v>0.903515684</c:v>
                </c:pt>
                <c:pt idx="91">
                  <c:v>0.913164116</c:v>
                </c:pt>
                <c:pt idx="92">
                  <c:v>0.922812547</c:v>
                </c:pt>
                <c:pt idx="93">
                  <c:v>0.932460979</c:v>
                </c:pt>
                <c:pt idx="94">
                  <c:v>0.942109411</c:v>
                </c:pt>
                <c:pt idx="95">
                  <c:v>0.951757842</c:v>
                </c:pt>
                <c:pt idx="96">
                  <c:v>0.961406274</c:v>
                </c:pt>
                <c:pt idx="97">
                  <c:v>0.971054705</c:v>
                </c:pt>
                <c:pt idx="98">
                  <c:v>0.980703137</c:v>
                </c:pt>
                <c:pt idx="99">
                  <c:v>0.990351568</c:v>
                </c:pt>
                <c:pt idx="100">
                  <c:v>1.0</c:v>
                </c:pt>
              </c:numCache>
            </c:numRef>
          </c:xVal>
          <c:yVal>
            <c:numRef>
              <c:f>'U_p U_n(Extrapolated)'!$C$9:$C$109</c:f>
              <c:numCache>
                <c:formatCode>General</c:formatCode>
                <c:ptCount val="101"/>
                <c:pt idx="0">
                  <c:v>0.9855</c:v>
                </c:pt>
                <c:pt idx="1">
                  <c:v>0.57041</c:v>
                </c:pt>
                <c:pt idx="2">
                  <c:v>0.41746</c:v>
                </c:pt>
                <c:pt idx="3">
                  <c:v>0.33144</c:v>
                </c:pt>
                <c:pt idx="4">
                  <c:v>0.2737</c:v>
                </c:pt>
                <c:pt idx="5">
                  <c:v>0.24094</c:v>
                </c:pt>
                <c:pt idx="6">
                  <c:v>0.2225</c:v>
                </c:pt>
                <c:pt idx="7">
                  <c:v>0.2178</c:v>
                </c:pt>
                <c:pt idx="8">
                  <c:v>0.21561</c:v>
                </c:pt>
                <c:pt idx="9">
                  <c:v>0.21376</c:v>
                </c:pt>
                <c:pt idx="10">
                  <c:v>0.21128</c:v>
                </c:pt>
                <c:pt idx="11">
                  <c:v>0.20798</c:v>
                </c:pt>
                <c:pt idx="12">
                  <c:v>0.20375</c:v>
                </c:pt>
                <c:pt idx="13">
                  <c:v>0.19842</c:v>
                </c:pt>
                <c:pt idx="14">
                  <c:v>0.18953</c:v>
                </c:pt>
                <c:pt idx="15">
                  <c:v>0.18001</c:v>
                </c:pt>
                <c:pt idx="16">
                  <c:v>0.17134</c:v>
                </c:pt>
                <c:pt idx="17">
                  <c:v>0.16365</c:v>
                </c:pt>
                <c:pt idx="18">
                  <c:v>0.15725</c:v>
                </c:pt>
                <c:pt idx="19">
                  <c:v>0.15083</c:v>
                </c:pt>
                <c:pt idx="20">
                  <c:v>0.14619</c:v>
                </c:pt>
                <c:pt idx="21">
                  <c:v>0.14318</c:v>
                </c:pt>
                <c:pt idx="22">
                  <c:v>0.14025</c:v>
                </c:pt>
                <c:pt idx="23">
                  <c:v>0.13774</c:v>
                </c:pt>
                <c:pt idx="24">
                  <c:v>0.13584</c:v>
                </c:pt>
                <c:pt idx="25">
                  <c:v>0.13469</c:v>
                </c:pt>
                <c:pt idx="26">
                  <c:v>0.13317</c:v>
                </c:pt>
                <c:pt idx="27">
                  <c:v>0.1325</c:v>
                </c:pt>
                <c:pt idx="28">
                  <c:v>0.13141</c:v>
                </c:pt>
                <c:pt idx="29">
                  <c:v>0.13051</c:v>
                </c:pt>
                <c:pt idx="30">
                  <c:v>0.12998</c:v>
                </c:pt>
                <c:pt idx="31">
                  <c:v>0.12951</c:v>
                </c:pt>
                <c:pt idx="32">
                  <c:v>0.12902</c:v>
                </c:pt>
                <c:pt idx="33">
                  <c:v>0.12907</c:v>
                </c:pt>
                <c:pt idx="34">
                  <c:v>0.12845</c:v>
                </c:pt>
                <c:pt idx="35">
                  <c:v>0.12825</c:v>
                </c:pt>
                <c:pt idx="36">
                  <c:v>0.12795</c:v>
                </c:pt>
                <c:pt idx="37">
                  <c:v>0.12801</c:v>
                </c:pt>
                <c:pt idx="38">
                  <c:v>0.12735</c:v>
                </c:pt>
                <c:pt idx="39">
                  <c:v>0.12709</c:v>
                </c:pt>
                <c:pt idx="40">
                  <c:v>0.12681</c:v>
                </c:pt>
                <c:pt idx="41">
                  <c:v>0.1264</c:v>
                </c:pt>
                <c:pt idx="42">
                  <c:v>0.12611</c:v>
                </c:pt>
                <c:pt idx="43">
                  <c:v>0.1256</c:v>
                </c:pt>
                <c:pt idx="44">
                  <c:v>0.12508</c:v>
                </c:pt>
                <c:pt idx="45">
                  <c:v>0.12403</c:v>
                </c:pt>
                <c:pt idx="46">
                  <c:v>0.12427</c:v>
                </c:pt>
                <c:pt idx="47">
                  <c:v>0.12284</c:v>
                </c:pt>
                <c:pt idx="48">
                  <c:v>0.12174</c:v>
                </c:pt>
                <c:pt idx="49">
                  <c:v>0.11964</c:v>
                </c:pt>
                <c:pt idx="50">
                  <c:v>0.11528</c:v>
                </c:pt>
                <c:pt idx="51">
                  <c:v>0.10679</c:v>
                </c:pt>
                <c:pt idx="52">
                  <c:v>0.10258</c:v>
                </c:pt>
                <c:pt idx="53">
                  <c:v>0.0995</c:v>
                </c:pt>
                <c:pt idx="54">
                  <c:v>0.09707</c:v>
                </c:pt>
                <c:pt idx="55">
                  <c:v>0.09522</c:v>
                </c:pt>
                <c:pt idx="56">
                  <c:v>0.09439</c:v>
                </c:pt>
                <c:pt idx="57">
                  <c:v>0.09334</c:v>
                </c:pt>
                <c:pt idx="58">
                  <c:v>0.09305</c:v>
                </c:pt>
                <c:pt idx="59">
                  <c:v>0.09236</c:v>
                </c:pt>
                <c:pt idx="60">
                  <c:v>0.09193</c:v>
                </c:pt>
                <c:pt idx="61">
                  <c:v>0.09202</c:v>
                </c:pt>
                <c:pt idx="62">
                  <c:v>0.09172</c:v>
                </c:pt>
                <c:pt idx="63">
                  <c:v>0.09141</c:v>
                </c:pt>
                <c:pt idx="64">
                  <c:v>0.09099</c:v>
                </c:pt>
                <c:pt idx="65">
                  <c:v>0.09102</c:v>
                </c:pt>
                <c:pt idx="66">
                  <c:v>0.09068</c:v>
                </c:pt>
                <c:pt idx="67">
                  <c:v>0.09042</c:v>
                </c:pt>
                <c:pt idx="68">
                  <c:v>0.09026</c:v>
                </c:pt>
                <c:pt idx="69">
                  <c:v>0.08993</c:v>
                </c:pt>
                <c:pt idx="70">
                  <c:v>0.09002</c:v>
                </c:pt>
                <c:pt idx="71">
                  <c:v>0.09025</c:v>
                </c:pt>
                <c:pt idx="72">
                  <c:v>0.09021</c:v>
                </c:pt>
                <c:pt idx="73">
                  <c:v>0.08987</c:v>
                </c:pt>
                <c:pt idx="74">
                  <c:v>0.0899</c:v>
                </c:pt>
                <c:pt idx="75">
                  <c:v>0.08954</c:v>
                </c:pt>
                <c:pt idx="76">
                  <c:v>0.08933</c:v>
                </c:pt>
                <c:pt idx="77">
                  <c:v>0.08883</c:v>
                </c:pt>
                <c:pt idx="78">
                  <c:v>0.08896</c:v>
                </c:pt>
                <c:pt idx="79">
                  <c:v>0.08875</c:v>
                </c:pt>
                <c:pt idx="80">
                  <c:v>0.08918</c:v>
                </c:pt>
                <c:pt idx="81">
                  <c:v>0.08878</c:v>
                </c:pt>
                <c:pt idx="82">
                  <c:v>0.08854</c:v>
                </c:pt>
                <c:pt idx="83">
                  <c:v>0.08829</c:v>
                </c:pt>
                <c:pt idx="84">
                  <c:v>0.0883</c:v>
                </c:pt>
                <c:pt idx="85">
                  <c:v>0.08799</c:v>
                </c:pt>
                <c:pt idx="86">
                  <c:v>0.08746</c:v>
                </c:pt>
                <c:pt idx="87">
                  <c:v>0.08724</c:v>
                </c:pt>
                <c:pt idx="88">
                  <c:v>0.08725</c:v>
                </c:pt>
                <c:pt idx="89">
                  <c:v>0.08689</c:v>
                </c:pt>
                <c:pt idx="90">
                  <c:v>0.08642</c:v>
                </c:pt>
                <c:pt idx="91">
                  <c:v>0.08586</c:v>
                </c:pt>
                <c:pt idx="92">
                  <c:v>0.08526</c:v>
                </c:pt>
                <c:pt idx="93">
                  <c:v>0.08422</c:v>
                </c:pt>
                <c:pt idx="94">
                  <c:v>0.08262</c:v>
                </c:pt>
                <c:pt idx="95">
                  <c:v>0.0803</c:v>
                </c:pt>
                <c:pt idx="96">
                  <c:v>0.07614</c:v>
                </c:pt>
                <c:pt idx="97">
                  <c:v>0.06915</c:v>
                </c:pt>
                <c:pt idx="98">
                  <c:v>0.05781</c:v>
                </c:pt>
                <c:pt idx="99">
                  <c:v>0.03984</c:v>
                </c:pt>
                <c:pt idx="100">
                  <c:v>0.00633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1242992"/>
        <c:axId val="-558814512"/>
      </c:scatterChart>
      <c:valAx>
        <c:axId val="-48124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558814512"/>
        <c:crosses val="autoZero"/>
        <c:crossBetween val="midCat"/>
      </c:valAx>
      <c:valAx>
        <c:axId val="-55881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1242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'[2]io(cs, ce, T)'!$E$19:$E$20</c:f>
              <c:strCache>
                <c:ptCount val="1"/>
                <c:pt idx="0">
                  <c:v>i0_pos (in-house) [A/m2]</c:v>
                </c:pt>
              </c:strCache>
            </c:strRef>
          </c:tx>
          <c:marker>
            <c:symbol val="none"/>
          </c:marker>
          <c:xVal>
            <c:numRef>
              <c:f>'[2]io(cs, ce, T)'!$B$21:$B$121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'[2]io(cs, ce, T)'!$E$21:$E$121</c:f>
              <c:numCache>
                <c:formatCode>General</c:formatCode>
                <c:ptCount val="101"/>
                <c:pt idx="0">
                  <c:v>1.308317032769398</c:v>
                </c:pt>
                <c:pt idx="1">
                  <c:v>1.333025274627838</c:v>
                </c:pt>
                <c:pt idx="2">
                  <c:v>1.356865485392337</c:v>
                </c:pt>
                <c:pt idx="3">
                  <c:v>1.37988265667469</c:v>
                </c:pt>
                <c:pt idx="4">
                  <c:v>1.402117322132664</c:v>
                </c:pt>
                <c:pt idx="5">
                  <c:v>1.423606147060207</c:v>
                </c:pt>
                <c:pt idx="6">
                  <c:v>1.444382420607853</c:v>
                </c:pt>
                <c:pt idx="7">
                  <c:v>1.464476469617948</c:v>
                </c:pt>
                <c:pt idx="8">
                  <c:v>1.483916008828854</c:v>
                </c:pt>
                <c:pt idx="9">
                  <c:v>1.502726439024323</c:v>
                </c:pt>
                <c:pt idx="10">
                  <c:v>1.520931102291339</c:v>
                </c:pt>
                <c:pt idx="11">
                  <c:v>1.538551501699514</c:v>
                </c:pt>
                <c:pt idx="12">
                  <c:v>1.555607491283316</c:v>
                </c:pt>
                <c:pt idx="13">
                  <c:v>1.572117441090827</c:v>
                </c:pt>
                <c:pt idx="14">
                  <c:v>1.588098381183429</c:v>
                </c:pt>
                <c:pt idx="15">
                  <c:v>1.603566127773701</c:v>
                </c:pt>
                <c:pt idx="16">
                  <c:v>1.618535394132336</c:v>
                </c:pt>
                <c:pt idx="17">
                  <c:v>1.633019888447581</c:v>
                </c:pt>
                <c:pt idx="18">
                  <c:v>1.647032400459032</c:v>
                </c:pt>
                <c:pt idx="19">
                  <c:v>1.66058487839333</c:v>
                </c:pt>
                <c:pt idx="20">
                  <c:v>1.673688497488585</c:v>
                </c:pt>
                <c:pt idx="21">
                  <c:v>1.686353721196375</c:v>
                </c:pt>
                <c:pt idx="22">
                  <c:v>1.698590355986512</c:v>
                </c:pt>
                <c:pt idx="23">
                  <c:v>1.710407600543849</c:v>
                </c:pt>
                <c:pt idx="24">
                  <c:v>1.721814090033011</c:v>
                </c:pt>
                <c:pt idx="25">
                  <c:v>1.73281793601189</c:v>
                </c:pt>
                <c:pt idx="26">
                  <c:v>1.743426762494789</c:v>
                </c:pt>
                <c:pt idx="27">
                  <c:v>1.75364773859857</c:v>
                </c:pt>
                <c:pt idx="28">
                  <c:v>1.763487608147829</c:v>
                </c:pt>
                <c:pt idx="29">
                  <c:v>1.77295271656643</c:v>
                </c:pt>
                <c:pt idx="30">
                  <c:v>1.782049035341023</c:v>
                </c:pt>
                <c:pt idx="31">
                  <c:v>1.790782184306544</c:v>
                </c:pt>
                <c:pt idx="32">
                  <c:v>1.799157451972957</c:v>
                </c:pt>
                <c:pt idx="33">
                  <c:v>1.807179814086077</c:v>
                </c:pt>
                <c:pt idx="34">
                  <c:v>1.814853950592392</c:v>
                </c:pt>
                <c:pt idx="35">
                  <c:v>1.822184261157936</c:v>
                </c:pt>
                <c:pt idx="36">
                  <c:v>1.829174879373984</c:v>
                </c:pt>
                <c:pt idx="37">
                  <c:v>1.835829685767236</c:v>
                </c:pt>
                <c:pt idx="38">
                  <c:v>1.842152319718944</c:v>
                </c:pt>
                <c:pt idx="39">
                  <c:v>1.848146190385868</c:v>
                </c:pt>
                <c:pt idx="40">
                  <c:v>1.853814486705715</c:v>
                </c:pt>
                <c:pt idx="41">
                  <c:v>1.859160186560696</c:v>
                </c:pt>
                <c:pt idx="42">
                  <c:v>1.864186065164926</c:v>
                </c:pt>
                <c:pt idx="43">
                  <c:v>1.868894702734222</c:v>
                </c:pt>
                <c:pt idx="44">
                  <c:v>1.873288491490631</c:v>
                </c:pt>
                <c:pt idx="45">
                  <c:v>1.877369642048338</c:v>
                </c:pt>
                <c:pt idx="46">
                  <c:v>1.881140189222597</c:v>
                </c:pt>
                <c:pt idx="47">
                  <c:v>1.884601997298741</c:v>
                </c:pt>
                <c:pt idx="48">
                  <c:v>1.8877567647943</c:v>
                </c:pt>
                <c:pt idx="49">
                  <c:v>1.890606028743467</c:v>
                </c:pt>
                <c:pt idx="50">
                  <c:v>1.89315116852984</c:v>
                </c:pt>
                <c:pt idx="51">
                  <c:v>1.895393409290248</c:v>
                </c:pt>
                <c:pt idx="52">
                  <c:v>1.897333824909624</c:v>
                </c:pt>
                <c:pt idx="53">
                  <c:v>1.898973340624273</c:v>
                </c:pt>
                <c:pt idx="54">
                  <c:v>1.900312735248464</c:v>
                </c:pt>
                <c:pt idx="55">
                  <c:v>1.901352643036936</c:v>
                </c:pt>
                <c:pt idx="56">
                  <c:v>1.902093555193815</c:v>
                </c:pt>
                <c:pt idx="57">
                  <c:v>1.902535821036337</c:v>
                </c:pt>
                <c:pt idx="58">
                  <c:v>1.902679648819851</c:v>
                </c:pt>
                <c:pt idx="59">
                  <c:v>1.902525106228643</c:v>
                </c:pt>
                <c:pt idx="60">
                  <c:v>1.902072120535299</c:v>
                </c:pt>
                <c:pt idx="61">
                  <c:v>1.901320478429463</c:v>
                </c:pt>
                <c:pt idx="62">
                  <c:v>1.900269825515076</c:v>
                </c:pt>
                <c:pt idx="63">
                  <c:v>1.898919665473295</c:v>
                </c:pt>
                <c:pt idx="64">
                  <c:v>1.897269358886497</c:v>
                </c:pt>
                <c:pt idx="65">
                  <c:v>1.895318121716829</c:v>
                </c:pt>
                <c:pt idx="66">
                  <c:v>1.89306502343081</c:v>
                </c:pt>
                <c:pt idx="67">
                  <c:v>1.890508984759459</c:v>
                </c:pt>
                <c:pt idx="68">
                  <c:v>1.887648775081223</c:v>
                </c:pt>
                <c:pt idx="69">
                  <c:v>1.884483009412742</c:v>
                </c:pt>
                <c:pt idx="70">
                  <c:v>1.88101014498998</c:v>
                </c:pt>
                <c:pt idx="71">
                  <c:v>1.877228477419678</c:v>
                </c:pt>
                <c:pt idx="72">
                  <c:v>1.873136136378197</c:v>
                </c:pt>
                <c:pt idx="73">
                  <c:v>1.868731080831732</c:v>
                </c:pt>
                <c:pt idx="74">
                  <c:v>1.864011093748501</c:v>
                </c:pt>
                <c:pt idx="75">
                  <c:v>1.858973776269772</c:v>
                </c:pt>
                <c:pt idx="76">
                  <c:v>1.853616541302479</c:v>
                </c:pt>
                <c:pt idx="77">
                  <c:v>1.847936606491655</c:v>
                </c:pt>
                <c:pt idx="78">
                  <c:v>1.841930986525793</c:v>
                </c:pt>
                <c:pt idx="79">
                  <c:v>1.835596484722643</c:v>
                </c:pt>
                <c:pt idx="80">
                  <c:v>1.828929683836594</c:v>
                </c:pt>
                <c:pt idx="81">
                  <c:v>1.821926936021691</c:v>
                </c:pt>
                <c:pt idx="82">
                  <c:v>1.81458435187632</c:v>
                </c:pt>
                <c:pt idx="83">
                  <c:v>1.806897788486577</c:v>
                </c:pt>
                <c:pt idx="84">
                  <c:v>1.79886283637503</c:v>
                </c:pt>
                <c:pt idx="85">
                  <c:v>1.790474805249996</c:v>
                </c:pt>
                <c:pt idx="86">
                  <c:v>1.781728708437135</c:v>
                </c:pt>
                <c:pt idx="87">
                  <c:v>1.772619245860028</c:v>
                </c:pt>
                <c:pt idx="88">
                  <c:v>1.763140785419004</c:v>
                </c:pt>
                <c:pt idx="89">
                  <c:v>1.753287342597547</c:v>
                </c:pt>
                <c:pt idx="90">
                  <c:v>1.743052558102552</c:v>
                </c:pt>
                <c:pt idx="91">
                  <c:v>1.732429673318139</c:v>
                </c:pt>
                <c:pt idx="92">
                  <c:v>1.721411503321852</c:v>
                </c:pt>
                <c:pt idx="93">
                  <c:v>1.709990407176209</c:v>
                </c:pt>
                <c:pt idx="94">
                  <c:v>1.69815825516669</c:v>
                </c:pt>
                <c:pt idx="95">
                  <c:v>1.685906392608187</c:v>
                </c:pt>
                <c:pt idx="96">
                  <c:v>1.673225599784376</c:v>
                </c:pt>
                <c:pt idx="97">
                  <c:v>1.660106047516446</c:v>
                </c:pt>
                <c:pt idx="98">
                  <c:v>1.646537247777234</c:v>
                </c:pt>
                <c:pt idx="99">
                  <c:v>1.632507998671136</c:v>
                </c:pt>
                <c:pt idx="100">
                  <c:v>1.618006322986071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'[2]io(cs, ce, T)'!$F$19:$F$20</c:f>
              <c:strCache>
                <c:ptCount val="1"/>
                <c:pt idx="0">
                  <c:v>i0_neg (in-house) [A/m2]</c:v>
                </c:pt>
              </c:strCache>
            </c:strRef>
          </c:tx>
          <c:marker>
            <c:symbol val="none"/>
          </c:marker>
          <c:xVal>
            <c:numRef>
              <c:f>'[2]io(cs, ce, T)'!$B$21:$B$121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'[2]io(cs, ce, T)'!$F$21:$F$121</c:f>
              <c:numCache>
                <c:formatCode>General</c:formatCode>
                <c:ptCount val="101"/>
                <c:pt idx="0">
                  <c:v>6.511337452424892</c:v>
                </c:pt>
                <c:pt idx="1">
                  <c:v>7.344649783361244</c:v>
                </c:pt>
                <c:pt idx="2">
                  <c:v>8.078747173357918</c:v>
                </c:pt>
                <c:pt idx="3">
                  <c:v>8.738669336448296</c:v>
                </c:pt>
                <c:pt idx="4">
                  <c:v>9.340151930373389</c:v>
                </c:pt>
                <c:pt idx="5">
                  <c:v>9.893858944975248</c:v>
                </c:pt>
                <c:pt idx="6">
                  <c:v>10.4074186037465</c:v>
                </c:pt>
                <c:pt idx="7">
                  <c:v>10.88651411582622</c:v>
                </c:pt>
                <c:pt idx="8">
                  <c:v>11.33551620458862</c:v>
                </c:pt>
                <c:pt idx="9">
                  <c:v>11.75787294049531</c:v>
                </c:pt>
                <c:pt idx="10">
                  <c:v>12.156361913628</c:v>
                </c:pt>
                <c:pt idx="11">
                  <c:v>12.53325992291359</c:v>
                </c:pt>
                <c:pt idx="12">
                  <c:v>12.8904609710224</c:v>
                </c:pt>
                <c:pt idx="13">
                  <c:v>13.22956062103061</c:v>
                </c:pt>
                <c:pt idx="14">
                  <c:v>13.55191775489835</c:v>
                </c:pt>
                <c:pt idx="15">
                  <c:v>13.85870072825975</c:v>
                </c:pt>
                <c:pt idx="16">
                  <c:v>14.1509224909664</c:v>
                </c:pt>
                <c:pt idx="17">
                  <c:v>14.42946773949554</c:v>
                </c:pt>
                <c:pt idx="18">
                  <c:v>14.69511420761607</c:v>
                </c:pt>
                <c:pt idx="19">
                  <c:v>14.94854957293682</c:v>
                </c:pt>
                <c:pt idx="20">
                  <c:v>15.19038503541475</c:v>
                </c:pt>
                <c:pt idx="21">
                  <c:v>15.42116633538748</c:v>
                </c:pt>
                <c:pt idx="22">
                  <c:v>15.64138277752823</c:v>
                </c:pt>
                <c:pt idx="23">
                  <c:v>15.85147468447521</c:v>
                </c:pt>
                <c:pt idx="24">
                  <c:v>16.05183960117634</c:v>
                </c:pt>
                <c:pt idx="25">
                  <c:v>16.24283749599067</c:v>
                </c:pt>
                <c:pt idx="26">
                  <c:v>16.42479514911406</c:v>
                </c:pt>
                <c:pt idx="27">
                  <c:v>16.5980098773767</c:v>
                </c:pt>
                <c:pt idx="28">
                  <c:v>16.76275271304092</c:v>
                </c:pt>
                <c:pt idx="29">
                  <c:v>16.91927113021007</c:v>
                </c:pt>
                <c:pt idx="30">
                  <c:v>17.06779139392358</c:v>
                </c:pt>
                <c:pt idx="31">
                  <c:v>17.20852059258311</c:v>
                </c:pt>
                <c:pt idx="32">
                  <c:v>17.34164840302545</c:v>
                </c:pt>
                <c:pt idx="33">
                  <c:v>17.46734862859518</c:v>
                </c:pt>
                <c:pt idx="34">
                  <c:v>17.58578054342626</c:v>
                </c:pt>
                <c:pt idx="35">
                  <c:v>17.69709007040836</c:v>
                </c:pt>
                <c:pt idx="36">
                  <c:v>17.80141081568188</c:v>
                </c:pt>
                <c:pt idx="37">
                  <c:v>17.89886497873925</c:v>
                </c:pt>
                <c:pt idx="38">
                  <c:v>17.98956415412931</c:v>
                </c:pt>
                <c:pt idx="39">
                  <c:v>18.07361003822597</c:v>
                </c:pt>
                <c:pt idx="40">
                  <c:v>18.1510950524238</c:v>
                </c:pt>
                <c:pt idx="41">
                  <c:v>18.22210289237546</c:v>
                </c:pt>
                <c:pt idx="42">
                  <c:v>18.28670901142262</c:v>
                </c:pt>
                <c:pt idx="43">
                  <c:v>18.3449810451389</c:v>
                </c:pt>
                <c:pt idx="44">
                  <c:v>18.39697918285767</c:v>
                </c:pt>
                <c:pt idx="45">
                  <c:v>18.44275649116543</c:v>
                </c:pt>
                <c:pt idx="46">
                  <c:v>18.48235919357384</c:v>
                </c:pt>
                <c:pt idx="47">
                  <c:v>18.51582690991885</c:v>
                </c:pt>
                <c:pt idx="48">
                  <c:v>18.54319285845348</c:v>
                </c:pt>
                <c:pt idx="49">
                  <c:v>18.56448402308714</c:v>
                </c:pt>
                <c:pt idx="50">
                  <c:v>18.57972128776555</c:v>
                </c:pt>
                <c:pt idx="51">
                  <c:v>18.58891953956905</c:v>
                </c:pt>
                <c:pt idx="52">
                  <c:v>18.59208774172573</c:v>
                </c:pt>
                <c:pt idx="53">
                  <c:v>18.58922897737875</c:v>
                </c:pt>
                <c:pt idx="54">
                  <c:v>18.58034046460775</c:v>
                </c:pt>
                <c:pt idx="55">
                  <c:v>18.56541354287577</c:v>
                </c:pt>
                <c:pt idx="56">
                  <c:v>18.54443363074708</c:v>
                </c:pt>
                <c:pt idx="57">
                  <c:v>18.51738015439291</c:v>
                </c:pt>
                <c:pt idx="58">
                  <c:v>18.48422644606364</c:v>
                </c:pt>
                <c:pt idx="59">
                  <c:v>18.44493961134992</c:v>
                </c:pt>
                <c:pt idx="60">
                  <c:v>18.39948036367509</c:v>
                </c:pt>
                <c:pt idx="61">
                  <c:v>18.3478028240473</c:v>
                </c:pt>
                <c:pt idx="62">
                  <c:v>18.28985428364327</c:v>
                </c:pt>
                <c:pt idx="63">
                  <c:v>18.22557492628484</c:v>
                </c:pt>
                <c:pt idx="64">
                  <c:v>18.15489750729191</c:v>
                </c:pt>
                <c:pt idx="65">
                  <c:v>18.07774698453484</c:v>
                </c:pt>
                <c:pt idx="66">
                  <c:v>17.99404009674803</c:v>
                </c:pt>
                <c:pt idx="67">
                  <c:v>17.90368488328105</c:v>
                </c:pt>
                <c:pt idx="68">
                  <c:v>17.80658013842663</c:v>
                </c:pt>
                <c:pt idx="69">
                  <c:v>17.70261479224258</c:v>
                </c:pt>
                <c:pt idx="70">
                  <c:v>17.59166720833403</c:v>
                </c:pt>
                <c:pt idx="71">
                  <c:v>17.47360438733111</c:v>
                </c:pt>
                <c:pt idx="72">
                  <c:v>17.34828106271835</c:v>
                </c:pt>
                <c:pt idx="73">
                  <c:v>17.21553867316152</c:v>
                </c:pt>
                <c:pt idx="74">
                  <c:v>17.07520419242771</c:v>
                </c:pt>
                <c:pt idx="75">
                  <c:v>16.92708879426744</c:v>
                </c:pt>
                <c:pt idx="76">
                  <c:v>16.77098632504543</c:v>
                </c:pt>
                <c:pt idx="77">
                  <c:v>16.60667155123629</c:v>
                </c:pt>
                <c:pt idx="78">
                  <c:v>16.43389814183942</c:v>
                </c:pt>
                <c:pt idx="79">
                  <c:v>16.25239633690978</c:v>
                </c:pt>
                <c:pt idx="80">
                  <c:v>16.06187024220956</c:v>
                </c:pt>
                <c:pt idx="81">
                  <c:v>15.86199467573635</c:v>
                </c:pt>
                <c:pt idx="82">
                  <c:v>15.65241147358874</c:v>
                </c:pt>
                <c:pt idx="83">
                  <c:v>15.43272513893479</c:v>
                </c:pt>
                <c:pt idx="84">
                  <c:v>15.20249768686777</c:v>
                </c:pt>
                <c:pt idx="85">
                  <c:v>14.96124249701417</c:v>
                </c:pt>
                <c:pt idx="86">
                  <c:v>14.70841693111936</c:v>
                </c:pt>
                <c:pt idx="87">
                  <c:v>14.44341339901159</c:v>
                </c:pt>
                <c:pt idx="88">
                  <c:v>14.1655484553119</c:v>
                </c:pt>
                <c:pt idx="89">
                  <c:v>13.87404936904738</c:v>
                </c:pt>
                <c:pt idx="90">
                  <c:v>13.5680374107559</c:v>
                </c:pt>
                <c:pt idx="91">
                  <c:v>13.24650681857342</c:v>
                </c:pt>
                <c:pt idx="92">
                  <c:v>12.90829799157448</c:v>
                </c:pt>
                <c:pt idx="93">
                  <c:v>12.55206284297494</c:v>
                </c:pt>
                <c:pt idx="94">
                  <c:v>12.17621930726576</c:v>
                </c:pt>
                <c:pt idx="95">
                  <c:v>11.7788905272612</c:v>
                </c:pt>
                <c:pt idx="96">
                  <c:v>11.35782188263704</c:v>
                </c:pt>
                <c:pt idx="97">
                  <c:v>10.91026508441234</c:v>
                </c:pt>
                <c:pt idx="98">
                  <c:v>10.43281174643336</c:v>
                </c:pt>
                <c:pt idx="99">
                  <c:v>9.921146510903964</c:v>
                </c:pt>
                <c:pt idx="100">
                  <c:v>9.369666252063556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'[2]io(cs, ce, T)'!$L$19</c:f>
              <c:strCache>
                <c:ptCount val="1"/>
                <c:pt idx="0">
                  <c:v>i0_pos (COMSOL)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'[2]io(cs, ce, T)'!$I$21:$I$121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'[2]io(cs, ce, T)'!$L$21:$L$121</c:f>
              <c:numCache>
                <c:formatCode>General</c:formatCode>
                <c:ptCount val="101"/>
                <c:pt idx="0">
                  <c:v>1.3090826405145</c:v>
                </c:pt>
                <c:pt idx="1">
                  <c:v>1.333805341270028</c:v>
                </c:pt>
                <c:pt idx="2">
                  <c:v>1.357659502972678</c:v>
                </c:pt>
                <c:pt idx="3">
                  <c:v>1.380690143562669</c:v>
                </c:pt>
                <c:pt idx="4">
                  <c:v>1.402937820417468</c:v>
                </c:pt>
                <c:pt idx="5">
                  <c:v>1.424439220287004</c:v>
                </c:pt>
                <c:pt idx="6">
                  <c:v>1.445227651802134</c:v>
                </c:pt>
                <c:pt idx="7">
                  <c:v>1.46533345955202</c:v>
                </c:pt>
                <c:pt idx="8">
                  <c:v>1.48478437449328</c:v>
                </c:pt>
                <c:pt idx="9">
                  <c:v>1.503605812273826</c:v>
                </c:pt>
                <c:pt idx="10">
                  <c:v>1.521821128640087</c:v>
                </c:pt>
                <c:pt idx="11">
                  <c:v>1.539451839244953</c:v>
                </c:pt>
                <c:pt idx="12">
                  <c:v>1.556517809741178</c:v>
                </c:pt>
                <c:pt idx="13">
                  <c:v>1.573037420926724</c:v>
                </c:pt>
                <c:pt idx="14">
                  <c:v>1.589027712828714</c:v>
                </c:pt>
                <c:pt idx="15">
                  <c:v>1.604504510915139</c:v>
                </c:pt>
                <c:pt idx="16">
                  <c:v>1.61948253706668</c:v>
                </c:pt>
                <c:pt idx="17">
                  <c:v>1.633975507493413</c:v>
                </c:pt>
                <c:pt idx="18">
                  <c:v>1.6479962194193</c:v>
                </c:pt>
                <c:pt idx="19">
                  <c:v>1.661556628062908</c:v>
                </c:pt>
                <c:pt idx="20">
                  <c:v>1.67466791520193</c:v>
                </c:pt>
                <c:pt idx="21">
                  <c:v>1.687340550411001</c:v>
                </c:pt>
                <c:pt idx="22">
                  <c:v>1.699584345898534</c:v>
                </c:pt>
                <c:pt idx="23">
                  <c:v>1.711408505732315</c:v>
                </c:pt>
                <c:pt idx="24">
                  <c:v>1.722821670130141</c:v>
                </c:pt>
                <c:pt idx="25">
                  <c:v>1.733831955396667</c:v>
                </c:pt>
                <c:pt idx="26">
                  <c:v>1.744446990007657</c:v>
                </c:pt>
                <c:pt idx="27">
                  <c:v>1.754673947275231</c:v>
                </c:pt>
                <c:pt idx="28">
                  <c:v>1.764519574970374</c:v>
                </c:pt>
                <c:pt idx="29">
                  <c:v>1.773990222230198</c:v>
                </c:pt>
                <c:pt idx="30">
                  <c:v>1.783091864035778</c:v>
                </c:pt>
                <c:pt idx="31">
                  <c:v>1.791830123510695</c:v>
                </c:pt>
                <c:pt idx="32">
                  <c:v>1.800210292259667</c:v>
                </c:pt>
                <c:pt idx="33">
                  <c:v>1.808237348940247</c:v>
                </c:pt>
                <c:pt idx="34">
                  <c:v>1.815915976237553</c:v>
                </c:pt>
                <c:pt idx="35">
                  <c:v>1.823250576392243</c:v>
                </c:pt>
                <c:pt idx="36">
                  <c:v>1.830245285414507</c:v>
                </c:pt>
                <c:pt idx="37">
                  <c:v>1.836903986101871</c:v>
                </c:pt>
                <c:pt idx="38">
                  <c:v>1.843230319965298</c:v>
                </c:pt>
                <c:pt idx="39">
                  <c:v>1.849227698156539</c:v>
                </c:pt>
                <c:pt idx="40">
                  <c:v>1.854899311479416</c:v>
                </c:pt>
                <c:pt idx="41">
                  <c:v>1.860248139558757</c:v>
                </c:pt>
                <c:pt idx="42">
                  <c:v>1.865276959232689</c:v>
                </c:pt>
                <c:pt idx="43">
                  <c:v>1.869988352226933</c:v>
                </c:pt>
                <c:pt idx="44">
                  <c:v>1.874384712163428</c:v>
                </c:pt>
                <c:pt idx="45">
                  <c:v>1.878468250949981</c:v>
                </c:pt>
                <c:pt idx="46">
                  <c:v>1.882241004592586</c:v>
                </c:pt>
                <c:pt idx="47">
                  <c:v>1.885704838467532</c:v>
                </c:pt>
                <c:pt idx="48">
                  <c:v>1.888861452086292</c:v>
                </c:pt>
                <c:pt idx="49">
                  <c:v>1.89171238338251</c:v>
                </c:pt>
                <c:pt idx="50">
                  <c:v>1.89425901254698</c:v>
                </c:pt>
                <c:pt idx="51">
                  <c:v>1.896502565433462</c:v>
                </c:pt>
                <c:pt idx="52">
                  <c:v>1.898444116555311</c:v>
                </c:pt>
                <c:pt idx="53">
                  <c:v>1.900084591690268</c:v>
                </c:pt>
                <c:pt idx="54">
                  <c:v>1.90142477010835</c:v>
                </c:pt>
                <c:pt idx="55">
                  <c:v>1.902465286435455</c:v>
                </c:pt>
                <c:pt idx="56">
                  <c:v>1.903206632163151</c:v>
                </c:pt>
                <c:pt idx="57">
                  <c:v>1.903649156813092</c:v>
                </c:pt>
                <c:pt idx="58">
                  <c:v>1.903793068762493</c:v>
                </c:pt>
                <c:pt idx="59">
                  <c:v>1.903638435735251</c:v>
                </c:pt>
                <c:pt idx="60">
                  <c:v>1.903185184961389</c:v>
                </c:pt>
                <c:pt idx="61">
                  <c:v>1.902433103005729</c:v>
                </c:pt>
                <c:pt idx="62">
                  <c:v>1.901381835264822</c:v>
                </c:pt>
                <c:pt idx="63">
                  <c:v>1.900030885129386</c:v>
                </c:pt>
                <c:pt idx="64">
                  <c:v>1.898379612807623</c:v>
                </c:pt>
                <c:pt idx="65">
                  <c:v>1.89642723380287</c:v>
                </c:pt>
                <c:pt idx="66">
                  <c:v>1.894172817037114</c:v>
                </c:pt>
                <c:pt idx="67">
                  <c:v>1.891615282609799</c:v>
                </c:pt>
                <c:pt idx="68">
                  <c:v>1.888753399179234</c:v>
                </c:pt>
                <c:pt idx="69">
                  <c:v>1.885585780951583</c:v>
                </c:pt>
                <c:pt idx="70">
                  <c:v>1.882110884260011</c:v>
                </c:pt>
                <c:pt idx="71">
                  <c:v>1.878327003713872</c:v>
                </c:pt>
                <c:pt idx="72">
                  <c:v>1.87423226789504</c:v>
                </c:pt>
                <c:pt idx="73">
                  <c:v>1.869824634575329</c:v>
                </c:pt>
                <c:pt idx="74">
                  <c:v>1.865101885425584</c:v>
                </c:pt>
                <c:pt idx="75">
                  <c:v>1.860061620183293</c:v>
                </c:pt>
                <c:pt idx="76">
                  <c:v>1.854701250241464</c:v>
                </c:pt>
                <c:pt idx="77">
                  <c:v>1.849017991616935</c:v>
                </c:pt>
                <c:pt idx="78">
                  <c:v>1.843008857251241</c:v>
                </c:pt>
                <c:pt idx="79">
                  <c:v>1.83667064859148</c:v>
                </c:pt>
                <c:pt idx="80">
                  <c:v>1.829999946392321</c:v>
                </c:pt>
                <c:pt idx="81">
                  <c:v>1.822993100673141</c:v>
                </c:pt>
                <c:pt idx="82">
                  <c:v>1.815646219756307</c:v>
                </c:pt>
                <c:pt idx="83">
                  <c:v>1.807955158303543</c:v>
                </c:pt>
                <c:pt idx="84">
                  <c:v>1.799915504257056</c:v>
                </c:pt>
                <c:pt idx="85">
                  <c:v>1.791522564580475</c:v>
                </c:pt>
                <c:pt idx="86">
                  <c:v>1.782771349681332</c:v>
                </c:pt>
                <c:pt idx="87">
                  <c:v>1.773656556381679</c:v>
                </c:pt>
                <c:pt idx="88">
                  <c:v>1.764172549286027</c:v>
                </c:pt>
                <c:pt idx="89">
                  <c:v>1.754313340375807</c:v>
                </c:pt>
                <c:pt idx="90">
                  <c:v>1.744072566636553</c:v>
                </c:pt>
                <c:pt idx="91">
                  <c:v>1.73344346549734</c:v>
                </c:pt>
                <c:pt idx="92">
                  <c:v>1.722418847831203</c:v>
                </c:pt>
                <c:pt idx="93">
                  <c:v>1.710991068229297</c:v>
                </c:pt>
                <c:pt idx="94">
                  <c:v>1.699151992219712</c:v>
                </c:pt>
                <c:pt idx="95">
                  <c:v>1.68689296005275</c:v>
                </c:pt>
                <c:pt idx="96">
                  <c:v>1.674204746616842</c:v>
                </c:pt>
                <c:pt idx="97">
                  <c:v>1.661077516981289</c:v>
                </c:pt>
                <c:pt idx="98">
                  <c:v>1.647500776981489</c:v>
                </c:pt>
                <c:pt idx="99">
                  <c:v>1.633463318166655</c:v>
                </c:pt>
                <c:pt idx="100">
                  <c:v>1.618953156315818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'[2]io(cs, ce, T)'!$M$19</c:f>
              <c:strCache>
                <c:ptCount val="1"/>
                <c:pt idx="0">
                  <c:v>i0_neg (COMSOL)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'[2]io(cs, ce, T)'!$I$21:$I$121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'[2]io(cs, ce, T)'!$M$21:$M$121</c:f>
              <c:numCache>
                <c:formatCode>General</c:formatCode>
                <c:ptCount val="101"/>
                <c:pt idx="0">
                  <c:v>6.510917175189329</c:v>
                </c:pt>
                <c:pt idx="1">
                  <c:v>7.3441757196025</c:v>
                </c:pt>
                <c:pt idx="2">
                  <c:v>8.078225726949459</c:v>
                </c:pt>
                <c:pt idx="3">
                  <c:v>8.738105295063855</c:v>
                </c:pt>
                <c:pt idx="4">
                  <c:v>9.33954906602152</c:v>
                </c:pt>
                <c:pt idx="5">
                  <c:v>9.893220341352437</c:v>
                </c:pt>
                <c:pt idx="6">
                  <c:v>10.40674685218207</c:v>
                </c:pt>
                <c:pt idx="7">
                  <c:v>10.8858114408242</c:v>
                </c:pt>
                <c:pt idx="8">
                  <c:v>11.33478454854269</c:v>
                </c:pt>
                <c:pt idx="9">
                  <c:v>11.75711402324188</c:v>
                </c:pt>
                <c:pt idx="10">
                  <c:v>12.15557727572267</c:v>
                </c:pt>
                <c:pt idx="11">
                  <c:v>12.53245095795493</c:v>
                </c:pt>
                <c:pt idx="12">
                  <c:v>12.88962895035972</c:v>
                </c:pt>
                <c:pt idx="13">
                  <c:v>13.22870671302689</c:v>
                </c:pt>
                <c:pt idx="14">
                  <c:v>13.5510430402069</c:v>
                </c:pt>
                <c:pt idx="15">
                  <c:v>13.85780621212184</c:v>
                </c:pt>
                <c:pt idx="16">
                  <c:v>14.15000911324198</c:v>
                </c:pt>
                <c:pt idx="17">
                  <c:v>14.42853638294145</c:v>
                </c:pt>
                <c:pt idx="18">
                  <c:v>14.69416570478994</c:v>
                </c:pt>
                <c:pt idx="19">
                  <c:v>14.94758471200984</c:v>
                </c:pt>
                <c:pt idx="20">
                  <c:v>15.18940456510792</c:v>
                </c:pt>
                <c:pt idx="21">
                  <c:v>15.42017096919675</c:v>
                </c:pt>
                <c:pt idx="22">
                  <c:v>15.64037319736714</c:v>
                </c:pt>
                <c:pt idx="23">
                  <c:v>15.8504515438365</c:v>
                </c:pt>
                <c:pt idx="24">
                  <c:v>16.050803527893</c:v>
                </c:pt>
                <c:pt idx="25">
                  <c:v>16.24178909466139</c:v>
                </c:pt>
                <c:pt idx="26">
                  <c:v>16.42373500324535</c:v>
                </c:pt>
                <c:pt idx="27">
                  <c:v>16.59693855128461</c:v>
                </c:pt>
                <c:pt idx="28">
                  <c:v>16.76167075354762</c:v>
                </c:pt>
                <c:pt idx="29">
                  <c:v>16.91817906816439</c:v>
                </c:pt>
                <c:pt idx="30">
                  <c:v>17.06668974556998</c:v>
                </c:pt>
                <c:pt idx="31">
                  <c:v>17.20740986079941</c:v>
                </c:pt>
                <c:pt idx="32">
                  <c:v>17.3405290784467</c:v>
                </c:pt>
                <c:pt idx="33">
                  <c:v>17.46622119063824</c:v>
                </c:pt>
                <c:pt idx="34">
                  <c:v>17.58464546122755</c:v>
                </c:pt>
                <c:pt idx="35">
                  <c:v>17.69594780368564</c:v>
                </c:pt>
                <c:pt idx="36">
                  <c:v>17.80026181552924</c:v>
                </c:pt>
                <c:pt idx="37">
                  <c:v>17.89770968836336</c:v>
                </c:pt>
                <c:pt idx="38">
                  <c:v>17.9884030095339</c:v>
                </c:pt>
                <c:pt idx="39">
                  <c:v>18.07244346885078</c:v>
                </c:pt>
                <c:pt idx="40">
                  <c:v>18.14992348174315</c:v>
                </c:pt>
                <c:pt idx="41">
                  <c:v>18.2209267384615</c:v>
                </c:pt>
                <c:pt idx="42">
                  <c:v>18.28552868747734</c:v>
                </c:pt>
                <c:pt idx="43">
                  <c:v>18.34379695999871</c:v>
                </c:pt>
                <c:pt idx="44">
                  <c:v>18.39579174147405</c:v>
                </c:pt>
                <c:pt idx="45">
                  <c:v>18.44156609506464</c:v>
                </c:pt>
                <c:pt idx="46">
                  <c:v>18.48116624129862</c:v>
                </c:pt>
                <c:pt idx="47">
                  <c:v>18.51463179745467</c:v>
                </c:pt>
                <c:pt idx="48">
                  <c:v>18.54199597964171</c:v>
                </c:pt>
                <c:pt idx="49">
                  <c:v>18.56328577002747</c:v>
                </c:pt>
                <c:pt idx="50">
                  <c:v>18.5785220512097</c:v>
                </c:pt>
                <c:pt idx="51">
                  <c:v>18.58771970930785</c:v>
                </c:pt>
                <c:pt idx="52">
                  <c:v>18.5908877069715</c:v>
                </c:pt>
                <c:pt idx="53">
                  <c:v>18.58802912714476</c:v>
                </c:pt>
                <c:pt idx="54">
                  <c:v>18.57914118808685</c:v>
                </c:pt>
                <c:pt idx="55">
                  <c:v>18.56421522981983</c:v>
                </c:pt>
                <c:pt idx="56">
                  <c:v>18.5432366718491</c:v>
                </c:pt>
                <c:pt idx="57">
                  <c:v>18.51618494167386</c:v>
                </c:pt>
                <c:pt idx="58">
                  <c:v>18.48303337326576</c:v>
                </c:pt>
                <c:pt idx="59">
                  <c:v>18.44374907433865</c:v>
                </c:pt>
                <c:pt idx="60">
                  <c:v>18.39829276085162</c:v>
                </c:pt>
                <c:pt idx="61">
                  <c:v>18.34661855677411</c:v>
                </c:pt>
                <c:pt idx="62">
                  <c:v>18.28867375668496</c:v>
                </c:pt>
                <c:pt idx="63">
                  <c:v>18.22439854826687</c:v>
                </c:pt>
                <c:pt idx="64">
                  <c:v>18.15372569118008</c:v>
                </c:pt>
                <c:pt idx="65">
                  <c:v>18.07658014813857</c:v>
                </c:pt>
                <c:pt idx="66">
                  <c:v>17.99287866325088</c:v>
                </c:pt>
                <c:pt idx="67">
                  <c:v>17.90252928180222</c:v>
                </c:pt>
                <c:pt idx="68">
                  <c:v>17.80543080461769</c:v>
                </c:pt>
                <c:pt idx="69">
                  <c:v>17.70147216892417</c:v>
                </c:pt>
                <c:pt idx="70">
                  <c:v>17.59053174617786</c:v>
                </c:pt>
                <c:pt idx="71">
                  <c:v>17.47247654559338</c:v>
                </c:pt>
                <c:pt idx="72">
                  <c:v>17.34716131003157</c:v>
                </c:pt>
                <c:pt idx="73">
                  <c:v>17.21442748839262</c:v>
                </c:pt>
                <c:pt idx="74">
                  <c:v>17.07410206561165</c:v>
                </c:pt>
                <c:pt idx="75">
                  <c:v>16.92599622762708</c:v>
                </c:pt>
                <c:pt idx="76">
                  <c:v>16.76990383410991</c:v>
                </c:pt>
                <c:pt idx="77">
                  <c:v>16.60559966607253</c:v>
                </c:pt>
                <c:pt idx="78">
                  <c:v>16.43283740841391</c:v>
                </c:pt>
                <c:pt idx="79">
                  <c:v>16.25134731860077</c:v>
                </c:pt>
                <c:pt idx="80">
                  <c:v>16.06083352149393</c:v>
                </c:pt>
                <c:pt idx="81">
                  <c:v>15.86097085608001</c:v>
                </c:pt>
                <c:pt idx="82">
                  <c:v>15.65140118157545</c:v>
                </c:pt>
                <c:pt idx="83">
                  <c:v>15.43172902667582</c:v>
                </c:pt>
                <c:pt idx="84">
                  <c:v>15.20151643474434</c:v>
                </c:pt>
                <c:pt idx="85">
                  <c:v>14.96027681681664</c:v>
                </c:pt>
                <c:pt idx="86">
                  <c:v>14.7074675696629</c:v>
                </c:pt>
                <c:pt idx="87">
                  <c:v>14.44248114232857</c:v>
                </c:pt>
                <c:pt idx="88">
                  <c:v>14.16463413354797</c:v>
                </c:pt>
                <c:pt idx="89">
                  <c:v>13.87315386222447</c:v>
                </c:pt>
                <c:pt idx="90">
                  <c:v>13.56716165561393</c:v>
                </c:pt>
                <c:pt idx="91">
                  <c:v>13.24565181676968</c:v>
                </c:pt>
                <c:pt idx="92">
                  <c:v>12.9074648196132</c:v>
                </c:pt>
                <c:pt idx="93">
                  <c:v>12.55125266437326</c:v>
                </c:pt>
                <c:pt idx="94">
                  <c:v>12.17543338765592</c:v>
                </c:pt>
                <c:pt idx="95">
                  <c:v>11.77813025341808</c:v>
                </c:pt>
                <c:pt idx="96">
                  <c:v>11.35708878686098</c:v>
                </c:pt>
                <c:pt idx="97">
                  <c:v>10.90956087639326</c:v>
                </c:pt>
                <c:pt idx="98">
                  <c:v>10.432138355857</c:v>
                </c:pt>
                <c:pt idx="99">
                  <c:v>9.920506145992801</c:v>
                </c:pt>
                <c:pt idx="100">
                  <c:v>9.369061482696379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241712"/>
        <c:axId val="-483051456"/>
      </c:scatterChart>
      <c:valAx>
        <c:axId val="-559241712"/>
        <c:scaling>
          <c:orientation val="minMax"/>
          <c:max val="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Fullcell SoC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483051456"/>
        <c:crosses val="autoZero"/>
        <c:crossBetween val="midCat"/>
      </c:valAx>
      <c:valAx>
        <c:axId val="-48305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i_0 (A/m2)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crossAx val="-559241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54326270970614"/>
          <c:y val="0.291124903260633"/>
          <c:w val="0.440294942151005"/>
          <c:h val="0.38765426658477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T=0oC</c:v>
          </c:tx>
          <c:marker>
            <c:symbol val="none"/>
          </c:marker>
          <c:xVal>
            <c:numRef>
              <c:f>'Electrolyte(K_e D_e)'!$AE$6:$AE$56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xVal>
          <c:yVal>
            <c:numRef>
              <c:f>'Electrolyte(K_e D_e)'!$AF$6:$AF$56</c:f>
              <c:numCache>
                <c:formatCode>0.00E+00</c:formatCode>
                <c:ptCount val="51"/>
                <c:pt idx="0">
                  <c:v>3.15385746424815E-6</c:v>
                </c:pt>
                <c:pt idx="1">
                  <c:v>2.81734592429442E-6</c:v>
                </c:pt>
                <c:pt idx="2">
                  <c:v>2.51491991594728E-6</c:v>
                </c:pt>
                <c:pt idx="3">
                  <c:v>2.24332940083476E-6</c:v>
                </c:pt>
                <c:pt idx="4">
                  <c:v>1.99961259888942E-6</c:v>
                </c:pt>
                <c:pt idx="5">
                  <c:v>1.7810726325154E-6</c:v>
                </c:pt>
                <c:pt idx="6">
                  <c:v>1.58525584739582E-6</c:v>
                </c:pt>
                <c:pt idx="7">
                  <c:v>1.40993170969633E-6</c:v>
                </c:pt>
                <c:pt idx="8">
                  <c:v>1.2530741836009E-6</c:v>
                </c:pt>
                <c:pt idx="9">
                  <c:v>1.11284449728845E-6</c:v>
                </c:pt>
                <c:pt idx="10">
                  <c:v>9.87575209603148E-7</c:v>
                </c:pt>
                <c:pt idx="11">
                  <c:v>8.75755493772057E-7</c:v>
                </c:pt>
                <c:pt idx="12">
                  <c:v>7.76017558564242E-7</c:v>
                </c:pt>
                <c:pt idx="13">
                  <c:v>6.8712413125483E-7</c:v>
                </c:pt>
                <c:pt idx="14">
                  <c:v>6.07956930641705E-7</c:v>
                </c:pt>
                <c:pt idx="15">
                  <c:v>5.37506062153563E-7</c:v>
                </c:pt>
                <c:pt idx="16">
                  <c:v>4.74860270776308E-7</c:v>
                </c:pt>
                <c:pt idx="17">
                  <c:v>4.19197991103734E-7</c:v>
                </c:pt>
                <c:pt idx="18">
                  <c:v>3.69779137281831E-7</c:v>
                </c:pt>
                <c:pt idx="19">
                  <c:v>3.25937578959766E-7</c:v>
                </c:pt>
                <c:pt idx="20">
                  <c:v>2.87074252580653E-7</c:v>
                </c:pt>
                <c:pt idx="21">
                  <c:v>2.52650860439409E-7</c:v>
                </c:pt>
                <c:pt idx="22">
                  <c:v>2.22184112901622E-7</c:v>
                </c:pt>
                <c:pt idx="23">
                  <c:v>1.95240472015685E-7</c:v>
                </c:pt>
                <c:pt idx="24">
                  <c:v>1.71431357460544E-7</c:v>
                </c:pt>
                <c:pt idx="25">
                  <c:v>1.50408778353892E-7</c:v>
                </c:pt>
                <c:pt idx="26">
                  <c:v>1.31861356901929E-7</c:v>
                </c:pt>
                <c:pt idx="27">
                  <c:v>1.15510712203597E-7</c:v>
                </c:pt>
                <c:pt idx="28">
                  <c:v>1.01108174731947E-7</c:v>
                </c:pt>
                <c:pt idx="29">
                  <c:v>8.8431804105581E-8</c:v>
                </c:pt>
                <c:pt idx="30">
                  <c:v>7.72836847371035E-8</c:v>
                </c:pt>
                <c:pt idx="31">
                  <c:v>6.74874758064674E-8</c:v>
                </c:pt>
                <c:pt idx="32">
                  <c:v>5.88861937586867E-8</c:v>
                </c:pt>
                <c:pt idx="33">
                  <c:v>5.13402071713082E-8</c:v>
                </c:pt>
                <c:pt idx="34">
                  <c:v>4.4725425381298E-8</c:v>
                </c:pt>
                <c:pt idx="35">
                  <c:v>3.89316637075773E-8</c:v>
                </c:pt>
                <c:pt idx="36">
                  <c:v>3.38611694584924E-8</c:v>
                </c:pt>
                <c:pt idx="37">
                  <c:v>2.94272941771789E-8</c:v>
                </c:pt>
                <c:pt idx="38">
                  <c:v>2.55532987561999E-8</c:v>
                </c:pt>
                <c:pt idx="39">
                  <c:v>2.21712791502292E-8</c:v>
                </c:pt>
                <c:pt idx="40">
                  <c:v>1.92212014359601E-8</c:v>
                </c:pt>
                <c:pt idx="41">
                  <c:v>1.66500359159334E-8</c:v>
                </c:pt>
                <c:pt idx="42">
                  <c:v>1.44109808415848E-8</c:v>
                </c:pt>
                <c:pt idx="43">
                  <c:v>1.24627671443718E-8</c:v>
                </c:pt>
                <c:pt idx="44">
                  <c:v>1.07690363161712E-8</c:v>
                </c:pt>
                <c:pt idx="45">
                  <c:v>9.29778427488743E-9</c:v>
                </c:pt>
                <c:pt idx="46">
                  <c:v>8.02086469194349E-9</c:v>
                </c:pt>
                <c:pt idx="47">
                  <c:v>6.91354584845597E-9</c:v>
                </c:pt>
                <c:pt idx="48">
                  <c:v>5.95411562969895E-9</c:v>
                </c:pt>
                <c:pt idx="49">
                  <c:v>5.12352976610197E-9</c:v>
                </c:pt>
                <c:pt idx="50">
                  <c:v>4.40509888649116E-9</c:v>
                </c:pt>
              </c:numCache>
            </c:numRef>
          </c:yVal>
          <c:smooth val="1"/>
        </c:ser>
        <c:ser>
          <c:idx val="1"/>
          <c:order val="1"/>
          <c:tx>
            <c:v>T=25oC</c:v>
          </c:tx>
          <c:marker>
            <c:symbol val="none"/>
          </c:marker>
          <c:xVal>
            <c:numRef>
              <c:f>'Electrolyte(K_e D_e)'!$AE$6:$AE$56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xVal>
          <c:yVal>
            <c:numRef>
              <c:f>'Electrolyte(K_e D_e)'!$AH$6:$AH$56</c:f>
              <c:numCache>
                <c:formatCode>0.00E+00</c:formatCode>
                <c:ptCount val="51"/>
                <c:pt idx="0">
                  <c:v>5.64381819495429E-6</c:v>
                </c:pt>
                <c:pt idx="1">
                  <c:v>5.19554611277037E-6</c:v>
                </c:pt>
                <c:pt idx="2">
                  <c:v>4.77998218612022E-6</c:v>
                </c:pt>
                <c:pt idx="3">
                  <c:v>4.39498598023411E-6</c:v>
                </c:pt>
                <c:pt idx="4">
                  <c:v>4.03853735526481E-6</c:v>
                </c:pt>
                <c:pt idx="5">
                  <c:v>3.70873120949209E-6</c:v>
                </c:pt>
                <c:pt idx="6">
                  <c:v>3.40377234209137E-6</c:v>
                </c:pt>
                <c:pt idx="7">
                  <c:v>3.12197044122852E-6</c:v>
                </c:pt>
                <c:pt idx="8">
                  <c:v>2.86173520241513E-6</c:v>
                </c:pt>
                <c:pt idx="9">
                  <c:v>2.6215715812706E-6</c:v>
                </c:pt>
                <c:pt idx="10">
                  <c:v>2.40007518408977E-6</c:v>
                </c:pt>
                <c:pt idx="11">
                  <c:v>2.19592779890909E-6</c:v>
                </c:pt>
                <c:pt idx="12">
                  <c:v>2.00789306909836E-6</c:v>
                </c:pt>
                <c:pt idx="13">
                  <c:v>1.83481231088132E-6</c:v>
                </c:pt>
                <c:pt idx="14">
                  <c:v>1.6756004756044E-6</c:v>
                </c:pt>
                <c:pt idx="15">
                  <c:v>1.5292422570296E-6</c:v>
                </c:pt>
                <c:pt idx="16">
                  <c:v>1.39478834342384E-6</c:v>
                </c:pt>
                <c:pt idx="17">
                  <c:v>1.27135181375194E-6</c:v>
                </c:pt>
                <c:pt idx="18">
                  <c:v>1.15810467685348E-6</c:v>
                </c:pt>
                <c:pt idx="19">
                  <c:v>1.05427455209388E-6</c:v>
                </c:pt>
                <c:pt idx="20">
                  <c:v>9.59141489625597E-7</c:v>
                </c:pt>
                <c:pt idx="21">
                  <c:v>8.72034928076072E-7</c:v>
                </c:pt>
                <c:pt idx="22">
                  <c:v>7.92330787192599E-7</c:v>
                </c:pt>
                <c:pt idx="23">
                  <c:v>7.19448692720357E-7</c:v>
                </c:pt>
                <c:pt idx="24">
                  <c:v>6.5284933056621E-7</c:v>
                </c:pt>
                <c:pt idx="25">
                  <c:v>5.92031927106624E-7</c:v>
                </c:pt>
                <c:pt idx="26">
                  <c:v>5.36531852331496E-7</c:v>
                </c:pt>
                <c:pt idx="27">
                  <c:v>4.85918342375388E-7</c:v>
                </c:pt>
                <c:pt idx="28">
                  <c:v>4.39792337872141E-7</c:v>
                </c:pt>
                <c:pt idx="29">
                  <c:v>3.97784434476602E-7</c:v>
                </c:pt>
                <c:pt idx="30">
                  <c:v>3.5955294182676E-7</c:v>
                </c:pt>
                <c:pt idx="31">
                  <c:v>3.24782047169424E-7</c:v>
                </c:pt>
                <c:pt idx="32">
                  <c:v>2.93180079841301E-7</c:v>
                </c:pt>
                <c:pt idx="33">
                  <c:v>2.64477872783506E-7</c:v>
                </c:pt>
                <c:pt idx="34">
                  <c:v>2.38427217269694E-7</c:v>
                </c:pt>
                <c:pt idx="35">
                  <c:v>2.14799407044891E-7</c:v>
                </c:pt>
                <c:pt idx="36">
                  <c:v>1.93383868102298E-7</c:v>
                </c:pt>
                <c:pt idx="37">
                  <c:v>1.73986870367713E-7</c:v>
                </c:pt>
                <c:pt idx="38">
                  <c:v>1.5643031761431E-7</c:v>
                </c:pt>
                <c:pt idx="39">
                  <c:v>1.40550611993452E-7</c:v>
                </c:pt>
                <c:pt idx="40">
                  <c:v>1.26197589638607E-7</c:v>
                </c:pt>
                <c:pt idx="41">
                  <c:v>1.1323352387839E-7</c:v>
                </c:pt>
                <c:pt idx="42">
                  <c:v>1.01532192680171E-7</c:v>
                </c:pt>
                <c:pt idx="43">
                  <c:v>9.09780070366703E-8</c:v>
                </c:pt>
                <c:pt idx="44">
                  <c:v>8.14651971035375E-8</c:v>
                </c:pt>
                <c:pt idx="45">
                  <c:v>7.28970529953394E-8</c:v>
                </c:pt>
                <c:pt idx="46">
                  <c:v>6.51852172497711E-8</c:v>
                </c:pt>
                <c:pt idx="47">
                  <c:v>5.82490260746084E-8</c:v>
                </c:pt>
                <c:pt idx="48">
                  <c:v>5.20148965982079E-8</c:v>
                </c:pt>
                <c:pt idx="49">
                  <c:v>4.64157574516539E-8</c:v>
                </c:pt>
                <c:pt idx="50">
                  <c:v>4.139052011834E-8</c:v>
                </c:pt>
              </c:numCache>
            </c:numRef>
          </c:yVal>
          <c:smooth val="1"/>
        </c:ser>
        <c:ser>
          <c:idx val="2"/>
          <c:order val="2"/>
          <c:tx>
            <c:v>T=45oC</c:v>
          </c:tx>
          <c:marker>
            <c:symbol val="none"/>
          </c:marker>
          <c:xVal>
            <c:numRef>
              <c:f>'Electrolyte(K_e D_e)'!$AE$6:$AE$56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xVal>
          <c:yVal>
            <c:numRef>
              <c:f>'Electrolyte(K_e D_e)'!$AI$6:$AI$56</c:f>
              <c:numCache>
                <c:formatCode>0.00E+00</c:formatCode>
                <c:ptCount val="51"/>
                <c:pt idx="0">
                  <c:v>8.41677816579575E-6</c:v>
                </c:pt>
                <c:pt idx="1">
                  <c:v>7.90946386827479E-6</c:v>
                </c:pt>
                <c:pt idx="2">
                  <c:v>7.42877946013844E-6</c:v>
                </c:pt>
                <c:pt idx="3">
                  <c:v>6.97359186826523E-6</c:v>
                </c:pt>
                <c:pt idx="4">
                  <c:v>6.54279955838156E-6</c:v>
                </c:pt>
                <c:pt idx="5">
                  <c:v>6.13533268333621E-6</c:v>
                </c:pt>
                <c:pt idx="6">
                  <c:v>5.75015315404581E-6</c:v>
                </c:pt>
                <c:pt idx="7">
                  <c:v>5.38625463710971E-6</c:v>
                </c:pt>
                <c:pt idx="8">
                  <c:v>5.04266248310562E-6</c:v>
                </c:pt>
                <c:pt idx="9">
                  <c:v>4.71843358957484E-6</c:v>
                </c:pt>
                <c:pt idx="10">
                  <c:v>4.41265620269002E-6</c:v>
                </c:pt>
                <c:pt idx="11">
                  <c:v>4.12444966156875E-6</c:v>
                </c:pt>
                <c:pt idx="12">
                  <c:v>3.85296408915485E-6</c:v>
                </c:pt>
                <c:pt idx="13">
                  <c:v>3.59738003353539E-6</c:v>
                </c:pt>
                <c:pt idx="14">
                  <c:v>3.35690806349826E-6</c:v>
                </c:pt>
                <c:pt idx="15">
                  <c:v>3.13078832206006E-6</c:v>
                </c:pt>
                <c:pt idx="16">
                  <c:v>2.91829004161231E-6</c:v>
                </c:pt>
                <c:pt idx="17">
                  <c:v>2.71871102424132E-6</c:v>
                </c:pt>
                <c:pt idx="18">
                  <c:v>2.53137709067956E-6</c:v>
                </c:pt>
                <c:pt idx="19">
                  <c:v>2.35564150124021E-6</c:v>
                </c:pt>
                <c:pt idx="20">
                  <c:v>2.19088435197567E-6</c:v>
                </c:pt>
                <c:pt idx="21">
                  <c:v>2.03651194918461E-6</c:v>
                </c:pt>
                <c:pt idx="22">
                  <c:v>1.89195616527133E-6</c:v>
                </c:pt>
                <c:pt idx="23">
                  <c:v>1.7566737788374E-6</c:v>
                </c:pt>
                <c:pt idx="24">
                  <c:v>1.63014580175821E-6</c:v>
                </c:pt>
                <c:pt idx="25">
                  <c:v>1.5118767958681E-6</c:v>
                </c:pt>
                <c:pt idx="26">
                  <c:v>1.4013941817468E-6</c:v>
                </c:pt>
                <c:pt idx="27">
                  <c:v>1.29824754196848E-6</c:v>
                </c:pt>
                <c:pt idx="28">
                  <c:v>1.20200792104256E-6</c:v>
                </c:pt>
                <c:pt idx="29">
                  <c:v>1.11226712414348E-6</c:v>
                </c:pt>
                <c:pt idx="30">
                  <c:v>1.02863701659604E-6</c:v>
                </c:pt>
                <c:pt idx="31">
                  <c:v>9.50748825952667E-7</c:v>
                </c:pt>
                <c:pt idx="32">
                  <c:v>8.78252448370975E-7</c:v>
                </c:pt>
                <c:pt idx="33">
                  <c:v>8.10815760873865E-7</c:v>
                </c:pt>
                <c:pt idx="34">
                  <c:v>7.48123940951022E-7</c:v>
                </c:pt>
                <c:pt idx="35">
                  <c:v>6.89878794839462E-7</c:v>
                </c:pt>
                <c:pt idx="36">
                  <c:v>6.35798095703496E-7</c:v>
                </c:pt>
                <c:pt idx="37">
                  <c:v>5.8561493282001E-7</c:v>
                </c:pt>
                <c:pt idx="38">
                  <c:v>5.39077072764368E-7</c:v>
                </c:pt>
                <c:pt idx="39">
                  <c:v>4.95946333485452E-7</c:v>
                </c:pt>
                <c:pt idx="40">
                  <c:v>4.55997972055668E-7</c:v>
                </c:pt>
                <c:pt idx="41">
                  <c:v>4.19020086783123E-7</c:v>
                </c:pt>
                <c:pt idx="42">
                  <c:v>3.84813034278927E-7</c:v>
                </c:pt>
                <c:pt idx="43">
                  <c:v>3.53188861982804E-7</c:v>
                </c:pt>
                <c:pt idx="44">
                  <c:v>3.23970756564692E-7</c:v>
                </c:pt>
                <c:pt idx="45">
                  <c:v>2.96992508539216E-7</c:v>
                </c:pt>
                <c:pt idx="46">
                  <c:v>2.72097993353542E-7</c:v>
                </c:pt>
                <c:pt idx="47">
                  <c:v>2.49140669137311E-7</c:v>
                </c:pt>
                <c:pt idx="48">
                  <c:v>2.27983091235985E-7</c:v>
                </c:pt>
                <c:pt idx="49">
                  <c:v>2.08496443586121E-7</c:v>
                </c:pt>
                <c:pt idx="50">
                  <c:v>1.90560086932602E-7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4836896"/>
        <c:axId val="-485017008"/>
      </c:scatterChart>
      <c:valAx>
        <c:axId val="-484836896"/>
        <c:scaling>
          <c:orientation val="minMax"/>
          <c:max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Electrolyte </a:t>
                </a:r>
                <a:r>
                  <a:rPr lang="en-US" altLang="ko-KR" sz="1000" b="1" i="0" u="none" strike="noStrike" baseline="0">
                    <a:effectLst/>
                  </a:rPr>
                  <a:t>Concentration </a:t>
                </a:r>
                <a:r>
                  <a:rPr lang="en-US" altLang="en-US"/>
                  <a:t>(mol/L)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485017008"/>
        <c:crosses val="autoZero"/>
        <c:crossBetween val="midCat"/>
      </c:valAx>
      <c:valAx>
        <c:axId val="-485017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Electrolyte</a:t>
                </a:r>
                <a:r>
                  <a:rPr lang="en-US" altLang="ko-KR" baseline="0"/>
                  <a:t> Diffusivity (cm^2/s)</a:t>
                </a:r>
                <a:endParaRPr lang="ko-KR" altLang="en-US"/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-484836896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75882976332822"/>
          <c:y val="0.0810225797062105"/>
          <c:w val="0.177927140639059"/>
          <c:h val="0.250848621506616"/>
        </c:manualLayout>
      </c:layout>
      <c:overlay val="1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T=0oC</c:v>
          </c:tx>
          <c:marker>
            <c:symbol val="none"/>
          </c:marker>
          <c:xVal>
            <c:numRef>
              <c:f>'Electrolyte(K_e D_e)'!$AE$6:$AE$56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xVal>
          <c:yVal>
            <c:numRef>
              <c:f>'Electrolyte(K_e D_e)'!$AF$6:$AF$56</c:f>
              <c:numCache>
                <c:formatCode>0.00E+00</c:formatCode>
                <c:ptCount val="51"/>
                <c:pt idx="0">
                  <c:v>3.15385746424815E-6</c:v>
                </c:pt>
                <c:pt idx="1">
                  <c:v>2.81734592429442E-6</c:v>
                </c:pt>
                <c:pt idx="2">
                  <c:v>2.51491991594728E-6</c:v>
                </c:pt>
                <c:pt idx="3">
                  <c:v>2.24332940083476E-6</c:v>
                </c:pt>
                <c:pt idx="4">
                  <c:v>1.99961259888942E-6</c:v>
                </c:pt>
                <c:pt idx="5">
                  <c:v>1.7810726325154E-6</c:v>
                </c:pt>
                <c:pt idx="6">
                  <c:v>1.58525584739582E-6</c:v>
                </c:pt>
                <c:pt idx="7">
                  <c:v>1.40993170969633E-6</c:v>
                </c:pt>
                <c:pt idx="8">
                  <c:v>1.2530741836009E-6</c:v>
                </c:pt>
                <c:pt idx="9">
                  <c:v>1.11284449728845E-6</c:v>
                </c:pt>
                <c:pt idx="10">
                  <c:v>9.87575209603148E-7</c:v>
                </c:pt>
                <c:pt idx="11">
                  <c:v>8.75755493772057E-7</c:v>
                </c:pt>
                <c:pt idx="12">
                  <c:v>7.76017558564242E-7</c:v>
                </c:pt>
                <c:pt idx="13">
                  <c:v>6.8712413125483E-7</c:v>
                </c:pt>
                <c:pt idx="14">
                  <c:v>6.07956930641705E-7</c:v>
                </c:pt>
                <c:pt idx="15">
                  <c:v>5.37506062153563E-7</c:v>
                </c:pt>
                <c:pt idx="16">
                  <c:v>4.74860270776308E-7</c:v>
                </c:pt>
                <c:pt idx="17">
                  <c:v>4.19197991103734E-7</c:v>
                </c:pt>
                <c:pt idx="18">
                  <c:v>3.69779137281831E-7</c:v>
                </c:pt>
                <c:pt idx="19">
                  <c:v>3.25937578959766E-7</c:v>
                </c:pt>
                <c:pt idx="20">
                  <c:v>2.87074252580653E-7</c:v>
                </c:pt>
                <c:pt idx="21">
                  <c:v>2.52650860439409E-7</c:v>
                </c:pt>
                <c:pt idx="22">
                  <c:v>2.22184112901622E-7</c:v>
                </c:pt>
                <c:pt idx="23">
                  <c:v>1.95240472015685E-7</c:v>
                </c:pt>
                <c:pt idx="24">
                  <c:v>1.71431357460544E-7</c:v>
                </c:pt>
                <c:pt idx="25">
                  <c:v>1.50408778353892E-7</c:v>
                </c:pt>
                <c:pt idx="26">
                  <c:v>1.31861356901929E-7</c:v>
                </c:pt>
                <c:pt idx="27">
                  <c:v>1.15510712203597E-7</c:v>
                </c:pt>
                <c:pt idx="28">
                  <c:v>1.01108174731947E-7</c:v>
                </c:pt>
                <c:pt idx="29">
                  <c:v>8.8431804105581E-8</c:v>
                </c:pt>
                <c:pt idx="30">
                  <c:v>7.72836847371035E-8</c:v>
                </c:pt>
                <c:pt idx="31">
                  <c:v>6.74874758064674E-8</c:v>
                </c:pt>
                <c:pt idx="32">
                  <c:v>5.88861937586867E-8</c:v>
                </c:pt>
                <c:pt idx="33">
                  <c:v>5.13402071713082E-8</c:v>
                </c:pt>
                <c:pt idx="34">
                  <c:v>4.4725425381298E-8</c:v>
                </c:pt>
                <c:pt idx="35">
                  <c:v>3.89316637075773E-8</c:v>
                </c:pt>
                <c:pt idx="36">
                  <c:v>3.38611694584924E-8</c:v>
                </c:pt>
                <c:pt idx="37">
                  <c:v>2.94272941771789E-8</c:v>
                </c:pt>
                <c:pt idx="38">
                  <c:v>2.55532987561999E-8</c:v>
                </c:pt>
                <c:pt idx="39">
                  <c:v>2.21712791502292E-8</c:v>
                </c:pt>
                <c:pt idx="40">
                  <c:v>1.92212014359601E-8</c:v>
                </c:pt>
                <c:pt idx="41">
                  <c:v>1.66500359159334E-8</c:v>
                </c:pt>
                <c:pt idx="42">
                  <c:v>1.44109808415848E-8</c:v>
                </c:pt>
                <c:pt idx="43">
                  <c:v>1.24627671443718E-8</c:v>
                </c:pt>
                <c:pt idx="44">
                  <c:v>1.07690363161712E-8</c:v>
                </c:pt>
                <c:pt idx="45">
                  <c:v>9.29778427488743E-9</c:v>
                </c:pt>
                <c:pt idx="46">
                  <c:v>8.02086469194349E-9</c:v>
                </c:pt>
                <c:pt idx="47">
                  <c:v>6.91354584845597E-9</c:v>
                </c:pt>
                <c:pt idx="48">
                  <c:v>5.95411562969895E-9</c:v>
                </c:pt>
                <c:pt idx="49">
                  <c:v>5.12352976610197E-9</c:v>
                </c:pt>
                <c:pt idx="50">
                  <c:v>4.40509888649116E-9</c:v>
                </c:pt>
              </c:numCache>
            </c:numRef>
          </c:yVal>
          <c:smooth val="1"/>
        </c:ser>
        <c:ser>
          <c:idx val="1"/>
          <c:order val="1"/>
          <c:tx>
            <c:v>T=25oC</c:v>
          </c:tx>
          <c:marker>
            <c:symbol val="none"/>
          </c:marker>
          <c:xVal>
            <c:numRef>
              <c:f>'Electrolyte(K_e D_e)'!$AE$6:$AE$56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xVal>
          <c:yVal>
            <c:numRef>
              <c:f>'Electrolyte(K_e D_e)'!$AH$6:$AH$56</c:f>
              <c:numCache>
                <c:formatCode>0.00E+00</c:formatCode>
                <c:ptCount val="51"/>
                <c:pt idx="0">
                  <c:v>5.64381819495429E-6</c:v>
                </c:pt>
                <c:pt idx="1">
                  <c:v>5.19554611277037E-6</c:v>
                </c:pt>
                <c:pt idx="2">
                  <c:v>4.77998218612022E-6</c:v>
                </c:pt>
                <c:pt idx="3">
                  <c:v>4.39498598023411E-6</c:v>
                </c:pt>
                <c:pt idx="4">
                  <c:v>4.03853735526481E-6</c:v>
                </c:pt>
                <c:pt idx="5">
                  <c:v>3.70873120949209E-6</c:v>
                </c:pt>
                <c:pt idx="6">
                  <c:v>3.40377234209137E-6</c:v>
                </c:pt>
                <c:pt idx="7">
                  <c:v>3.12197044122852E-6</c:v>
                </c:pt>
                <c:pt idx="8">
                  <c:v>2.86173520241513E-6</c:v>
                </c:pt>
                <c:pt idx="9">
                  <c:v>2.6215715812706E-6</c:v>
                </c:pt>
                <c:pt idx="10">
                  <c:v>2.40007518408977E-6</c:v>
                </c:pt>
                <c:pt idx="11">
                  <c:v>2.19592779890909E-6</c:v>
                </c:pt>
                <c:pt idx="12">
                  <c:v>2.00789306909836E-6</c:v>
                </c:pt>
                <c:pt idx="13">
                  <c:v>1.83481231088132E-6</c:v>
                </c:pt>
                <c:pt idx="14">
                  <c:v>1.6756004756044E-6</c:v>
                </c:pt>
                <c:pt idx="15">
                  <c:v>1.5292422570296E-6</c:v>
                </c:pt>
                <c:pt idx="16">
                  <c:v>1.39478834342384E-6</c:v>
                </c:pt>
                <c:pt idx="17">
                  <c:v>1.27135181375194E-6</c:v>
                </c:pt>
                <c:pt idx="18">
                  <c:v>1.15810467685348E-6</c:v>
                </c:pt>
                <c:pt idx="19">
                  <c:v>1.05427455209388E-6</c:v>
                </c:pt>
                <c:pt idx="20">
                  <c:v>9.59141489625597E-7</c:v>
                </c:pt>
                <c:pt idx="21">
                  <c:v>8.72034928076072E-7</c:v>
                </c:pt>
                <c:pt idx="22">
                  <c:v>7.92330787192599E-7</c:v>
                </c:pt>
                <c:pt idx="23">
                  <c:v>7.19448692720357E-7</c:v>
                </c:pt>
                <c:pt idx="24">
                  <c:v>6.5284933056621E-7</c:v>
                </c:pt>
                <c:pt idx="25">
                  <c:v>5.92031927106624E-7</c:v>
                </c:pt>
                <c:pt idx="26">
                  <c:v>5.36531852331496E-7</c:v>
                </c:pt>
                <c:pt idx="27">
                  <c:v>4.85918342375388E-7</c:v>
                </c:pt>
                <c:pt idx="28">
                  <c:v>4.39792337872141E-7</c:v>
                </c:pt>
                <c:pt idx="29">
                  <c:v>3.97784434476602E-7</c:v>
                </c:pt>
                <c:pt idx="30">
                  <c:v>3.5955294182676E-7</c:v>
                </c:pt>
                <c:pt idx="31">
                  <c:v>3.24782047169424E-7</c:v>
                </c:pt>
                <c:pt idx="32">
                  <c:v>2.93180079841301E-7</c:v>
                </c:pt>
                <c:pt idx="33">
                  <c:v>2.64477872783506E-7</c:v>
                </c:pt>
                <c:pt idx="34">
                  <c:v>2.38427217269694E-7</c:v>
                </c:pt>
                <c:pt idx="35">
                  <c:v>2.14799407044891E-7</c:v>
                </c:pt>
                <c:pt idx="36">
                  <c:v>1.93383868102298E-7</c:v>
                </c:pt>
                <c:pt idx="37">
                  <c:v>1.73986870367713E-7</c:v>
                </c:pt>
                <c:pt idx="38">
                  <c:v>1.5643031761431E-7</c:v>
                </c:pt>
                <c:pt idx="39">
                  <c:v>1.40550611993452E-7</c:v>
                </c:pt>
                <c:pt idx="40">
                  <c:v>1.26197589638607E-7</c:v>
                </c:pt>
                <c:pt idx="41">
                  <c:v>1.1323352387839E-7</c:v>
                </c:pt>
                <c:pt idx="42">
                  <c:v>1.01532192680171E-7</c:v>
                </c:pt>
                <c:pt idx="43">
                  <c:v>9.09780070366703E-8</c:v>
                </c:pt>
                <c:pt idx="44">
                  <c:v>8.14651971035375E-8</c:v>
                </c:pt>
                <c:pt idx="45">
                  <c:v>7.28970529953394E-8</c:v>
                </c:pt>
                <c:pt idx="46">
                  <c:v>6.51852172497711E-8</c:v>
                </c:pt>
                <c:pt idx="47">
                  <c:v>5.82490260746084E-8</c:v>
                </c:pt>
                <c:pt idx="48">
                  <c:v>5.20148965982079E-8</c:v>
                </c:pt>
                <c:pt idx="49">
                  <c:v>4.64157574516539E-8</c:v>
                </c:pt>
                <c:pt idx="50">
                  <c:v>4.139052011834E-8</c:v>
                </c:pt>
              </c:numCache>
            </c:numRef>
          </c:yVal>
          <c:smooth val="1"/>
        </c:ser>
        <c:ser>
          <c:idx val="2"/>
          <c:order val="2"/>
          <c:tx>
            <c:v>T=45oC</c:v>
          </c:tx>
          <c:marker>
            <c:symbol val="none"/>
          </c:marker>
          <c:xVal>
            <c:numRef>
              <c:f>'Electrolyte(K_e D_e)'!$AE$6:$AE$56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xVal>
          <c:yVal>
            <c:numRef>
              <c:f>'Electrolyte(K_e D_e)'!$AI$6:$AI$56</c:f>
              <c:numCache>
                <c:formatCode>0.00E+00</c:formatCode>
                <c:ptCount val="51"/>
                <c:pt idx="0">
                  <c:v>8.41677816579575E-6</c:v>
                </c:pt>
                <c:pt idx="1">
                  <c:v>7.90946386827479E-6</c:v>
                </c:pt>
                <c:pt idx="2">
                  <c:v>7.42877946013844E-6</c:v>
                </c:pt>
                <c:pt idx="3">
                  <c:v>6.97359186826523E-6</c:v>
                </c:pt>
                <c:pt idx="4">
                  <c:v>6.54279955838156E-6</c:v>
                </c:pt>
                <c:pt idx="5">
                  <c:v>6.13533268333621E-6</c:v>
                </c:pt>
                <c:pt idx="6">
                  <c:v>5.75015315404581E-6</c:v>
                </c:pt>
                <c:pt idx="7">
                  <c:v>5.38625463710971E-6</c:v>
                </c:pt>
                <c:pt idx="8">
                  <c:v>5.04266248310562E-6</c:v>
                </c:pt>
                <c:pt idx="9">
                  <c:v>4.71843358957484E-6</c:v>
                </c:pt>
                <c:pt idx="10">
                  <c:v>4.41265620269002E-6</c:v>
                </c:pt>
                <c:pt idx="11">
                  <c:v>4.12444966156875E-6</c:v>
                </c:pt>
                <c:pt idx="12">
                  <c:v>3.85296408915485E-6</c:v>
                </c:pt>
                <c:pt idx="13">
                  <c:v>3.59738003353539E-6</c:v>
                </c:pt>
                <c:pt idx="14">
                  <c:v>3.35690806349826E-6</c:v>
                </c:pt>
                <c:pt idx="15">
                  <c:v>3.13078832206006E-6</c:v>
                </c:pt>
                <c:pt idx="16">
                  <c:v>2.91829004161231E-6</c:v>
                </c:pt>
                <c:pt idx="17">
                  <c:v>2.71871102424132E-6</c:v>
                </c:pt>
                <c:pt idx="18">
                  <c:v>2.53137709067956E-6</c:v>
                </c:pt>
                <c:pt idx="19">
                  <c:v>2.35564150124021E-6</c:v>
                </c:pt>
                <c:pt idx="20">
                  <c:v>2.19088435197567E-6</c:v>
                </c:pt>
                <c:pt idx="21">
                  <c:v>2.03651194918461E-6</c:v>
                </c:pt>
                <c:pt idx="22">
                  <c:v>1.89195616527133E-6</c:v>
                </c:pt>
                <c:pt idx="23">
                  <c:v>1.7566737788374E-6</c:v>
                </c:pt>
                <c:pt idx="24">
                  <c:v>1.63014580175821E-6</c:v>
                </c:pt>
                <c:pt idx="25">
                  <c:v>1.5118767958681E-6</c:v>
                </c:pt>
                <c:pt idx="26">
                  <c:v>1.4013941817468E-6</c:v>
                </c:pt>
                <c:pt idx="27">
                  <c:v>1.29824754196848E-6</c:v>
                </c:pt>
                <c:pt idx="28">
                  <c:v>1.20200792104256E-6</c:v>
                </c:pt>
                <c:pt idx="29">
                  <c:v>1.11226712414348E-6</c:v>
                </c:pt>
                <c:pt idx="30">
                  <c:v>1.02863701659604E-6</c:v>
                </c:pt>
                <c:pt idx="31">
                  <c:v>9.50748825952667E-7</c:v>
                </c:pt>
                <c:pt idx="32">
                  <c:v>8.78252448370975E-7</c:v>
                </c:pt>
                <c:pt idx="33">
                  <c:v>8.10815760873865E-7</c:v>
                </c:pt>
                <c:pt idx="34">
                  <c:v>7.48123940951022E-7</c:v>
                </c:pt>
                <c:pt idx="35">
                  <c:v>6.89878794839462E-7</c:v>
                </c:pt>
                <c:pt idx="36">
                  <c:v>6.35798095703496E-7</c:v>
                </c:pt>
                <c:pt idx="37">
                  <c:v>5.8561493282001E-7</c:v>
                </c:pt>
                <c:pt idx="38">
                  <c:v>5.39077072764368E-7</c:v>
                </c:pt>
                <c:pt idx="39">
                  <c:v>4.95946333485452E-7</c:v>
                </c:pt>
                <c:pt idx="40">
                  <c:v>4.55997972055668E-7</c:v>
                </c:pt>
                <c:pt idx="41">
                  <c:v>4.19020086783123E-7</c:v>
                </c:pt>
                <c:pt idx="42">
                  <c:v>3.84813034278927E-7</c:v>
                </c:pt>
                <c:pt idx="43">
                  <c:v>3.53188861982804E-7</c:v>
                </c:pt>
                <c:pt idx="44">
                  <c:v>3.23970756564692E-7</c:v>
                </c:pt>
                <c:pt idx="45">
                  <c:v>2.96992508539216E-7</c:v>
                </c:pt>
                <c:pt idx="46">
                  <c:v>2.72097993353542E-7</c:v>
                </c:pt>
                <c:pt idx="47">
                  <c:v>2.49140669137311E-7</c:v>
                </c:pt>
                <c:pt idx="48">
                  <c:v>2.27983091235985E-7</c:v>
                </c:pt>
                <c:pt idx="49">
                  <c:v>2.08496443586121E-7</c:v>
                </c:pt>
                <c:pt idx="50">
                  <c:v>1.90560086932602E-7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4962128"/>
        <c:axId val="-483291600"/>
      </c:scatterChart>
      <c:valAx>
        <c:axId val="-554962128"/>
        <c:scaling>
          <c:orientation val="minMax"/>
          <c:max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Electrolyte </a:t>
                </a:r>
                <a:r>
                  <a:rPr lang="en-US" altLang="ko-KR" sz="1000" b="1" i="0" u="none" strike="noStrike" baseline="0">
                    <a:effectLst/>
                  </a:rPr>
                  <a:t>Concentration </a:t>
                </a:r>
                <a:r>
                  <a:rPr lang="en-US" altLang="en-US"/>
                  <a:t>(mol/L)</a:t>
                </a:r>
              </a:p>
            </c:rich>
          </c:tx>
          <c:layout>
            <c:manualLayout>
              <c:xMode val="edge"/>
              <c:yMode val="edge"/>
              <c:x val="0.306737314085739"/>
              <c:y val="0.8813759183894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483291600"/>
        <c:crosses val="autoZero"/>
        <c:crossBetween val="midCat"/>
      </c:valAx>
      <c:valAx>
        <c:axId val="-48329160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Electrolyte</a:t>
                </a:r>
                <a:r>
                  <a:rPr lang="en-US" altLang="ko-KR" baseline="0"/>
                  <a:t> Diffusivity (cm^2/s)</a:t>
                </a:r>
                <a:endParaRPr lang="ko-KR" altLang="en-US"/>
              </a:p>
            </c:rich>
          </c:tx>
          <c:layout/>
          <c:overlay val="0"/>
        </c:title>
        <c:numFmt formatCode="0.E+00" sourceLinked="0"/>
        <c:majorTickMark val="out"/>
        <c:minorTickMark val="none"/>
        <c:tickLblPos val="nextTo"/>
        <c:crossAx val="-554962128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76025694118085"/>
          <c:y val="0.17608192155221"/>
          <c:w val="0.179054082349602"/>
          <c:h val="0.252562248018423"/>
        </c:manualLayout>
      </c:layout>
      <c:overlay val="1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T=0oC</c:v>
          </c:tx>
          <c:marker>
            <c:symbol val="none"/>
          </c:marker>
          <c:xVal>
            <c:numRef>
              <c:f>'Electrolyte(K_e D_e)'!$W$6:$W$56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xVal>
          <c:yVal>
            <c:numRef>
              <c:f>'Electrolyte(K_e D_e)'!$X$6:$X$56</c:f>
              <c:numCache>
                <c:formatCode>0.00E+00</c:formatCode>
                <c:ptCount val="51"/>
                <c:pt idx="0">
                  <c:v>0.0</c:v>
                </c:pt>
                <c:pt idx="1">
                  <c:v>0.00185821347708438</c:v>
                </c:pt>
                <c:pt idx="2">
                  <c:v>0.00295640299995222</c:v>
                </c:pt>
                <c:pt idx="3">
                  <c:v>0.00378823532538644</c:v>
                </c:pt>
                <c:pt idx="4">
                  <c:v>0.00443772174100623</c:v>
                </c:pt>
                <c:pt idx="5">
                  <c:v>0.0049451940830078</c:v>
                </c:pt>
                <c:pt idx="6">
                  <c:v>0.00533568937589682</c:v>
                </c:pt>
                <c:pt idx="7">
                  <c:v>0.0056270453577754</c:v>
                </c:pt>
                <c:pt idx="8">
                  <c:v>0.00583310191672015</c:v>
                </c:pt>
                <c:pt idx="9">
                  <c:v>0.00596521479817749</c:v>
                </c:pt>
                <c:pt idx="10">
                  <c:v>0.00603305797666531</c:v>
                </c:pt>
                <c:pt idx="11">
                  <c:v>0.0060450841433749</c:v>
                </c:pt>
                <c:pt idx="12">
                  <c:v>0.00600880498318433</c:v>
                </c:pt>
                <c:pt idx="13">
                  <c:v>0.00593096985737986</c:v>
                </c:pt>
                <c:pt idx="14">
                  <c:v>0.00581768431097981</c:v>
                </c:pt>
                <c:pt idx="15">
                  <c:v>0.00567449163707026</c:v>
                </c:pt>
                <c:pt idx="16">
                  <c:v>0.0055064311919211</c:v>
                </c:pt>
                <c:pt idx="17">
                  <c:v>0.00531808185425944</c:v>
                </c:pt>
                <c:pt idx="18">
                  <c:v>0.00511359593061225</c:v>
                </c:pt>
                <c:pt idx="19">
                  <c:v>0.00489672692983602</c:v>
                </c:pt>
                <c:pt idx="20">
                  <c:v>0.00467085344740012</c:v>
                </c:pt>
                <c:pt idx="21">
                  <c:v>0.00443900063323068</c:v>
                </c:pt>
                <c:pt idx="22">
                  <c:v>0.00420386020735323</c:v>
                </c:pt>
                <c:pt idx="23">
                  <c:v>0.00396780964223581</c:v>
                </c:pt>
                <c:pt idx="24">
                  <c:v>0.0037329308933614</c:v>
                </c:pt>
                <c:pt idx="25">
                  <c:v>0.00350102889506614</c:v>
                </c:pt>
                <c:pt idx="26">
                  <c:v>0.00327364992458353</c:v>
                </c:pt>
                <c:pt idx="27">
                  <c:v>0.00305209985873637</c:v>
                </c:pt>
                <c:pt idx="28">
                  <c:v>0.00283746229482709</c:v>
                </c:pt>
                <c:pt idx="29">
                  <c:v>0.00263061647307721</c:v>
                </c:pt>
                <c:pt idx="30">
                  <c:v>0.00243225491754854</c:v>
                </c:pt>
                <c:pt idx="31">
                  <c:v>0.00224290070227709</c:v>
                </c:pt>
                <c:pt idx="32">
                  <c:v>0.00206292424671332</c:v>
                </c:pt>
                <c:pt idx="33">
                  <c:v>0.00189255954747731</c:v>
                </c:pt>
                <c:pt idx="34">
                  <c:v>0.00173191976035162</c:v>
                </c:pt>
                <c:pt idx="35">
                  <c:v>0.00158101205612847</c:v>
                </c:pt>
                <c:pt idx="36">
                  <c:v>0.00143975168543782</c:v>
                </c:pt>
                <c:pt idx="37">
                  <c:v>0.00130797520024047</c:v>
                </c:pt>
                <c:pt idx="38">
                  <c:v>0.00118545279266363</c:v>
                </c:pt>
                <c:pt idx="39">
                  <c:v>0.00107189972479962</c:v>
                </c:pt>
                <c:pt idx="40">
                  <c:v>0.000966986835602744</c:v>
                </c:pt>
                <c:pt idx="41">
                  <c:v>0.000870350122812224</c:v>
                </c:pt>
                <c:pt idx="42">
                  <c:v>0.000781599408684513</c:v>
                </c:pt>
                <c:pt idx="43">
                  <c:v>0.000700326108083787</c:v>
                </c:pt>
                <c:pt idx="44">
                  <c:v>0.00062611012605714</c:v>
                </c:pt>
                <c:pt idx="45">
                  <c:v>0.000558525919359628</c:v>
                </c:pt>
                <c:pt idx="46">
                  <c:v>0.000497147762481427</c:v>
                </c:pt>
                <c:pt idx="47">
                  <c:v>0.000441554263585391</c:v>
                </c:pt>
                <c:pt idx="48">
                  <c:v>0.000391332179434446</c:v>
                </c:pt>
                <c:pt idx="49">
                  <c:v>0.000346079580942289</c:v>
                </c:pt>
                <c:pt idx="50">
                  <c:v>0.000305408422501127</c:v>
                </c:pt>
              </c:numCache>
            </c:numRef>
          </c:yVal>
          <c:smooth val="1"/>
        </c:ser>
        <c:ser>
          <c:idx val="1"/>
          <c:order val="1"/>
          <c:tx>
            <c:v>T=25oC</c:v>
          </c:tx>
          <c:marker>
            <c:symbol val="none"/>
          </c:marker>
          <c:xVal>
            <c:numRef>
              <c:f>'Electrolyte(K_e D_e)'!$W$6:$W$56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xVal>
          <c:yVal>
            <c:numRef>
              <c:f>'Electrolyte(K_e D_e)'!$Z$6:$Z$56</c:f>
              <c:numCache>
                <c:formatCode>0.00E+00</c:formatCode>
                <c:ptCount val="51"/>
                <c:pt idx="0">
                  <c:v>0.0</c:v>
                </c:pt>
                <c:pt idx="1">
                  <c:v>0.00282748811392384</c:v>
                </c:pt>
                <c:pt idx="2">
                  <c:v>0.00449851130960995</c:v>
                </c:pt>
                <c:pt idx="3">
                  <c:v>0.00576424102363251</c:v>
                </c:pt>
                <c:pt idx="4">
                  <c:v>0.00675251020958275</c:v>
                </c:pt>
                <c:pt idx="5">
                  <c:v>0.00752468845113007</c:v>
                </c:pt>
                <c:pt idx="6">
                  <c:v>0.00811887249553779</c:v>
                </c:pt>
                <c:pt idx="7">
                  <c:v>0.00856220453776088</c:v>
                </c:pt>
                <c:pt idx="8">
                  <c:v>0.00887574357856392</c:v>
                </c:pt>
                <c:pt idx="9">
                  <c:v>0.00907676870652876</c:v>
                </c:pt>
                <c:pt idx="10">
                  <c:v>0.00918</c:v>
                </c:pt>
                <c:pt idx="11">
                  <c:v>0.00919829921257529</c:v>
                </c:pt>
                <c:pt idx="12">
                  <c:v>0.00914309624720722</c:v>
                </c:pt>
                <c:pt idx="13">
                  <c:v>0.00902466104276385</c:v>
                </c:pt>
                <c:pt idx="14">
                  <c:v>0.00885228389671705</c:v>
                </c:pt>
                <c:pt idx="15">
                  <c:v>0.00863439957477386</c:v>
                </c:pt>
                <c:pt idx="16">
                  <c:v>0.00837867604411387</c:v>
                </c:pt>
                <c:pt idx="17">
                  <c:v>0.00809208060173263</c:v>
                </c:pt>
                <c:pt idx="18">
                  <c:v>0.00778093146536732</c:v>
                </c:pt>
                <c:pt idx="19">
                  <c:v>0.00745094003567678</c:v>
                </c:pt>
                <c:pt idx="20">
                  <c:v>0.00710724723895884</c:v>
                </c:pt>
                <c:pt idx="21">
                  <c:v>0.00675445619297391</c:v>
                </c:pt>
                <c:pt idx="22">
                  <c:v>0.00639666266307514</c:v>
                </c:pt>
                <c:pt idx="23">
                  <c:v>0.00603748425037644</c:v>
                </c:pt>
                <c:pt idx="24">
                  <c:v>0.00568008889249876</c:v>
                </c:pt>
                <c:pt idx="25">
                  <c:v>0.00532722300714103</c:v>
                </c:pt>
                <c:pt idx="26">
                  <c:v>0.0049812394351111</c:v>
                </c:pt>
                <c:pt idx="27">
                  <c:v>0.00464412522000768</c:v>
                </c:pt>
                <c:pt idx="28">
                  <c:v>0.00431752918126444</c:v>
                </c:pt>
                <c:pt idx="29">
                  <c:v>0.0040027891852279</c:v>
                </c:pt>
                <c:pt idx="30">
                  <c:v>0.00370095898787253</c:v>
                </c:pt>
                <c:pt idx="31">
                  <c:v>0.0034128345072335</c:v>
                </c:pt>
                <c:pt idx="32">
                  <c:v>0.00313897937962397</c:v>
                </c:pt>
                <c:pt idx="33">
                  <c:v>0.00287974965814017</c:v>
                </c:pt>
                <c:pt idx="34">
                  <c:v>0.00263531752247736</c:v>
                </c:pt>
                <c:pt idx="35">
                  <c:v>0.00240569388383064</c:v>
                </c:pt>
                <c:pt idx="36">
                  <c:v>0.00219074978616808</c:v>
                </c:pt>
                <c:pt idx="37">
                  <c:v>0.00199023652427161</c:v>
                </c:pt>
                <c:pt idx="38">
                  <c:v>0.0018038044187116</c:v>
                </c:pt>
                <c:pt idx="39">
                  <c:v>0.00163102020761608</c:v>
                </c:pt>
                <c:pt idx="40">
                  <c:v>0.00147138303413749</c:v>
                </c:pt>
                <c:pt idx="41">
                  <c:v>0.00132433902646374</c:v>
                </c:pt>
                <c:pt idx="42">
                  <c:v>0.0011892944837387</c:v>
                </c:pt>
                <c:pt idx="43">
                  <c:v>0.00106562769611617</c:v>
                </c:pt>
                <c:pt idx="44">
                  <c:v>0.000952699440223432</c:v>
                </c:pt>
                <c:pt idx="45">
                  <c:v>0.000849862202477195</c:v>
                </c:pt>
                <c:pt idx="46">
                  <c:v>0.000756468191956956</c:v>
                </c:pt>
                <c:pt idx="47">
                  <c:v>0.000671876211929658</c:v>
                </c:pt>
                <c:pt idx="48">
                  <c:v>0.000595457464705798</c:v>
                </c:pt>
                <c:pt idx="49">
                  <c:v>0.00052660036839332</c:v>
                </c:pt>
                <c:pt idx="50">
                  <c:v>0.000464714466428851</c:v>
                </c:pt>
              </c:numCache>
            </c:numRef>
          </c:yVal>
          <c:smooth val="1"/>
        </c:ser>
        <c:ser>
          <c:idx val="2"/>
          <c:order val="2"/>
          <c:tx>
            <c:v>T=45oC</c:v>
          </c:tx>
          <c:marker>
            <c:symbol val="none"/>
          </c:marker>
          <c:xVal>
            <c:numRef>
              <c:f>'Electrolyte(K_e D_e)'!$W$6:$W$56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xVal>
          <c:yVal>
            <c:numRef>
              <c:f>'Electrolyte(K_e D_e)'!$AA$6:$AA$56</c:f>
              <c:numCache>
                <c:formatCode>0.00E+00</c:formatCode>
                <c:ptCount val="51"/>
                <c:pt idx="0">
                  <c:v>0.0</c:v>
                </c:pt>
                <c:pt idx="1">
                  <c:v>0.0037723033674454</c:v>
                </c:pt>
                <c:pt idx="2">
                  <c:v>0.00600170493314048</c:v>
                </c:pt>
                <c:pt idx="3">
                  <c:v>0.00769038275249898</c:v>
                </c:pt>
                <c:pt idx="4">
                  <c:v>0.00900888561719503</c:v>
                </c:pt>
                <c:pt idx="5">
                  <c:v>0.0100390899765034</c:v>
                </c:pt>
                <c:pt idx="6">
                  <c:v>0.0108318227418734</c:v>
                </c:pt>
                <c:pt idx="7">
                  <c:v>0.0114232957696605</c:v>
                </c:pt>
                <c:pt idx="8">
                  <c:v>0.0118416050009611</c:v>
                </c:pt>
                <c:pt idx="9">
                  <c:v>0.0121098033935303</c:v>
                </c:pt>
                <c:pt idx="10">
                  <c:v>0.0122475297924741</c:v>
                </c:pt>
                <c:pt idx="11">
                  <c:v>0.0122719437522993</c:v>
                </c:pt>
                <c:pt idx="12">
                  <c:v>0.0121982945188593</c:v>
                </c:pt>
                <c:pt idx="13">
                  <c:v>0.0120402837677811</c:v>
                </c:pt>
                <c:pt idx="14">
                  <c:v>0.0118103061826232</c:v>
                </c:pt>
                <c:pt idx="15">
                  <c:v>0.0115196150361839</c:v>
                </c:pt>
                <c:pt idx="16">
                  <c:v>0.0111784405742673</c:v>
                </c:pt>
                <c:pt idx="17">
                  <c:v>0.0107960782410482</c:v>
                </c:pt>
                <c:pt idx="18">
                  <c:v>0.0103809575092904</c:v>
                </c:pt>
                <c:pt idx="19">
                  <c:v>0.00994069826458491</c:v>
                </c:pt>
                <c:pt idx="20">
                  <c:v>0.00948215929211632</c:v>
                </c:pt>
                <c:pt idx="21">
                  <c:v>0.00901148185788773</c:v>
                </c:pt>
                <c:pt idx="22">
                  <c:v>0.00853413034187578</c:v>
                </c:pt>
                <c:pt idx="23">
                  <c:v>0.00805493117952927</c:v>
                </c:pt>
                <c:pt idx="24">
                  <c:v>0.0075781108861416</c:v>
                </c:pt>
                <c:pt idx="25">
                  <c:v>0.00710733360469644</c:v>
                </c:pt>
                <c:pt idx="26">
                  <c:v>0.00664573838616232</c:v>
                </c:pt>
                <c:pt idx="27">
                  <c:v>0.00619597625185451</c:v>
                </c:pt>
                <c:pt idx="28">
                  <c:v>0.00576024698011031</c:v>
                </c:pt>
                <c:pt idx="29">
                  <c:v>0.00534033549009498</c:v>
                </c:pt>
                <c:pt idx="30">
                  <c:v>0.00493764765410607</c:v>
                </c:pt>
                <c:pt idx="31">
                  <c:v>0.00455324534903334</c:v>
                </c:pt>
                <c:pt idx="32">
                  <c:v>0.0041878805522774</c:v>
                </c:pt>
                <c:pt idx="33">
                  <c:v>0.00384202829334846</c:v>
                </c:pt>
                <c:pt idx="34">
                  <c:v>0.00351591828640202</c:v>
                </c:pt>
                <c:pt idx="35">
                  <c:v>0.00320956508864799</c:v>
                </c:pt>
                <c:pt idx="36">
                  <c:v>0.00292279665293571</c:v>
                </c:pt>
                <c:pt idx="37">
                  <c:v>0.0026552811683101</c:v>
                </c:pt>
                <c:pt idx="38">
                  <c:v>0.00240655210871098</c:v>
                </c:pt>
                <c:pt idx="39">
                  <c:v>0.00217603143626419</c:v>
                </c:pt>
                <c:pt idx="40">
                  <c:v>0.00196305093101741</c:v>
                </c:pt>
                <c:pt idx="41">
                  <c:v>0.00176687164291403</c:v>
                </c:pt>
                <c:pt idx="42">
                  <c:v>0.00158670148383604</c:v>
                </c:pt>
                <c:pt idx="43">
                  <c:v>0.00142171099737129</c:v>
                </c:pt>
                <c:pt idx="44">
                  <c:v>0.00127104736137363</c:v>
                </c:pt>
                <c:pt idx="45">
                  <c:v>0.00113384669328291</c:v>
                </c:pt>
                <c:pt idx="46">
                  <c:v>0.00100924474052852</c:v>
                </c:pt>
                <c:pt idx="47">
                  <c:v>0.000896386048198599</c:v>
                </c:pt>
                <c:pt idx="48">
                  <c:v>0.000794431703609517</c:v>
                </c:pt>
                <c:pt idx="49">
                  <c:v>0.00070256576259532</c:v>
                </c:pt>
                <c:pt idx="50">
                  <c:v>0.000620000465422774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5912848"/>
        <c:axId val="-483197584"/>
      </c:scatterChart>
      <c:valAx>
        <c:axId val="-535912848"/>
        <c:scaling>
          <c:orientation val="minMax"/>
          <c:max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Electrolyte </a:t>
                </a:r>
                <a:r>
                  <a:rPr lang="en-US" altLang="ko-KR" sz="1000" b="1" i="0" u="none" strike="noStrike" baseline="0">
                    <a:effectLst/>
                  </a:rPr>
                  <a:t>Concentration </a:t>
                </a:r>
                <a:r>
                  <a:rPr lang="en-US" altLang="en-US"/>
                  <a:t>(mol/L)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483197584"/>
        <c:crosses val="autoZero"/>
        <c:crossBetween val="midCat"/>
      </c:valAx>
      <c:valAx>
        <c:axId val="-483197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Electrolyte</a:t>
                </a:r>
                <a:r>
                  <a:rPr lang="en-US" altLang="ko-KR" baseline="0"/>
                  <a:t> Conductivity (S/cm)</a:t>
                </a:r>
                <a:endParaRPr lang="ko-KR" altLang="en-US"/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-535912848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766127110591249"/>
          <c:y val="0.0837653105861768"/>
          <c:w val="0.172521577498205"/>
          <c:h val="0.25115157480315"/>
        </c:manualLayout>
      </c:layout>
      <c:overlay val="1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c_e=0.5M</c:v>
          </c:tx>
          <c:xVal>
            <c:numRef>
              <c:f>'Electrolyte(K_e D_e)'!$X$1:$AB$1</c:f>
              <c:numCache>
                <c:formatCode>General</c:formatCode>
                <c:ptCount val="5"/>
                <c:pt idx="0">
                  <c:v>0.00366300366300366</c:v>
                </c:pt>
                <c:pt idx="1">
                  <c:v>0.00353356890459364</c:v>
                </c:pt>
                <c:pt idx="2">
                  <c:v>0.00335570469798658</c:v>
                </c:pt>
                <c:pt idx="3">
                  <c:v>0.00314465408805031</c:v>
                </c:pt>
                <c:pt idx="4">
                  <c:v>0.003003003003003</c:v>
                </c:pt>
              </c:numCache>
            </c:numRef>
          </c:xVal>
          <c:yVal>
            <c:numRef>
              <c:f>'Electrolyte(K_e D_e)'!$X$11:$AB$11</c:f>
              <c:numCache>
                <c:formatCode>0.00E+00</c:formatCode>
                <c:ptCount val="5"/>
                <c:pt idx="0">
                  <c:v>0.0049451940830078</c:v>
                </c:pt>
                <c:pt idx="1">
                  <c:v>0.00590161047669392</c:v>
                </c:pt>
                <c:pt idx="2">
                  <c:v>0.00752468845113007</c:v>
                </c:pt>
                <c:pt idx="3">
                  <c:v>0.0100390899765034</c:v>
                </c:pt>
                <c:pt idx="4">
                  <c:v>0.0121822886557559</c:v>
                </c:pt>
              </c:numCache>
            </c:numRef>
          </c:yVal>
          <c:smooth val="1"/>
        </c:ser>
        <c:ser>
          <c:idx val="1"/>
          <c:order val="1"/>
          <c:tx>
            <c:v>c_e=1.0M</c:v>
          </c:tx>
          <c:xVal>
            <c:numRef>
              <c:f>'Electrolyte(K_e D_e)'!$X$1:$AB$1</c:f>
              <c:numCache>
                <c:formatCode>General</c:formatCode>
                <c:ptCount val="5"/>
                <c:pt idx="0">
                  <c:v>0.00366300366300366</c:v>
                </c:pt>
                <c:pt idx="1">
                  <c:v>0.00353356890459364</c:v>
                </c:pt>
                <c:pt idx="2">
                  <c:v>0.00335570469798658</c:v>
                </c:pt>
                <c:pt idx="3">
                  <c:v>0.00314465408805031</c:v>
                </c:pt>
                <c:pt idx="4">
                  <c:v>0.003003003003003</c:v>
                </c:pt>
              </c:numCache>
            </c:numRef>
          </c:xVal>
          <c:yVal>
            <c:numRef>
              <c:f>'Electrolyte(K_e D_e)'!$X$16:$AB$16</c:f>
              <c:numCache>
                <c:formatCode>0.00E+00</c:formatCode>
                <c:ptCount val="5"/>
                <c:pt idx="0">
                  <c:v>0.00603305797666531</c:v>
                </c:pt>
                <c:pt idx="1">
                  <c:v>0.00719987073589921</c:v>
                </c:pt>
                <c:pt idx="2">
                  <c:v>0.00918</c:v>
                </c:pt>
                <c:pt idx="3">
                  <c:v>0.0122475297924741</c:v>
                </c:pt>
                <c:pt idx="4">
                  <c:v>0.0148621980280185</c:v>
                </c:pt>
              </c:numCache>
            </c:numRef>
          </c:yVal>
          <c:smooth val="1"/>
        </c:ser>
        <c:ser>
          <c:idx val="2"/>
          <c:order val="2"/>
          <c:tx>
            <c:v>c_e=2.0M</c:v>
          </c:tx>
          <c:xVal>
            <c:numRef>
              <c:f>'Electrolyte(K_e D_e)'!$X$1:$AB$1</c:f>
              <c:numCache>
                <c:formatCode>General</c:formatCode>
                <c:ptCount val="5"/>
                <c:pt idx="0">
                  <c:v>0.00366300366300366</c:v>
                </c:pt>
                <c:pt idx="1">
                  <c:v>0.00353356890459364</c:v>
                </c:pt>
                <c:pt idx="2">
                  <c:v>0.00335570469798658</c:v>
                </c:pt>
                <c:pt idx="3">
                  <c:v>0.00314465408805031</c:v>
                </c:pt>
                <c:pt idx="4">
                  <c:v>0.003003003003003</c:v>
                </c:pt>
              </c:numCache>
            </c:numRef>
          </c:xVal>
          <c:yVal>
            <c:numRef>
              <c:f>'Electrolyte(K_e D_e)'!$X$26:$AB$26</c:f>
              <c:numCache>
                <c:formatCode>0.00E+00</c:formatCode>
                <c:ptCount val="5"/>
                <c:pt idx="0">
                  <c:v>0.00467085344740012</c:v>
                </c:pt>
                <c:pt idx="1">
                  <c:v>0.00557421148241614</c:v>
                </c:pt>
                <c:pt idx="2">
                  <c:v>0.00710724723895884</c:v>
                </c:pt>
                <c:pt idx="3">
                  <c:v>0.00948215929211632</c:v>
                </c:pt>
                <c:pt idx="4">
                  <c:v>0.0115064614269602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4584624"/>
        <c:axId val="-484581232"/>
      </c:scatterChart>
      <c:valAx>
        <c:axId val="-484584624"/>
        <c:scaling>
          <c:orientation val="minMax"/>
          <c:max val="0.0037"/>
          <c:min val="0.00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1/Temperature (1/K)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484581232"/>
        <c:crosses val="autoZero"/>
        <c:crossBetween val="midCat"/>
      </c:valAx>
      <c:valAx>
        <c:axId val="-484581232"/>
        <c:scaling>
          <c:logBase val="10.0"/>
          <c:orientation val="minMax"/>
          <c:max val="0.1"/>
          <c:min val="0.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Electrolyte</a:t>
                </a:r>
                <a:r>
                  <a:rPr lang="en-US" altLang="ko-KR" baseline="0"/>
                  <a:t> Conductivity (S/cm)</a:t>
                </a:r>
                <a:endParaRPr lang="ko-KR" altLang="en-US"/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-484584624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699248701875219"/>
          <c:y val="0.170151595589088"/>
          <c:w val="0.206846206964585"/>
          <c:h val="0.229581252568593"/>
        </c:manualLayout>
      </c:layout>
      <c:overlay val="1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eps=0.25</c:v>
          </c:tx>
          <c:marker>
            <c:symbol val="none"/>
          </c:marker>
          <c:xVal>
            <c:numRef>
              <c:f>'brug. coeff.'!$C$11:$C$27</c:f>
              <c:numCache>
                <c:formatCode>General</c:formatCode>
                <c:ptCount val="17"/>
                <c:pt idx="0">
                  <c:v>4.0</c:v>
                </c:pt>
                <c:pt idx="1">
                  <c:v>4.5</c:v>
                </c:pt>
                <c:pt idx="2">
                  <c:v>5.0</c:v>
                </c:pt>
                <c:pt idx="3">
                  <c:v>5.5</c:v>
                </c:pt>
                <c:pt idx="4">
                  <c:v>6.0</c:v>
                </c:pt>
                <c:pt idx="5">
                  <c:v>6.5</c:v>
                </c:pt>
                <c:pt idx="6">
                  <c:v>7.0</c:v>
                </c:pt>
                <c:pt idx="7">
                  <c:v>7.5</c:v>
                </c:pt>
                <c:pt idx="8">
                  <c:v>8.0</c:v>
                </c:pt>
                <c:pt idx="9">
                  <c:v>8.5</c:v>
                </c:pt>
                <c:pt idx="10">
                  <c:v>9.0</c:v>
                </c:pt>
                <c:pt idx="11">
                  <c:v>9.5</c:v>
                </c:pt>
                <c:pt idx="12">
                  <c:v>10.0</c:v>
                </c:pt>
                <c:pt idx="13">
                  <c:v>10.5</c:v>
                </c:pt>
                <c:pt idx="14">
                  <c:v>11.0</c:v>
                </c:pt>
                <c:pt idx="15">
                  <c:v>11.5</c:v>
                </c:pt>
                <c:pt idx="16">
                  <c:v>12.0</c:v>
                </c:pt>
              </c:numCache>
            </c:numRef>
          </c:xVal>
          <c:yVal>
            <c:numRef>
              <c:f>'brug. coeff.'!$D$11:$D$27</c:f>
              <c:numCache>
                <c:formatCode>0.000</c:formatCode>
                <c:ptCount val="17"/>
                <c:pt idx="0">
                  <c:v>2.0</c:v>
                </c:pt>
                <c:pt idx="1">
                  <c:v>2.084962500721156</c:v>
                </c:pt>
                <c:pt idx="2">
                  <c:v>2.160964047443681</c:v>
                </c:pt>
                <c:pt idx="3">
                  <c:v>2.229715809318649</c:v>
                </c:pt>
                <c:pt idx="4">
                  <c:v>2.292481250360578</c:v>
                </c:pt>
                <c:pt idx="5">
                  <c:v>2.350219859070546</c:v>
                </c:pt>
                <c:pt idx="6">
                  <c:v>2.403677461028802</c:v>
                </c:pt>
                <c:pt idx="7">
                  <c:v>2.453445297804259</c:v>
                </c:pt>
                <c:pt idx="8">
                  <c:v>2.5</c:v>
                </c:pt>
                <c:pt idx="9">
                  <c:v>2.54373142062517</c:v>
                </c:pt>
                <c:pt idx="10">
                  <c:v>2.584962500721156</c:v>
                </c:pt>
                <c:pt idx="11">
                  <c:v>2.623963756721792</c:v>
                </c:pt>
                <c:pt idx="12">
                  <c:v>2.660964047443681</c:v>
                </c:pt>
                <c:pt idx="13">
                  <c:v>2.69615871138938</c:v>
                </c:pt>
                <c:pt idx="14">
                  <c:v>2.729715809318649</c:v>
                </c:pt>
                <c:pt idx="15">
                  <c:v>2.761780978028506</c:v>
                </c:pt>
                <c:pt idx="16">
                  <c:v>2.792481250360578</c:v>
                </c:pt>
              </c:numCache>
            </c:numRef>
          </c:yVal>
          <c:smooth val="1"/>
        </c:ser>
        <c:ser>
          <c:idx val="1"/>
          <c:order val="1"/>
          <c:tx>
            <c:v>eps=0.30</c:v>
          </c:tx>
          <c:marker>
            <c:symbol val="none"/>
          </c:marker>
          <c:xVal>
            <c:numRef>
              <c:f>'brug. coeff.'!$C$11:$C$27</c:f>
              <c:numCache>
                <c:formatCode>General</c:formatCode>
                <c:ptCount val="17"/>
                <c:pt idx="0">
                  <c:v>4.0</c:v>
                </c:pt>
                <c:pt idx="1">
                  <c:v>4.5</c:v>
                </c:pt>
                <c:pt idx="2">
                  <c:v>5.0</c:v>
                </c:pt>
                <c:pt idx="3">
                  <c:v>5.5</c:v>
                </c:pt>
                <c:pt idx="4">
                  <c:v>6.0</c:v>
                </c:pt>
                <c:pt idx="5">
                  <c:v>6.5</c:v>
                </c:pt>
                <c:pt idx="6">
                  <c:v>7.0</c:v>
                </c:pt>
                <c:pt idx="7">
                  <c:v>7.5</c:v>
                </c:pt>
                <c:pt idx="8">
                  <c:v>8.0</c:v>
                </c:pt>
                <c:pt idx="9">
                  <c:v>8.5</c:v>
                </c:pt>
                <c:pt idx="10">
                  <c:v>9.0</c:v>
                </c:pt>
                <c:pt idx="11">
                  <c:v>9.5</c:v>
                </c:pt>
                <c:pt idx="12">
                  <c:v>10.0</c:v>
                </c:pt>
                <c:pt idx="13">
                  <c:v>10.5</c:v>
                </c:pt>
                <c:pt idx="14">
                  <c:v>11.0</c:v>
                </c:pt>
                <c:pt idx="15">
                  <c:v>11.5</c:v>
                </c:pt>
                <c:pt idx="16">
                  <c:v>12.0</c:v>
                </c:pt>
              </c:numCache>
            </c:numRef>
          </c:xVal>
          <c:yVal>
            <c:numRef>
              <c:f>'brug. coeff.'!$E$11:$E$27</c:f>
              <c:numCache>
                <c:formatCode>0.000</c:formatCode>
                <c:ptCount val="17"/>
                <c:pt idx="0">
                  <c:v>2.15143328498689</c:v>
                </c:pt>
                <c:pt idx="1">
                  <c:v>2.249261936292952</c:v>
                </c:pt>
                <c:pt idx="2">
                  <c:v>2.336772646899753</c:v>
                </c:pt>
                <c:pt idx="3">
                  <c:v>2.415935713924084</c:v>
                </c:pt>
                <c:pt idx="4">
                  <c:v>2.488205931886643</c:v>
                </c:pt>
                <c:pt idx="5">
                  <c:v>2.554688087784134</c:v>
                </c:pt>
                <c:pt idx="6">
                  <c:v>2.61624095001445</c:v>
                </c:pt>
                <c:pt idx="7">
                  <c:v>2.673545293799507</c:v>
                </c:pt>
                <c:pt idx="8">
                  <c:v>2.727149927480335</c:v>
                </c:pt>
                <c:pt idx="9">
                  <c:v>2.777503740787917</c:v>
                </c:pt>
                <c:pt idx="10">
                  <c:v>2.824978578786396</c:v>
                </c:pt>
                <c:pt idx="11">
                  <c:v>2.869885923101824</c:v>
                </c:pt>
                <c:pt idx="12">
                  <c:v>2.912489289393198</c:v>
                </c:pt>
                <c:pt idx="13">
                  <c:v>2.953013596914204</c:v>
                </c:pt>
                <c:pt idx="14">
                  <c:v>2.991652356417529</c:v>
                </c:pt>
                <c:pt idx="15">
                  <c:v>3.028573258958778</c:v>
                </c:pt>
                <c:pt idx="16">
                  <c:v>3.063922574380088</c:v>
                </c:pt>
              </c:numCache>
            </c:numRef>
          </c:yVal>
          <c:smooth val="1"/>
        </c:ser>
        <c:ser>
          <c:idx val="2"/>
          <c:order val="2"/>
          <c:tx>
            <c:v>eps=0.35</c:v>
          </c:tx>
          <c:marker>
            <c:symbol val="none"/>
          </c:marker>
          <c:xVal>
            <c:numRef>
              <c:f>'brug. coeff.'!$C$11:$C$27</c:f>
              <c:numCache>
                <c:formatCode>General</c:formatCode>
                <c:ptCount val="17"/>
                <c:pt idx="0">
                  <c:v>4.0</c:v>
                </c:pt>
                <c:pt idx="1">
                  <c:v>4.5</c:v>
                </c:pt>
                <c:pt idx="2">
                  <c:v>5.0</c:v>
                </c:pt>
                <c:pt idx="3">
                  <c:v>5.5</c:v>
                </c:pt>
                <c:pt idx="4">
                  <c:v>6.0</c:v>
                </c:pt>
                <c:pt idx="5">
                  <c:v>6.5</c:v>
                </c:pt>
                <c:pt idx="6">
                  <c:v>7.0</c:v>
                </c:pt>
                <c:pt idx="7">
                  <c:v>7.5</c:v>
                </c:pt>
                <c:pt idx="8">
                  <c:v>8.0</c:v>
                </c:pt>
                <c:pt idx="9">
                  <c:v>8.5</c:v>
                </c:pt>
                <c:pt idx="10">
                  <c:v>9.0</c:v>
                </c:pt>
                <c:pt idx="11">
                  <c:v>9.5</c:v>
                </c:pt>
                <c:pt idx="12">
                  <c:v>10.0</c:v>
                </c:pt>
                <c:pt idx="13">
                  <c:v>10.5</c:v>
                </c:pt>
                <c:pt idx="14">
                  <c:v>11.0</c:v>
                </c:pt>
                <c:pt idx="15">
                  <c:v>11.5</c:v>
                </c:pt>
                <c:pt idx="16">
                  <c:v>12.0</c:v>
                </c:pt>
              </c:numCache>
            </c:numRef>
          </c:xVal>
          <c:yVal>
            <c:numRef>
              <c:f>'brug. coeff.'!$F$11:$F$27</c:f>
              <c:numCache>
                <c:formatCode>0.000</c:formatCode>
                <c:ptCount val="17"/>
                <c:pt idx="0">
                  <c:v>2.320504044227386</c:v>
                </c:pt>
                <c:pt idx="1">
                  <c:v>2.432697370037345</c:v>
                </c:pt>
                <c:pt idx="2">
                  <c:v>2.533057719851976</c:v>
                </c:pt>
                <c:pt idx="3">
                  <c:v>2.623844699455629</c:v>
                </c:pt>
                <c:pt idx="4">
                  <c:v>2.706726718189212</c:v>
                </c:pt>
                <c:pt idx="5">
                  <c:v>2.782970784498787</c:v>
                </c:pt>
                <c:pt idx="6">
                  <c:v>2.853561764079362</c:v>
                </c:pt>
                <c:pt idx="7">
                  <c:v>2.919280393813803</c:v>
                </c:pt>
                <c:pt idx="8">
                  <c:v>2.98075606634108</c:v>
                </c:pt>
                <c:pt idx="9">
                  <c:v>3.038503584136425</c:v>
                </c:pt>
                <c:pt idx="10">
                  <c:v>3.092949392151038</c:v>
                </c:pt>
                <c:pt idx="11">
                  <c:v>3.144450708429827</c:v>
                </c:pt>
                <c:pt idx="12">
                  <c:v>3.19330974196567</c:v>
                </c:pt>
                <c:pt idx="13">
                  <c:v>3.239784438041188</c:v>
                </c:pt>
                <c:pt idx="14">
                  <c:v>3.284096721569322</c:v>
                </c:pt>
                <c:pt idx="15">
                  <c:v>3.326438906529523</c:v>
                </c:pt>
                <c:pt idx="16">
                  <c:v>3.366978740302906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3054640"/>
        <c:axId val="-485390096"/>
      </c:scatterChart>
      <c:valAx>
        <c:axId val="-48305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tortuosity (tau)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485390096"/>
        <c:crosses val="autoZero"/>
        <c:crossBetween val="midCat"/>
      </c:valAx>
      <c:valAx>
        <c:axId val="-48539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bruggman coeff. (brug)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483054640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668849008087187"/>
          <c:y val="0.511514033718758"/>
          <c:w val="0.226244054518566"/>
          <c:h val="0.24686562329575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Relationship Id="rId7" Type="http://schemas.openxmlformats.org/officeDocument/2006/relationships/chart" Target="../charts/chart6.xml"/><Relationship Id="rId1" Type="http://schemas.openxmlformats.org/officeDocument/2006/relationships/image" Target="../media/image5.emf"/><Relationship Id="rId2" Type="http://schemas.openxmlformats.org/officeDocument/2006/relationships/image" Target="../media/image6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9</xdr:row>
      <xdr:rowOff>95250</xdr:rowOff>
    </xdr:from>
    <xdr:to>
      <xdr:col>12</xdr:col>
      <xdr:colOff>104775</xdr:colOff>
      <xdr:row>21</xdr:row>
      <xdr:rowOff>209550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13</xdr:row>
      <xdr:rowOff>66674</xdr:rowOff>
    </xdr:from>
    <xdr:to>
      <xdr:col>5</xdr:col>
      <xdr:colOff>719663</xdr:colOff>
      <xdr:row>18</xdr:row>
      <xdr:rowOff>123825</xdr:rowOff>
    </xdr:to>
    <xdr:pic>
      <xdr:nvPicPr>
        <xdr:cNvPr id="4" name="그림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662" t="52218" b="19375"/>
        <a:stretch/>
      </xdr:blipFill>
      <xdr:spPr>
        <a:xfrm>
          <a:off x="1076325" y="2933699"/>
          <a:ext cx="7949138" cy="11525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563632</xdr:colOff>
      <xdr:row>10</xdr:row>
      <xdr:rowOff>110157</xdr:rowOff>
    </xdr:from>
    <xdr:to>
      <xdr:col>19</xdr:col>
      <xdr:colOff>663024</xdr:colOff>
      <xdr:row>24</xdr:row>
      <xdr:rowOff>115956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622300</xdr:colOff>
          <xdr:row>4</xdr:row>
          <xdr:rowOff>25400</xdr:rowOff>
        </xdr:from>
        <xdr:to>
          <xdr:col>4</xdr:col>
          <xdr:colOff>698500</xdr:colOff>
          <xdr:row>6</xdr:row>
          <xdr:rowOff>139700</xdr:rowOff>
        </xdr:to>
        <xdr:sp macro="" textlink="">
          <xdr:nvSpPr>
            <xdr:cNvPr id="3073" name="개체 7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66675</xdr:colOff>
      <xdr:row>3</xdr:row>
      <xdr:rowOff>57150</xdr:rowOff>
    </xdr:from>
    <xdr:to>
      <xdr:col>15</xdr:col>
      <xdr:colOff>359883</xdr:colOff>
      <xdr:row>6</xdr:row>
      <xdr:rowOff>209549</xdr:rowOff>
    </xdr:to>
    <xdr:grpSp>
      <xdr:nvGrpSpPr>
        <xdr:cNvPr id="5" name="Group 10">
          <a:extLst>
            <a:ext uri="{FF2B5EF4-FFF2-40B4-BE49-F238E27FC236}">
              <a16:creationId xmlns:lc="http://schemas.openxmlformats.org/drawingml/2006/lockedCanvas" xmlns:a16="http://schemas.microsoft.com/office/drawing/2014/main" xmlns:p="http://schemas.openxmlformats.org/presentationml/2006/main" xmlns:r="http://schemas.openxmlformats.org/officeDocument/2006/relationships" xmlns="" id="{DE867263-55ED-4233-A9EF-AA6DF2B644CC}"/>
            </a:ext>
          </a:extLst>
        </xdr:cNvPr>
        <xdr:cNvGrpSpPr/>
      </xdr:nvGrpSpPr>
      <xdr:grpSpPr>
        <a:xfrm>
          <a:off x="6378575" y="666750"/>
          <a:ext cx="6186008" cy="761999"/>
          <a:chOff x="838200" y="2824741"/>
          <a:chExt cx="10982325" cy="1762125"/>
        </a:xfrm>
      </xdr:grpSpPr>
      <xdr:pic>
        <xdr:nvPicPr>
          <xdr:cNvPr id="6" name="Picture 3">
            <a:extLst>
              <a:ext uri="{FF2B5EF4-FFF2-40B4-BE49-F238E27FC236}">
                <a16:creationId xmlns:lc="http://schemas.openxmlformats.org/drawingml/2006/lockedCanvas" xmlns:a16="http://schemas.microsoft.com/office/drawing/2014/main" xmlns:p="http://schemas.openxmlformats.org/presentationml/2006/main" xmlns:r="http://schemas.openxmlformats.org/officeDocument/2006/relationships" xmlns="" id="{3EF600A4-9DB6-40E0-8A40-FD343B6B47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38200" y="2824741"/>
            <a:ext cx="10982325" cy="1762125"/>
          </a:xfrm>
          <a:prstGeom prst="rect">
            <a:avLst/>
          </a:prstGeom>
        </xdr:spPr>
      </xdr:pic>
      <xdr:sp macro="" textlink="">
        <xdr:nvSpPr>
          <xdr:cNvPr id="7" name="Oval 4">
            <a:extLst>
              <a:ext uri="{FF2B5EF4-FFF2-40B4-BE49-F238E27FC236}">
                <a16:creationId xmlns:lc="http://schemas.openxmlformats.org/drawingml/2006/lockedCanvas" xmlns:a16="http://schemas.microsoft.com/office/drawing/2014/main" xmlns:p="http://schemas.openxmlformats.org/presentationml/2006/main" xmlns:r="http://schemas.openxmlformats.org/officeDocument/2006/relationships" xmlns="" id="{297DE926-9235-45C1-918E-195CB357B73A}"/>
              </a:ext>
            </a:extLst>
          </xdr:cNvPr>
          <xdr:cNvSpPr/>
        </xdr:nvSpPr>
        <xdr:spPr>
          <a:xfrm>
            <a:off x="4664364" y="2992583"/>
            <a:ext cx="1431636" cy="572654"/>
          </a:xfrm>
          <a:prstGeom prst="ellipse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3</xdr:row>
      <xdr:rowOff>28575</xdr:rowOff>
    </xdr:from>
    <xdr:to>
      <xdr:col>18</xdr:col>
      <xdr:colOff>638991</xdr:colOff>
      <xdr:row>9</xdr:row>
      <xdr:rowOff>149023</xdr:rowOff>
    </xdr:to>
    <xdr:pic>
      <xdr:nvPicPr>
        <xdr:cNvPr id="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0" y="695325"/>
          <a:ext cx="5058591" cy="1558723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161925</xdr:colOff>
      <xdr:row>10</xdr:row>
      <xdr:rowOff>57722</xdr:rowOff>
    </xdr:from>
    <xdr:to>
      <xdr:col>19</xdr:col>
      <xdr:colOff>21120</xdr:colOff>
      <xdr:row>15</xdr:row>
      <xdr:rowOff>86303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53800" y="3372422"/>
          <a:ext cx="5193195" cy="1123956"/>
        </a:xfrm>
        <a:prstGeom prst="rect">
          <a:avLst/>
        </a:prstGeom>
        <a:noFill/>
      </xdr:spPr>
    </xdr:pic>
    <xdr:clientData/>
  </xdr:twoCellAnchor>
  <xdr:oneCellAnchor>
    <xdr:from>
      <xdr:col>5</xdr:col>
      <xdr:colOff>0</xdr:colOff>
      <xdr:row>11</xdr:row>
      <xdr:rowOff>0</xdr:rowOff>
    </xdr:from>
    <xdr:ext cx="3798278" cy="2836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5857875" y="3533775"/>
              <a:ext cx="3798278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ko-KR" sz="1200" b="0"/>
                <a:t> </a:t>
              </a:r>
              <a14:m>
                <m:oMath xmlns:m="http://schemas.openxmlformats.org/officeDocument/2006/math">
                  <m:func>
                    <m:funcPr>
                      <m:ctrlPr>
                        <a:rPr lang="en-US" altLang="ko-KR" sz="1200" b="0" i="1">
                          <a:latin typeface="Cambria Math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altLang="ko-KR" sz="1200" b="0" i="0">
                          <a:latin typeface="Cambria Math"/>
                        </a:rPr>
                        <m:t>log</m:t>
                      </m:r>
                    </m:fName>
                    <m:e>
                      <m:d>
                        <m:dPr>
                          <m:begChr m:val="["/>
                          <m:endChr m:val="]"/>
                          <m:ctrlPr>
                            <a:rPr lang="en-US" altLang="ko-KR" sz="1200" b="0" i="1">
                              <a:latin typeface="Cambria Math" charset="0"/>
                            </a:rPr>
                          </m:ctrlPr>
                        </m:dPr>
                        <m:e>
                          <m:r>
                            <a:rPr lang="en-US" altLang="ko-KR" sz="1200" b="0" i="1">
                              <a:latin typeface="Cambria Math"/>
                            </a:rPr>
                            <m:t>𝐷</m:t>
                          </m:r>
                          <m:d>
                            <m:dPr>
                              <m:ctrlPr>
                                <a:rPr lang="en-US" altLang="ko-KR" sz="1200" b="0" i="1">
                                  <a:latin typeface="Cambria Math" charset="0"/>
                                </a:rPr>
                              </m:ctrlPr>
                            </m:dPr>
                            <m:e>
                              <m:r>
                                <a:rPr lang="en-US" altLang="ko-KR" sz="1200" b="0" i="1">
                                  <a:latin typeface="Cambria Math"/>
                                </a:rPr>
                                <m:t>𝑐</m:t>
                              </m:r>
                            </m:e>
                          </m:d>
                        </m:e>
                      </m:d>
                    </m:e>
                  </m:func>
                  <m:r>
                    <a:rPr lang="en-US" altLang="ko-KR" sz="1200" b="0" i="1">
                      <a:latin typeface="Cambria Math"/>
                    </a:rPr>
                    <m:t>= </m:t>
                  </m:r>
                  <m:sSub>
                    <m:sSubPr>
                      <m:ctrlPr>
                        <a:rPr lang="en-US" altLang="ko-KR" sz="1200" b="0" i="1">
                          <a:latin typeface="Cambria Math" charset="0"/>
                        </a:rPr>
                      </m:ctrlPr>
                    </m:sSubPr>
                    <m:e>
                      <m:r>
                        <a:rPr lang="en-US" altLang="ko-KR" sz="1200" b="0" i="1">
                          <a:latin typeface="Cambria Math"/>
                        </a:rPr>
                        <m:t>𝐷</m:t>
                      </m:r>
                    </m:e>
                    <m:sub>
                      <m:r>
                        <a:rPr lang="en-US" altLang="ko-KR" sz="1200" b="0" i="1">
                          <a:latin typeface="Cambria Math"/>
                        </a:rPr>
                        <m:t>0</m:t>
                      </m:r>
                    </m:sub>
                  </m:sSub>
                  <m:d>
                    <m:dPr>
                      <m:ctrlPr>
                        <a:rPr lang="en-US" altLang="ko-KR" sz="1200" b="0" i="1">
                          <a:latin typeface="Cambria Math" charset="0"/>
                        </a:rPr>
                      </m:ctrlPr>
                    </m:dPr>
                    <m:e>
                      <m:r>
                        <a:rPr lang="en-US" altLang="ko-KR" sz="1200" b="0" i="1">
                          <a:latin typeface="Cambria Math"/>
                        </a:rPr>
                        <m:t>𝑇</m:t>
                      </m:r>
                    </m:e>
                  </m:d>
                  <m:r>
                    <a:rPr lang="en-US" altLang="ko-KR" sz="1200" b="0" i="1">
                      <a:latin typeface="Cambria Math"/>
                    </a:rPr>
                    <m:t>+</m:t>
                  </m:r>
                  <m:sSub>
                    <m:sSubPr>
                      <m:ctrlPr>
                        <a:rPr lang="en-US" altLang="ko-KR" sz="1200" b="0" i="1">
                          <a:solidFill>
                            <a:schemeClr val="tx1"/>
                          </a:solidFill>
                          <a:effectLst/>
                          <a:latin typeface="Cambria Math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2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𝐷</m:t>
                      </m:r>
                    </m:e>
                    <m:sub>
                      <m:r>
                        <a:rPr lang="en-US" altLang="ko-KR" sz="12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d>
                    <m:dPr>
                      <m:ctrlPr>
                        <a:rPr lang="en-US" altLang="ko-KR" sz="1200" b="0" i="1">
                          <a:solidFill>
                            <a:schemeClr val="tx1"/>
                          </a:solidFill>
                          <a:effectLst/>
                          <a:latin typeface="Cambria Math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altLang="ko-KR" sz="12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𝑇</m:t>
                      </m:r>
                    </m:e>
                  </m:d>
                  <m:r>
                    <a:rPr lang="en-US" altLang="ko-KR" sz="1200" b="0" i="1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×</m:t>
                  </m:r>
                  <m:r>
                    <a:rPr lang="en-US" altLang="ko-KR" sz="1200" b="0" i="1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𝑐</m:t>
                  </m:r>
                  <m:r>
                    <a:rPr lang="en-US" altLang="ko-KR" sz="1200" b="0" i="1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+</m:t>
                  </m:r>
                  <m:sSub>
                    <m:sSubPr>
                      <m:ctrlPr>
                        <a:rPr lang="en-US" altLang="ko-KR" sz="1200" b="0" i="1">
                          <a:solidFill>
                            <a:schemeClr val="tx1"/>
                          </a:solidFill>
                          <a:effectLst/>
                          <a:latin typeface="Cambria Math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2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𝐷</m:t>
                      </m:r>
                    </m:e>
                    <m:sub>
                      <m:r>
                        <a:rPr lang="en-US" altLang="ko-KR" sz="12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altLang="ko-KR" sz="1200" b="0" i="1">
                          <a:solidFill>
                            <a:schemeClr val="tx1"/>
                          </a:solidFill>
                          <a:effectLst/>
                          <a:latin typeface="Cambria Math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altLang="ko-KR" sz="12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𝑇</m:t>
                      </m:r>
                    </m:e>
                  </m:d>
                  <m:r>
                    <a:rPr lang="en-US" altLang="ko-KR" sz="12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×</m:t>
                  </m:r>
                  <m:sSup>
                    <m:sSupPr>
                      <m:ctrlPr>
                        <a:rPr lang="en-US" altLang="ko-KR" sz="1200" b="0" i="1">
                          <a:solidFill>
                            <a:schemeClr val="tx1"/>
                          </a:solidFill>
                          <a:effectLst/>
                          <a:latin typeface="Cambria Math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2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𝑐</m:t>
                      </m:r>
                    </m:e>
                    <m:sup>
                      <m:r>
                        <a:rPr lang="en-US" altLang="ko-KR" sz="12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altLang="ko-KR" sz="12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…</m:t>
                  </m:r>
                </m:oMath>
              </a14:m>
              <a:endParaRPr lang="ko-KR" altLang="en-US" sz="12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5857875" y="3533775"/>
              <a:ext cx="3798278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ko-KR" sz="1200" b="0"/>
                <a:t> </a:t>
              </a:r>
              <a:r>
                <a:rPr lang="en-US" altLang="ko-KR" sz="1200" b="0" i="0">
                  <a:latin typeface="Cambria Math"/>
                </a:rPr>
                <a:t>log⁡[𝐷(𝑐)]= 𝐷_0 (𝑇)+</a:t>
              </a:r>
              <a:r>
                <a:rPr lang="en-US" altLang="ko-KR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𝐷_1 (𝑇)</a:t>
              </a:r>
              <a:r>
                <a:rPr lang="en-US" altLang="ko-KR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×𝑐+</a:t>
              </a:r>
              <a:r>
                <a:rPr lang="en-US" altLang="ko-KR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𝐷_2 (𝑇)×𝑐^2…</a:t>
              </a:r>
              <a:endParaRPr lang="ko-KR" altLang="en-US" sz="1200"/>
            </a:p>
          </xdr:txBody>
        </xdr:sp>
      </mc:Fallback>
    </mc:AlternateContent>
    <xdr:clientData/>
  </xdr:oneCellAnchor>
  <xdr:twoCellAnchor editAs="oneCell">
    <xdr:from>
      <xdr:col>5</xdr:col>
      <xdr:colOff>114300</xdr:colOff>
      <xdr:row>12</xdr:row>
      <xdr:rowOff>40606</xdr:rowOff>
    </xdr:from>
    <xdr:to>
      <xdr:col>9</xdr:col>
      <xdr:colOff>600075</xdr:colOff>
      <xdr:row>15</xdr:row>
      <xdr:rowOff>185439</xdr:rowOff>
    </xdr:to>
    <xdr:pic>
      <xdr:nvPicPr>
        <xdr:cNvPr id="1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972175" y="3793456"/>
          <a:ext cx="3533775" cy="802058"/>
        </a:xfrm>
        <a:prstGeom prst="rect">
          <a:avLst/>
        </a:prstGeom>
        <a:noFill/>
      </xdr:spPr>
    </xdr:pic>
    <xdr:clientData/>
  </xdr:twoCellAnchor>
  <xdr:twoCellAnchor>
    <xdr:from>
      <xdr:col>5</xdr:col>
      <xdr:colOff>339174</xdr:colOff>
      <xdr:row>17</xdr:row>
      <xdr:rowOff>16565</xdr:rowOff>
    </xdr:from>
    <xdr:to>
      <xdr:col>11</xdr:col>
      <xdr:colOff>92658</xdr:colOff>
      <xdr:row>29</xdr:row>
      <xdr:rowOff>134178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349940</xdr:colOff>
      <xdr:row>29</xdr:row>
      <xdr:rowOff>215347</xdr:rowOff>
    </xdr:from>
    <xdr:to>
      <xdr:col>11</xdr:col>
      <xdr:colOff>76200</xdr:colOff>
      <xdr:row>42</xdr:row>
      <xdr:rowOff>95250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17</xdr:row>
      <xdr:rowOff>19050</xdr:rowOff>
    </xdr:from>
    <xdr:to>
      <xdr:col>5</xdr:col>
      <xdr:colOff>231913</xdr:colOff>
      <xdr:row>29</xdr:row>
      <xdr:rowOff>133350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5</xdr:row>
          <xdr:rowOff>127000</xdr:rowOff>
        </xdr:from>
        <xdr:to>
          <xdr:col>10</xdr:col>
          <xdr:colOff>635000</xdr:colOff>
          <xdr:row>9</xdr:row>
          <xdr:rowOff>38100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28575</xdr:colOff>
      <xdr:row>30</xdr:row>
      <xdr:rowOff>47625</xdr:rowOff>
    </xdr:from>
    <xdr:to>
      <xdr:col>5</xdr:col>
      <xdr:colOff>231913</xdr:colOff>
      <xdr:row>42</xdr:row>
      <xdr:rowOff>161925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165100</xdr:colOff>
          <xdr:row>3</xdr:row>
          <xdr:rowOff>177800</xdr:rowOff>
        </xdr:from>
        <xdr:to>
          <xdr:col>2</xdr:col>
          <xdr:colOff>1282700</xdr:colOff>
          <xdr:row>6</xdr:row>
          <xdr:rowOff>88900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FF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11</xdr:row>
      <xdr:rowOff>0</xdr:rowOff>
    </xdr:from>
    <xdr:to>
      <xdr:col>11</xdr:col>
      <xdr:colOff>247650</xdr:colOff>
      <xdr:row>23</xdr:row>
      <xdr:rowOff>161926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hoazm/AppData/Local/Temp/AttachManager/Test_PBM_DB_N21BOL_HanaCh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MS&#49440;&#54665;SW_&#50672;&#44396;&#49328;&#52636;&#47932;/2018_&#44553;&#49549;&#52649;&#51204;&#50508;&#44256;&#47532;&#51608;/&#49328;&#54617;&#44284;&#51228;/UCDavis/20180504_JinhyungLim_i0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BM_Parameter"/>
      <sheetName val="PBM(1)_COMSOL"/>
      <sheetName val="PBM(2)_FOM"/>
      <sheetName val="PBM(3)_ROM"/>
      <sheetName val="PBM(4)_SIMBA"/>
      <sheetName val="Governing equations"/>
      <sheetName val="OCP_table"/>
    </sheetNames>
    <sheetDataSet>
      <sheetData sheetId="0">
        <row r="9">
          <cell r="K9" t="str">
            <v>Active_CA_Q_theo</v>
          </cell>
          <cell r="L9">
            <v>276.51</v>
          </cell>
        </row>
        <row r="10">
          <cell r="K10" t="str">
            <v>Active_CA_Q_use</v>
          </cell>
          <cell r="L10">
            <v>180.09300000000002</v>
          </cell>
        </row>
        <row r="11">
          <cell r="K11" t="str">
            <v>Active_CA_Q_loss</v>
          </cell>
          <cell r="L11">
            <v>21.077000000000016</v>
          </cell>
        </row>
        <row r="12">
          <cell r="K12" t="str">
            <v>Active_CA_D50_1</v>
          </cell>
          <cell r="L12">
            <v>4.6999999999999999E-4</v>
          </cell>
        </row>
        <row r="13">
          <cell r="K13" t="str">
            <v>Active_CA_D50_2</v>
          </cell>
          <cell r="L13">
            <v>1.16E-3</v>
          </cell>
        </row>
        <row r="14">
          <cell r="K14" t="str">
            <v>Active_CA_BET</v>
          </cell>
          <cell r="L14">
            <v>0.44000000000000006</v>
          </cell>
        </row>
        <row r="15">
          <cell r="K15" t="str">
            <v>Active_CA_den</v>
          </cell>
          <cell r="L15">
            <v>4.8</v>
          </cell>
        </row>
        <row r="16">
          <cell r="K16" t="str">
            <v>Active_CA_MW</v>
          </cell>
          <cell r="L16">
            <v>96.925970127662652</v>
          </cell>
        </row>
        <row r="17">
          <cell r="K17" t="str">
            <v>AM_CA_alpha_a_1</v>
          </cell>
          <cell r="L17">
            <v>0.5</v>
          </cell>
        </row>
        <row r="18">
          <cell r="K18" t="str">
            <v>AM_CA_alpha_c_1</v>
          </cell>
          <cell r="L18">
            <v>0.5</v>
          </cell>
        </row>
        <row r="19">
          <cell r="K19" t="str">
            <v>AM_CA_alpha_a_2</v>
          </cell>
          <cell r="L19">
            <v>0.5</v>
          </cell>
        </row>
        <row r="20">
          <cell r="K20" t="str">
            <v>AM_CA_alpha_c_2</v>
          </cell>
          <cell r="L20">
            <v>0.5</v>
          </cell>
        </row>
        <row r="21">
          <cell r="K21" t="str">
            <v>AM_CA_i0</v>
          </cell>
          <cell r="L21">
            <v>0</v>
          </cell>
        </row>
        <row r="22">
          <cell r="K22" t="str">
            <v>AM_CA_i0_energy</v>
          </cell>
          <cell r="L22">
            <v>40000</v>
          </cell>
        </row>
        <row r="23">
          <cell r="K23" t="str">
            <v>AM_CA_i0_coeff</v>
          </cell>
          <cell r="L23">
            <v>0.25452000000000002</v>
          </cell>
        </row>
        <row r="24">
          <cell r="K24" t="str">
            <v>AM_CA_i0_coeff_energy</v>
          </cell>
          <cell r="L24">
            <v>32780</v>
          </cell>
        </row>
        <row r="25">
          <cell r="K25" t="str">
            <v>AM_CA_cond_effect</v>
          </cell>
          <cell r="L25">
            <v>4.8519999999999998E-4</v>
          </cell>
        </row>
        <row r="26">
          <cell r="K26" t="str">
            <v>AM_CA_cond_energy</v>
          </cell>
          <cell r="L26">
            <v>1000</v>
          </cell>
        </row>
        <row r="27">
          <cell r="K27" t="str">
            <v>AM_CA_diff_ref</v>
          </cell>
          <cell r="L27">
            <v>2.2429999999999999E-10</v>
          </cell>
        </row>
        <row r="28">
          <cell r="K28" t="str">
            <v>AM_CA_diff_energy</v>
          </cell>
          <cell r="L28">
            <v>364.2</v>
          </cell>
        </row>
        <row r="36">
          <cell r="K36" t="str">
            <v>Active_AN_Q_theo</v>
          </cell>
          <cell r="L36">
            <v>372.08120221043401</v>
          </cell>
        </row>
        <row r="37">
          <cell r="K37" t="str">
            <v>Active_AN_Q_use</v>
          </cell>
          <cell r="L37">
            <v>359</v>
          </cell>
        </row>
        <row r="38">
          <cell r="K38" t="str">
            <v>Active_AN_Q_loss</v>
          </cell>
          <cell r="L38">
            <v>13.081202210434014</v>
          </cell>
        </row>
        <row r="39">
          <cell r="K39" t="str">
            <v>Active_AN_D50_1</v>
          </cell>
          <cell r="L39">
            <v>1.7000000000000001E-3</v>
          </cell>
        </row>
        <row r="40">
          <cell r="K40" t="str">
            <v>Active_AN_D50_2</v>
          </cell>
          <cell r="L40">
            <v>1.8500000000000001E-3</v>
          </cell>
        </row>
        <row r="41">
          <cell r="K41" t="str">
            <v>Active_AN_BET</v>
          </cell>
          <cell r="L41">
            <v>3.04</v>
          </cell>
        </row>
        <row r="42">
          <cell r="K42" t="str">
            <v>Active_AN_den</v>
          </cell>
          <cell r="L42">
            <v>2.2000000000000002</v>
          </cell>
        </row>
        <row r="43">
          <cell r="K43" t="str">
            <v>Active_AN_MW</v>
          </cell>
          <cell r="L43">
            <v>72.029975824584767</v>
          </cell>
        </row>
        <row r="44">
          <cell r="K44" t="str">
            <v>AM_AN_alpha_a_1</v>
          </cell>
          <cell r="L44">
            <v>0.5</v>
          </cell>
        </row>
        <row r="45">
          <cell r="K45" t="str">
            <v>AM_AN_alpha_c_1</v>
          </cell>
          <cell r="L45">
            <v>0.5</v>
          </cell>
        </row>
        <row r="46">
          <cell r="K46" t="str">
            <v>AM_AN_alpha_a_2</v>
          </cell>
          <cell r="L46">
            <v>0.5</v>
          </cell>
        </row>
        <row r="47">
          <cell r="K47" t="str">
            <v>AM_AN_alpha_c_2</v>
          </cell>
          <cell r="L47">
            <v>0.5</v>
          </cell>
        </row>
        <row r="48">
          <cell r="K48" t="str">
            <v>AM_AN_i0</v>
          </cell>
          <cell r="L48">
            <v>4.0000000000000002E-4</v>
          </cell>
        </row>
        <row r="49">
          <cell r="K49" t="str">
            <v>AM_AN_i0_energy</v>
          </cell>
          <cell r="L49">
            <v>40000</v>
          </cell>
        </row>
        <row r="50">
          <cell r="K50" t="str">
            <v>AM_AN_i0_coeff</v>
          </cell>
          <cell r="L50">
            <v>3.9188999999999998</v>
          </cell>
        </row>
        <row r="51">
          <cell r="K51" t="str">
            <v>AM_AN_i0_coeff_energy</v>
          </cell>
          <cell r="L51">
            <v>77840</v>
          </cell>
        </row>
        <row r="52">
          <cell r="K52" t="str">
            <v>AM_AN_cond_effect</v>
          </cell>
          <cell r="L52">
            <v>0.5</v>
          </cell>
        </row>
        <row r="53">
          <cell r="K53" t="str">
            <v>AM_AN_cond_energy</v>
          </cell>
          <cell r="L53">
            <v>1000</v>
          </cell>
        </row>
        <row r="54">
          <cell r="K54" t="str">
            <v>AM_AN_diff_ref</v>
          </cell>
          <cell r="L54">
            <v>3.5709999999999999E-10</v>
          </cell>
        </row>
        <row r="55">
          <cell r="K55" t="str">
            <v>AM_AN_diff_energy</v>
          </cell>
          <cell r="L55">
            <v>110800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(cs, ce, T)"/>
    </sheetNames>
    <sheetDataSet>
      <sheetData sheetId="0">
        <row r="19">
          <cell r="E19" t="str">
            <v>i0_pos (in-house)</v>
          </cell>
          <cell r="F19" t="str">
            <v>i0_neg (in-house)</v>
          </cell>
          <cell r="L19" t="str">
            <v>i0_pos (COMSOL)</v>
          </cell>
          <cell r="M19" t="str">
            <v>i0_neg (COMSOL)</v>
          </cell>
        </row>
        <row r="20">
          <cell r="E20" t="str">
            <v>[A/m2]</v>
          </cell>
          <cell r="F20" t="str">
            <v>[A/m2]</v>
          </cell>
        </row>
        <row r="21">
          <cell r="B21">
            <v>0</v>
          </cell>
          <cell r="E21">
            <v>1.308317032769398</v>
          </cell>
          <cell r="F21">
            <v>6.5113374524248924</v>
          </cell>
          <cell r="I21">
            <v>0</v>
          </cell>
          <cell r="L21">
            <v>1.3090826405145004</v>
          </cell>
          <cell r="M21">
            <v>6.5109171751893289</v>
          </cell>
        </row>
        <row r="22">
          <cell r="B22">
            <v>0.01</v>
          </cell>
          <cell r="E22">
            <v>1.3330252746278382</v>
          </cell>
          <cell r="F22">
            <v>7.3446497833612447</v>
          </cell>
          <cell r="I22">
            <v>0.01</v>
          </cell>
          <cell r="L22">
            <v>1.3338053412700277</v>
          </cell>
          <cell r="M22">
            <v>7.3441757196025002</v>
          </cell>
        </row>
        <row r="23">
          <cell r="B23">
            <v>0.02</v>
          </cell>
          <cell r="E23">
            <v>1.3568654853923372</v>
          </cell>
          <cell r="F23">
            <v>8.0787471733579181</v>
          </cell>
          <cell r="I23">
            <v>0.02</v>
          </cell>
          <cell r="L23">
            <v>1.3576595029726777</v>
          </cell>
          <cell r="M23">
            <v>8.0782257269494586</v>
          </cell>
        </row>
        <row r="24">
          <cell r="B24">
            <v>0.03</v>
          </cell>
          <cell r="E24">
            <v>1.3798826566746896</v>
          </cell>
          <cell r="F24">
            <v>8.7386693364482966</v>
          </cell>
          <cell r="I24">
            <v>0.03</v>
          </cell>
          <cell r="L24">
            <v>1.3806901435626695</v>
          </cell>
          <cell r="M24">
            <v>8.7381052950638551</v>
          </cell>
        </row>
        <row r="25">
          <cell r="B25">
            <v>0.04</v>
          </cell>
          <cell r="E25">
            <v>1.4021173221326642</v>
          </cell>
          <cell r="F25">
            <v>9.3401519303733895</v>
          </cell>
          <cell r="I25">
            <v>0.04</v>
          </cell>
          <cell r="L25">
            <v>1.4029378204174681</v>
          </cell>
          <cell r="M25">
            <v>9.3395490660215206</v>
          </cell>
        </row>
        <row r="26">
          <cell r="B26">
            <v>0.05</v>
          </cell>
          <cell r="E26">
            <v>1.4236061470602073</v>
          </cell>
          <cell r="F26">
            <v>9.8938589449752481</v>
          </cell>
          <cell r="I26">
            <v>0.05</v>
          </cell>
          <cell r="L26">
            <v>1.4244392202870044</v>
          </cell>
          <cell r="M26">
            <v>9.8932203413524373</v>
          </cell>
        </row>
        <row r="27">
          <cell r="B27">
            <v>0.06</v>
          </cell>
          <cell r="E27">
            <v>1.4443824206078526</v>
          </cell>
          <cell r="F27">
            <v>10.407418603746496</v>
          </cell>
          <cell r="I27">
            <v>0.06</v>
          </cell>
          <cell r="L27">
            <v>1.4452276518021341</v>
          </cell>
          <cell r="M27">
            <v>10.406746852182073</v>
          </cell>
        </row>
        <row r="28">
          <cell r="B28">
            <v>7.0000000000000007E-2</v>
          </cell>
          <cell r="E28">
            <v>1.4644764696179478</v>
          </cell>
          <cell r="F28">
            <v>10.886514115826216</v>
          </cell>
          <cell r="I28">
            <v>7.0000000000000007E-2</v>
          </cell>
          <cell r="L28">
            <v>1.4653334595520202</v>
          </cell>
          <cell r="M28">
            <v>10.885811440824197</v>
          </cell>
        </row>
        <row r="29">
          <cell r="B29">
            <v>0.08</v>
          </cell>
          <cell r="E29">
            <v>1.4839160088288541</v>
          </cell>
          <cell r="F29">
            <v>11.33551620458862</v>
          </cell>
          <cell r="I29">
            <v>0.08</v>
          </cell>
          <cell r="L29">
            <v>1.4847843744932798</v>
          </cell>
          <cell r="M29">
            <v>11.334784548542689</v>
          </cell>
        </row>
        <row r="30">
          <cell r="B30">
            <v>0.09</v>
          </cell>
          <cell r="E30">
            <v>1.5027264390243229</v>
          </cell>
          <cell r="F30">
            <v>11.757872940495313</v>
          </cell>
          <cell r="I30">
            <v>0.09</v>
          </cell>
          <cell r="L30">
            <v>1.5036058122738261</v>
          </cell>
          <cell r="M30">
            <v>11.757114023241883</v>
          </cell>
        </row>
        <row r="31">
          <cell r="B31">
            <v>0.1</v>
          </cell>
          <cell r="E31">
            <v>1.5209311022913388</v>
          </cell>
          <cell r="F31">
            <v>12.156361913628004</v>
          </cell>
          <cell r="I31">
            <v>0.1</v>
          </cell>
          <cell r="L31">
            <v>1.5218211286400869</v>
          </cell>
          <cell r="M31">
            <v>12.155577275722672</v>
          </cell>
        </row>
        <row r="32">
          <cell r="B32">
            <v>0.11</v>
          </cell>
          <cell r="E32">
            <v>1.5385515016995142</v>
          </cell>
          <cell r="F32">
            <v>12.533259922913592</v>
          </cell>
          <cell r="I32">
            <v>0.11</v>
          </cell>
          <cell r="L32">
            <v>1.5394518392449532</v>
          </cell>
          <cell r="M32">
            <v>12.532450957954932</v>
          </cell>
        </row>
        <row r="33">
          <cell r="B33">
            <v>0.12</v>
          </cell>
          <cell r="E33">
            <v>1.5556074912833155</v>
          </cell>
          <cell r="F33">
            <v>12.890460971022391</v>
          </cell>
          <cell r="I33">
            <v>0.12</v>
          </cell>
          <cell r="L33">
            <v>1.5565178097411778</v>
          </cell>
          <cell r="M33">
            <v>12.889628950359718</v>
          </cell>
        </row>
        <row r="34">
          <cell r="B34">
            <v>0.13</v>
          </cell>
          <cell r="E34">
            <v>1.5721174410908267</v>
          </cell>
          <cell r="F34">
            <v>13.229560621030613</v>
          </cell>
          <cell r="I34">
            <v>0.13</v>
          </cell>
          <cell r="L34">
            <v>1.5730374209267244</v>
          </cell>
          <cell r="M34">
            <v>13.228706713026892</v>
          </cell>
        </row>
        <row r="35">
          <cell r="B35">
            <v>0.14000000000000001</v>
          </cell>
          <cell r="E35">
            <v>1.5880983811834288</v>
          </cell>
          <cell r="F35">
            <v>13.551917754898351</v>
          </cell>
          <cell r="I35">
            <v>0.14000000000000001</v>
          </cell>
          <cell r="L35">
            <v>1.5890277128287142</v>
          </cell>
          <cell r="M35">
            <v>13.551043040206899</v>
          </cell>
        </row>
        <row r="36">
          <cell r="B36">
            <v>0.15</v>
          </cell>
          <cell r="E36">
            <v>1.6035661277737014</v>
          </cell>
          <cell r="F36">
            <v>13.858700728259752</v>
          </cell>
          <cell r="I36">
            <v>0.15</v>
          </cell>
          <cell r="L36">
            <v>1.6045045109151392</v>
          </cell>
          <cell r="M36">
            <v>13.857806212121842</v>
          </cell>
        </row>
        <row r="37">
          <cell r="B37">
            <v>0.16</v>
          </cell>
          <cell r="E37">
            <v>1.6185353941323364</v>
          </cell>
          <cell r="F37">
            <v>14.150922490966396</v>
          </cell>
          <cell r="I37">
            <v>0.16</v>
          </cell>
          <cell r="L37">
            <v>1.6194825370666803</v>
          </cell>
          <cell r="M37">
            <v>14.15000911324198</v>
          </cell>
        </row>
        <row r="38">
          <cell r="B38">
            <v>0.17</v>
          </cell>
          <cell r="E38">
            <v>1.6330198884475811</v>
          </cell>
          <cell r="F38">
            <v>14.429467739495543</v>
          </cell>
          <cell r="I38">
            <v>0.17</v>
          </cell>
          <cell r="L38">
            <v>1.6339755074934132</v>
          </cell>
          <cell r="M38">
            <v>14.428536382941452</v>
          </cell>
        </row>
        <row r="39">
          <cell r="B39">
            <v>0.18</v>
          </cell>
          <cell r="E39">
            <v>1.647032400459032</v>
          </cell>
          <cell r="F39">
            <v>14.695114207616069</v>
          </cell>
          <cell r="I39">
            <v>0.18</v>
          </cell>
          <cell r="L39">
            <v>1.6479962194193001</v>
          </cell>
          <cell r="M39">
            <v>14.694165704789942</v>
          </cell>
        </row>
        <row r="40">
          <cell r="B40">
            <v>0.19</v>
          </cell>
          <cell r="E40">
            <v>1.6605848783933297</v>
          </cell>
          <cell r="F40">
            <v>14.94854957293682</v>
          </cell>
          <cell r="I40">
            <v>0.19</v>
          </cell>
          <cell r="L40">
            <v>1.6615566280629079</v>
          </cell>
          <cell r="M40">
            <v>14.947584712009842</v>
          </cell>
        </row>
        <row r="41">
          <cell r="B41">
            <v>0.2</v>
          </cell>
          <cell r="E41">
            <v>1.6736884974885848</v>
          </cell>
          <cell r="F41">
            <v>15.190385035414751</v>
          </cell>
          <cell r="I41">
            <v>0.2</v>
          </cell>
          <cell r="L41">
            <v>1.6746679152019301</v>
          </cell>
          <cell r="M41">
            <v>15.189404565107921</v>
          </cell>
        </row>
        <row r="42">
          <cell r="B42">
            <v>0.21</v>
          </cell>
          <cell r="E42">
            <v>1.6863537211963755</v>
          </cell>
          <cell r="F42">
            <v>15.421166335387483</v>
          </cell>
          <cell r="I42">
            <v>0.21</v>
          </cell>
          <cell r="L42">
            <v>1.6873405504110013</v>
          </cell>
          <cell r="M42">
            <v>15.420170969196747</v>
          </cell>
        </row>
        <row r="43">
          <cell r="B43">
            <v>0.22</v>
          </cell>
          <cell r="E43">
            <v>1.6985903559865121</v>
          </cell>
          <cell r="F43">
            <v>15.641382777528234</v>
          </cell>
          <cell r="I43">
            <v>0.22</v>
          </cell>
          <cell r="L43">
            <v>1.6995843458985338</v>
          </cell>
          <cell r="M43">
            <v>15.640373197367142</v>
          </cell>
        </row>
        <row r="44">
          <cell r="B44">
            <v>0.23</v>
          </cell>
          <cell r="E44">
            <v>1.7104076005438489</v>
          </cell>
          <cell r="F44">
            <v>15.851474684475212</v>
          </cell>
          <cell r="I44">
            <v>0.23</v>
          </cell>
          <cell r="L44">
            <v>1.7114085057323154</v>
          </cell>
          <cell r="M44">
            <v>15.850451543836492</v>
          </cell>
        </row>
        <row r="45">
          <cell r="B45">
            <v>0.24</v>
          </cell>
          <cell r="E45">
            <v>1.7218140900330112</v>
          </cell>
          <cell r="F45">
            <v>16.05183960117634</v>
          </cell>
          <cell r="I45">
            <v>0.24</v>
          </cell>
          <cell r="L45">
            <v>1.7228216701301415</v>
          </cell>
          <cell r="M45">
            <v>16.050803527892999</v>
          </cell>
        </row>
        <row r="46">
          <cell r="B46">
            <v>0.25</v>
          </cell>
          <cell r="E46">
            <v>1.7328179360118898</v>
          </cell>
          <cell r="F46">
            <v>16.242837495990674</v>
          </cell>
          <cell r="I46">
            <v>0.25</v>
          </cell>
          <cell r="L46">
            <v>1.7338319553966668</v>
          </cell>
          <cell r="M46">
            <v>16.241789094661389</v>
          </cell>
        </row>
        <row r="47">
          <cell r="B47">
            <v>0.26</v>
          </cell>
          <cell r="E47">
            <v>1.7434267624947892</v>
          </cell>
          <cell r="F47">
            <v>16.424795149114065</v>
          </cell>
          <cell r="I47">
            <v>0.26</v>
          </cell>
          <cell r="L47">
            <v>1.7444469900076569</v>
          </cell>
          <cell r="M47">
            <v>16.423735003245351</v>
          </cell>
        </row>
        <row r="48">
          <cell r="B48">
            <v>0.27</v>
          </cell>
          <cell r="E48">
            <v>1.7536477385985696</v>
          </cell>
          <cell r="F48">
            <v>16.598009877376697</v>
          </cell>
          <cell r="I48">
            <v>0.27</v>
          </cell>
          <cell r="L48">
            <v>1.7546739472752308</v>
          </cell>
          <cell r="M48">
            <v>16.596938551284612</v>
          </cell>
        </row>
        <row r="49">
          <cell r="B49">
            <v>0.28000000000000003</v>
          </cell>
          <cell r="E49">
            <v>1.763487608147829</v>
          </cell>
          <cell r="F49">
            <v>16.762752713040918</v>
          </cell>
          <cell r="I49">
            <v>0.28000000000000003</v>
          </cell>
          <cell r="L49">
            <v>1.7645195749703744</v>
          </cell>
          <cell r="M49">
            <v>16.761670753547619</v>
          </cell>
        </row>
        <row r="50">
          <cell r="B50">
            <v>0.28999999999999998</v>
          </cell>
          <cell r="E50">
            <v>1.7729527165664294</v>
          </cell>
          <cell r="F50">
            <v>16.919271130210067</v>
          </cell>
          <cell r="I50">
            <v>0.28999999999999998</v>
          </cell>
          <cell r="L50">
            <v>1.773990222230198</v>
          </cell>
          <cell r="M50">
            <v>16.918179068164392</v>
          </cell>
        </row>
        <row r="51">
          <cell r="B51">
            <v>0.3</v>
          </cell>
          <cell r="E51">
            <v>1.7820490353410232</v>
          </cell>
          <cell r="F51">
            <v>17.067791393923578</v>
          </cell>
          <cell r="I51">
            <v>0.3</v>
          </cell>
          <cell r="L51">
            <v>1.7830918640357782</v>
          </cell>
          <cell r="M51">
            <v>17.066689745569978</v>
          </cell>
        </row>
        <row r="52">
          <cell r="B52">
            <v>0.31</v>
          </cell>
          <cell r="E52">
            <v>1.7907821843065446</v>
          </cell>
          <cell r="F52">
            <v>17.208520592583106</v>
          </cell>
          <cell r="I52">
            <v>0.31</v>
          </cell>
          <cell r="L52">
            <v>1.7918301235106946</v>
          </cell>
          <cell r="M52">
            <v>17.207409860799409</v>
          </cell>
        </row>
        <row r="53">
          <cell r="B53">
            <v>0.32</v>
          </cell>
          <cell r="E53">
            <v>1.7991574519729574</v>
          </cell>
          <cell r="F53">
            <v>17.341648403025445</v>
          </cell>
          <cell r="I53">
            <v>0.32</v>
          </cell>
          <cell r="L53">
            <v>1.8002102922596674</v>
          </cell>
          <cell r="M53">
            <v>17.340529078446703</v>
          </cell>
        </row>
        <row r="54">
          <cell r="B54">
            <v>0.33</v>
          </cell>
          <cell r="E54">
            <v>1.8071798140860775</v>
          </cell>
          <cell r="F54">
            <v>17.467348628595175</v>
          </cell>
          <cell r="I54">
            <v>0.33</v>
          </cell>
          <cell r="L54">
            <v>1.8082373489402466</v>
          </cell>
          <cell r="M54">
            <v>17.466221190638244</v>
          </cell>
        </row>
        <row r="55">
          <cell r="B55">
            <v>0.34</v>
          </cell>
          <cell r="E55">
            <v>1.814853950592392</v>
          </cell>
          <cell r="F55">
            <v>17.585780543426257</v>
          </cell>
          <cell r="I55">
            <v>0.34</v>
          </cell>
          <cell r="L55">
            <v>1.8159159762375532</v>
          </cell>
          <cell r="M55">
            <v>17.584645461227549</v>
          </cell>
        </row>
        <row r="56">
          <cell r="B56">
            <v>0.35</v>
          </cell>
          <cell r="E56">
            <v>1.8221842611579364</v>
          </cell>
          <cell r="F56">
            <v>17.697090070408361</v>
          </cell>
          <cell r="I56">
            <v>0.35</v>
          </cell>
          <cell r="L56">
            <v>1.8232505763922431</v>
          </cell>
          <cell r="M56">
            <v>17.695947803685637</v>
          </cell>
        </row>
        <row r="57">
          <cell r="B57">
            <v>0.36</v>
          </cell>
          <cell r="E57">
            <v>1.8291748793739844</v>
          </cell>
          <cell r="F57">
            <v>17.801410815681884</v>
          </cell>
          <cell r="I57">
            <v>0.36</v>
          </cell>
          <cell r="L57">
            <v>1.8302452854145075</v>
          </cell>
          <cell r="M57">
            <v>17.80026181552924</v>
          </cell>
        </row>
        <row r="58">
          <cell r="B58">
            <v>0.37</v>
          </cell>
          <cell r="E58">
            <v>1.8358296857672365</v>
          </cell>
          <cell r="F58">
            <v>17.898864978739255</v>
          </cell>
          <cell r="I58">
            <v>0.37</v>
          </cell>
          <cell r="L58">
            <v>1.8369039861018708</v>
          </cell>
          <cell r="M58">
            <v>17.897709688363356</v>
          </cell>
        </row>
        <row r="59">
          <cell r="B59">
            <v>0.38</v>
          </cell>
          <cell r="E59">
            <v>1.8421523197189438</v>
          </cell>
          <cell r="F59">
            <v>17.989564154129308</v>
          </cell>
          <cell r="I59">
            <v>0.38</v>
          </cell>
          <cell r="L59">
            <v>1.8432303199652977</v>
          </cell>
          <cell r="M59">
            <v>17.988403009533904</v>
          </cell>
        </row>
        <row r="60">
          <cell r="B60">
            <v>0.39</v>
          </cell>
          <cell r="E60">
            <v>1.8481461903858685</v>
          </cell>
          <cell r="F60">
            <v>18.073610038225965</v>
          </cell>
          <cell r="I60">
            <v>0.39</v>
          </cell>
          <cell r="L60">
            <v>1.8492276981565388</v>
          </cell>
          <cell r="M60">
            <v>18.072443468850778</v>
          </cell>
        </row>
        <row r="61">
          <cell r="B61">
            <v>0.4</v>
          </cell>
          <cell r="E61">
            <v>1.8538144867057147</v>
          </cell>
          <cell r="F61">
            <v>18.151095052423802</v>
          </cell>
          <cell r="I61">
            <v>0.4</v>
          </cell>
          <cell r="L61">
            <v>1.8548993114794161</v>
          </cell>
          <cell r="M61">
            <v>18.149923481743148</v>
          </cell>
        </row>
        <row r="62">
          <cell r="B62">
            <v>0.41</v>
          </cell>
          <cell r="E62">
            <v>1.8591601865606959</v>
          </cell>
          <cell r="F62">
            <v>18.22210289237546</v>
          </cell>
          <cell r="I62">
            <v>0.41</v>
          </cell>
          <cell r="L62">
            <v>1.8602481395587573</v>
          </cell>
          <cell r="M62">
            <v>18.2209267384615</v>
          </cell>
        </row>
        <row r="63">
          <cell r="B63">
            <v>0.42</v>
          </cell>
          <cell r="E63">
            <v>1.8641860651649262</v>
          </cell>
          <cell r="F63">
            <v>18.286709011422619</v>
          </cell>
          <cell r="I63">
            <v>0.42</v>
          </cell>
          <cell r="L63">
            <v>1.865276959232689</v>
          </cell>
          <cell r="M63">
            <v>18.285528687477342</v>
          </cell>
        </row>
        <row r="64">
          <cell r="B64">
            <v>0.43</v>
          </cell>
          <cell r="E64">
            <v>1.868894702734222</v>
          </cell>
          <cell r="F64">
            <v>18.344981045138898</v>
          </cell>
          <cell r="I64">
            <v>0.43</v>
          </cell>
          <cell r="L64">
            <v>1.8699883522269334</v>
          </cell>
          <cell r="M64">
            <v>18.343796959998713</v>
          </cell>
        </row>
        <row r="65">
          <cell r="B65">
            <v>0.44</v>
          </cell>
          <cell r="E65">
            <v>1.8732884914906309</v>
          </cell>
          <cell r="F65">
            <v>18.396979182857667</v>
          </cell>
          <cell r="I65">
            <v>0.44</v>
          </cell>
          <cell r="L65">
            <v>1.8743847121634285</v>
          </cell>
          <cell r="M65">
            <v>18.395791741474053</v>
          </cell>
        </row>
        <row r="66">
          <cell r="B66">
            <v>0.45</v>
          </cell>
          <cell r="E66">
            <v>1.8773696420483381</v>
          </cell>
          <cell r="F66">
            <v>18.442756491165426</v>
          </cell>
          <cell r="I66">
            <v>0.45</v>
          </cell>
          <cell r="L66">
            <v>1.878468250949981</v>
          </cell>
          <cell r="M66">
            <v>18.441566095064637</v>
          </cell>
        </row>
        <row r="67">
          <cell r="B67">
            <v>0.46</v>
          </cell>
          <cell r="E67">
            <v>1.8811401892225967</v>
          </cell>
          <cell r="F67">
            <v>18.482359193573838</v>
          </cell>
          <cell r="I67">
            <v>0.46</v>
          </cell>
          <cell r="L67">
            <v>1.8822410045925864</v>
          </cell>
          <cell r="M67">
            <v>18.48116624129862</v>
          </cell>
        </row>
        <row r="68">
          <cell r="B68">
            <v>0.47</v>
          </cell>
          <cell r="E68">
            <v>1.8846019972987416</v>
          </cell>
          <cell r="F68">
            <v>18.515826909918854</v>
          </cell>
          <cell r="I68">
            <v>0.47</v>
          </cell>
          <cell r="L68">
            <v>1.8857048384675317</v>
          </cell>
          <cell r="M68">
            <v>18.514631797454673</v>
          </cell>
        </row>
        <row r="69">
          <cell r="B69">
            <v>0.48</v>
          </cell>
          <cell r="E69">
            <v>1.8877567647943005</v>
          </cell>
          <cell r="F69">
            <v>18.543192858453477</v>
          </cell>
          <cell r="I69">
            <v>0.48</v>
          </cell>
          <cell r="L69">
            <v>1.8888614520862916</v>
          </cell>
          <cell r="M69">
            <v>18.541995979641708</v>
          </cell>
        </row>
        <row r="70">
          <cell r="B70">
            <v>0.49</v>
          </cell>
          <cell r="E70">
            <v>1.8906060287434667</v>
          </cell>
          <cell r="F70">
            <v>18.564484023087143</v>
          </cell>
          <cell r="I70">
            <v>0.49</v>
          </cell>
          <cell r="L70">
            <v>1.8917123833825091</v>
          </cell>
          <cell r="M70">
            <v>18.563285770027473</v>
          </cell>
        </row>
        <row r="71">
          <cell r="B71">
            <v>0.5</v>
          </cell>
          <cell r="E71">
            <v>1.8931511685298399</v>
          </cell>
          <cell r="F71">
            <v>18.579721287765551</v>
          </cell>
          <cell r="I71">
            <v>0.5</v>
          </cell>
          <cell r="L71">
            <v>1.8942590125469791</v>
          </cell>
          <cell r="M71">
            <v>18.578522051209703</v>
          </cell>
        </row>
        <row r="72">
          <cell r="B72">
            <v>0.51</v>
          </cell>
          <cell r="E72">
            <v>1.895393409290248</v>
          </cell>
          <cell r="F72">
            <v>18.588919539569048</v>
          </cell>
          <cell r="I72">
            <v>0.51</v>
          </cell>
          <cell r="L72">
            <v>1.8965025654334622</v>
          </cell>
          <cell r="M72">
            <v>18.587719709307855</v>
          </cell>
        </row>
        <row r="73">
          <cell r="B73">
            <v>0.52</v>
          </cell>
          <cell r="E73">
            <v>1.8973338249096237</v>
          </cell>
          <cell r="F73">
            <v>18.592087741725734</v>
          </cell>
          <cell r="I73">
            <v>0.52</v>
          </cell>
          <cell r="L73">
            <v>1.898444116555311</v>
          </cell>
          <cell r="M73">
            <v>18.590887706971497</v>
          </cell>
        </row>
        <row r="74">
          <cell r="B74">
            <v>0.53</v>
          </cell>
          <cell r="E74">
            <v>1.8989733406242726</v>
          </cell>
          <cell r="F74">
            <v>18.589228977378749</v>
          </cell>
          <cell r="I74">
            <v>0.53</v>
          </cell>
          <cell r="L74">
            <v>1.9000845916902678</v>
          </cell>
          <cell r="M74">
            <v>18.588029127144758</v>
          </cell>
        </row>
        <row r="75">
          <cell r="B75">
            <v>0.54</v>
          </cell>
          <cell r="E75">
            <v>1.9003127352484639</v>
          </cell>
          <cell r="F75">
            <v>18.580340464607747</v>
          </cell>
          <cell r="I75">
            <v>0.54</v>
          </cell>
          <cell r="L75">
            <v>1.9014247701083495</v>
          </cell>
          <cell r="M75">
            <v>18.579141188086851</v>
          </cell>
        </row>
        <row r="76">
          <cell r="B76">
            <v>0.55000000000000004</v>
          </cell>
          <cell r="E76">
            <v>1.9013526430369365</v>
          </cell>
          <cell r="F76">
            <v>18.565413542875774</v>
          </cell>
          <cell r="I76">
            <v>0.55000000000000004</v>
          </cell>
          <cell r="L76">
            <v>1.9024652864354545</v>
          </cell>
          <cell r="M76">
            <v>18.56421522981983</v>
          </cell>
        </row>
        <row r="77">
          <cell r="B77">
            <v>0.56000000000000005</v>
          </cell>
          <cell r="E77">
            <v>1.9020935551938154</v>
          </cell>
          <cell r="F77">
            <v>18.544433630747083</v>
          </cell>
          <cell r="I77">
            <v>0.56000000000000005</v>
          </cell>
          <cell r="L77">
            <v>1.9032066321631511</v>
          </cell>
          <cell r="M77">
            <v>18.543236671849101</v>
          </cell>
        </row>
        <row r="78">
          <cell r="B78">
            <v>0.56999999999999995</v>
          </cell>
          <cell r="E78">
            <v>1.9025358210363374</v>
          </cell>
          <cell r="F78">
            <v>18.517380154392914</v>
          </cell>
          <cell r="I78">
            <v>0.56999999999999995</v>
          </cell>
          <cell r="L78">
            <v>1.9036491568130918</v>
          </cell>
          <cell r="M78">
            <v>18.51618494167386</v>
          </cell>
        </row>
        <row r="79">
          <cell r="B79">
            <v>0.57999999999999996</v>
          </cell>
          <cell r="E79">
            <v>1.9026796488198512</v>
          </cell>
          <cell r="F79">
            <v>18.484226446063641</v>
          </cell>
          <cell r="I79">
            <v>0.57999999999999996</v>
          </cell>
          <cell r="L79">
            <v>1.9037930687624933</v>
          </cell>
          <cell r="M79">
            <v>18.483033373265762</v>
          </cell>
        </row>
        <row r="80">
          <cell r="B80">
            <v>0.59</v>
          </cell>
          <cell r="E80">
            <v>1.9025251062286432</v>
          </cell>
          <cell r="F80">
            <v>18.444939611349923</v>
          </cell>
          <cell r="I80">
            <v>0.59</v>
          </cell>
          <cell r="L80">
            <v>1.9036384357352509</v>
          </cell>
          <cell r="M80">
            <v>18.443749074338648</v>
          </cell>
        </row>
        <row r="81">
          <cell r="B81">
            <v>0.6</v>
          </cell>
          <cell r="E81">
            <v>1.9020721205352986</v>
          </cell>
          <cell r="F81">
            <v>18.399480363675092</v>
          </cell>
          <cell r="I81">
            <v>0.6</v>
          </cell>
          <cell r="L81">
            <v>1.9031851849613894</v>
          </cell>
          <cell r="M81">
            <v>18.398292760851625</v>
          </cell>
        </row>
        <row r="82">
          <cell r="B82">
            <v>0.61</v>
          </cell>
          <cell r="E82">
            <v>1.9013204784294635</v>
          </cell>
          <cell r="F82">
            <v>18.347802824047299</v>
          </cell>
          <cell r="I82">
            <v>0.61</v>
          </cell>
          <cell r="L82">
            <v>1.9024331030057293</v>
          </cell>
          <cell r="M82">
            <v>18.346618556774114</v>
          </cell>
        </row>
        <row r="83">
          <cell r="B83">
            <v>0.62</v>
          </cell>
          <cell r="E83">
            <v>1.9002698255150758</v>
          </cell>
          <cell r="F83">
            <v>18.289854283643265</v>
          </cell>
          <cell r="I83">
            <v>0.62</v>
          </cell>
          <cell r="L83">
            <v>1.9013818352648217</v>
          </cell>
          <cell r="M83">
            <v>18.288673756684958</v>
          </cell>
        </row>
        <row r="84">
          <cell r="B84">
            <v>0.63</v>
          </cell>
          <cell r="E84">
            <v>1.8989196654732947</v>
          </cell>
          <cell r="F84">
            <v>18.225574926284835</v>
          </cell>
          <cell r="I84">
            <v>0.63</v>
          </cell>
          <cell r="L84">
            <v>1.9000308851293863</v>
          </cell>
          <cell r="M84">
            <v>18.224398548266873</v>
          </cell>
        </row>
        <row r="85">
          <cell r="B85">
            <v>0.64</v>
          </cell>
          <cell r="E85">
            <v>1.8972693588864971</v>
          </cell>
          <cell r="F85">
            <v>18.154897507291913</v>
          </cell>
          <cell r="I85">
            <v>0.64</v>
          </cell>
          <cell r="L85">
            <v>1.8983796128076229</v>
          </cell>
          <cell r="M85">
            <v>18.153725691180082</v>
          </cell>
        </row>
        <row r="86">
          <cell r="B86">
            <v>0.65</v>
          </cell>
          <cell r="E86">
            <v>1.8953181217168287</v>
          </cell>
          <cell r="F86">
            <v>18.077746984534844</v>
          </cell>
          <cell r="I86">
            <v>0.65</v>
          </cell>
          <cell r="L86">
            <v>1.8964272338028705</v>
          </cell>
          <cell r="M86">
            <v>18.076580148138568</v>
          </cell>
        </row>
        <row r="87">
          <cell r="B87">
            <v>0.66</v>
          </cell>
          <cell r="E87">
            <v>1.8930650234308102</v>
          </cell>
          <cell r="F87">
            <v>17.99404009674803</v>
          </cell>
          <cell r="I87">
            <v>0.66</v>
          </cell>
          <cell r="L87">
            <v>1.8941728170371139</v>
          </cell>
          <cell r="M87">
            <v>17.992878663250881</v>
          </cell>
        </row>
        <row r="88">
          <cell r="B88">
            <v>0.67</v>
          </cell>
          <cell r="E88">
            <v>1.8905089847594587</v>
          </cell>
          <cell r="F88">
            <v>17.903684883281048</v>
          </cell>
          <cell r="I88">
            <v>0.67</v>
          </cell>
          <cell r="L88">
            <v>1.8916152826097992</v>
          </cell>
          <cell r="M88">
            <v>17.90252928180222</v>
          </cell>
        </row>
        <row r="89">
          <cell r="B89">
            <v>0.68</v>
          </cell>
          <cell r="E89">
            <v>1.8876487750812232</v>
          </cell>
          <cell r="F89">
            <v>17.806580138426625</v>
          </cell>
          <cell r="I89">
            <v>0.68</v>
          </cell>
          <cell r="L89">
            <v>1.8887533991792338</v>
          </cell>
          <cell r="M89">
            <v>17.805430804617693</v>
          </cell>
        </row>
        <row r="90">
          <cell r="B90">
            <v>0.69</v>
          </cell>
          <cell r="E90">
            <v>1.884483009412742</v>
          </cell>
          <cell r="F90">
            <v>17.702614792242581</v>
          </cell>
          <cell r="I90">
            <v>0.69</v>
          </cell>
          <cell r="L90">
            <v>1.8855857809515832</v>
          </cell>
          <cell r="M90">
            <v>17.701472168924173</v>
          </cell>
        </row>
        <row r="91">
          <cell r="B91">
            <v>0.7</v>
          </cell>
          <cell r="E91">
            <v>1.8810101449899796</v>
          </cell>
          <cell r="F91">
            <v>17.591667208334034</v>
          </cell>
          <cell r="I91">
            <v>0.7</v>
          </cell>
          <cell r="L91">
            <v>1.8821108842600109</v>
          </cell>
          <cell r="M91">
            <v>17.590531746177859</v>
          </cell>
        </row>
        <row r="92">
          <cell r="B92">
            <v>0.71</v>
          </cell>
          <cell r="E92">
            <v>1.8772284774196777</v>
          </cell>
          <cell r="F92">
            <v>17.473604387331108</v>
          </cell>
          <cell r="I92">
            <v>0.71</v>
          </cell>
          <cell r="L92">
            <v>1.878327003713872</v>
          </cell>
          <cell r="M92">
            <v>17.472476545593384</v>
          </cell>
        </row>
        <row r="93">
          <cell r="B93">
            <v>0.72</v>
          </cell>
          <cell r="E93">
            <v>1.8731361363781969</v>
          </cell>
          <cell r="F93">
            <v>17.348281062718346</v>
          </cell>
          <cell r="I93">
            <v>0.72</v>
          </cell>
          <cell r="L93">
            <v>1.87423226789504</v>
          </cell>
          <cell r="M93">
            <v>17.34716131003157</v>
          </cell>
        </row>
        <row r="94">
          <cell r="B94">
            <v>0.73</v>
          </cell>
          <cell r="E94">
            <v>1.8687310808317319</v>
          </cell>
          <cell r="F94">
            <v>17.215538673161518</v>
          </cell>
          <cell r="I94">
            <v>0.73</v>
          </cell>
          <cell r="L94">
            <v>1.8698246345753295</v>
          </cell>
          <cell r="M94">
            <v>17.214427488392619</v>
          </cell>
        </row>
        <row r="95">
          <cell r="B95">
            <v>0.74</v>
          </cell>
          <cell r="E95">
            <v>1.8640110937485015</v>
          </cell>
          <cell r="F95">
            <v>17.075204192427705</v>
          </cell>
          <cell r="I95">
            <v>0.74</v>
          </cell>
          <cell r="L95">
            <v>1.8651018854255843</v>
          </cell>
          <cell r="M95">
            <v>17.074102065611651</v>
          </cell>
        </row>
        <row r="96">
          <cell r="B96">
            <v>0.75</v>
          </cell>
          <cell r="E96">
            <v>1.8589737762697722</v>
          </cell>
          <cell r="F96">
            <v>16.927088794267441</v>
          </cell>
          <cell r="I96">
            <v>0.75</v>
          </cell>
          <cell r="L96">
            <v>1.8600616201832927</v>
          </cell>
          <cell r="M96">
            <v>16.925996227627085</v>
          </cell>
        </row>
        <row r="97">
          <cell r="B97">
            <v>0.76</v>
          </cell>
          <cell r="E97">
            <v>1.853616541302479</v>
          </cell>
          <cell r="F97">
            <v>16.770986325045435</v>
          </cell>
          <cell r="I97">
            <v>0.76</v>
          </cell>
          <cell r="L97">
            <v>1.8547012502414637</v>
          </cell>
          <cell r="M97">
            <v>16.769903834109915</v>
          </cell>
        </row>
        <row r="98">
          <cell r="B98">
            <v>0.77</v>
          </cell>
          <cell r="E98">
            <v>1.8479366064916549</v>
          </cell>
          <cell r="F98">
            <v>16.606671551236289</v>
          </cell>
          <cell r="I98">
            <v>0.77</v>
          </cell>
          <cell r="L98">
            <v>1.8490179916169351</v>
          </cell>
          <cell r="M98">
            <v>16.605599666072532</v>
          </cell>
        </row>
        <row r="99">
          <cell r="B99">
            <v>0.78</v>
          </cell>
          <cell r="E99">
            <v>1.8419309865257927</v>
          </cell>
          <cell r="F99">
            <v>16.433898141839421</v>
          </cell>
          <cell r="I99">
            <v>0.78</v>
          </cell>
          <cell r="L99">
            <v>1.8430088572512406</v>
          </cell>
          <cell r="M99">
            <v>16.432837408413906</v>
          </cell>
        </row>
        <row r="100">
          <cell r="B100">
            <v>0.79</v>
          </cell>
          <cell r="E100">
            <v>1.8355964847226427</v>
          </cell>
          <cell r="F100">
            <v>16.252396336909783</v>
          </cell>
          <cell r="I100">
            <v>0.79</v>
          </cell>
          <cell r="L100">
            <v>1.8366706485914803</v>
          </cell>
          <cell r="M100">
            <v>16.251347318600768</v>
          </cell>
        </row>
        <row r="101">
          <cell r="B101">
            <v>0.8</v>
          </cell>
          <cell r="E101">
            <v>1.828929683836594</v>
          </cell>
          <cell r="F101">
            <v>16.061870242209558</v>
          </cell>
          <cell r="I101">
            <v>0.8</v>
          </cell>
          <cell r="L101">
            <v>1.8299999463923211</v>
          </cell>
          <cell r="M101">
            <v>16.060833521493926</v>
          </cell>
        </row>
        <row r="102">
          <cell r="B102">
            <v>0.81</v>
          </cell>
          <cell r="E102">
            <v>1.821926936021691</v>
          </cell>
          <cell r="F102">
            <v>15.861994675736346</v>
          </cell>
          <cell r="I102">
            <v>0.81</v>
          </cell>
          <cell r="L102">
            <v>1.8229931006731406</v>
          </cell>
          <cell r="M102">
            <v>15.860970856080007</v>
          </cell>
        </row>
        <row r="103">
          <cell r="B103">
            <v>0.82</v>
          </cell>
          <cell r="E103">
            <v>1.8145843518763201</v>
          </cell>
          <cell r="F103">
            <v>15.652411473588742</v>
          </cell>
          <cell r="I103">
            <v>0.82</v>
          </cell>
          <cell r="L103">
            <v>1.8156462197563068</v>
          </cell>
          <cell r="M103">
            <v>15.651401181575453</v>
          </cell>
        </row>
        <row r="104">
          <cell r="B104">
            <v>0.83</v>
          </cell>
          <cell r="E104">
            <v>1.8068977884865767</v>
          </cell>
          <cell r="F104">
            <v>15.432725138934787</v>
          </cell>
          <cell r="I104">
            <v>0.83</v>
          </cell>
          <cell r="L104">
            <v>1.8079551583035431</v>
          </cell>
          <cell r="M104">
            <v>15.431729026675821</v>
          </cell>
        </row>
        <row r="105">
          <cell r="B105">
            <v>0.84</v>
          </cell>
          <cell r="E105">
            <v>1.7988628363750301</v>
          </cell>
          <cell r="F105">
            <v>15.202497686867765</v>
          </cell>
          <cell r="I105">
            <v>0.84</v>
          </cell>
          <cell r="L105">
            <v>1.7999155042570565</v>
          </cell>
          <cell r="M105">
            <v>15.20151643474434</v>
          </cell>
        </row>
        <row r="106">
          <cell r="B106">
            <v>0.85</v>
          </cell>
          <cell r="E106">
            <v>1.7904748052499959</v>
          </cell>
          <cell r="F106">
            <v>14.961242497014169</v>
          </cell>
          <cell r="I106">
            <v>0.85</v>
          </cell>
          <cell r="L106">
            <v>1.7915225645804755</v>
          </cell>
          <cell r="M106">
            <v>14.960276816816636</v>
          </cell>
        </row>
        <row r="107">
          <cell r="B107">
            <v>0.86</v>
          </cell>
          <cell r="E107">
            <v>1.7817287084371354</v>
          </cell>
          <cell r="F107">
            <v>14.708416931119364</v>
          </cell>
          <cell r="I107">
            <v>0.86</v>
          </cell>
          <cell r="L107">
            <v>1.7827713496813322</v>
          </cell>
          <cell r="M107">
            <v>14.707467569662899</v>
          </cell>
        </row>
        <row r="108">
          <cell r="B108">
            <v>0.87</v>
          </cell>
          <cell r="E108">
            <v>1.7726192458600276</v>
          </cell>
          <cell r="F108">
            <v>14.443413399011591</v>
          </cell>
          <cell r="I108">
            <v>0.87</v>
          </cell>
          <cell r="L108">
            <v>1.7736565563816789</v>
          </cell>
          <cell r="M108">
            <v>14.442481142328568</v>
          </cell>
        </row>
        <row r="109">
          <cell r="B109">
            <v>0.88</v>
          </cell>
          <cell r="E109">
            <v>1.7631407854190038</v>
          </cell>
          <cell r="F109">
            <v>14.165548455311901</v>
          </cell>
          <cell r="I109">
            <v>0.88</v>
          </cell>
          <cell r="L109">
            <v>1.7641725492860267</v>
          </cell>
          <cell r="M109">
            <v>14.16463413354797</v>
          </cell>
        </row>
        <row r="110">
          <cell r="B110">
            <v>0.89</v>
          </cell>
          <cell r="E110">
            <v>1.7532873425975468</v>
          </cell>
          <cell r="F110">
            <v>13.874049369047377</v>
          </cell>
          <cell r="I110">
            <v>0.89</v>
          </cell>
          <cell r="L110">
            <v>1.7543133403758076</v>
          </cell>
          <cell r="M110">
            <v>13.873153862224466</v>
          </cell>
        </row>
        <row r="111">
          <cell r="B111">
            <v>0.9</v>
          </cell>
          <cell r="E111">
            <v>1.7430525581025524</v>
          </cell>
          <cell r="F111">
            <v>13.568037410755895</v>
          </cell>
          <cell r="I111">
            <v>0.9</v>
          </cell>
          <cell r="L111">
            <v>1.7440725666365531</v>
          </cell>
          <cell r="M111">
            <v>13.567161655613933</v>
          </cell>
        </row>
        <row r="112">
          <cell r="B112">
            <v>0.91</v>
          </cell>
          <cell r="E112">
            <v>1.7324296733181395</v>
          </cell>
          <cell r="F112">
            <v>13.246506818573421</v>
          </cell>
          <cell r="I112">
            <v>0.91</v>
          </cell>
          <cell r="L112">
            <v>1.7334434654973405</v>
          </cell>
          <cell r="M112">
            <v>13.245651816769678</v>
          </cell>
        </row>
        <row r="113">
          <cell r="B113">
            <v>0.92</v>
          </cell>
          <cell r="E113">
            <v>1.7214115033218518</v>
          </cell>
          <cell r="F113">
            <v>12.90829799157448</v>
          </cell>
          <cell r="I113">
            <v>0.92</v>
          </cell>
          <cell r="L113">
            <v>1.7224188478312028</v>
          </cell>
          <cell r="M113">
            <v>12.907464819613203</v>
          </cell>
        </row>
        <row r="114">
          <cell r="B114">
            <v>0.93</v>
          </cell>
          <cell r="E114">
            <v>1.7099904071762089</v>
          </cell>
          <cell r="F114">
            <v>12.552062842974935</v>
          </cell>
          <cell r="I114">
            <v>0.93</v>
          </cell>
          <cell r="L114">
            <v>1.710991068229297</v>
          </cell>
          <cell r="M114">
            <v>12.551252664373258</v>
          </cell>
        </row>
        <row r="115">
          <cell r="B115">
            <v>0.94</v>
          </cell>
          <cell r="E115">
            <v>1.6981582551666892</v>
          </cell>
          <cell r="F115">
            <v>12.176219307265757</v>
          </cell>
          <cell r="I115">
            <v>0.94</v>
          </cell>
          <cell r="L115">
            <v>1.6991519922197125</v>
          </cell>
          <cell r="M115">
            <v>12.175433387655923</v>
          </cell>
        </row>
        <row r="116">
          <cell r="B116">
            <v>0.95</v>
          </cell>
          <cell r="E116">
            <v>1.6859063926081872</v>
          </cell>
          <cell r="F116">
            <v>11.778890527261202</v>
          </cell>
          <cell r="I116">
            <v>0.95</v>
          </cell>
          <cell r="L116">
            <v>1.6868929600527505</v>
          </cell>
          <cell r="M116">
            <v>11.778130253418079</v>
          </cell>
        </row>
        <row r="117">
          <cell r="B117">
            <v>0.96</v>
          </cell>
          <cell r="E117">
            <v>1.6732255997843759</v>
          </cell>
          <cell r="F117">
            <v>11.357821882637042</v>
          </cell>
          <cell r="I117">
            <v>0.96</v>
          </cell>
          <cell r="L117">
            <v>1.6742047466168422</v>
          </cell>
          <cell r="M117">
            <v>11.357088786860983</v>
          </cell>
        </row>
        <row r="118">
          <cell r="B118">
            <v>0.97</v>
          </cell>
          <cell r="E118">
            <v>1.6601060475164464</v>
          </cell>
          <cell r="F118">
            <v>10.910265084412341</v>
          </cell>
          <cell r="I118">
            <v>0.97</v>
          </cell>
          <cell r="L118">
            <v>1.661077516981289</v>
          </cell>
          <cell r="M118">
            <v>10.909560876393257</v>
          </cell>
        </row>
        <row r="119">
          <cell r="B119">
            <v>0.98</v>
          </cell>
          <cell r="E119">
            <v>1.646537247777234</v>
          </cell>
          <cell r="F119">
            <v>10.432811746433359</v>
          </cell>
          <cell r="I119">
            <v>0.98</v>
          </cell>
          <cell r="L119">
            <v>1.6475007769814887</v>
          </cell>
          <cell r="M119">
            <v>10.432138355857004</v>
          </cell>
        </row>
        <row r="120">
          <cell r="B120">
            <v>0.99</v>
          </cell>
          <cell r="E120">
            <v>1.6325079986711357</v>
          </cell>
          <cell r="F120">
            <v>9.9211465109039647</v>
          </cell>
          <cell r="I120">
            <v>0.99</v>
          </cell>
          <cell r="L120">
            <v>1.6334633181666547</v>
          </cell>
          <cell r="M120">
            <v>9.9205061459928015</v>
          </cell>
        </row>
        <row r="121">
          <cell r="B121">
            <v>1</v>
          </cell>
          <cell r="E121">
            <v>1.6180063229860706</v>
          </cell>
          <cell r="F121">
            <v>9.3696662520635563</v>
          </cell>
          <cell r="I121">
            <v>1</v>
          </cell>
          <cell r="L121">
            <v>1.6189531563158179</v>
          </cell>
          <cell r="M121">
            <v>9.3690614826963792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4" Type="http://schemas.openxmlformats.org/officeDocument/2006/relationships/image" Target="../media/image2.emf"/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oleObject" Target="../embeddings/oleObject2.bin"/><Relationship Id="rId5" Type="http://schemas.openxmlformats.org/officeDocument/2006/relationships/image" Target="../media/image4.emf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oleObject" Target="../embeddings/oleObject3.bin"/><Relationship Id="rId5" Type="http://schemas.openxmlformats.org/officeDocument/2006/relationships/image" Target="../media/image8.emf"/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topLeftCell="A13" workbookViewId="0">
      <selection activeCell="F32" sqref="F32:G32"/>
    </sheetView>
  </sheetViews>
  <sheetFormatPr baseColWidth="10" defaultColWidth="11" defaultRowHeight="16" x14ac:dyDescent="0.2"/>
  <cols>
    <col min="1" max="1" width="24.6640625" bestFit="1" customWidth="1"/>
    <col min="2" max="2" width="28.83203125" bestFit="1" customWidth="1"/>
    <col min="3" max="3" width="77.83203125" bestFit="1" customWidth="1"/>
    <col min="4" max="4" width="11.6640625" customWidth="1"/>
    <col min="5" max="5" width="15.1640625" customWidth="1"/>
    <col min="6" max="6" width="13.83203125" customWidth="1"/>
    <col min="7" max="7" width="16.6640625" customWidth="1"/>
    <col min="8" max="8" width="22.1640625" customWidth="1"/>
  </cols>
  <sheetData>
    <row r="1" spans="1:8" x14ac:dyDescent="0.2">
      <c r="A1" s="211" t="s">
        <v>76</v>
      </c>
      <c r="B1" s="212"/>
      <c r="C1" s="212"/>
      <c r="D1" s="213"/>
      <c r="E1" s="171" t="s">
        <v>163</v>
      </c>
      <c r="F1" s="172"/>
      <c r="G1" s="173"/>
      <c r="H1" s="193" t="s">
        <v>144</v>
      </c>
    </row>
    <row r="2" spans="1:8" x14ac:dyDescent="0.2">
      <c r="A2" s="214"/>
      <c r="B2" s="215"/>
      <c r="C2" s="215"/>
      <c r="D2" s="216"/>
      <c r="E2" s="174"/>
      <c r="F2" s="175"/>
      <c r="G2" s="176"/>
      <c r="H2" s="194"/>
    </row>
    <row r="3" spans="1:8" ht="17" thickBot="1" x14ac:dyDescent="0.25">
      <c r="A3" s="217"/>
      <c r="B3" s="218"/>
      <c r="C3" s="218"/>
      <c r="D3" s="219"/>
      <c r="E3" s="177"/>
      <c r="F3" s="178"/>
      <c r="G3" s="179"/>
      <c r="H3" s="195"/>
    </row>
    <row r="4" spans="1:8" ht="17" thickBot="1" x14ac:dyDescent="0.25">
      <c r="A4" s="1" t="s">
        <v>0</v>
      </c>
      <c r="B4" s="2" t="s">
        <v>1</v>
      </c>
      <c r="C4" s="3" t="s">
        <v>2</v>
      </c>
      <c r="D4" s="12" t="s">
        <v>3</v>
      </c>
      <c r="E4" s="10" t="s">
        <v>77</v>
      </c>
      <c r="F4" s="10" t="s">
        <v>142</v>
      </c>
      <c r="G4" s="10" t="s">
        <v>143</v>
      </c>
      <c r="H4" s="10" t="s">
        <v>77</v>
      </c>
    </row>
    <row r="5" spans="1:8" x14ac:dyDescent="0.2">
      <c r="A5" s="180" t="s">
        <v>4</v>
      </c>
      <c r="B5" s="183" t="s">
        <v>5</v>
      </c>
      <c r="C5" s="5" t="s">
        <v>6</v>
      </c>
      <c r="D5" s="19" t="s">
        <v>7</v>
      </c>
      <c r="E5" s="42">
        <v>8.3999999999999995E-5</v>
      </c>
      <c r="F5" s="17"/>
      <c r="G5" s="34"/>
      <c r="H5" s="39"/>
    </row>
    <row r="6" spans="1:8" x14ac:dyDescent="0.2">
      <c r="A6" s="181"/>
      <c r="B6" s="184"/>
      <c r="C6" s="6" t="s">
        <v>8</v>
      </c>
      <c r="D6" s="14" t="s">
        <v>9</v>
      </c>
      <c r="E6" s="43">
        <v>1.5400000000000002E-5</v>
      </c>
      <c r="F6" s="9"/>
      <c r="G6" s="35"/>
      <c r="H6" s="13"/>
    </row>
    <row r="7" spans="1:8" x14ac:dyDescent="0.2">
      <c r="A7" s="181"/>
      <c r="B7" s="184"/>
      <c r="C7" s="6" t="s">
        <v>10</v>
      </c>
      <c r="D7" s="14" t="s">
        <v>11</v>
      </c>
      <c r="E7" s="43">
        <v>7.75E-5</v>
      </c>
      <c r="F7" s="9"/>
      <c r="G7" s="35"/>
      <c r="H7" s="13"/>
    </row>
    <row r="8" spans="1:8" x14ac:dyDescent="0.2">
      <c r="A8" s="181"/>
      <c r="B8" s="184"/>
      <c r="C8" s="28" t="s">
        <v>83</v>
      </c>
      <c r="D8" s="14" t="s">
        <v>81</v>
      </c>
      <c r="E8" s="43">
        <v>7.9999999999999996E-6</v>
      </c>
      <c r="F8" s="9"/>
      <c r="G8" s="35"/>
      <c r="H8" s="13"/>
    </row>
    <row r="9" spans="1:8" x14ac:dyDescent="0.2">
      <c r="A9" s="181"/>
      <c r="B9" s="185"/>
      <c r="C9" s="28" t="s">
        <v>84</v>
      </c>
      <c r="D9" s="14" t="s">
        <v>82</v>
      </c>
      <c r="E9" s="43">
        <v>1.2E-5</v>
      </c>
      <c r="F9" s="9"/>
      <c r="G9" s="35"/>
      <c r="H9" s="13"/>
    </row>
    <row r="10" spans="1:8" x14ac:dyDescent="0.2">
      <c r="A10" s="181"/>
      <c r="B10" s="182" t="s">
        <v>12</v>
      </c>
      <c r="C10" s="6" t="s">
        <v>13</v>
      </c>
      <c r="D10" s="20" t="s">
        <v>14</v>
      </c>
      <c r="E10" s="43">
        <f>0.0000095/2</f>
        <v>4.7500000000000003E-6</v>
      </c>
      <c r="F10" s="44"/>
      <c r="G10" s="45"/>
      <c r="H10" s="13"/>
    </row>
    <row r="11" spans="1:8" x14ac:dyDescent="0.2">
      <c r="A11" s="181"/>
      <c r="B11" s="182"/>
      <c r="C11" s="6" t="s">
        <v>15</v>
      </c>
      <c r="D11" s="20" t="s">
        <v>16</v>
      </c>
      <c r="E11" s="43">
        <f>0.0000175/2</f>
        <v>8.7499999999999992E-6</v>
      </c>
      <c r="F11" s="44"/>
      <c r="G11" s="45"/>
      <c r="H11" s="13"/>
    </row>
    <row r="12" spans="1:8" x14ac:dyDescent="0.2">
      <c r="A12" s="181"/>
      <c r="B12" s="182" t="s">
        <v>17</v>
      </c>
      <c r="C12" s="6" t="s">
        <v>88</v>
      </c>
      <c r="D12" s="13" t="s">
        <v>18</v>
      </c>
      <c r="E12" s="33"/>
      <c r="F12" s="104">
        <v>0.67</v>
      </c>
      <c r="G12" s="105">
        <v>0.72</v>
      </c>
      <c r="H12" s="13"/>
    </row>
    <row r="13" spans="1:8" x14ac:dyDescent="0.2">
      <c r="A13" s="181"/>
      <c r="B13" s="182"/>
      <c r="C13" s="28" t="s">
        <v>79</v>
      </c>
      <c r="D13" s="16" t="s">
        <v>80</v>
      </c>
      <c r="E13" s="101">
        <v>0</v>
      </c>
      <c r="F13" s="9"/>
      <c r="G13" s="35"/>
      <c r="H13" s="13"/>
    </row>
    <row r="14" spans="1:8" x14ac:dyDescent="0.2">
      <c r="A14" s="181"/>
      <c r="B14" s="182"/>
      <c r="C14" s="6" t="s">
        <v>89</v>
      </c>
      <c r="D14" s="13" t="s">
        <v>19</v>
      </c>
      <c r="E14" s="33" t="s">
        <v>221</v>
      </c>
      <c r="F14" s="102" t="s">
        <v>267</v>
      </c>
      <c r="G14" s="103" t="s">
        <v>268</v>
      </c>
      <c r="H14" s="13"/>
    </row>
    <row r="15" spans="1:8" x14ac:dyDescent="0.2">
      <c r="A15" s="181"/>
      <c r="B15" s="182"/>
      <c r="C15" s="6" t="s">
        <v>90</v>
      </c>
      <c r="D15" s="13" t="s">
        <v>24</v>
      </c>
      <c r="E15" s="33" t="s">
        <v>221</v>
      </c>
      <c r="F15" s="9"/>
      <c r="G15" s="35"/>
      <c r="H15" s="13"/>
    </row>
    <row r="16" spans="1:8" x14ac:dyDescent="0.2">
      <c r="A16" s="181"/>
      <c r="B16" s="182"/>
      <c r="C16" s="6" t="s">
        <v>91</v>
      </c>
      <c r="D16" s="13" t="s">
        <v>25</v>
      </c>
      <c r="E16" s="33" t="s">
        <v>221</v>
      </c>
      <c r="F16" s="9"/>
      <c r="G16" s="35"/>
      <c r="H16" s="13"/>
    </row>
    <row r="17" spans="1:8" x14ac:dyDescent="0.2">
      <c r="A17" s="181"/>
      <c r="B17" s="182"/>
      <c r="C17" s="6" t="s">
        <v>92</v>
      </c>
      <c r="D17" s="13" t="s">
        <v>20</v>
      </c>
      <c r="E17" s="33"/>
      <c r="F17" s="9">
        <v>0.24</v>
      </c>
      <c r="G17" s="35">
        <v>0.28999999999999998</v>
      </c>
      <c r="H17" s="13"/>
    </row>
    <row r="18" spans="1:8" x14ac:dyDescent="0.2">
      <c r="A18" s="181"/>
      <c r="B18" s="182"/>
      <c r="C18" s="6" t="s">
        <v>21</v>
      </c>
      <c r="D18" s="13" t="s">
        <v>22</v>
      </c>
      <c r="E18" s="33">
        <v>0.41</v>
      </c>
      <c r="F18" s="9"/>
      <c r="G18" s="35"/>
      <c r="H18" s="13"/>
    </row>
    <row r="19" spans="1:8" x14ac:dyDescent="0.2">
      <c r="A19" s="181"/>
      <c r="B19" s="182"/>
      <c r="C19" s="6" t="s">
        <v>93</v>
      </c>
      <c r="D19" s="13" t="s">
        <v>23</v>
      </c>
      <c r="E19" s="33"/>
      <c r="F19" s="9">
        <v>0.23</v>
      </c>
      <c r="G19" s="35">
        <v>0.28000000000000003</v>
      </c>
      <c r="H19" s="13"/>
    </row>
    <row r="20" spans="1:8" x14ac:dyDescent="0.2">
      <c r="A20" s="181"/>
      <c r="B20" s="186" t="s">
        <v>87</v>
      </c>
      <c r="C20" s="28" t="s">
        <v>94</v>
      </c>
      <c r="D20" s="14" t="s">
        <v>85</v>
      </c>
      <c r="E20" s="33">
        <v>1.425</v>
      </c>
      <c r="F20" s="9"/>
      <c r="G20" s="35"/>
      <c r="H20" s="13"/>
    </row>
    <row r="21" spans="1:8" x14ac:dyDescent="0.2">
      <c r="A21" s="181"/>
      <c r="B21" s="185"/>
      <c r="C21" s="28" t="s">
        <v>95</v>
      </c>
      <c r="D21" s="14" t="s">
        <v>86</v>
      </c>
      <c r="E21" s="33">
        <v>1.425</v>
      </c>
      <c r="F21" s="9"/>
      <c r="G21" s="35"/>
      <c r="H21" s="13"/>
    </row>
    <row r="22" spans="1:8" x14ac:dyDescent="0.2">
      <c r="A22" s="181"/>
      <c r="B22" s="186" t="s">
        <v>26</v>
      </c>
      <c r="C22" s="28" t="s">
        <v>96</v>
      </c>
      <c r="D22" s="14" t="s">
        <v>102</v>
      </c>
      <c r="E22" s="33" t="s">
        <v>207</v>
      </c>
      <c r="F22" s="9"/>
      <c r="G22" s="35"/>
      <c r="H22" s="13"/>
    </row>
    <row r="23" spans="1:8" x14ac:dyDescent="0.2">
      <c r="A23" s="181"/>
      <c r="B23" s="184"/>
      <c r="C23" s="28" t="s">
        <v>97</v>
      </c>
      <c r="D23" s="14" t="s">
        <v>103</v>
      </c>
      <c r="E23" s="33" t="s">
        <v>207</v>
      </c>
      <c r="F23" s="9"/>
      <c r="G23" s="35"/>
      <c r="H23" s="13"/>
    </row>
    <row r="24" spans="1:8" x14ac:dyDescent="0.2">
      <c r="A24" s="181"/>
      <c r="B24" s="184"/>
      <c r="C24" s="28" t="s">
        <v>98</v>
      </c>
      <c r="D24" s="14" t="s">
        <v>104</v>
      </c>
      <c r="E24" s="33" t="s">
        <v>207</v>
      </c>
      <c r="F24" s="9"/>
      <c r="G24" s="35"/>
      <c r="H24" s="13"/>
    </row>
    <row r="25" spans="1:8" x14ac:dyDescent="0.2">
      <c r="A25" s="181"/>
      <c r="B25" s="184"/>
      <c r="C25" s="28" t="s">
        <v>99</v>
      </c>
      <c r="D25" s="14" t="s">
        <v>105</v>
      </c>
      <c r="E25" s="33" t="s">
        <v>207</v>
      </c>
      <c r="F25" s="9"/>
      <c r="G25" s="35"/>
      <c r="H25" s="13"/>
    </row>
    <row r="26" spans="1:8" x14ac:dyDescent="0.2">
      <c r="A26" s="181"/>
      <c r="B26" s="184"/>
      <c r="C26" s="28" t="s">
        <v>100</v>
      </c>
      <c r="D26" s="14" t="s">
        <v>106</v>
      </c>
      <c r="E26" s="33" t="s">
        <v>207</v>
      </c>
      <c r="F26" s="9"/>
      <c r="G26" s="35"/>
      <c r="H26" s="13"/>
    </row>
    <row r="27" spans="1:8" x14ac:dyDescent="0.2">
      <c r="A27" s="181"/>
      <c r="B27" s="184"/>
      <c r="C27" s="28" t="s">
        <v>101</v>
      </c>
      <c r="D27" s="14" t="s">
        <v>107</v>
      </c>
      <c r="E27" s="33" t="s">
        <v>207</v>
      </c>
      <c r="F27" s="9"/>
      <c r="G27" s="35"/>
      <c r="H27" s="13"/>
    </row>
    <row r="28" spans="1:8" x14ac:dyDescent="0.2">
      <c r="A28" s="181"/>
      <c r="B28" s="185"/>
      <c r="C28" s="6" t="s">
        <v>27</v>
      </c>
      <c r="D28" s="13" t="s">
        <v>28</v>
      </c>
      <c r="E28" s="43">
        <v>2550</v>
      </c>
      <c r="F28" s="9"/>
      <c r="G28" s="35"/>
      <c r="H28" s="13"/>
    </row>
    <row r="29" spans="1:8" x14ac:dyDescent="0.2">
      <c r="A29" s="181" t="s">
        <v>29</v>
      </c>
      <c r="B29" s="182" t="s">
        <v>30</v>
      </c>
      <c r="C29" s="6" t="s">
        <v>108</v>
      </c>
      <c r="D29" s="11" t="s">
        <v>31</v>
      </c>
      <c r="E29" s="43">
        <v>3.4999999999999998E-10</v>
      </c>
      <c r="F29" s="9"/>
      <c r="G29" s="35"/>
      <c r="H29" s="13"/>
    </row>
    <row r="30" spans="1:8" x14ac:dyDescent="0.2">
      <c r="A30" s="181"/>
      <c r="B30" s="182"/>
      <c r="C30" s="6" t="s">
        <v>109</v>
      </c>
      <c r="D30" s="11" t="s">
        <v>32</v>
      </c>
      <c r="E30" s="43">
        <v>2.24E-10</v>
      </c>
      <c r="F30" s="9"/>
      <c r="G30" s="35"/>
      <c r="H30" s="13"/>
    </row>
    <row r="31" spans="1:8" ht="19" x14ac:dyDescent="0.2">
      <c r="A31" s="181"/>
      <c r="B31" s="182" t="s">
        <v>33</v>
      </c>
      <c r="C31" s="28" t="s">
        <v>156</v>
      </c>
      <c r="D31" s="16" t="s">
        <v>34</v>
      </c>
      <c r="E31" s="43">
        <v>1.8E-10</v>
      </c>
      <c r="F31" s="9"/>
      <c r="G31" s="35"/>
      <c r="H31" s="13"/>
    </row>
    <row r="32" spans="1:8" x14ac:dyDescent="0.2">
      <c r="A32" s="181"/>
      <c r="B32" s="182"/>
      <c r="C32" s="6" t="s">
        <v>35</v>
      </c>
      <c r="D32" s="13" t="s">
        <v>36</v>
      </c>
      <c r="E32" s="101" t="s">
        <v>347</v>
      </c>
      <c r="F32" s="9">
        <v>4</v>
      </c>
      <c r="G32" s="35">
        <v>10</v>
      </c>
      <c r="H32" s="46" t="s">
        <v>266</v>
      </c>
    </row>
    <row r="33" spans="1:8" x14ac:dyDescent="0.2">
      <c r="A33" s="181"/>
      <c r="B33" s="182" t="s">
        <v>37</v>
      </c>
      <c r="C33" s="6" t="s">
        <v>110</v>
      </c>
      <c r="D33" s="13" t="s">
        <v>38</v>
      </c>
      <c r="E33" s="33">
        <v>50</v>
      </c>
      <c r="F33" s="9"/>
      <c r="G33" s="35"/>
      <c r="H33" s="13"/>
    </row>
    <row r="34" spans="1:8" x14ac:dyDescent="0.2">
      <c r="A34" s="181"/>
      <c r="B34" s="182"/>
      <c r="C34" s="6" t="s">
        <v>111</v>
      </c>
      <c r="D34" s="13" t="s">
        <v>39</v>
      </c>
      <c r="E34" s="33">
        <v>0.05</v>
      </c>
      <c r="F34" s="9"/>
      <c r="G34" s="35"/>
      <c r="H34" s="13"/>
    </row>
    <row r="35" spans="1:8" ht="17" x14ac:dyDescent="0.2">
      <c r="A35" s="181"/>
      <c r="B35" s="7" t="s">
        <v>40</v>
      </c>
      <c r="C35" s="28" t="s">
        <v>159</v>
      </c>
      <c r="D35" s="16" t="s">
        <v>41</v>
      </c>
      <c r="E35" s="33" t="s">
        <v>237</v>
      </c>
      <c r="F35" s="9"/>
      <c r="G35" s="35"/>
      <c r="H35" s="13"/>
    </row>
    <row r="36" spans="1:8" x14ac:dyDescent="0.2">
      <c r="A36" s="181"/>
      <c r="B36" s="182" t="s">
        <v>42</v>
      </c>
      <c r="C36" s="6" t="s">
        <v>43</v>
      </c>
      <c r="D36" s="13" t="s">
        <v>44</v>
      </c>
      <c r="E36" s="33">
        <v>0.45</v>
      </c>
      <c r="F36" s="9"/>
      <c r="G36" s="35"/>
      <c r="H36" s="13"/>
    </row>
    <row r="37" spans="1:8" x14ac:dyDescent="0.2">
      <c r="A37" s="181"/>
      <c r="B37" s="182"/>
      <c r="C37" s="6" t="s">
        <v>45</v>
      </c>
      <c r="D37" s="13" t="s">
        <v>46</v>
      </c>
      <c r="E37" s="33">
        <v>96485.332899999994</v>
      </c>
      <c r="F37" s="9"/>
      <c r="G37" s="35"/>
      <c r="H37" s="13"/>
    </row>
    <row r="38" spans="1:8" x14ac:dyDescent="0.2">
      <c r="A38" s="181" t="s">
        <v>47</v>
      </c>
      <c r="B38" s="182" t="s">
        <v>42</v>
      </c>
      <c r="C38" s="6" t="s">
        <v>48</v>
      </c>
      <c r="D38" s="11" t="s">
        <v>49</v>
      </c>
      <c r="E38" s="33">
        <v>8.3140000000000001</v>
      </c>
      <c r="F38" s="9"/>
      <c r="G38" s="35"/>
      <c r="H38" s="13"/>
    </row>
    <row r="39" spans="1:8" x14ac:dyDescent="0.2">
      <c r="A39" s="181"/>
      <c r="B39" s="182"/>
      <c r="C39" s="6" t="s">
        <v>112</v>
      </c>
      <c r="D39" s="11" t="s">
        <v>114</v>
      </c>
      <c r="E39" s="33">
        <v>0.5</v>
      </c>
      <c r="F39" s="9"/>
      <c r="G39" s="35"/>
      <c r="H39" s="13"/>
    </row>
    <row r="40" spans="1:8" x14ac:dyDescent="0.2">
      <c r="A40" s="181"/>
      <c r="B40" s="182"/>
      <c r="C40" s="6" t="s">
        <v>113</v>
      </c>
      <c r="D40" s="11" t="s">
        <v>115</v>
      </c>
      <c r="E40" s="33">
        <v>0.5</v>
      </c>
      <c r="F40" s="9"/>
      <c r="G40" s="35"/>
      <c r="H40" s="13"/>
    </row>
    <row r="41" spans="1:8" x14ac:dyDescent="0.2">
      <c r="A41" s="181"/>
      <c r="B41" s="182" t="s">
        <v>50</v>
      </c>
      <c r="C41" s="6" t="s">
        <v>116</v>
      </c>
      <c r="D41" s="11" t="s">
        <v>51</v>
      </c>
      <c r="E41" s="33" t="s">
        <v>236</v>
      </c>
      <c r="F41" s="9"/>
      <c r="G41" s="35"/>
      <c r="H41" s="13"/>
    </row>
    <row r="42" spans="1:8" x14ac:dyDescent="0.2">
      <c r="A42" s="181"/>
      <c r="B42" s="182"/>
      <c r="C42" s="6" t="s">
        <v>117</v>
      </c>
      <c r="D42" s="11" t="s">
        <v>52</v>
      </c>
      <c r="E42" s="33" t="s">
        <v>236</v>
      </c>
      <c r="F42" s="9"/>
      <c r="G42" s="35"/>
      <c r="H42" s="13"/>
    </row>
    <row r="43" spans="1:8" x14ac:dyDescent="0.2">
      <c r="A43" s="199" t="s">
        <v>55</v>
      </c>
      <c r="B43" s="182" t="s">
        <v>118</v>
      </c>
      <c r="C43" s="6" t="s">
        <v>119</v>
      </c>
      <c r="D43" s="11" t="s">
        <v>56</v>
      </c>
      <c r="E43" s="33">
        <v>30542</v>
      </c>
      <c r="F43" s="9"/>
      <c r="G43" s="35"/>
      <c r="H43" s="13"/>
    </row>
    <row r="44" spans="1:8" x14ac:dyDescent="0.2">
      <c r="A44" s="204"/>
      <c r="B44" s="182"/>
      <c r="C44" s="6" t="s">
        <v>120</v>
      </c>
      <c r="D44" s="11" t="s">
        <v>57</v>
      </c>
      <c r="E44" s="33">
        <v>49521</v>
      </c>
      <c r="F44" s="9"/>
      <c r="G44" s="35"/>
      <c r="H44" s="13"/>
    </row>
    <row r="45" spans="1:8" x14ac:dyDescent="0.2">
      <c r="A45" s="205"/>
      <c r="B45" s="8" t="s">
        <v>148</v>
      </c>
      <c r="C45" s="29" t="s">
        <v>157</v>
      </c>
      <c r="D45" s="11" t="s">
        <v>63</v>
      </c>
      <c r="E45" s="106" t="s">
        <v>269</v>
      </c>
      <c r="F45" s="9"/>
      <c r="G45" s="35"/>
      <c r="H45" s="13"/>
    </row>
    <row r="46" spans="1:8" ht="19" x14ac:dyDescent="0.2">
      <c r="A46" s="199" t="s">
        <v>78</v>
      </c>
      <c r="B46" s="186" t="s">
        <v>147</v>
      </c>
      <c r="C46" s="28" t="s">
        <v>160</v>
      </c>
      <c r="D46" s="16" t="s">
        <v>58</v>
      </c>
      <c r="E46" s="33" t="s">
        <v>238</v>
      </c>
      <c r="F46" s="9"/>
      <c r="G46" s="35"/>
      <c r="H46" s="13"/>
    </row>
    <row r="47" spans="1:8" ht="17" x14ac:dyDescent="0.2">
      <c r="A47" s="204"/>
      <c r="B47" s="198"/>
      <c r="C47" s="28" t="s">
        <v>161</v>
      </c>
      <c r="D47" s="16" t="s">
        <v>59</v>
      </c>
      <c r="E47" s="33" t="s">
        <v>238</v>
      </c>
      <c r="F47" s="9"/>
      <c r="G47" s="35"/>
      <c r="H47" s="13"/>
    </row>
    <row r="48" spans="1:8" x14ac:dyDescent="0.2">
      <c r="A48" s="204"/>
      <c r="B48" s="196" t="s">
        <v>146</v>
      </c>
      <c r="C48" s="28" t="s">
        <v>129</v>
      </c>
      <c r="D48" s="16" t="s">
        <v>124</v>
      </c>
      <c r="E48" s="100">
        <v>3.1666423157095801E-2</v>
      </c>
      <c r="F48" s="9"/>
      <c r="G48" s="35"/>
      <c r="H48" s="13"/>
    </row>
    <row r="49" spans="1:8" x14ac:dyDescent="0.2">
      <c r="A49" s="204"/>
      <c r="B49" s="197"/>
      <c r="C49" s="28" t="s">
        <v>130</v>
      </c>
      <c r="D49" s="16" t="s">
        <v>125</v>
      </c>
      <c r="E49" s="100">
        <v>0.93186354806423999</v>
      </c>
      <c r="F49" s="9"/>
      <c r="G49" s="35"/>
      <c r="H49" s="13"/>
    </row>
    <row r="50" spans="1:8" x14ac:dyDescent="0.2">
      <c r="A50" s="204"/>
      <c r="B50" s="197"/>
      <c r="C50" s="28" t="s">
        <v>131</v>
      </c>
      <c r="D50" s="16" t="s">
        <v>126</v>
      </c>
      <c r="E50" s="100">
        <v>0.86303626660880295</v>
      </c>
      <c r="F50" s="9"/>
      <c r="G50" s="35"/>
      <c r="H50" s="13"/>
    </row>
    <row r="51" spans="1:8" x14ac:dyDescent="0.2">
      <c r="A51" s="205"/>
      <c r="B51" s="198"/>
      <c r="C51" s="28" t="s">
        <v>132</v>
      </c>
      <c r="D51" s="16" t="s">
        <v>127</v>
      </c>
      <c r="E51" s="100">
        <v>0.23691784383928299</v>
      </c>
      <c r="F51" s="9"/>
      <c r="G51" s="35"/>
      <c r="H51" s="13"/>
    </row>
    <row r="52" spans="1:8" x14ac:dyDescent="0.2">
      <c r="A52" s="208" t="s">
        <v>149</v>
      </c>
      <c r="B52" s="196" t="s">
        <v>60</v>
      </c>
      <c r="C52" s="28" t="s">
        <v>121</v>
      </c>
      <c r="D52" s="11" t="s">
        <v>61</v>
      </c>
      <c r="E52" s="33">
        <v>0</v>
      </c>
      <c r="F52" s="9"/>
      <c r="G52" s="35"/>
      <c r="H52" s="13"/>
    </row>
    <row r="53" spans="1:8" x14ac:dyDescent="0.2">
      <c r="A53" s="209"/>
      <c r="B53" s="197"/>
      <c r="C53" s="28" t="s">
        <v>122</v>
      </c>
      <c r="D53" s="11" t="s">
        <v>62</v>
      </c>
      <c r="E53" s="33">
        <v>0</v>
      </c>
      <c r="F53" s="9"/>
      <c r="G53" s="35"/>
      <c r="H53" s="13"/>
    </row>
    <row r="54" spans="1:8" x14ac:dyDescent="0.2">
      <c r="A54" s="210"/>
      <c r="B54" s="198"/>
      <c r="C54" s="28" t="s">
        <v>128</v>
      </c>
      <c r="D54" s="16" t="s">
        <v>123</v>
      </c>
      <c r="E54" s="33">
        <v>0</v>
      </c>
      <c r="F54" s="9" t="s">
        <v>222</v>
      </c>
      <c r="G54" s="35"/>
      <c r="H54" s="13"/>
    </row>
    <row r="55" spans="1:8" ht="19" x14ac:dyDescent="0.2">
      <c r="A55" s="181" t="s">
        <v>53</v>
      </c>
      <c r="B55" s="200" t="s">
        <v>54</v>
      </c>
      <c r="C55" s="28" t="s">
        <v>150</v>
      </c>
      <c r="D55" s="16" t="s">
        <v>68</v>
      </c>
      <c r="E55" s="33" t="s">
        <v>208</v>
      </c>
      <c r="F55" s="9"/>
      <c r="G55" s="35"/>
      <c r="H55" s="13"/>
    </row>
    <row r="56" spans="1:8" ht="19" x14ac:dyDescent="0.2">
      <c r="A56" s="181"/>
      <c r="B56" s="200"/>
      <c r="C56" s="28" t="s">
        <v>151</v>
      </c>
      <c r="D56" s="16" t="s">
        <v>69</v>
      </c>
      <c r="E56" s="33" t="s">
        <v>208</v>
      </c>
      <c r="F56" s="9"/>
      <c r="G56" s="35"/>
      <c r="H56" s="13"/>
    </row>
    <row r="57" spans="1:8" x14ac:dyDescent="0.2">
      <c r="A57" s="181"/>
      <c r="B57" s="201" t="s">
        <v>162</v>
      </c>
      <c r="C57" s="30" t="s">
        <v>133</v>
      </c>
      <c r="D57" s="11" t="s">
        <v>70</v>
      </c>
      <c r="E57" s="33">
        <v>110800</v>
      </c>
      <c r="F57" s="9"/>
      <c r="G57" s="35"/>
      <c r="H57" s="13"/>
    </row>
    <row r="58" spans="1:8" x14ac:dyDescent="0.2">
      <c r="A58" s="181"/>
      <c r="B58" s="202"/>
      <c r="C58" s="30" t="s">
        <v>134</v>
      </c>
      <c r="D58" s="11" t="s">
        <v>71</v>
      </c>
      <c r="E58" s="33">
        <v>364.2</v>
      </c>
      <c r="F58" s="9"/>
      <c r="G58" s="35"/>
      <c r="H58" s="13"/>
    </row>
    <row r="59" spans="1:8" x14ac:dyDescent="0.2">
      <c r="A59" s="181"/>
      <c r="B59" s="202"/>
      <c r="C59" s="30" t="s">
        <v>135</v>
      </c>
      <c r="D59" s="15" t="s">
        <v>72</v>
      </c>
      <c r="E59" s="33" t="s">
        <v>239</v>
      </c>
      <c r="F59" s="9"/>
      <c r="G59" s="35"/>
      <c r="H59" s="13"/>
    </row>
    <row r="60" spans="1:8" x14ac:dyDescent="0.2">
      <c r="A60" s="181"/>
      <c r="B60" s="202"/>
      <c r="C60" s="28" t="s">
        <v>145</v>
      </c>
      <c r="D60" s="16" t="s">
        <v>73</v>
      </c>
      <c r="E60" s="33" t="s">
        <v>239</v>
      </c>
      <c r="F60" s="9"/>
      <c r="G60" s="35"/>
      <c r="H60" s="13"/>
    </row>
    <row r="61" spans="1:8" x14ac:dyDescent="0.2">
      <c r="A61" s="181"/>
      <c r="B61" s="202"/>
      <c r="C61" s="28" t="s">
        <v>136</v>
      </c>
      <c r="D61" s="16" t="s">
        <v>74</v>
      </c>
      <c r="E61" s="33">
        <v>77840</v>
      </c>
      <c r="F61" s="9"/>
      <c r="G61" s="35"/>
      <c r="H61" s="13"/>
    </row>
    <row r="62" spans="1:8" x14ac:dyDescent="0.2">
      <c r="A62" s="181"/>
      <c r="B62" s="203"/>
      <c r="C62" s="28" t="s">
        <v>137</v>
      </c>
      <c r="D62" s="16" t="s">
        <v>75</v>
      </c>
      <c r="E62" s="33">
        <v>32780</v>
      </c>
      <c r="F62" s="9"/>
      <c r="G62" s="35"/>
      <c r="H62" s="13"/>
    </row>
    <row r="63" spans="1:8" x14ac:dyDescent="0.2">
      <c r="A63" s="181"/>
      <c r="B63" s="206" t="s">
        <v>152</v>
      </c>
      <c r="C63" s="28" t="s">
        <v>141</v>
      </c>
      <c r="D63" s="16" t="s">
        <v>64</v>
      </c>
      <c r="E63" s="101" t="s">
        <v>346</v>
      </c>
      <c r="F63" s="9"/>
      <c r="G63" s="35"/>
      <c r="H63" s="13"/>
    </row>
    <row r="64" spans="1:8" x14ac:dyDescent="0.2">
      <c r="A64" s="181"/>
      <c r="B64" s="207"/>
      <c r="C64" s="28" t="s">
        <v>140</v>
      </c>
      <c r="D64" s="16" t="s">
        <v>65</v>
      </c>
      <c r="E64" s="101" t="s">
        <v>346</v>
      </c>
      <c r="F64" s="9"/>
      <c r="G64" s="35"/>
      <c r="H64" s="13"/>
    </row>
    <row r="65" spans="1:8" x14ac:dyDescent="0.2">
      <c r="A65" s="181"/>
      <c r="B65" s="207"/>
      <c r="C65" s="28" t="s">
        <v>139</v>
      </c>
      <c r="D65" s="16" t="s">
        <v>66</v>
      </c>
      <c r="E65" s="101" t="s">
        <v>346</v>
      </c>
      <c r="F65" s="9"/>
      <c r="G65" s="35"/>
      <c r="H65" s="13"/>
    </row>
    <row r="66" spans="1:8" x14ac:dyDescent="0.2">
      <c r="A66" s="199"/>
      <c r="B66" s="207"/>
      <c r="C66" s="31" t="s">
        <v>138</v>
      </c>
      <c r="D66" s="22" t="s">
        <v>67</v>
      </c>
      <c r="E66" s="101" t="s">
        <v>346</v>
      </c>
      <c r="F66" s="23"/>
      <c r="G66" s="36"/>
      <c r="H66" s="40"/>
    </row>
    <row r="67" spans="1:8" x14ac:dyDescent="0.2">
      <c r="A67" s="191" t="s">
        <v>204</v>
      </c>
      <c r="B67" s="190" t="s">
        <v>164</v>
      </c>
      <c r="C67" s="28" t="s">
        <v>170</v>
      </c>
      <c r="D67" s="16" t="s">
        <v>182</v>
      </c>
      <c r="E67" s="88"/>
      <c r="F67" s="9"/>
      <c r="G67" s="35"/>
      <c r="H67" s="13"/>
    </row>
    <row r="68" spans="1:8" x14ac:dyDescent="0.2">
      <c r="A68" s="191"/>
      <c r="B68" s="190"/>
      <c r="C68" s="28" t="s">
        <v>171</v>
      </c>
      <c r="D68" s="16" t="s">
        <v>183</v>
      </c>
      <c r="E68" s="88"/>
      <c r="F68" s="9"/>
      <c r="G68" s="35"/>
      <c r="H68" s="13"/>
    </row>
    <row r="69" spans="1:8" x14ac:dyDescent="0.2">
      <c r="A69" s="191"/>
      <c r="B69" s="190" t="s">
        <v>165</v>
      </c>
      <c r="C69" s="28" t="s">
        <v>172</v>
      </c>
      <c r="D69" s="16" t="s">
        <v>176</v>
      </c>
      <c r="E69" s="88"/>
      <c r="F69" s="9"/>
      <c r="G69" s="35"/>
      <c r="H69" s="13"/>
    </row>
    <row r="70" spans="1:8" x14ac:dyDescent="0.2">
      <c r="A70" s="191"/>
      <c r="B70" s="190"/>
      <c r="C70" s="28" t="s">
        <v>173</v>
      </c>
      <c r="D70" s="16" t="s">
        <v>177</v>
      </c>
      <c r="E70" s="88"/>
      <c r="F70" s="9"/>
      <c r="G70" s="35"/>
      <c r="H70" s="13"/>
    </row>
    <row r="71" spans="1:8" x14ac:dyDescent="0.2">
      <c r="A71" s="191"/>
      <c r="B71" s="190"/>
      <c r="C71" s="28" t="s">
        <v>174</v>
      </c>
      <c r="D71" s="16" t="s">
        <v>178</v>
      </c>
      <c r="E71" s="88"/>
      <c r="F71" s="9"/>
      <c r="G71" s="35"/>
      <c r="H71" s="13"/>
    </row>
    <row r="72" spans="1:8" x14ac:dyDescent="0.2">
      <c r="A72" s="191"/>
      <c r="B72" s="190"/>
      <c r="C72" s="28" t="s">
        <v>175</v>
      </c>
      <c r="D72" s="16" t="s">
        <v>179</v>
      </c>
      <c r="E72" s="88"/>
      <c r="F72" s="9"/>
      <c r="G72" s="35"/>
      <c r="H72" s="13"/>
    </row>
    <row r="73" spans="1:8" x14ac:dyDescent="0.2">
      <c r="A73" s="191"/>
      <c r="B73" s="190"/>
      <c r="C73" s="28" t="s">
        <v>186</v>
      </c>
      <c r="D73" s="16" t="s">
        <v>184</v>
      </c>
      <c r="E73" s="88"/>
      <c r="F73" s="9"/>
      <c r="G73" s="35"/>
      <c r="H73" s="13"/>
    </row>
    <row r="74" spans="1:8" x14ac:dyDescent="0.2">
      <c r="A74" s="191"/>
      <c r="B74" s="190"/>
      <c r="C74" s="28" t="s">
        <v>187</v>
      </c>
      <c r="D74" s="16" t="s">
        <v>185</v>
      </c>
      <c r="E74" s="88"/>
      <c r="F74" s="9"/>
      <c r="G74" s="35"/>
      <c r="H74" s="13"/>
    </row>
    <row r="75" spans="1:8" x14ac:dyDescent="0.2">
      <c r="A75" s="191"/>
      <c r="B75" s="190"/>
      <c r="C75" s="28" t="s">
        <v>188</v>
      </c>
      <c r="D75" s="16" t="s">
        <v>181</v>
      </c>
      <c r="E75" s="88"/>
      <c r="F75" s="9"/>
      <c r="G75" s="35"/>
      <c r="H75" s="13"/>
    </row>
    <row r="76" spans="1:8" x14ac:dyDescent="0.2">
      <c r="A76" s="191"/>
      <c r="B76" s="190"/>
      <c r="C76" s="28" t="s">
        <v>189</v>
      </c>
      <c r="D76" s="16" t="s">
        <v>180</v>
      </c>
      <c r="E76" s="88"/>
      <c r="F76" s="9"/>
      <c r="G76" s="35"/>
      <c r="H76" s="13"/>
    </row>
    <row r="77" spans="1:8" x14ac:dyDescent="0.2">
      <c r="A77" s="191"/>
      <c r="B77" s="24" t="s">
        <v>166</v>
      </c>
      <c r="C77" s="28" t="s">
        <v>190</v>
      </c>
      <c r="D77" s="16" t="s">
        <v>191</v>
      </c>
      <c r="E77" s="88"/>
      <c r="F77" s="9"/>
      <c r="G77" s="35"/>
      <c r="H77" s="13"/>
    </row>
    <row r="78" spans="1:8" x14ac:dyDescent="0.2">
      <c r="A78" s="191"/>
      <c r="B78" s="24" t="s">
        <v>167</v>
      </c>
      <c r="C78" s="28" t="s">
        <v>192</v>
      </c>
      <c r="D78" s="16" t="s">
        <v>203</v>
      </c>
      <c r="E78" s="88"/>
      <c r="F78" s="9"/>
      <c r="G78" s="35"/>
      <c r="H78" s="13"/>
    </row>
    <row r="79" spans="1:8" x14ac:dyDescent="0.2">
      <c r="A79" s="191"/>
      <c r="B79" s="190" t="s">
        <v>168</v>
      </c>
      <c r="C79" s="28" t="s">
        <v>199</v>
      </c>
      <c r="D79" s="16" t="s">
        <v>201</v>
      </c>
      <c r="E79" s="88"/>
      <c r="F79" s="9"/>
      <c r="G79" s="35"/>
      <c r="H79" s="13"/>
    </row>
    <row r="80" spans="1:8" x14ac:dyDescent="0.2">
      <c r="A80" s="191"/>
      <c r="B80" s="190"/>
      <c r="C80" s="28" t="s">
        <v>200</v>
      </c>
      <c r="D80" s="16" t="s">
        <v>202</v>
      </c>
      <c r="E80" s="88"/>
      <c r="F80" s="9"/>
      <c r="G80" s="35"/>
      <c r="H80" s="13"/>
    </row>
    <row r="81" spans="1:8" x14ac:dyDescent="0.2">
      <c r="A81" s="191"/>
      <c r="B81" s="190"/>
      <c r="C81" s="28" t="s">
        <v>197</v>
      </c>
      <c r="D81" s="16" t="s">
        <v>198</v>
      </c>
      <c r="E81" s="88"/>
      <c r="F81" s="9"/>
      <c r="G81" s="35"/>
      <c r="H81" s="13"/>
    </row>
    <row r="82" spans="1:8" x14ac:dyDescent="0.2">
      <c r="A82" s="191"/>
      <c r="B82" s="190"/>
      <c r="C82" s="28" t="s">
        <v>205</v>
      </c>
      <c r="D82" s="16" t="s">
        <v>206</v>
      </c>
      <c r="E82" s="88"/>
      <c r="F82" s="9"/>
      <c r="G82" s="35"/>
      <c r="H82" s="13"/>
    </row>
    <row r="83" spans="1:8" x14ac:dyDescent="0.2">
      <c r="A83" s="191"/>
      <c r="B83" s="190"/>
      <c r="C83" s="28" t="s">
        <v>193</v>
      </c>
      <c r="D83" s="16" t="s">
        <v>195</v>
      </c>
      <c r="E83" s="88"/>
      <c r="F83" s="25"/>
      <c r="G83" s="37"/>
      <c r="H83" s="11"/>
    </row>
    <row r="84" spans="1:8" ht="17" thickBot="1" x14ac:dyDescent="0.25">
      <c r="A84" s="192"/>
      <c r="B84" s="26" t="s">
        <v>169</v>
      </c>
      <c r="C84" s="32" t="s">
        <v>194</v>
      </c>
      <c r="D84" s="18" t="s">
        <v>196</v>
      </c>
      <c r="E84" s="89"/>
      <c r="F84" s="27"/>
      <c r="G84" s="38"/>
      <c r="H84" s="41"/>
    </row>
    <row r="85" spans="1:8" ht="17" thickBot="1" x14ac:dyDescent="0.25">
      <c r="B85" s="21"/>
    </row>
    <row r="86" spans="1:8" x14ac:dyDescent="0.2">
      <c r="A86" s="187" t="s">
        <v>153</v>
      </c>
      <c r="B86" s="188"/>
      <c r="C86" s="189"/>
    </row>
    <row r="87" spans="1:8" ht="19" x14ac:dyDescent="0.2">
      <c r="A87" s="170" t="s">
        <v>154</v>
      </c>
      <c r="B87" s="170"/>
      <c r="C87" s="170"/>
    </row>
    <row r="88" spans="1:8" ht="19" x14ac:dyDescent="0.2">
      <c r="A88" s="170" t="s">
        <v>155</v>
      </c>
      <c r="B88" s="170"/>
      <c r="C88" s="170"/>
    </row>
    <row r="89" spans="1:8" ht="19" x14ac:dyDescent="0.2">
      <c r="A89" s="170" t="s">
        <v>158</v>
      </c>
      <c r="B89" s="170"/>
      <c r="C89" s="170"/>
    </row>
    <row r="90" spans="1:8" x14ac:dyDescent="0.2">
      <c r="A90" s="4"/>
      <c r="B90" s="4"/>
      <c r="C90" s="4"/>
    </row>
  </sheetData>
  <mergeCells count="36">
    <mergeCell ref="H1:H3"/>
    <mergeCell ref="B48:B51"/>
    <mergeCell ref="B46:B47"/>
    <mergeCell ref="A55:A66"/>
    <mergeCell ref="B55:B56"/>
    <mergeCell ref="B43:B44"/>
    <mergeCell ref="B57:B62"/>
    <mergeCell ref="A46:A51"/>
    <mergeCell ref="B63:B66"/>
    <mergeCell ref="A43:A45"/>
    <mergeCell ref="B52:B54"/>
    <mergeCell ref="A52:A54"/>
    <mergeCell ref="B38:B40"/>
    <mergeCell ref="B41:B42"/>
    <mergeCell ref="A1:D3"/>
    <mergeCell ref="A86:C86"/>
    <mergeCell ref="B67:B68"/>
    <mergeCell ref="B69:B76"/>
    <mergeCell ref="A67:A84"/>
    <mergeCell ref="B79:B83"/>
    <mergeCell ref="A87:C87"/>
    <mergeCell ref="A88:C88"/>
    <mergeCell ref="A89:C89"/>
    <mergeCell ref="E1:G3"/>
    <mergeCell ref="A5:A28"/>
    <mergeCell ref="B10:B11"/>
    <mergeCell ref="B12:B19"/>
    <mergeCell ref="B5:B9"/>
    <mergeCell ref="B20:B21"/>
    <mergeCell ref="B22:B28"/>
    <mergeCell ref="A29:A37"/>
    <mergeCell ref="B29:B30"/>
    <mergeCell ref="B31:B32"/>
    <mergeCell ref="B33:B34"/>
    <mergeCell ref="B36:B37"/>
    <mergeCell ref="A38:A42"/>
  </mergeCells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9"/>
  <sheetViews>
    <sheetView zoomScale="115" zoomScaleNormal="115" workbookViewId="0">
      <selection activeCell="E8" sqref="E8:E1009"/>
    </sheetView>
  </sheetViews>
  <sheetFormatPr baseColWidth="10" defaultColWidth="8.83203125" defaultRowHeight="16" x14ac:dyDescent="0.2"/>
  <cols>
    <col min="2" max="2" width="10.5" customWidth="1"/>
    <col min="3" max="3" width="12.1640625" customWidth="1"/>
  </cols>
  <sheetData>
    <row r="2" spans="1:6" x14ac:dyDescent="0.2">
      <c r="A2" t="s">
        <v>209</v>
      </c>
      <c r="B2" t="s">
        <v>218</v>
      </c>
    </row>
    <row r="3" spans="1:6" x14ac:dyDescent="0.2">
      <c r="A3" t="s">
        <v>210</v>
      </c>
      <c r="B3" t="s">
        <v>219</v>
      </c>
    </row>
    <row r="5" spans="1:6" x14ac:dyDescent="0.2">
      <c r="B5" t="s">
        <v>220</v>
      </c>
    </row>
    <row r="7" spans="1:6" x14ac:dyDescent="0.2">
      <c r="B7" t="s">
        <v>211</v>
      </c>
      <c r="C7" t="s">
        <v>212</v>
      </c>
      <c r="D7" t="s">
        <v>213</v>
      </c>
      <c r="E7" t="s">
        <v>214</v>
      </c>
    </row>
    <row r="8" spans="1:6" x14ac:dyDescent="0.2">
      <c r="B8" s="131">
        <f>B9-(C9-C8)*(B10-B9)/(C10-C9)</f>
        <v>1.1575608378375783E-2</v>
      </c>
      <c r="C8" s="131">
        <v>2</v>
      </c>
      <c r="D8" s="131">
        <f>D9-(E9-E8)*(D10-D9)/(E10-E9)</f>
        <v>0.24757770329457304</v>
      </c>
      <c r="E8" s="131">
        <v>4.4000000000000004</v>
      </c>
      <c r="F8" s="115" t="s">
        <v>331</v>
      </c>
    </row>
    <row r="9" spans="1:6" x14ac:dyDescent="0.2">
      <c r="B9">
        <v>3.5156842000000001E-2</v>
      </c>
      <c r="C9">
        <v>0.98550000000000004</v>
      </c>
      <c r="D9">
        <v>0.27246754200000001</v>
      </c>
      <c r="E9">
        <v>4.2984999999999998</v>
      </c>
    </row>
    <row r="10" spans="1:6" x14ac:dyDescent="0.2">
      <c r="B10">
        <v>4.4805273999999999E-2</v>
      </c>
      <c r="C10">
        <v>0.57040999999999997</v>
      </c>
      <c r="D10">
        <v>0.273118849</v>
      </c>
      <c r="E10">
        <v>4.2958439899999998</v>
      </c>
    </row>
    <row r="11" spans="1:6" x14ac:dyDescent="0.2">
      <c r="B11">
        <v>5.4453704999999998E-2</v>
      </c>
      <c r="C11">
        <v>0.41746</v>
      </c>
      <c r="D11">
        <v>0.27377015700000001</v>
      </c>
      <c r="E11">
        <v>4.2943485800000003</v>
      </c>
    </row>
    <row r="12" spans="1:6" x14ac:dyDescent="0.2">
      <c r="B12">
        <v>6.4102137000000003E-2</v>
      </c>
      <c r="C12">
        <v>0.33144000000000001</v>
      </c>
      <c r="D12">
        <v>0.274421464</v>
      </c>
      <c r="E12">
        <v>4.2929633799999998</v>
      </c>
    </row>
    <row r="13" spans="1:6" x14ac:dyDescent="0.2">
      <c r="B13">
        <v>7.3750568000000002E-2</v>
      </c>
      <c r="C13">
        <v>0.2737</v>
      </c>
      <c r="D13">
        <v>0.27507277099999999</v>
      </c>
      <c r="E13">
        <v>4.2915129500000004</v>
      </c>
    </row>
    <row r="14" spans="1:6" x14ac:dyDescent="0.2">
      <c r="B14">
        <v>8.3399000000000001E-2</v>
      </c>
      <c r="C14">
        <v>0.24093999999999999</v>
      </c>
      <c r="D14">
        <v>0.27572407900000001</v>
      </c>
      <c r="E14">
        <v>4.2900742999999997</v>
      </c>
    </row>
    <row r="15" spans="1:6" x14ac:dyDescent="0.2">
      <c r="B15">
        <v>9.3047431999999999E-2</v>
      </c>
      <c r="C15">
        <v>0.2225</v>
      </c>
      <c r="D15">
        <v>0.276375386</v>
      </c>
      <c r="E15">
        <v>4.2888409799999998</v>
      </c>
    </row>
    <row r="16" spans="1:6" x14ac:dyDescent="0.2">
      <c r="B16">
        <v>0.102695863</v>
      </c>
      <c r="C16">
        <v>0.21779999999999999</v>
      </c>
      <c r="D16">
        <v>0.27702669299999999</v>
      </c>
      <c r="E16">
        <v>4.2874398899999999</v>
      </c>
    </row>
    <row r="17" spans="2:5" x14ac:dyDescent="0.2">
      <c r="B17">
        <v>0.112344295</v>
      </c>
      <c r="C17">
        <v>0.21561</v>
      </c>
      <c r="D17">
        <v>0.27767800100000001</v>
      </c>
      <c r="E17">
        <v>4.2859035700000003</v>
      </c>
    </row>
    <row r="18" spans="2:5" x14ac:dyDescent="0.2">
      <c r="B18">
        <v>0.121992726</v>
      </c>
      <c r="C18">
        <v>0.21376000000000001</v>
      </c>
      <c r="D18">
        <v>0.278329308</v>
      </c>
      <c r="E18">
        <v>4.2845848000000002</v>
      </c>
    </row>
    <row r="19" spans="2:5" x14ac:dyDescent="0.2">
      <c r="B19">
        <v>0.13164115800000001</v>
      </c>
      <c r="C19">
        <v>0.21128</v>
      </c>
      <c r="D19">
        <v>0.27898061600000001</v>
      </c>
      <c r="E19">
        <v>4.2830006899999997</v>
      </c>
    </row>
    <row r="20" spans="2:5" x14ac:dyDescent="0.2">
      <c r="B20">
        <v>0.14128958899999999</v>
      </c>
      <c r="C20">
        <v>0.20798</v>
      </c>
      <c r="D20">
        <v>0.279631923</v>
      </c>
      <c r="E20">
        <v>4.2814950700000001</v>
      </c>
    </row>
    <row r="21" spans="2:5" x14ac:dyDescent="0.2">
      <c r="B21">
        <v>0.15093802100000001</v>
      </c>
      <c r="C21">
        <v>0.20374999999999999</v>
      </c>
      <c r="D21">
        <v>0.28028322999999999</v>
      </c>
      <c r="E21">
        <v>4.2802255499999999</v>
      </c>
    </row>
    <row r="22" spans="2:5" x14ac:dyDescent="0.2">
      <c r="B22">
        <v>0.16058645299999999</v>
      </c>
      <c r="C22">
        <v>0.19842000000000001</v>
      </c>
      <c r="D22">
        <v>0.28093453800000001</v>
      </c>
      <c r="E22">
        <v>4.2789310900000004</v>
      </c>
    </row>
    <row r="23" spans="2:5" x14ac:dyDescent="0.2">
      <c r="B23">
        <v>0.170234884</v>
      </c>
      <c r="C23">
        <v>0.18953</v>
      </c>
      <c r="D23">
        <v>0.281585845</v>
      </c>
      <c r="E23">
        <v>4.2774253</v>
      </c>
    </row>
    <row r="24" spans="2:5" x14ac:dyDescent="0.2">
      <c r="B24">
        <v>0.17988331599999999</v>
      </c>
      <c r="C24">
        <v>0.18001</v>
      </c>
      <c r="D24">
        <v>0.28223715199999999</v>
      </c>
      <c r="E24">
        <v>4.2759214400000003</v>
      </c>
    </row>
    <row r="25" spans="2:5" x14ac:dyDescent="0.2">
      <c r="B25">
        <v>0.189531747</v>
      </c>
      <c r="C25">
        <v>0.17133999999999999</v>
      </c>
      <c r="D25">
        <v>0.28288846000000001</v>
      </c>
      <c r="E25">
        <v>4.27471114</v>
      </c>
    </row>
    <row r="26" spans="2:5" x14ac:dyDescent="0.2">
      <c r="B26">
        <v>0.19918017900000001</v>
      </c>
      <c r="C26">
        <v>0.16364999999999999</v>
      </c>
      <c r="D26">
        <v>0.283539767</v>
      </c>
      <c r="E26">
        <v>4.2732224800000003</v>
      </c>
    </row>
    <row r="27" spans="2:5" x14ac:dyDescent="0.2">
      <c r="B27">
        <v>0.208828611</v>
      </c>
      <c r="C27">
        <v>0.15725</v>
      </c>
      <c r="D27">
        <v>0.28419107399999999</v>
      </c>
      <c r="E27">
        <v>4.2719519699999999</v>
      </c>
    </row>
    <row r="28" spans="2:5" x14ac:dyDescent="0.2">
      <c r="B28">
        <v>0.21847704200000001</v>
      </c>
      <c r="C28">
        <v>0.15082999999999999</v>
      </c>
      <c r="D28">
        <v>0.28484238200000001</v>
      </c>
      <c r="E28">
        <v>4.27062864</v>
      </c>
    </row>
    <row r="29" spans="2:5" x14ac:dyDescent="0.2">
      <c r="B29">
        <v>0.22812547399999999</v>
      </c>
      <c r="C29">
        <v>0.14618999999999999</v>
      </c>
      <c r="D29">
        <v>0.28549368899999999</v>
      </c>
      <c r="E29">
        <v>4.2693097199999999</v>
      </c>
    </row>
    <row r="30" spans="2:5" x14ac:dyDescent="0.2">
      <c r="B30">
        <v>0.23777390500000001</v>
      </c>
      <c r="C30">
        <v>0.14318</v>
      </c>
      <c r="D30">
        <v>0.28614499700000001</v>
      </c>
      <c r="E30">
        <v>4.2678604699999996</v>
      </c>
    </row>
    <row r="31" spans="2:5" x14ac:dyDescent="0.2">
      <c r="B31">
        <v>0.24742233699999999</v>
      </c>
      <c r="C31">
        <v>0.14025000000000001</v>
      </c>
      <c r="D31">
        <v>0.286796304</v>
      </c>
      <c r="E31">
        <v>4.2664948200000001</v>
      </c>
    </row>
    <row r="32" spans="2:5" x14ac:dyDescent="0.2">
      <c r="B32">
        <v>0.25707076800000001</v>
      </c>
      <c r="C32">
        <v>0.13774</v>
      </c>
      <c r="D32">
        <v>0.28744761099999999</v>
      </c>
      <c r="E32">
        <v>4.2653036200000001</v>
      </c>
    </row>
    <row r="33" spans="2:5" x14ac:dyDescent="0.2">
      <c r="B33">
        <v>0.26671919999999999</v>
      </c>
      <c r="C33">
        <v>0.13583999999999999</v>
      </c>
      <c r="D33">
        <v>0.28809891900000001</v>
      </c>
      <c r="E33">
        <v>4.26393091</v>
      </c>
    </row>
    <row r="34" spans="2:5" x14ac:dyDescent="0.2">
      <c r="B34">
        <v>0.27636763199999997</v>
      </c>
      <c r="C34">
        <v>0.13469</v>
      </c>
      <c r="D34">
        <v>0.288750226</v>
      </c>
      <c r="E34">
        <v>4.2625776699999998</v>
      </c>
    </row>
    <row r="35" spans="2:5" x14ac:dyDescent="0.2">
      <c r="B35">
        <v>0.28601606299999999</v>
      </c>
      <c r="C35">
        <v>0.13317000000000001</v>
      </c>
      <c r="D35">
        <v>0.28940153299999999</v>
      </c>
      <c r="E35">
        <v>4.2613069899999996</v>
      </c>
    </row>
    <row r="36" spans="2:5" x14ac:dyDescent="0.2">
      <c r="B36">
        <v>0.29566449500000003</v>
      </c>
      <c r="C36">
        <v>0.13250000000000001</v>
      </c>
      <c r="D36">
        <v>0.29005284100000001</v>
      </c>
      <c r="E36">
        <v>4.2600814800000002</v>
      </c>
    </row>
    <row r="37" spans="2:5" x14ac:dyDescent="0.2">
      <c r="B37">
        <v>0.30531292599999998</v>
      </c>
      <c r="C37">
        <v>0.13141</v>
      </c>
      <c r="D37">
        <v>0.290704148</v>
      </c>
      <c r="E37">
        <v>4.2586366499999997</v>
      </c>
    </row>
    <row r="38" spans="2:5" x14ac:dyDescent="0.2">
      <c r="B38">
        <v>0.31496135800000002</v>
      </c>
      <c r="C38">
        <v>0.13050999999999999</v>
      </c>
      <c r="D38">
        <v>0.29135545499999999</v>
      </c>
      <c r="E38">
        <v>4.2574183200000002</v>
      </c>
    </row>
    <row r="39" spans="2:5" x14ac:dyDescent="0.2">
      <c r="B39">
        <v>0.32460978899999998</v>
      </c>
      <c r="C39">
        <v>0.12998000000000001</v>
      </c>
      <c r="D39">
        <v>0.292006763</v>
      </c>
      <c r="E39">
        <v>4.2560989600000001</v>
      </c>
    </row>
    <row r="40" spans="2:5" x14ac:dyDescent="0.2">
      <c r="B40">
        <v>0.33425822100000002</v>
      </c>
      <c r="C40">
        <v>0.12950999999999999</v>
      </c>
      <c r="D40">
        <v>0.29265806999999999</v>
      </c>
      <c r="E40">
        <v>4.2546485000000001</v>
      </c>
    </row>
    <row r="41" spans="2:5" x14ac:dyDescent="0.2">
      <c r="B41">
        <v>0.34390665300000001</v>
      </c>
      <c r="C41">
        <v>0.12902</v>
      </c>
      <c r="D41">
        <v>0.29330937800000001</v>
      </c>
      <c r="E41">
        <v>4.2532557899999999</v>
      </c>
    </row>
    <row r="42" spans="2:5" x14ac:dyDescent="0.2">
      <c r="B42">
        <v>0.35355508400000002</v>
      </c>
      <c r="C42">
        <v>0.12906999999999999</v>
      </c>
      <c r="D42">
        <v>0.293960685</v>
      </c>
      <c r="E42">
        <v>4.2519539200000001</v>
      </c>
    </row>
    <row r="43" spans="2:5" x14ac:dyDescent="0.2">
      <c r="B43">
        <v>0.363203516</v>
      </c>
      <c r="C43">
        <v>0.12845000000000001</v>
      </c>
      <c r="D43">
        <v>0.29461199199999999</v>
      </c>
      <c r="E43">
        <v>4.2508134000000002</v>
      </c>
    </row>
    <row r="44" spans="2:5" x14ac:dyDescent="0.2">
      <c r="B44">
        <v>0.37285194700000002</v>
      </c>
      <c r="C44">
        <v>0.12825</v>
      </c>
      <c r="D44">
        <v>0.29526330000000001</v>
      </c>
      <c r="E44">
        <v>4.2495208699999996</v>
      </c>
    </row>
    <row r="45" spans="2:5" x14ac:dyDescent="0.2">
      <c r="B45">
        <v>0.382500379</v>
      </c>
      <c r="C45">
        <v>0.12795000000000001</v>
      </c>
      <c r="D45">
        <v>0.295914607</v>
      </c>
      <c r="E45">
        <v>4.2482808299999997</v>
      </c>
    </row>
    <row r="46" spans="2:5" x14ac:dyDescent="0.2">
      <c r="B46">
        <v>0.39214881099999999</v>
      </c>
      <c r="C46">
        <v>0.12801000000000001</v>
      </c>
      <c r="D46">
        <v>0.29656591399999999</v>
      </c>
      <c r="E46">
        <v>4.2468081599999996</v>
      </c>
    </row>
    <row r="47" spans="2:5" x14ac:dyDescent="0.2">
      <c r="B47">
        <v>0.401797242</v>
      </c>
      <c r="C47">
        <v>0.12734999999999999</v>
      </c>
      <c r="D47">
        <v>0.297217222</v>
      </c>
      <c r="E47">
        <v>4.2455726499999997</v>
      </c>
    </row>
    <row r="48" spans="2:5" x14ac:dyDescent="0.2">
      <c r="B48">
        <v>0.41144567399999998</v>
      </c>
      <c r="C48">
        <v>0.12709000000000001</v>
      </c>
      <c r="D48">
        <v>0.29786852899999999</v>
      </c>
      <c r="E48">
        <v>4.2441348899999998</v>
      </c>
    </row>
    <row r="49" spans="2:5" x14ac:dyDescent="0.2">
      <c r="B49">
        <v>0.421094105</v>
      </c>
      <c r="C49">
        <v>0.12681000000000001</v>
      </c>
      <c r="D49">
        <v>0.29851983700000001</v>
      </c>
      <c r="E49">
        <v>4.2428152900000002</v>
      </c>
    </row>
    <row r="50" spans="2:5" x14ac:dyDescent="0.2">
      <c r="B50">
        <v>0.43074253699999998</v>
      </c>
      <c r="C50">
        <v>0.12640000000000001</v>
      </c>
      <c r="D50">
        <v>0.299171144</v>
      </c>
      <c r="E50">
        <v>4.2414310999999998</v>
      </c>
    </row>
    <row r="51" spans="2:5" x14ac:dyDescent="0.2">
      <c r="B51">
        <v>0.44039096799999999</v>
      </c>
      <c r="C51">
        <v>0.12611</v>
      </c>
      <c r="D51">
        <v>0.29982245099999999</v>
      </c>
      <c r="E51">
        <v>4.2402581899999996</v>
      </c>
    </row>
    <row r="52" spans="2:5" x14ac:dyDescent="0.2">
      <c r="B52">
        <v>0.45003939999999998</v>
      </c>
      <c r="C52">
        <v>0.12559999999999999</v>
      </c>
      <c r="D52">
        <v>0.30047375900000001</v>
      </c>
      <c r="E52">
        <v>4.2389131500000001</v>
      </c>
    </row>
    <row r="53" spans="2:5" x14ac:dyDescent="0.2">
      <c r="B53">
        <v>0.45968783200000002</v>
      </c>
      <c r="C53">
        <v>0.12508</v>
      </c>
      <c r="D53">
        <v>0.301125066</v>
      </c>
      <c r="E53">
        <v>4.2375613200000002</v>
      </c>
    </row>
    <row r="54" spans="2:5" x14ac:dyDescent="0.2">
      <c r="B54">
        <v>0.46933626299999998</v>
      </c>
      <c r="C54">
        <v>0.12403</v>
      </c>
      <c r="D54">
        <v>0.30177637299999999</v>
      </c>
      <c r="E54">
        <v>4.2363897799999997</v>
      </c>
    </row>
    <row r="55" spans="2:5" x14ac:dyDescent="0.2">
      <c r="B55">
        <v>0.47898469500000002</v>
      </c>
      <c r="C55">
        <v>0.12427000000000001</v>
      </c>
      <c r="D55">
        <v>0.302427681</v>
      </c>
      <c r="E55">
        <v>4.2350579799999997</v>
      </c>
    </row>
    <row r="56" spans="2:5" x14ac:dyDescent="0.2">
      <c r="B56">
        <v>0.48863312599999997</v>
      </c>
      <c r="C56">
        <v>0.12284</v>
      </c>
      <c r="D56">
        <v>0.30307898799999999</v>
      </c>
      <c r="E56">
        <v>4.2336840699999998</v>
      </c>
    </row>
    <row r="57" spans="2:5" x14ac:dyDescent="0.2">
      <c r="B57">
        <v>0.49828155800000001</v>
      </c>
      <c r="C57">
        <v>0.12174</v>
      </c>
      <c r="D57">
        <v>0.30373029499999998</v>
      </c>
      <c r="E57">
        <v>4.2322634299999997</v>
      </c>
    </row>
    <row r="58" spans="2:5" x14ac:dyDescent="0.2">
      <c r="B58">
        <v>0.50792998899999997</v>
      </c>
      <c r="C58">
        <v>0.11964</v>
      </c>
      <c r="D58">
        <v>0.304381603</v>
      </c>
      <c r="E58">
        <v>4.2310120099999997</v>
      </c>
    </row>
    <row r="59" spans="2:5" x14ac:dyDescent="0.2">
      <c r="B59">
        <v>0.51757842099999996</v>
      </c>
      <c r="C59">
        <v>0.11527999999999999</v>
      </c>
      <c r="D59">
        <v>0.30503290999999999</v>
      </c>
      <c r="E59">
        <v>4.22968441</v>
      </c>
    </row>
    <row r="60" spans="2:5" x14ac:dyDescent="0.2">
      <c r="B60">
        <v>0.52722685300000005</v>
      </c>
      <c r="C60">
        <v>0.10679</v>
      </c>
      <c r="D60">
        <v>0.30568421800000001</v>
      </c>
      <c r="E60">
        <v>4.2283501100000001</v>
      </c>
    </row>
    <row r="61" spans="2:5" x14ac:dyDescent="0.2">
      <c r="B61">
        <v>0.53687528399999995</v>
      </c>
      <c r="C61">
        <v>0.10258</v>
      </c>
      <c r="D61">
        <v>0.306335525</v>
      </c>
      <c r="E61">
        <v>4.2270159999999999</v>
      </c>
    </row>
    <row r="62" spans="2:5" x14ac:dyDescent="0.2">
      <c r="B62">
        <v>0.54652371600000005</v>
      </c>
      <c r="C62">
        <v>9.9500000000000005E-2</v>
      </c>
      <c r="D62">
        <v>0.30698683199999999</v>
      </c>
      <c r="E62">
        <v>4.2258530700000003</v>
      </c>
    </row>
    <row r="63" spans="2:5" x14ac:dyDescent="0.2">
      <c r="B63">
        <v>0.55617214699999995</v>
      </c>
      <c r="C63">
        <v>9.7070000000000004E-2</v>
      </c>
      <c r="D63">
        <v>0.30763814</v>
      </c>
      <c r="E63">
        <v>4.2244843000000003</v>
      </c>
    </row>
    <row r="64" spans="2:5" x14ac:dyDescent="0.2">
      <c r="B64">
        <v>0.56582057900000005</v>
      </c>
      <c r="C64">
        <v>9.5219999999999999E-2</v>
      </c>
      <c r="D64">
        <v>0.30828944699999999</v>
      </c>
      <c r="E64">
        <v>4.2231119000000001</v>
      </c>
    </row>
    <row r="65" spans="2:5" x14ac:dyDescent="0.2">
      <c r="B65">
        <v>0.57546901100000003</v>
      </c>
      <c r="C65">
        <v>9.4390000000000002E-2</v>
      </c>
      <c r="D65">
        <v>0.30894075399999998</v>
      </c>
      <c r="E65">
        <v>4.2217933299999997</v>
      </c>
    </row>
    <row r="66" spans="2:5" x14ac:dyDescent="0.2">
      <c r="B66">
        <v>0.58511744200000004</v>
      </c>
      <c r="C66">
        <v>9.3340000000000006E-2</v>
      </c>
      <c r="D66">
        <v>0.309592062</v>
      </c>
      <c r="E66">
        <v>4.22050181</v>
      </c>
    </row>
    <row r="67" spans="2:5" x14ac:dyDescent="0.2">
      <c r="B67">
        <v>0.59476587400000003</v>
      </c>
      <c r="C67">
        <v>9.3049999999999994E-2</v>
      </c>
      <c r="D67">
        <v>0.31024336899999999</v>
      </c>
      <c r="E67">
        <v>4.2193566100000002</v>
      </c>
    </row>
    <row r="68" spans="2:5" x14ac:dyDescent="0.2">
      <c r="B68">
        <v>0.60441430500000004</v>
      </c>
      <c r="C68">
        <v>9.2359999999999998E-2</v>
      </c>
      <c r="D68">
        <v>0.31089467700000001</v>
      </c>
      <c r="E68">
        <v>4.2179346799999999</v>
      </c>
    </row>
    <row r="69" spans="2:5" x14ac:dyDescent="0.2">
      <c r="B69">
        <v>0.61406273700000003</v>
      </c>
      <c r="C69">
        <v>9.1929999999999998E-2</v>
      </c>
      <c r="D69">
        <v>0.311545984</v>
      </c>
      <c r="E69">
        <v>4.2166766300000003</v>
      </c>
    </row>
    <row r="70" spans="2:5" x14ac:dyDescent="0.2">
      <c r="B70">
        <v>0.62371116800000004</v>
      </c>
      <c r="C70">
        <v>9.2020000000000005E-2</v>
      </c>
      <c r="D70">
        <v>0.31219729099999999</v>
      </c>
      <c r="E70">
        <v>4.2154400000000001</v>
      </c>
    </row>
    <row r="71" spans="2:5" x14ac:dyDescent="0.2">
      <c r="B71">
        <v>0.63335960000000002</v>
      </c>
      <c r="C71">
        <v>9.1719999999999996E-2</v>
      </c>
      <c r="D71">
        <v>0.312848599</v>
      </c>
      <c r="E71">
        <v>4.2140720399999996</v>
      </c>
    </row>
    <row r="72" spans="2:5" x14ac:dyDescent="0.2">
      <c r="B72">
        <v>0.64300803200000001</v>
      </c>
      <c r="C72">
        <v>9.1410000000000005E-2</v>
      </c>
      <c r="D72">
        <v>0.31349990599999999</v>
      </c>
      <c r="E72">
        <v>4.2127691900000004</v>
      </c>
    </row>
    <row r="73" spans="2:5" x14ac:dyDescent="0.2">
      <c r="B73">
        <v>0.65265646300000002</v>
      </c>
      <c r="C73">
        <v>9.0990000000000001E-2</v>
      </c>
      <c r="D73">
        <v>0.31415121299999998</v>
      </c>
      <c r="E73">
        <v>4.21138659</v>
      </c>
    </row>
    <row r="74" spans="2:5" x14ac:dyDescent="0.2">
      <c r="B74">
        <v>0.662304895</v>
      </c>
      <c r="C74">
        <v>9.1020000000000004E-2</v>
      </c>
      <c r="D74">
        <v>0.314802521</v>
      </c>
      <c r="E74">
        <v>4.21000891</v>
      </c>
    </row>
    <row r="75" spans="2:5" x14ac:dyDescent="0.2">
      <c r="B75">
        <v>0.67195332600000002</v>
      </c>
      <c r="C75">
        <v>9.0679999999999997E-2</v>
      </c>
      <c r="D75">
        <v>0.31545382799999999</v>
      </c>
      <c r="E75">
        <v>4.2087964099999997</v>
      </c>
    </row>
    <row r="76" spans="2:5" x14ac:dyDescent="0.2">
      <c r="B76">
        <v>0.681601758</v>
      </c>
      <c r="C76">
        <v>9.042E-2</v>
      </c>
      <c r="D76">
        <v>0.31610513499999998</v>
      </c>
      <c r="E76">
        <v>4.2073934800000004</v>
      </c>
    </row>
    <row r="77" spans="2:5" x14ac:dyDescent="0.2">
      <c r="B77">
        <v>0.69125018900000001</v>
      </c>
      <c r="C77">
        <v>9.0260000000000007E-2</v>
      </c>
      <c r="D77">
        <v>0.316756443</v>
      </c>
      <c r="E77">
        <v>4.2059824199999998</v>
      </c>
    </row>
    <row r="78" spans="2:5" x14ac:dyDescent="0.2">
      <c r="B78">
        <v>0.700898621</v>
      </c>
      <c r="C78">
        <v>8.9929999999999996E-2</v>
      </c>
      <c r="D78">
        <v>0.31740774999999999</v>
      </c>
      <c r="E78">
        <v>4.2046809600000001</v>
      </c>
    </row>
    <row r="79" spans="2:5" x14ac:dyDescent="0.2">
      <c r="B79">
        <v>0.71054705299999998</v>
      </c>
      <c r="C79">
        <v>9.0020000000000003E-2</v>
      </c>
      <c r="D79">
        <v>0.31805905800000001</v>
      </c>
      <c r="E79">
        <v>4.2033774299999997</v>
      </c>
    </row>
    <row r="80" spans="2:5" x14ac:dyDescent="0.2">
      <c r="B80">
        <v>0.720195484</v>
      </c>
      <c r="C80">
        <v>9.0249999999999997E-2</v>
      </c>
      <c r="D80">
        <v>0.318710365</v>
      </c>
      <c r="E80">
        <v>4.2019907300000003</v>
      </c>
    </row>
    <row r="81" spans="2:5" x14ac:dyDescent="0.2">
      <c r="B81">
        <v>0.72984391599999998</v>
      </c>
      <c r="C81">
        <v>9.0209999999999999E-2</v>
      </c>
      <c r="D81">
        <v>0.31936167199999999</v>
      </c>
      <c r="E81">
        <v>4.2005671099999997</v>
      </c>
    </row>
    <row r="82" spans="2:5" x14ac:dyDescent="0.2">
      <c r="B82">
        <v>0.73949234699999999</v>
      </c>
      <c r="C82">
        <v>8.9870000000000005E-2</v>
      </c>
      <c r="D82">
        <v>0.32001298</v>
      </c>
      <c r="E82">
        <v>4.1993721099999997</v>
      </c>
    </row>
    <row r="83" spans="2:5" x14ac:dyDescent="0.2">
      <c r="B83">
        <v>0.74914077899999998</v>
      </c>
      <c r="C83">
        <v>8.9899999999999994E-2</v>
      </c>
      <c r="D83">
        <v>0.32066428699999999</v>
      </c>
      <c r="E83">
        <v>4.1981834200000003</v>
      </c>
    </row>
    <row r="84" spans="2:5" x14ac:dyDescent="0.2">
      <c r="B84">
        <v>0.75878921099999996</v>
      </c>
      <c r="C84">
        <v>8.9539999999999995E-2</v>
      </c>
      <c r="D84">
        <v>0.32131559399999998</v>
      </c>
      <c r="E84">
        <v>4.1969453799999998</v>
      </c>
    </row>
    <row r="85" spans="2:5" x14ac:dyDescent="0.2">
      <c r="B85">
        <v>0.76843764199999998</v>
      </c>
      <c r="C85">
        <v>8.9330000000000007E-2</v>
      </c>
      <c r="D85">
        <v>0.321966902</v>
      </c>
      <c r="E85">
        <v>4.19550467</v>
      </c>
    </row>
    <row r="86" spans="2:5" x14ac:dyDescent="0.2">
      <c r="B86">
        <v>0.77808607399999996</v>
      </c>
      <c r="C86">
        <v>8.8830000000000006E-2</v>
      </c>
      <c r="D86">
        <v>0.32261820899999999</v>
      </c>
      <c r="E86">
        <v>4.1941966199999996</v>
      </c>
    </row>
    <row r="87" spans="2:5" x14ac:dyDescent="0.2">
      <c r="B87">
        <v>0.78773450499999997</v>
      </c>
      <c r="C87">
        <v>8.8959999999999997E-2</v>
      </c>
      <c r="D87">
        <v>0.32326951599999998</v>
      </c>
      <c r="E87">
        <v>4.1927177799999997</v>
      </c>
    </row>
    <row r="88" spans="2:5" x14ac:dyDescent="0.2">
      <c r="B88">
        <v>0.79738293699999996</v>
      </c>
      <c r="C88">
        <v>8.8749999999999996E-2</v>
      </c>
      <c r="D88">
        <v>0.323920824</v>
      </c>
      <c r="E88">
        <v>4.1914699500000001</v>
      </c>
    </row>
    <row r="89" spans="2:5" x14ac:dyDescent="0.2">
      <c r="B89">
        <v>0.80703136799999997</v>
      </c>
      <c r="C89">
        <v>8.9179999999999995E-2</v>
      </c>
      <c r="D89">
        <v>0.32457213099999999</v>
      </c>
      <c r="E89">
        <v>4.19013656</v>
      </c>
    </row>
    <row r="90" spans="2:5" x14ac:dyDescent="0.2">
      <c r="B90">
        <v>0.81667979999999996</v>
      </c>
      <c r="C90">
        <v>8.8779999999999998E-2</v>
      </c>
      <c r="D90">
        <v>0.325223439</v>
      </c>
      <c r="E90">
        <v>4.1888019600000002</v>
      </c>
    </row>
    <row r="91" spans="2:5" x14ac:dyDescent="0.2">
      <c r="B91">
        <v>0.82632823200000005</v>
      </c>
      <c r="C91">
        <v>8.8539999999999994E-2</v>
      </c>
      <c r="D91">
        <v>0.32587474599999999</v>
      </c>
      <c r="E91">
        <v>4.1875758200000002</v>
      </c>
    </row>
    <row r="92" spans="2:5" x14ac:dyDescent="0.2">
      <c r="B92">
        <v>0.83597666299999995</v>
      </c>
      <c r="C92">
        <v>8.8289999999999993E-2</v>
      </c>
      <c r="D92">
        <v>0.32652605299999998</v>
      </c>
      <c r="E92">
        <v>4.1861875399999997</v>
      </c>
    </row>
    <row r="93" spans="2:5" x14ac:dyDescent="0.2">
      <c r="B93">
        <v>0.84562509500000005</v>
      </c>
      <c r="C93">
        <v>8.8300000000000003E-2</v>
      </c>
      <c r="D93">
        <v>0.327177361</v>
      </c>
      <c r="E93">
        <v>4.1850584800000004</v>
      </c>
    </row>
    <row r="94" spans="2:5" x14ac:dyDescent="0.2">
      <c r="B94">
        <v>0.85527352599999995</v>
      </c>
      <c r="C94">
        <v>8.7989999999999999E-2</v>
      </c>
      <c r="D94">
        <v>0.32782866799999999</v>
      </c>
      <c r="E94">
        <v>4.1836755400000003</v>
      </c>
    </row>
    <row r="95" spans="2:5" x14ac:dyDescent="0.2">
      <c r="B95">
        <v>0.86492195800000005</v>
      </c>
      <c r="C95">
        <v>8.7459999999999996E-2</v>
      </c>
      <c r="D95">
        <v>0.32847997499999998</v>
      </c>
      <c r="E95">
        <v>4.1824368700000001</v>
      </c>
    </row>
    <row r="96" spans="2:5" x14ac:dyDescent="0.2">
      <c r="B96">
        <v>0.87457038899999995</v>
      </c>
      <c r="C96">
        <v>8.7239999999999998E-2</v>
      </c>
      <c r="D96">
        <v>0.329131283</v>
      </c>
      <c r="E96">
        <v>4.1809942500000004</v>
      </c>
    </row>
    <row r="97" spans="2:5" x14ac:dyDescent="0.2">
      <c r="B97">
        <v>0.88421882100000004</v>
      </c>
      <c r="C97">
        <v>8.7249999999999994E-2</v>
      </c>
      <c r="D97">
        <v>0.32978258999999999</v>
      </c>
      <c r="E97">
        <v>4.1800605700000002</v>
      </c>
    </row>
    <row r="98" spans="2:5" x14ac:dyDescent="0.2">
      <c r="B98">
        <v>0.89386725300000003</v>
      </c>
      <c r="C98">
        <v>8.6889999999999995E-2</v>
      </c>
      <c r="D98">
        <v>0.330433898</v>
      </c>
      <c r="E98">
        <v>4.17866859</v>
      </c>
    </row>
    <row r="99" spans="2:5" x14ac:dyDescent="0.2">
      <c r="B99">
        <v>0.90351568400000004</v>
      </c>
      <c r="C99">
        <v>8.6419999999999997E-2</v>
      </c>
      <c r="D99">
        <v>0.33108520499999999</v>
      </c>
      <c r="E99">
        <v>4.1772795800000004</v>
      </c>
    </row>
    <row r="100" spans="2:5" x14ac:dyDescent="0.2">
      <c r="B100">
        <v>0.91316411600000003</v>
      </c>
      <c r="C100">
        <v>8.5860000000000006E-2</v>
      </c>
      <c r="D100">
        <v>0.33173651199999998</v>
      </c>
      <c r="E100">
        <v>4.1759629</v>
      </c>
    </row>
    <row r="101" spans="2:5" x14ac:dyDescent="0.2">
      <c r="B101">
        <v>0.92281254700000004</v>
      </c>
      <c r="C101">
        <v>8.5260000000000002E-2</v>
      </c>
      <c r="D101">
        <v>0.33238782</v>
      </c>
      <c r="E101">
        <v>4.1746272500000003</v>
      </c>
    </row>
    <row r="102" spans="2:5" x14ac:dyDescent="0.2">
      <c r="B102">
        <v>0.93246097900000002</v>
      </c>
      <c r="C102">
        <v>8.4220000000000003E-2</v>
      </c>
      <c r="D102">
        <v>0.33303912699999999</v>
      </c>
      <c r="E102">
        <v>4.1733475200000001</v>
      </c>
    </row>
    <row r="103" spans="2:5" x14ac:dyDescent="0.2">
      <c r="B103">
        <v>0.94210941100000001</v>
      </c>
      <c r="C103">
        <v>8.2619999999999999E-2</v>
      </c>
      <c r="D103">
        <v>0.33369043399999998</v>
      </c>
      <c r="E103">
        <v>4.1720674799999999</v>
      </c>
    </row>
    <row r="104" spans="2:5" x14ac:dyDescent="0.2">
      <c r="B104">
        <v>0.95175784200000002</v>
      </c>
      <c r="C104">
        <v>8.0299999999999996E-2</v>
      </c>
      <c r="D104">
        <v>0.334341742</v>
      </c>
      <c r="E104">
        <v>4.1707743400000004</v>
      </c>
    </row>
    <row r="105" spans="2:5" x14ac:dyDescent="0.2">
      <c r="B105">
        <v>0.96140627400000001</v>
      </c>
      <c r="C105">
        <v>7.6139999999999999E-2</v>
      </c>
      <c r="D105">
        <v>0.33499304899999999</v>
      </c>
      <c r="E105">
        <v>4.1694323000000004</v>
      </c>
    </row>
    <row r="106" spans="2:5" x14ac:dyDescent="0.2">
      <c r="B106">
        <v>0.97105470500000002</v>
      </c>
      <c r="C106">
        <v>6.9150000000000003E-2</v>
      </c>
      <c r="D106">
        <v>0.33564435599999998</v>
      </c>
      <c r="E106">
        <v>4.1682644299999998</v>
      </c>
    </row>
    <row r="107" spans="2:5" x14ac:dyDescent="0.2">
      <c r="B107">
        <v>0.980703137</v>
      </c>
      <c r="C107">
        <v>5.781E-2</v>
      </c>
      <c r="D107">
        <v>0.33629566399999999</v>
      </c>
      <c r="E107">
        <v>4.1671543700000004</v>
      </c>
    </row>
    <row r="108" spans="2:5" x14ac:dyDescent="0.2">
      <c r="B108">
        <v>0.99035156800000002</v>
      </c>
      <c r="C108">
        <v>3.984E-2</v>
      </c>
      <c r="D108">
        <v>0.33694697099999998</v>
      </c>
      <c r="E108">
        <v>4.1657917299999996</v>
      </c>
    </row>
    <row r="109" spans="2:5" x14ac:dyDescent="0.2">
      <c r="B109">
        <v>1</v>
      </c>
      <c r="C109">
        <v>6.3299999999999997E-3</v>
      </c>
      <c r="D109">
        <v>0.337598279</v>
      </c>
      <c r="E109">
        <v>4.1644888499999997</v>
      </c>
    </row>
    <row r="110" spans="2:5" x14ac:dyDescent="0.2">
      <c r="D110">
        <v>0.33824958599999999</v>
      </c>
      <c r="E110">
        <v>4.1633821299999996</v>
      </c>
    </row>
    <row r="111" spans="2:5" x14ac:dyDescent="0.2">
      <c r="D111">
        <v>0.33890089299999998</v>
      </c>
      <c r="E111">
        <v>4.1618689299999998</v>
      </c>
    </row>
    <row r="112" spans="2:5" x14ac:dyDescent="0.2">
      <c r="D112">
        <v>0.339552201</v>
      </c>
      <c r="E112">
        <v>4.1607211700000004</v>
      </c>
    </row>
    <row r="113" spans="4:5" x14ac:dyDescent="0.2">
      <c r="D113">
        <v>0.34020350799999999</v>
      </c>
      <c r="E113">
        <v>4.1593714000000004</v>
      </c>
    </row>
    <row r="114" spans="4:5" x14ac:dyDescent="0.2">
      <c r="D114">
        <v>0.34085481499999998</v>
      </c>
      <c r="E114">
        <v>4.1581243499999996</v>
      </c>
    </row>
    <row r="115" spans="4:5" x14ac:dyDescent="0.2">
      <c r="D115">
        <v>0.34150612299999999</v>
      </c>
      <c r="E115">
        <v>4.1568204900000003</v>
      </c>
    </row>
    <row r="116" spans="4:5" x14ac:dyDescent="0.2">
      <c r="D116">
        <v>0.34215742999999998</v>
      </c>
      <c r="E116">
        <v>4.1556610100000002</v>
      </c>
    </row>
    <row r="117" spans="4:5" x14ac:dyDescent="0.2">
      <c r="D117">
        <v>0.34280873699999997</v>
      </c>
      <c r="E117">
        <v>4.1542975999999996</v>
      </c>
    </row>
    <row r="118" spans="4:5" x14ac:dyDescent="0.2">
      <c r="D118">
        <v>0.34346004499999999</v>
      </c>
      <c r="E118">
        <v>4.1530791499999999</v>
      </c>
    </row>
    <row r="119" spans="4:5" x14ac:dyDescent="0.2">
      <c r="D119">
        <v>0.34411135199999998</v>
      </c>
      <c r="E119">
        <v>4.1517992499999998</v>
      </c>
    </row>
    <row r="120" spans="4:5" x14ac:dyDescent="0.2">
      <c r="D120">
        <v>0.34476266</v>
      </c>
      <c r="E120">
        <v>4.1505779199999999</v>
      </c>
    </row>
    <row r="121" spans="4:5" x14ac:dyDescent="0.2">
      <c r="D121">
        <v>0.34541396699999999</v>
      </c>
      <c r="E121">
        <v>4.1491652200000004</v>
      </c>
    </row>
    <row r="122" spans="4:5" x14ac:dyDescent="0.2">
      <c r="D122">
        <v>0.34606527399999998</v>
      </c>
      <c r="E122">
        <v>4.1480436699999998</v>
      </c>
    </row>
    <row r="123" spans="4:5" x14ac:dyDescent="0.2">
      <c r="D123">
        <v>0.346716582</v>
      </c>
      <c r="E123">
        <v>4.1465913399999996</v>
      </c>
    </row>
    <row r="124" spans="4:5" x14ac:dyDescent="0.2">
      <c r="D124">
        <v>0.34736788899999999</v>
      </c>
      <c r="E124">
        <v>4.1453815299999999</v>
      </c>
    </row>
    <row r="125" spans="4:5" x14ac:dyDescent="0.2">
      <c r="D125">
        <v>0.34801919599999998</v>
      </c>
      <c r="E125">
        <v>4.1439994200000001</v>
      </c>
    </row>
    <row r="126" spans="4:5" x14ac:dyDescent="0.2">
      <c r="D126">
        <v>0.34867050399999999</v>
      </c>
      <c r="E126">
        <v>4.1428169300000004</v>
      </c>
    </row>
    <row r="127" spans="4:5" x14ac:dyDescent="0.2">
      <c r="D127">
        <v>0.34932181099999998</v>
      </c>
      <c r="E127">
        <v>4.1415976499999996</v>
      </c>
    </row>
    <row r="128" spans="4:5" x14ac:dyDescent="0.2">
      <c r="D128">
        <v>0.349973119</v>
      </c>
      <c r="E128">
        <v>4.1403846299999998</v>
      </c>
    </row>
    <row r="129" spans="4:5" x14ac:dyDescent="0.2">
      <c r="D129">
        <v>0.35062442599999999</v>
      </c>
      <c r="E129">
        <v>4.1390765299999996</v>
      </c>
    </row>
    <row r="130" spans="4:5" x14ac:dyDescent="0.2">
      <c r="D130">
        <v>0.35127573299999998</v>
      </c>
      <c r="E130">
        <v>4.13790557</v>
      </c>
    </row>
    <row r="131" spans="4:5" x14ac:dyDescent="0.2">
      <c r="D131">
        <v>0.351927041</v>
      </c>
      <c r="E131">
        <v>4.1364724800000001</v>
      </c>
    </row>
    <row r="132" spans="4:5" x14ac:dyDescent="0.2">
      <c r="D132">
        <v>0.35257834799999999</v>
      </c>
      <c r="E132">
        <v>4.1352494699999998</v>
      </c>
    </row>
    <row r="133" spans="4:5" x14ac:dyDescent="0.2">
      <c r="D133">
        <v>0.35322965499999998</v>
      </c>
      <c r="E133">
        <v>4.1340364200000002</v>
      </c>
    </row>
    <row r="134" spans="4:5" x14ac:dyDescent="0.2">
      <c r="D134">
        <v>0.35388096299999999</v>
      </c>
      <c r="E134">
        <v>4.1328495800000002</v>
      </c>
    </row>
    <row r="135" spans="4:5" x14ac:dyDescent="0.2">
      <c r="D135">
        <v>0.35453226999999998</v>
      </c>
      <c r="E135">
        <v>4.1315859499999998</v>
      </c>
    </row>
    <row r="136" spans="4:5" x14ac:dyDescent="0.2">
      <c r="D136">
        <v>0.35518357699999997</v>
      </c>
      <c r="E136">
        <v>4.1302442900000003</v>
      </c>
    </row>
    <row r="137" spans="4:5" x14ac:dyDescent="0.2">
      <c r="D137">
        <v>0.35583488499999999</v>
      </c>
      <c r="E137">
        <v>4.1289323800000002</v>
      </c>
    </row>
    <row r="138" spans="4:5" x14ac:dyDescent="0.2">
      <c r="D138">
        <v>0.35648619199999998</v>
      </c>
      <c r="E138">
        <v>4.1277008100000003</v>
      </c>
    </row>
    <row r="139" spans="4:5" x14ac:dyDescent="0.2">
      <c r="D139">
        <v>0.3571375</v>
      </c>
      <c r="E139">
        <v>4.1264621300000002</v>
      </c>
    </row>
    <row r="140" spans="4:5" x14ac:dyDescent="0.2">
      <c r="D140">
        <v>0.35778880699999999</v>
      </c>
      <c r="E140">
        <v>4.1250901300000002</v>
      </c>
    </row>
    <row r="141" spans="4:5" x14ac:dyDescent="0.2">
      <c r="D141">
        <v>0.35844011399999998</v>
      </c>
      <c r="E141">
        <v>4.1237866099999998</v>
      </c>
    </row>
    <row r="142" spans="4:5" x14ac:dyDescent="0.2">
      <c r="D142">
        <v>0.35909142199999999</v>
      </c>
      <c r="E142">
        <v>4.1225272300000002</v>
      </c>
    </row>
    <row r="143" spans="4:5" x14ac:dyDescent="0.2">
      <c r="D143">
        <v>0.35974272899999998</v>
      </c>
      <c r="E143">
        <v>4.1212669999999996</v>
      </c>
    </row>
    <row r="144" spans="4:5" x14ac:dyDescent="0.2">
      <c r="D144">
        <v>0.36039403599999997</v>
      </c>
      <c r="E144">
        <v>4.1201000600000004</v>
      </c>
    </row>
    <row r="145" spans="4:5" x14ac:dyDescent="0.2">
      <c r="D145">
        <v>0.36104534399999999</v>
      </c>
      <c r="E145">
        <v>4.1187291500000001</v>
      </c>
    </row>
    <row r="146" spans="4:5" x14ac:dyDescent="0.2">
      <c r="D146">
        <v>0.36169665099999998</v>
      </c>
      <c r="E146">
        <v>4.1173984800000003</v>
      </c>
    </row>
    <row r="147" spans="4:5" x14ac:dyDescent="0.2">
      <c r="D147">
        <v>0.36234795800000003</v>
      </c>
      <c r="E147">
        <v>4.1162279599999998</v>
      </c>
    </row>
    <row r="148" spans="4:5" x14ac:dyDescent="0.2">
      <c r="D148">
        <v>0.36299926599999999</v>
      </c>
      <c r="E148">
        <v>4.1150938500000001</v>
      </c>
    </row>
    <row r="149" spans="4:5" x14ac:dyDescent="0.2">
      <c r="D149">
        <v>0.36365057299999998</v>
      </c>
      <c r="E149">
        <v>4.1137100799999997</v>
      </c>
    </row>
    <row r="150" spans="4:5" x14ac:dyDescent="0.2">
      <c r="D150">
        <v>0.36430188099999999</v>
      </c>
      <c r="E150">
        <v>4.1125934300000004</v>
      </c>
    </row>
    <row r="151" spans="4:5" x14ac:dyDescent="0.2">
      <c r="D151">
        <v>0.36495318799999998</v>
      </c>
      <c r="E151">
        <v>4.1111721299999999</v>
      </c>
    </row>
    <row r="152" spans="4:5" x14ac:dyDescent="0.2">
      <c r="D152">
        <v>0.36560449499999997</v>
      </c>
      <c r="E152">
        <v>4.10989059</v>
      </c>
    </row>
    <row r="153" spans="4:5" x14ac:dyDescent="0.2">
      <c r="D153">
        <v>0.36625580299999999</v>
      </c>
      <c r="E153">
        <v>4.1087527699999997</v>
      </c>
    </row>
    <row r="154" spans="4:5" x14ac:dyDescent="0.2">
      <c r="D154">
        <v>0.36690710999999998</v>
      </c>
      <c r="E154">
        <v>4.10742517</v>
      </c>
    </row>
    <row r="155" spans="4:5" x14ac:dyDescent="0.2">
      <c r="D155">
        <v>0.36755841700000003</v>
      </c>
      <c r="E155">
        <v>4.1060347799999999</v>
      </c>
    </row>
    <row r="156" spans="4:5" x14ac:dyDescent="0.2">
      <c r="D156">
        <v>0.36820972499999999</v>
      </c>
      <c r="E156">
        <v>4.1047597099999997</v>
      </c>
    </row>
    <row r="157" spans="4:5" x14ac:dyDescent="0.2">
      <c r="D157">
        <v>0.36886103199999998</v>
      </c>
      <c r="E157">
        <v>4.1036519599999997</v>
      </c>
    </row>
    <row r="158" spans="4:5" x14ac:dyDescent="0.2">
      <c r="D158">
        <v>0.36951233999999999</v>
      </c>
      <c r="E158">
        <v>4.1024115600000002</v>
      </c>
    </row>
    <row r="159" spans="4:5" x14ac:dyDescent="0.2">
      <c r="D159">
        <v>0.37016364699999998</v>
      </c>
      <c r="E159">
        <v>4.1011293499999999</v>
      </c>
    </row>
    <row r="160" spans="4:5" x14ac:dyDescent="0.2">
      <c r="D160">
        <v>0.37081495399999997</v>
      </c>
      <c r="E160">
        <v>4.0999620600000002</v>
      </c>
    </row>
    <row r="161" spans="4:5" x14ac:dyDescent="0.2">
      <c r="D161">
        <v>0.37146626199999999</v>
      </c>
      <c r="E161">
        <v>4.0987443399999997</v>
      </c>
    </row>
    <row r="162" spans="4:5" x14ac:dyDescent="0.2">
      <c r="D162">
        <v>0.37211756899999998</v>
      </c>
      <c r="E162">
        <v>4.0975307799999996</v>
      </c>
    </row>
    <row r="163" spans="4:5" x14ac:dyDescent="0.2">
      <c r="D163">
        <v>0.37276887600000003</v>
      </c>
      <c r="E163">
        <v>4.0962259200000002</v>
      </c>
    </row>
    <row r="164" spans="4:5" x14ac:dyDescent="0.2">
      <c r="D164">
        <v>0.37342018399999999</v>
      </c>
      <c r="E164">
        <v>4.0950846500000004</v>
      </c>
    </row>
    <row r="165" spans="4:5" x14ac:dyDescent="0.2">
      <c r="D165">
        <v>0.37407149099999998</v>
      </c>
      <c r="E165">
        <v>4.0938700399999997</v>
      </c>
    </row>
    <row r="166" spans="4:5" x14ac:dyDescent="0.2">
      <c r="D166">
        <v>0.37472279800000002</v>
      </c>
      <c r="E166">
        <v>4.0926803300000003</v>
      </c>
    </row>
    <row r="167" spans="4:5" x14ac:dyDescent="0.2">
      <c r="D167">
        <v>0.37537410599999999</v>
      </c>
      <c r="E167">
        <v>4.0916004299999997</v>
      </c>
    </row>
    <row r="168" spans="4:5" x14ac:dyDescent="0.2">
      <c r="D168">
        <v>0.37602541299999998</v>
      </c>
      <c r="E168">
        <v>4.0902785599999998</v>
      </c>
    </row>
    <row r="169" spans="4:5" x14ac:dyDescent="0.2">
      <c r="D169">
        <v>0.37667672099999999</v>
      </c>
      <c r="E169">
        <v>4.0890713300000003</v>
      </c>
    </row>
    <row r="170" spans="4:5" x14ac:dyDescent="0.2">
      <c r="D170">
        <v>0.37732802799999998</v>
      </c>
      <c r="E170">
        <v>4.0876108999999996</v>
      </c>
    </row>
    <row r="171" spans="4:5" x14ac:dyDescent="0.2">
      <c r="D171">
        <v>0.37797933500000003</v>
      </c>
      <c r="E171">
        <v>4.0862826999999999</v>
      </c>
    </row>
    <row r="172" spans="4:5" x14ac:dyDescent="0.2">
      <c r="D172">
        <v>0.37863064299999999</v>
      </c>
      <c r="E172">
        <v>4.0851305399999998</v>
      </c>
    </row>
    <row r="173" spans="4:5" x14ac:dyDescent="0.2">
      <c r="D173">
        <v>0.37928194999999998</v>
      </c>
      <c r="E173">
        <v>4.0839005100000003</v>
      </c>
    </row>
    <row r="174" spans="4:5" x14ac:dyDescent="0.2">
      <c r="D174">
        <v>0.37993325700000002</v>
      </c>
      <c r="E174">
        <v>4.0827757699999996</v>
      </c>
    </row>
    <row r="175" spans="4:5" x14ac:dyDescent="0.2">
      <c r="D175">
        <v>0.38058456499999999</v>
      </c>
      <c r="E175">
        <v>4.0815982100000001</v>
      </c>
    </row>
    <row r="176" spans="4:5" x14ac:dyDescent="0.2">
      <c r="D176">
        <v>0.38123587199999998</v>
      </c>
      <c r="E176">
        <v>4.0803749199999997</v>
      </c>
    </row>
    <row r="177" spans="4:5" x14ac:dyDescent="0.2">
      <c r="D177">
        <v>0.38188717900000002</v>
      </c>
      <c r="E177">
        <v>4.0790553000000003</v>
      </c>
    </row>
    <row r="178" spans="4:5" x14ac:dyDescent="0.2">
      <c r="D178">
        <v>0.38253848699999998</v>
      </c>
      <c r="E178">
        <v>4.0779264499999996</v>
      </c>
    </row>
    <row r="179" spans="4:5" x14ac:dyDescent="0.2">
      <c r="D179">
        <v>0.38318979399999997</v>
      </c>
      <c r="E179">
        <v>4.0767283499999998</v>
      </c>
    </row>
    <row r="180" spans="4:5" x14ac:dyDescent="0.2">
      <c r="D180">
        <v>0.38384110199999999</v>
      </c>
      <c r="E180">
        <v>4.0755005999999998</v>
      </c>
    </row>
    <row r="181" spans="4:5" x14ac:dyDescent="0.2">
      <c r="D181">
        <v>0.38449240899999998</v>
      </c>
      <c r="E181">
        <v>4.0743589</v>
      </c>
    </row>
    <row r="182" spans="4:5" x14ac:dyDescent="0.2">
      <c r="D182">
        <v>0.38514371600000002</v>
      </c>
      <c r="E182">
        <v>4.0731427900000003</v>
      </c>
    </row>
    <row r="183" spans="4:5" x14ac:dyDescent="0.2">
      <c r="D183">
        <v>0.38579502399999999</v>
      </c>
      <c r="E183">
        <v>4.07192314</v>
      </c>
    </row>
    <row r="184" spans="4:5" x14ac:dyDescent="0.2">
      <c r="D184">
        <v>0.38644633099999998</v>
      </c>
      <c r="E184">
        <v>4.0705705300000004</v>
      </c>
    </row>
    <row r="185" spans="4:5" x14ac:dyDescent="0.2">
      <c r="D185">
        <v>0.38709763800000002</v>
      </c>
      <c r="E185">
        <v>4.0693495300000002</v>
      </c>
    </row>
    <row r="186" spans="4:5" x14ac:dyDescent="0.2">
      <c r="D186">
        <v>0.38774894599999998</v>
      </c>
      <c r="E186">
        <v>4.0683432000000002</v>
      </c>
    </row>
    <row r="187" spans="4:5" x14ac:dyDescent="0.2">
      <c r="D187">
        <v>0.38840025299999997</v>
      </c>
      <c r="E187">
        <v>4.0670662200000001</v>
      </c>
    </row>
    <row r="188" spans="4:5" x14ac:dyDescent="0.2">
      <c r="D188">
        <v>0.38905156099999999</v>
      </c>
      <c r="E188">
        <v>4.0658361999999997</v>
      </c>
    </row>
    <row r="189" spans="4:5" x14ac:dyDescent="0.2">
      <c r="D189">
        <v>0.38970286799999998</v>
      </c>
      <c r="E189">
        <v>4.0646875600000003</v>
      </c>
    </row>
    <row r="190" spans="4:5" x14ac:dyDescent="0.2">
      <c r="D190">
        <v>0.39035417500000003</v>
      </c>
      <c r="E190">
        <v>4.0635347700000004</v>
      </c>
    </row>
    <row r="191" spans="4:5" x14ac:dyDescent="0.2">
      <c r="D191">
        <v>0.39100548299999999</v>
      </c>
      <c r="E191">
        <v>4.06239945</v>
      </c>
    </row>
    <row r="192" spans="4:5" x14ac:dyDescent="0.2">
      <c r="D192">
        <v>0.39165678999999998</v>
      </c>
      <c r="E192">
        <v>4.0610534300000003</v>
      </c>
    </row>
    <row r="193" spans="4:5" x14ac:dyDescent="0.2">
      <c r="D193">
        <v>0.39230809700000002</v>
      </c>
      <c r="E193">
        <v>4.0599786</v>
      </c>
    </row>
    <row r="194" spans="4:5" x14ac:dyDescent="0.2">
      <c r="D194">
        <v>0.39295940499999998</v>
      </c>
      <c r="E194">
        <v>4.0587120600000004</v>
      </c>
    </row>
    <row r="195" spans="4:5" x14ac:dyDescent="0.2">
      <c r="D195">
        <v>0.39361071199999997</v>
      </c>
      <c r="E195">
        <v>4.0576325200000003</v>
      </c>
    </row>
    <row r="196" spans="4:5" x14ac:dyDescent="0.2">
      <c r="D196">
        <v>0.39426201900000002</v>
      </c>
      <c r="E196">
        <v>4.0565208000000004</v>
      </c>
    </row>
    <row r="197" spans="4:5" x14ac:dyDescent="0.2">
      <c r="D197">
        <v>0.39491332699999998</v>
      </c>
      <c r="E197">
        <v>4.0550874500000003</v>
      </c>
    </row>
    <row r="198" spans="4:5" x14ac:dyDescent="0.2">
      <c r="D198">
        <v>0.39556463400000003</v>
      </c>
      <c r="E198">
        <v>4.0539505299999998</v>
      </c>
    </row>
    <row r="199" spans="4:5" x14ac:dyDescent="0.2">
      <c r="D199">
        <v>0.39621594199999999</v>
      </c>
      <c r="E199">
        <v>4.05289622</v>
      </c>
    </row>
    <row r="200" spans="4:5" x14ac:dyDescent="0.2">
      <c r="D200">
        <v>0.39686724899999998</v>
      </c>
      <c r="E200">
        <v>4.05176011</v>
      </c>
    </row>
    <row r="201" spans="4:5" x14ac:dyDescent="0.2">
      <c r="D201">
        <v>0.39751855600000002</v>
      </c>
      <c r="E201">
        <v>4.0504598400000003</v>
      </c>
    </row>
    <row r="202" spans="4:5" x14ac:dyDescent="0.2">
      <c r="D202">
        <v>0.39816986399999998</v>
      </c>
      <c r="E202">
        <v>4.0494239199999997</v>
      </c>
    </row>
    <row r="203" spans="4:5" x14ac:dyDescent="0.2">
      <c r="D203">
        <v>0.39882117099999997</v>
      </c>
      <c r="E203">
        <v>4.0481035900000002</v>
      </c>
    </row>
    <row r="204" spans="4:5" x14ac:dyDescent="0.2">
      <c r="D204">
        <v>0.39947247800000002</v>
      </c>
      <c r="E204">
        <v>4.0468109700000001</v>
      </c>
    </row>
    <row r="205" spans="4:5" x14ac:dyDescent="0.2">
      <c r="D205">
        <v>0.40012378599999998</v>
      </c>
      <c r="E205">
        <v>4.0455854599999999</v>
      </c>
    </row>
    <row r="206" spans="4:5" x14ac:dyDescent="0.2">
      <c r="D206">
        <v>0.40077509300000003</v>
      </c>
      <c r="E206">
        <v>4.04452853</v>
      </c>
    </row>
    <row r="207" spans="4:5" x14ac:dyDescent="0.2">
      <c r="D207">
        <v>0.40142640000000002</v>
      </c>
      <c r="E207">
        <v>4.0433534099999999</v>
      </c>
    </row>
    <row r="208" spans="4:5" x14ac:dyDescent="0.2">
      <c r="D208">
        <v>0.40207770799999998</v>
      </c>
      <c r="E208">
        <v>4.0421679199999998</v>
      </c>
    </row>
    <row r="209" spans="4:5" x14ac:dyDescent="0.2">
      <c r="D209">
        <v>0.40272901500000002</v>
      </c>
      <c r="E209">
        <v>4.0408694599999997</v>
      </c>
    </row>
    <row r="210" spans="4:5" x14ac:dyDescent="0.2">
      <c r="D210">
        <v>0.40338032299999999</v>
      </c>
      <c r="E210">
        <v>4.0398576999999998</v>
      </c>
    </row>
    <row r="211" spans="4:5" x14ac:dyDescent="0.2">
      <c r="D211">
        <v>0.40403162999999997</v>
      </c>
      <c r="E211">
        <v>4.0386013600000004</v>
      </c>
    </row>
    <row r="212" spans="4:5" x14ac:dyDescent="0.2">
      <c r="D212">
        <v>0.40468293700000002</v>
      </c>
      <c r="E212">
        <v>4.0374602800000003</v>
      </c>
    </row>
    <row r="213" spans="4:5" x14ac:dyDescent="0.2">
      <c r="D213">
        <v>0.40533424499999998</v>
      </c>
      <c r="E213">
        <v>4.0364518</v>
      </c>
    </row>
    <row r="214" spans="4:5" x14ac:dyDescent="0.2">
      <c r="D214">
        <v>0.40598555200000003</v>
      </c>
      <c r="E214">
        <v>4.0351090000000003</v>
      </c>
    </row>
    <row r="215" spans="4:5" x14ac:dyDescent="0.2">
      <c r="D215">
        <v>0.40663685900000002</v>
      </c>
      <c r="E215">
        <v>4.03398638</v>
      </c>
    </row>
    <row r="216" spans="4:5" x14ac:dyDescent="0.2">
      <c r="D216">
        <v>0.40728816699999998</v>
      </c>
      <c r="E216">
        <v>4.0329116100000002</v>
      </c>
    </row>
    <row r="217" spans="4:5" x14ac:dyDescent="0.2">
      <c r="D217">
        <v>0.40793947400000002</v>
      </c>
      <c r="E217">
        <v>4.0318066000000004</v>
      </c>
    </row>
    <row r="218" spans="4:5" x14ac:dyDescent="0.2">
      <c r="D218">
        <v>0.40859078199999999</v>
      </c>
      <c r="E218">
        <v>4.0303826100000002</v>
      </c>
    </row>
    <row r="219" spans="4:5" x14ac:dyDescent="0.2">
      <c r="D219">
        <v>0.40924208899999998</v>
      </c>
      <c r="E219">
        <v>4.0292687100000002</v>
      </c>
    </row>
    <row r="220" spans="4:5" x14ac:dyDescent="0.2">
      <c r="D220">
        <v>0.40989339600000002</v>
      </c>
      <c r="E220">
        <v>4.0282216699999998</v>
      </c>
    </row>
    <row r="221" spans="4:5" x14ac:dyDescent="0.2">
      <c r="D221">
        <v>0.41054470399999998</v>
      </c>
      <c r="E221">
        <v>4.0269897600000002</v>
      </c>
    </row>
    <row r="222" spans="4:5" x14ac:dyDescent="0.2">
      <c r="D222">
        <v>0.41119601099999997</v>
      </c>
      <c r="E222">
        <v>4.0258224199999999</v>
      </c>
    </row>
    <row r="223" spans="4:5" x14ac:dyDescent="0.2">
      <c r="D223">
        <v>0.41184731800000002</v>
      </c>
      <c r="E223">
        <v>4.0246215200000002</v>
      </c>
    </row>
    <row r="224" spans="4:5" x14ac:dyDescent="0.2">
      <c r="D224">
        <v>0.41249862599999998</v>
      </c>
      <c r="E224">
        <v>4.02350501</v>
      </c>
    </row>
    <row r="225" spans="4:5" x14ac:dyDescent="0.2">
      <c r="D225">
        <v>0.41314993300000002</v>
      </c>
      <c r="E225">
        <v>4.0222854100000003</v>
      </c>
    </row>
    <row r="226" spans="4:5" x14ac:dyDescent="0.2">
      <c r="D226">
        <v>0.41380124000000001</v>
      </c>
      <c r="E226">
        <v>4.0214343699999997</v>
      </c>
    </row>
    <row r="227" spans="4:5" x14ac:dyDescent="0.2">
      <c r="D227">
        <v>0.41445254799999998</v>
      </c>
      <c r="E227">
        <v>4.0201202900000004</v>
      </c>
    </row>
    <row r="228" spans="4:5" x14ac:dyDescent="0.2">
      <c r="D228">
        <v>0.41510385500000002</v>
      </c>
      <c r="E228">
        <v>4.0189909000000004</v>
      </c>
    </row>
    <row r="229" spans="4:5" x14ac:dyDescent="0.2">
      <c r="D229">
        <v>0.41575516299999998</v>
      </c>
      <c r="E229">
        <v>4.0179585600000003</v>
      </c>
    </row>
    <row r="230" spans="4:5" x14ac:dyDescent="0.2">
      <c r="D230">
        <v>0.41640646999999997</v>
      </c>
      <c r="E230">
        <v>4.0167515099999997</v>
      </c>
    </row>
    <row r="231" spans="4:5" x14ac:dyDescent="0.2">
      <c r="D231">
        <v>0.41705777700000002</v>
      </c>
      <c r="E231">
        <v>4.0155404199999998</v>
      </c>
    </row>
    <row r="232" spans="4:5" x14ac:dyDescent="0.2">
      <c r="D232">
        <v>0.41770908499999998</v>
      </c>
      <c r="E232">
        <v>4.0144035899999997</v>
      </c>
    </row>
    <row r="233" spans="4:5" x14ac:dyDescent="0.2">
      <c r="D233">
        <v>0.41836039200000003</v>
      </c>
      <c r="E233">
        <v>4.0133798399999998</v>
      </c>
    </row>
    <row r="234" spans="4:5" x14ac:dyDescent="0.2">
      <c r="D234">
        <v>0.41901169900000002</v>
      </c>
      <c r="E234">
        <v>4.0122049500000001</v>
      </c>
    </row>
    <row r="235" spans="4:5" x14ac:dyDescent="0.2">
      <c r="D235">
        <v>0.41966300699999998</v>
      </c>
      <c r="E235">
        <v>4.0110742500000001</v>
      </c>
    </row>
    <row r="236" spans="4:5" x14ac:dyDescent="0.2">
      <c r="D236">
        <v>0.42031431400000002</v>
      </c>
      <c r="E236">
        <v>4.01001808</v>
      </c>
    </row>
    <row r="237" spans="4:5" x14ac:dyDescent="0.2">
      <c r="D237">
        <v>0.42096562100000001</v>
      </c>
      <c r="E237">
        <v>4.00878157</v>
      </c>
    </row>
    <row r="238" spans="4:5" x14ac:dyDescent="0.2">
      <c r="D238">
        <v>0.42161692899999997</v>
      </c>
      <c r="E238">
        <v>4.0075951200000004</v>
      </c>
    </row>
    <row r="239" spans="4:5" x14ac:dyDescent="0.2">
      <c r="D239">
        <v>0.42226823600000002</v>
      </c>
      <c r="E239">
        <v>4.0065654100000003</v>
      </c>
    </row>
    <row r="240" spans="4:5" x14ac:dyDescent="0.2">
      <c r="D240">
        <v>0.42291954399999998</v>
      </c>
      <c r="E240">
        <v>4.0051945199999999</v>
      </c>
    </row>
    <row r="241" spans="4:5" x14ac:dyDescent="0.2">
      <c r="D241">
        <v>0.42357085100000003</v>
      </c>
      <c r="E241">
        <v>4.0042324300000001</v>
      </c>
    </row>
    <row r="242" spans="4:5" x14ac:dyDescent="0.2">
      <c r="D242">
        <v>0.42422215800000002</v>
      </c>
      <c r="E242">
        <v>4.0031345600000003</v>
      </c>
    </row>
    <row r="243" spans="4:5" x14ac:dyDescent="0.2">
      <c r="D243">
        <v>0.42487346599999998</v>
      </c>
      <c r="E243">
        <v>4.0019938499999999</v>
      </c>
    </row>
    <row r="244" spans="4:5" x14ac:dyDescent="0.2">
      <c r="D244">
        <v>0.42552477300000002</v>
      </c>
      <c r="E244">
        <v>4.0008831599999999</v>
      </c>
    </row>
    <row r="245" spans="4:5" x14ac:dyDescent="0.2">
      <c r="D245">
        <v>0.42617608000000001</v>
      </c>
      <c r="E245">
        <v>3.9998797499999998</v>
      </c>
    </row>
    <row r="246" spans="4:5" x14ac:dyDescent="0.2">
      <c r="D246">
        <v>0.42682738799999997</v>
      </c>
      <c r="E246">
        <v>3.9988142299999998</v>
      </c>
    </row>
    <row r="247" spans="4:5" x14ac:dyDescent="0.2">
      <c r="D247">
        <v>0.42747869500000002</v>
      </c>
      <c r="E247">
        <v>3.9972282699999999</v>
      </c>
    </row>
    <row r="248" spans="4:5" x14ac:dyDescent="0.2">
      <c r="D248">
        <v>0.42813000299999998</v>
      </c>
      <c r="E248">
        <v>3.99634197</v>
      </c>
    </row>
    <row r="249" spans="4:5" x14ac:dyDescent="0.2">
      <c r="D249">
        <v>0.42878131000000003</v>
      </c>
      <c r="E249">
        <v>3.9952066899999998</v>
      </c>
    </row>
    <row r="250" spans="4:5" x14ac:dyDescent="0.2">
      <c r="D250">
        <v>0.42943261700000002</v>
      </c>
      <c r="E250">
        <v>3.9941174300000002</v>
      </c>
    </row>
    <row r="251" spans="4:5" x14ac:dyDescent="0.2">
      <c r="D251">
        <v>0.43008392499999998</v>
      </c>
      <c r="E251">
        <v>3.9930348900000001</v>
      </c>
    </row>
    <row r="252" spans="4:5" x14ac:dyDescent="0.2">
      <c r="D252">
        <v>0.43073523200000002</v>
      </c>
      <c r="E252">
        <v>3.9919470700000002</v>
      </c>
    </row>
    <row r="253" spans="4:5" x14ac:dyDescent="0.2">
      <c r="D253">
        <v>0.43138653900000001</v>
      </c>
      <c r="E253">
        <v>3.99060258</v>
      </c>
    </row>
    <row r="254" spans="4:5" x14ac:dyDescent="0.2">
      <c r="D254">
        <v>0.43203784699999997</v>
      </c>
      <c r="E254">
        <v>3.9896206900000002</v>
      </c>
    </row>
    <row r="255" spans="4:5" x14ac:dyDescent="0.2">
      <c r="D255">
        <v>0.43268915400000002</v>
      </c>
      <c r="E255">
        <v>3.9885729099999998</v>
      </c>
    </row>
    <row r="256" spans="4:5" x14ac:dyDescent="0.2">
      <c r="D256">
        <v>0.43334046100000001</v>
      </c>
      <c r="E256">
        <v>3.9873177599999998</v>
      </c>
    </row>
    <row r="257" spans="4:5" x14ac:dyDescent="0.2">
      <c r="D257">
        <v>0.43399176900000003</v>
      </c>
      <c r="E257">
        <v>3.9862399100000001</v>
      </c>
    </row>
    <row r="258" spans="4:5" x14ac:dyDescent="0.2">
      <c r="D258">
        <v>0.43464307600000002</v>
      </c>
      <c r="E258">
        <v>3.9850298</v>
      </c>
    </row>
    <row r="259" spans="4:5" x14ac:dyDescent="0.2">
      <c r="D259">
        <v>0.43529438399999998</v>
      </c>
      <c r="E259">
        <v>3.9839139299999999</v>
      </c>
    </row>
    <row r="260" spans="4:5" x14ac:dyDescent="0.2">
      <c r="D260">
        <v>0.43594569100000002</v>
      </c>
      <c r="E260">
        <v>3.9828461100000001</v>
      </c>
    </row>
    <row r="261" spans="4:5" x14ac:dyDescent="0.2">
      <c r="D261">
        <v>0.43659699800000001</v>
      </c>
      <c r="E261">
        <v>3.9818680500000001</v>
      </c>
    </row>
    <row r="262" spans="4:5" x14ac:dyDescent="0.2">
      <c r="D262">
        <v>0.43724830599999998</v>
      </c>
      <c r="E262">
        <v>3.9805729099999998</v>
      </c>
    </row>
    <row r="263" spans="4:5" x14ac:dyDescent="0.2">
      <c r="D263">
        <v>0.43789961300000002</v>
      </c>
      <c r="E263">
        <v>3.9796003400000002</v>
      </c>
    </row>
    <row r="264" spans="4:5" x14ac:dyDescent="0.2">
      <c r="D264">
        <v>0.43855092000000001</v>
      </c>
      <c r="E264">
        <v>3.9784589399999999</v>
      </c>
    </row>
    <row r="265" spans="4:5" x14ac:dyDescent="0.2">
      <c r="D265">
        <v>0.43920222799999997</v>
      </c>
      <c r="E265">
        <v>3.9771216699999998</v>
      </c>
    </row>
    <row r="266" spans="4:5" x14ac:dyDescent="0.2">
      <c r="D266">
        <v>0.43985353500000002</v>
      </c>
      <c r="E266">
        <v>3.9761890599999998</v>
      </c>
    </row>
    <row r="267" spans="4:5" x14ac:dyDescent="0.2">
      <c r="D267">
        <v>0.44050484299999998</v>
      </c>
      <c r="E267">
        <v>3.9750131899999999</v>
      </c>
    </row>
    <row r="268" spans="4:5" x14ac:dyDescent="0.2">
      <c r="D268">
        <v>0.44115615000000002</v>
      </c>
      <c r="E268">
        <v>3.9739111600000001</v>
      </c>
    </row>
    <row r="269" spans="4:5" x14ac:dyDescent="0.2">
      <c r="D269">
        <v>0.44180745700000001</v>
      </c>
      <c r="E269">
        <v>3.9727853500000001</v>
      </c>
    </row>
    <row r="270" spans="4:5" x14ac:dyDescent="0.2">
      <c r="D270">
        <v>0.44245876499999998</v>
      </c>
      <c r="E270">
        <v>3.9716494999999998</v>
      </c>
    </row>
    <row r="271" spans="4:5" x14ac:dyDescent="0.2">
      <c r="D271">
        <v>0.44311007200000002</v>
      </c>
      <c r="E271">
        <v>3.9704389500000001</v>
      </c>
    </row>
    <row r="272" spans="4:5" x14ac:dyDescent="0.2">
      <c r="D272">
        <v>0.44376137900000001</v>
      </c>
      <c r="E272">
        <v>3.9694519000000001</v>
      </c>
    </row>
    <row r="273" spans="4:5" x14ac:dyDescent="0.2">
      <c r="D273">
        <v>0.44441268699999997</v>
      </c>
      <c r="E273">
        <v>3.9681890900000001</v>
      </c>
    </row>
    <row r="274" spans="4:5" x14ac:dyDescent="0.2">
      <c r="D274">
        <v>0.44506399400000002</v>
      </c>
      <c r="E274">
        <v>3.9669227299999998</v>
      </c>
    </row>
    <row r="275" spans="4:5" x14ac:dyDescent="0.2">
      <c r="D275">
        <v>0.44571530100000001</v>
      </c>
      <c r="E275">
        <v>3.96570673</v>
      </c>
    </row>
    <row r="276" spans="4:5" x14ac:dyDescent="0.2">
      <c r="D276">
        <v>0.44636660900000003</v>
      </c>
      <c r="E276">
        <v>3.9646804000000002</v>
      </c>
    </row>
    <row r="277" spans="4:5" x14ac:dyDescent="0.2">
      <c r="D277">
        <v>0.44701791600000002</v>
      </c>
      <c r="E277">
        <v>3.9635593</v>
      </c>
    </row>
    <row r="278" spans="4:5" x14ac:dyDescent="0.2">
      <c r="D278">
        <v>0.44766922399999998</v>
      </c>
      <c r="E278">
        <v>3.9625050800000001</v>
      </c>
    </row>
    <row r="279" spans="4:5" x14ac:dyDescent="0.2">
      <c r="D279">
        <v>0.44832053100000002</v>
      </c>
      <c r="E279">
        <v>3.96141459</v>
      </c>
    </row>
    <row r="280" spans="4:5" x14ac:dyDescent="0.2">
      <c r="D280">
        <v>0.44897183800000001</v>
      </c>
      <c r="E280">
        <v>3.9602739900000001</v>
      </c>
    </row>
    <row r="281" spans="4:5" x14ac:dyDescent="0.2">
      <c r="D281">
        <v>0.44962314599999997</v>
      </c>
      <c r="E281">
        <v>3.9591495999999999</v>
      </c>
    </row>
    <row r="282" spans="4:5" x14ac:dyDescent="0.2">
      <c r="D282">
        <v>0.45027445300000002</v>
      </c>
      <c r="E282">
        <v>3.9580539400000001</v>
      </c>
    </row>
    <row r="283" spans="4:5" x14ac:dyDescent="0.2">
      <c r="D283">
        <v>0.45092576000000001</v>
      </c>
      <c r="E283">
        <v>3.95689892</v>
      </c>
    </row>
    <row r="284" spans="4:5" x14ac:dyDescent="0.2">
      <c r="D284">
        <v>0.45157706800000003</v>
      </c>
      <c r="E284">
        <v>3.95574621</v>
      </c>
    </row>
    <row r="285" spans="4:5" x14ac:dyDescent="0.2">
      <c r="D285">
        <v>0.45222837500000002</v>
      </c>
      <c r="E285">
        <v>3.9546925100000001</v>
      </c>
    </row>
    <row r="286" spans="4:5" x14ac:dyDescent="0.2">
      <c r="D286">
        <v>0.45287968200000001</v>
      </c>
      <c r="E286">
        <v>3.9536396200000001</v>
      </c>
    </row>
    <row r="287" spans="4:5" x14ac:dyDescent="0.2">
      <c r="D287">
        <v>0.45353099000000002</v>
      </c>
      <c r="E287">
        <v>3.9524191599999998</v>
      </c>
    </row>
    <row r="288" spans="4:5" x14ac:dyDescent="0.2">
      <c r="D288">
        <v>0.45418229700000001</v>
      </c>
      <c r="E288">
        <v>3.9513710500000001</v>
      </c>
    </row>
    <row r="289" spans="4:5" x14ac:dyDescent="0.2">
      <c r="D289">
        <v>0.45483360499999997</v>
      </c>
      <c r="E289">
        <v>3.9500560899999999</v>
      </c>
    </row>
    <row r="290" spans="4:5" x14ac:dyDescent="0.2">
      <c r="D290">
        <v>0.45548491200000002</v>
      </c>
      <c r="E290">
        <v>3.9490169900000001</v>
      </c>
    </row>
    <row r="291" spans="4:5" x14ac:dyDescent="0.2">
      <c r="D291">
        <v>0.45613621900000001</v>
      </c>
      <c r="E291">
        <v>3.9478868500000002</v>
      </c>
    </row>
    <row r="292" spans="4:5" x14ac:dyDescent="0.2">
      <c r="D292">
        <v>0.45678752700000003</v>
      </c>
      <c r="E292">
        <v>3.9467238899999999</v>
      </c>
    </row>
    <row r="293" spans="4:5" x14ac:dyDescent="0.2">
      <c r="D293">
        <v>0.45743883400000002</v>
      </c>
      <c r="E293">
        <v>3.9455206399999998</v>
      </c>
    </row>
    <row r="294" spans="4:5" x14ac:dyDescent="0.2">
      <c r="D294">
        <v>0.45809014100000001</v>
      </c>
      <c r="E294">
        <v>3.94456133</v>
      </c>
    </row>
    <row r="295" spans="4:5" x14ac:dyDescent="0.2">
      <c r="D295">
        <v>0.45874144900000002</v>
      </c>
      <c r="E295">
        <v>3.9435027900000001</v>
      </c>
    </row>
    <row r="296" spans="4:5" x14ac:dyDescent="0.2">
      <c r="D296">
        <v>0.45939275600000001</v>
      </c>
      <c r="E296">
        <v>3.9424387900000002</v>
      </c>
    </row>
    <row r="297" spans="4:5" x14ac:dyDescent="0.2">
      <c r="D297">
        <v>0.46004406399999997</v>
      </c>
      <c r="E297">
        <v>3.9412319500000002</v>
      </c>
    </row>
    <row r="298" spans="4:5" x14ac:dyDescent="0.2">
      <c r="D298">
        <v>0.46069537100000002</v>
      </c>
      <c r="E298">
        <v>3.9401366800000002</v>
      </c>
    </row>
    <row r="299" spans="4:5" x14ac:dyDescent="0.2">
      <c r="D299">
        <v>0.46134667800000001</v>
      </c>
      <c r="E299">
        <v>3.9390380299999999</v>
      </c>
    </row>
    <row r="300" spans="4:5" x14ac:dyDescent="0.2">
      <c r="D300">
        <v>0.46199798600000003</v>
      </c>
      <c r="E300">
        <v>3.93800302</v>
      </c>
    </row>
    <row r="301" spans="4:5" x14ac:dyDescent="0.2">
      <c r="D301">
        <v>0.46264929300000002</v>
      </c>
      <c r="E301">
        <v>3.9368000099999998</v>
      </c>
    </row>
    <row r="302" spans="4:5" x14ac:dyDescent="0.2">
      <c r="D302">
        <v>0.46330060000000001</v>
      </c>
      <c r="E302">
        <v>3.9357192200000002</v>
      </c>
    </row>
    <row r="303" spans="4:5" x14ac:dyDescent="0.2">
      <c r="D303">
        <v>0.46395190800000002</v>
      </c>
      <c r="E303">
        <v>3.9345055200000001</v>
      </c>
    </row>
    <row r="304" spans="4:5" x14ac:dyDescent="0.2">
      <c r="D304">
        <v>0.46460321500000001</v>
      </c>
      <c r="E304">
        <v>3.9334599300000002</v>
      </c>
    </row>
    <row r="305" spans="4:5" x14ac:dyDescent="0.2">
      <c r="D305">
        <v>0.465254522</v>
      </c>
      <c r="E305">
        <v>3.9323978400000001</v>
      </c>
    </row>
    <row r="306" spans="4:5" x14ac:dyDescent="0.2">
      <c r="D306">
        <v>0.46590583000000002</v>
      </c>
      <c r="E306">
        <v>3.9313249199999998</v>
      </c>
    </row>
    <row r="307" spans="4:5" x14ac:dyDescent="0.2">
      <c r="D307">
        <v>0.46655713700000001</v>
      </c>
      <c r="E307">
        <v>3.93017167</v>
      </c>
    </row>
    <row r="308" spans="4:5" x14ac:dyDescent="0.2">
      <c r="D308">
        <v>0.46720844500000003</v>
      </c>
      <c r="E308">
        <v>3.9290683899999999</v>
      </c>
    </row>
    <row r="309" spans="4:5" x14ac:dyDescent="0.2">
      <c r="D309">
        <v>0.46785975200000002</v>
      </c>
      <c r="E309">
        <v>3.9278864800000002</v>
      </c>
    </row>
    <row r="310" spans="4:5" x14ac:dyDescent="0.2">
      <c r="D310">
        <v>0.46851105900000001</v>
      </c>
      <c r="E310">
        <v>3.9269087200000001</v>
      </c>
    </row>
    <row r="311" spans="4:5" x14ac:dyDescent="0.2">
      <c r="D311">
        <v>0.46916236700000002</v>
      </c>
      <c r="E311">
        <v>3.9257570199999998</v>
      </c>
    </row>
    <row r="312" spans="4:5" x14ac:dyDescent="0.2">
      <c r="D312">
        <v>0.46981367400000001</v>
      </c>
      <c r="E312">
        <v>3.9247342999999999</v>
      </c>
    </row>
    <row r="313" spans="4:5" x14ac:dyDescent="0.2">
      <c r="D313">
        <v>0.470464981</v>
      </c>
      <c r="E313">
        <v>3.9236794800000001</v>
      </c>
    </row>
    <row r="314" spans="4:5" x14ac:dyDescent="0.2">
      <c r="D314">
        <v>0.47111628900000002</v>
      </c>
      <c r="E314">
        <v>3.9224964199999999</v>
      </c>
    </row>
    <row r="315" spans="4:5" x14ac:dyDescent="0.2">
      <c r="D315">
        <v>0.47176759600000001</v>
      </c>
      <c r="E315">
        <v>3.9215261300000002</v>
      </c>
    </row>
    <row r="316" spans="4:5" x14ac:dyDescent="0.2">
      <c r="D316">
        <v>0.472418903</v>
      </c>
      <c r="E316">
        <v>3.9202841899999998</v>
      </c>
    </row>
    <row r="317" spans="4:5" x14ac:dyDescent="0.2">
      <c r="D317">
        <v>0.47307021100000002</v>
      </c>
      <c r="E317">
        <v>3.9193153500000002</v>
      </c>
    </row>
    <row r="318" spans="4:5" x14ac:dyDescent="0.2">
      <c r="D318">
        <v>0.47372151800000001</v>
      </c>
      <c r="E318">
        <v>3.9182503199999998</v>
      </c>
    </row>
    <row r="319" spans="4:5" x14ac:dyDescent="0.2">
      <c r="D319">
        <v>0.47437282600000003</v>
      </c>
      <c r="E319">
        <v>3.9171651199999999</v>
      </c>
    </row>
    <row r="320" spans="4:5" x14ac:dyDescent="0.2">
      <c r="D320">
        <v>0.47502413300000002</v>
      </c>
      <c r="E320">
        <v>3.9160900399999998</v>
      </c>
    </row>
    <row r="321" spans="4:5" x14ac:dyDescent="0.2">
      <c r="D321">
        <v>0.47567544</v>
      </c>
      <c r="E321">
        <v>3.9150388199999999</v>
      </c>
    </row>
    <row r="322" spans="4:5" x14ac:dyDescent="0.2">
      <c r="D322">
        <v>0.47632674800000002</v>
      </c>
      <c r="E322">
        <v>3.9140206599999998</v>
      </c>
    </row>
    <row r="323" spans="4:5" x14ac:dyDescent="0.2">
      <c r="D323">
        <v>0.47697805500000001</v>
      </c>
      <c r="E323">
        <v>3.9129607599999998</v>
      </c>
    </row>
    <row r="324" spans="4:5" x14ac:dyDescent="0.2">
      <c r="D324">
        <v>0.477629362</v>
      </c>
      <c r="E324">
        <v>3.9119510000000002</v>
      </c>
    </row>
    <row r="325" spans="4:5" x14ac:dyDescent="0.2">
      <c r="D325">
        <v>0.47828067000000002</v>
      </c>
      <c r="E325">
        <v>3.9106565299999998</v>
      </c>
    </row>
    <row r="326" spans="4:5" x14ac:dyDescent="0.2">
      <c r="D326">
        <v>0.47893197700000001</v>
      </c>
      <c r="E326">
        <v>3.9095204699999999</v>
      </c>
    </row>
    <row r="327" spans="4:5" x14ac:dyDescent="0.2">
      <c r="D327">
        <v>0.47958328500000003</v>
      </c>
      <c r="E327">
        <v>3.9086604199999999</v>
      </c>
    </row>
    <row r="328" spans="4:5" x14ac:dyDescent="0.2">
      <c r="D328">
        <v>0.48023459200000002</v>
      </c>
      <c r="E328">
        <v>3.90742653</v>
      </c>
    </row>
    <row r="329" spans="4:5" x14ac:dyDescent="0.2">
      <c r="D329">
        <v>0.48088589900000001</v>
      </c>
      <c r="E329">
        <v>3.9063707299999999</v>
      </c>
    </row>
    <row r="330" spans="4:5" x14ac:dyDescent="0.2">
      <c r="D330">
        <v>0.48153720700000002</v>
      </c>
      <c r="E330">
        <v>3.9052799600000001</v>
      </c>
    </row>
    <row r="331" spans="4:5" x14ac:dyDescent="0.2">
      <c r="D331">
        <v>0.48218851400000001</v>
      </c>
      <c r="E331">
        <v>3.9041811399999999</v>
      </c>
    </row>
    <row r="332" spans="4:5" x14ac:dyDescent="0.2">
      <c r="D332">
        <v>0.482839821</v>
      </c>
      <c r="E332">
        <v>3.9032728900000002</v>
      </c>
    </row>
    <row r="333" spans="4:5" x14ac:dyDescent="0.2">
      <c r="D333">
        <v>0.48349112900000002</v>
      </c>
      <c r="E333">
        <v>3.9021654400000001</v>
      </c>
    </row>
    <row r="334" spans="4:5" x14ac:dyDescent="0.2">
      <c r="D334">
        <v>0.48414243600000001</v>
      </c>
      <c r="E334">
        <v>3.9010902299999999</v>
      </c>
    </row>
    <row r="335" spans="4:5" x14ac:dyDescent="0.2">
      <c r="D335">
        <v>0.484793743</v>
      </c>
      <c r="E335">
        <v>3.9000123200000001</v>
      </c>
    </row>
    <row r="336" spans="4:5" x14ac:dyDescent="0.2">
      <c r="D336">
        <v>0.48544505100000002</v>
      </c>
      <c r="E336">
        <v>3.8989762200000002</v>
      </c>
    </row>
    <row r="337" spans="4:5" x14ac:dyDescent="0.2">
      <c r="D337">
        <v>0.48609635800000001</v>
      </c>
      <c r="E337">
        <v>3.8980818899999998</v>
      </c>
    </row>
    <row r="338" spans="4:5" x14ac:dyDescent="0.2">
      <c r="D338">
        <v>0.48674766600000002</v>
      </c>
      <c r="E338">
        <v>3.8969718699999998</v>
      </c>
    </row>
    <row r="339" spans="4:5" x14ac:dyDescent="0.2">
      <c r="D339">
        <v>0.48739897300000001</v>
      </c>
      <c r="E339">
        <v>3.8959172999999998</v>
      </c>
    </row>
    <row r="340" spans="4:5" x14ac:dyDescent="0.2">
      <c r="D340">
        <v>0.48805028</v>
      </c>
      <c r="E340">
        <v>3.8947887899999998</v>
      </c>
    </row>
    <row r="341" spans="4:5" x14ac:dyDescent="0.2">
      <c r="D341">
        <v>0.48870158800000002</v>
      </c>
      <c r="E341">
        <v>3.8938337500000002</v>
      </c>
    </row>
    <row r="342" spans="4:5" x14ac:dyDescent="0.2">
      <c r="D342">
        <v>0.48935289500000001</v>
      </c>
      <c r="E342">
        <v>3.8928783</v>
      </c>
    </row>
    <row r="343" spans="4:5" x14ac:dyDescent="0.2">
      <c r="D343">
        <v>0.490004202</v>
      </c>
      <c r="E343">
        <v>3.8918376399999999</v>
      </c>
    </row>
    <row r="344" spans="4:5" x14ac:dyDescent="0.2">
      <c r="D344">
        <v>0.49065551000000002</v>
      </c>
      <c r="E344">
        <v>3.8907906799999998</v>
      </c>
    </row>
    <row r="345" spans="4:5" x14ac:dyDescent="0.2">
      <c r="D345">
        <v>0.49130681700000001</v>
      </c>
      <c r="E345">
        <v>3.8898158299999999</v>
      </c>
    </row>
    <row r="346" spans="4:5" x14ac:dyDescent="0.2">
      <c r="D346">
        <v>0.491958124</v>
      </c>
      <c r="E346">
        <v>3.8887245899999998</v>
      </c>
    </row>
    <row r="347" spans="4:5" x14ac:dyDescent="0.2">
      <c r="D347">
        <v>0.49260943200000001</v>
      </c>
      <c r="E347">
        <v>3.88749827</v>
      </c>
    </row>
    <row r="348" spans="4:5" x14ac:dyDescent="0.2">
      <c r="D348">
        <v>0.493260739</v>
      </c>
      <c r="E348">
        <v>3.8865484700000001</v>
      </c>
    </row>
    <row r="349" spans="4:5" x14ac:dyDescent="0.2">
      <c r="D349">
        <v>0.49391204700000002</v>
      </c>
      <c r="E349">
        <v>3.8854084499999999</v>
      </c>
    </row>
    <row r="350" spans="4:5" x14ac:dyDescent="0.2">
      <c r="D350">
        <v>0.49456335400000001</v>
      </c>
      <c r="E350">
        <v>3.8845155</v>
      </c>
    </row>
    <row r="351" spans="4:5" x14ac:dyDescent="0.2">
      <c r="D351">
        <v>0.495214661</v>
      </c>
      <c r="E351">
        <v>3.88347335</v>
      </c>
    </row>
    <row r="352" spans="4:5" x14ac:dyDescent="0.2">
      <c r="D352">
        <v>0.49586596900000002</v>
      </c>
      <c r="E352">
        <v>3.8824339999999999</v>
      </c>
    </row>
    <row r="353" spans="4:5" x14ac:dyDescent="0.2">
      <c r="D353">
        <v>0.49651727600000001</v>
      </c>
      <c r="E353">
        <v>3.8814568199999999</v>
      </c>
    </row>
    <row r="354" spans="4:5" x14ac:dyDescent="0.2">
      <c r="D354">
        <v>0.497168583</v>
      </c>
      <c r="E354">
        <v>3.8804030300000001</v>
      </c>
    </row>
    <row r="355" spans="4:5" x14ac:dyDescent="0.2">
      <c r="D355">
        <v>0.49781989100000001</v>
      </c>
      <c r="E355">
        <v>3.8793815199999999</v>
      </c>
    </row>
    <row r="356" spans="4:5" x14ac:dyDescent="0.2">
      <c r="D356">
        <v>0.498471198</v>
      </c>
      <c r="E356">
        <v>3.8784983999999998</v>
      </c>
    </row>
    <row r="357" spans="4:5" x14ac:dyDescent="0.2">
      <c r="D357">
        <v>0.49912250600000002</v>
      </c>
      <c r="E357">
        <v>3.87743905</v>
      </c>
    </row>
    <row r="358" spans="4:5" x14ac:dyDescent="0.2">
      <c r="D358">
        <v>0.49977381300000001</v>
      </c>
      <c r="E358">
        <v>3.8765379100000001</v>
      </c>
    </row>
    <row r="359" spans="4:5" x14ac:dyDescent="0.2">
      <c r="D359">
        <v>0.50042511999999995</v>
      </c>
      <c r="E359">
        <v>3.8755394299999999</v>
      </c>
    </row>
    <row r="360" spans="4:5" x14ac:dyDescent="0.2">
      <c r="D360">
        <v>0.50107642799999996</v>
      </c>
      <c r="E360">
        <v>3.87456231</v>
      </c>
    </row>
    <row r="361" spans="4:5" x14ac:dyDescent="0.2">
      <c r="D361">
        <v>0.50172773500000001</v>
      </c>
      <c r="E361">
        <v>3.8736388700000002</v>
      </c>
    </row>
    <row r="362" spans="4:5" x14ac:dyDescent="0.2">
      <c r="D362">
        <v>0.50237904200000005</v>
      </c>
      <c r="E362">
        <v>3.8726012299999999</v>
      </c>
    </row>
    <row r="363" spans="4:5" x14ac:dyDescent="0.2">
      <c r="D363">
        <v>0.50303034999999996</v>
      </c>
      <c r="E363">
        <v>3.8713556900000001</v>
      </c>
    </row>
    <row r="364" spans="4:5" x14ac:dyDescent="0.2">
      <c r="D364">
        <v>0.503681657</v>
      </c>
      <c r="E364">
        <v>3.8703955799999998</v>
      </c>
    </row>
    <row r="365" spans="4:5" x14ac:dyDescent="0.2">
      <c r="D365">
        <v>0.50433296400000005</v>
      </c>
      <c r="E365">
        <v>3.8694100800000002</v>
      </c>
    </row>
    <row r="366" spans="4:5" x14ac:dyDescent="0.2">
      <c r="D366">
        <v>0.50498427199999996</v>
      </c>
      <c r="E366">
        <v>3.8685069799999998</v>
      </c>
    </row>
    <row r="367" spans="4:5" x14ac:dyDescent="0.2">
      <c r="D367">
        <v>0.505635579</v>
      </c>
      <c r="E367">
        <v>3.86753897</v>
      </c>
    </row>
    <row r="368" spans="4:5" x14ac:dyDescent="0.2">
      <c r="D368">
        <v>0.50628688700000002</v>
      </c>
      <c r="E368">
        <v>3.86649026</v>
      </c>
    </row>
    <row r="369" spans="4:5" x14ac:dyDescent="0.2">
      <c r="D369">
        <v>0.50693819399999995</v>
      </c>
      <c r="E369">
        <v>3.86563876</v>
      </c>
    </row>
    <row r="370" spans="4:5" x14ac:dyDescent="0.2">
      <c r="D370">
        <v>0.507589501</v>
      </c>
      <c r="E370">
        <v>3.8646727300000001</v>
      </c>
    </row>
    <row r="371" spans="4:5" x14ac:dyDescent="0.2">
      <c r="D371">
        <v>0.50824080900000002</v>
      </c>
      <c r="E371">
        <v>3.8637432</v>
      </c>
    </row>
    <row r="372" spans="4:5" x14ac:dyDescent="0.2">
      <c r="D372">
        <v>0.50889211599999995</v>
      </c>
      <c r="E372">
        <v>3.8628284700000002</v>
      </c>
    </row>
    <row r="373" spans="4:5" x14ac:dyDescent="0.2">
      <c r="D373">
        <v>0.509543423</v>
      </c>
      <c r="E373">
        <v>3.8618739600000001</v>
      </c>
    </row>
    <row r="374" spans="4:5" x14ac:dyDescent="0.2">
      <c r="D374">
        <v>0.51019473100000001</v>
      </c>
      <c r="E374">
        <v>3.8609382600000002</v>
      </c>
    </row>
    <row r="375" spans="4:5" x14ac:dyDescent="0.2">
      <c r="D375">
        <v>0.51084603799999995</v>
      </c>
      <c r="E375">
        <v>3.8599681700000001</v>
      </c>
    </row>
    <row r="376" spans="4:5" x14ac:dyDescent="0.2">
      <c r="D376">
        <v>0.51149734499999999</v>
      </c>
      <c r="E376">
        <v>3.8590434899999999</v>
      </c>
    </row>
    <row r="377" spans="4:5" x14ac:dyDescent="0.2">
      <c r="D377">
        <v>0.51214865300000001</v>
      </c>
      <c r="E377">
        <v>3.85820016</v>
      </c>
    </row>
    <row r="378" spans="4:5" x14ac:dyDescent="0.2">
      <c r="D378">
        <v>0.51279996000000005</v>
      </c>
      <c r="E378">
        <v>3.8573747699999998</v>
      </c>
    </row>
    <row r="379" spans="4:5" x14ac:dyDescent="0.2">
      <c r="D379">
        <v>0.51345126799999996</v>
      </c>
      <c r="E379">
        <v>3.8563390499999999</v>
      </c>
    </row>
    <row r="380" spans="4:5" x14ac:dyDescent="0.2">
      <c r="D380">
        <v>0.51410257500000001</v>
      </c>
      <c r="E380">
        <v>3.8553343999999998</v>
      </c>
    </row>
    <row r="381" spans="4:5" x14ac:dyDescent="0.2">
      <c r="D381">
        <v>0.51475388200000005</v>
      </c>
      <c r="E381">
        <v>3.85451466</v>
      </c>
    </row>
    <row r="382" spans="4:5" x14ac:dyDescent="0.2">
      <c r="D382">
        <v>0.51540518999999996</v>
      </c>
      <c r="E382">
        <v>3.8537107399999999</v>
      </c>
    </row>
    <row r="383" spans="4:5" x14ac:dyDescent="0.2">
      <c r="D383">
        <v>0.516056497</v>
      </c>
      <c r="E383">
        <v>3.85278272</v>
      </c>
    </row>
    <row r="384" spans="4:5" x14ac:dyDescent="0.2">
      <c r="D384">
        <v>0.51670780400000005</v>
      </c>
      <c r="E384">
        <v>3.8518673400000001</v>
      </c>
    </row>
    <row r="385" spans="4:5" x14ac:dyDescent="0.2">
      <c r="D385">
        <v>0.51735911199999995</v>
      </c>
      <c r="E385">
        <v>3.85090953</v>
      </c>
    </row>
    <row r="386" spans="4:5" x14ac:dyDescent="0.2">
      <c r="D386">
        <v>0.518010419</v>
      </c>
      <c r="E386">
        <v>3.8499382799999999</v>
      </c>
    </row>
    <row r="387" spans="4:5" x14ac:dyDescent="0.2">
      <c r="D387">
        <v>0.51866172700000002</v>
      </c>
      <c r="E387">
        <v>3.84916993</v>
      </c>
    </row>
    <row r="388" spans="4:5" x14ac:dyDescent="0.2">
      <c r="D388">
        <v>0.51931303399999995</v>
      </c>
      <c r="E388">
        <v>3.8483654500000002</v>
      </c>
    </row>
    <row r="389" spans="4:5" x14ac:dyDescent="0.2">
      <c r="D389">
        <v>0.519964341</v>
      </c>
      <c r="E389">
        <v>3.8474523299999999</v>
      </c>
    </row>
    <row r="390" spans="4:5" x14ac:dyDescent="0.2">
      <c r="D390">
        <v>0.52061564900000001</v>
      </c>
      <c r="E390">
        <v>3.8466746000000001</v>
      </c>
    </row>
    <row r="391" spans="4:5" x14ac:dyDescent="0.2">
      <c r="D391">
        <v>0.52126695599999995</v>
      </c>
      <c r="E391">
        <v>3.8458071399999998</v>
      </c>
    </row>
    <row r="392" spans="4:5" x14ac:dyDescent="0.2">
      <c r="D392">
        <v>0.52191826299999999</v>
      </c>
      <c r="E392">
        <v>3.8448344200000002</v>
      </c>
    </row>
    <row r="393" spans="4:5" x14ac:dyDescent="0.2">
      <c r="D393">
        <v>0.52256957100000001</v>
      </c>
      <c r="E393">
        <v>3.8441204099999999</v>
      </c>
    </row>
    <row r="394" spans="4:5" x14ac:dyDescent="0.2">
      <c r="D394">
        <v>0.52322087799999994</v>
      </c>
      <c r="E394">
        <v>3.8432498399999999</v>
      </c>
    </row>
    <row r="395" spans="4:5" x14ac:dyDescent="0.2">
      <c r="D395">
        <v>0.52387218499999999</v>
      </c>
      <c r="E395">
        <v>3.8424446300000001</v>
      </c>
    </row>
    <row r="396" spans="4:5" x14ac:dyDescent="0.2">
      <c r="D396">
        <v>0.52452349300000001</v>
      </c>
      <c r="E396">
        <v>3.8414968799999998</v>
      </c>
    </row>
    <row r="397" spans="4:5" x14ac:dyDescent="0.2">
      <c r="D397">
        <v>0.52517480000000005</v>
      </c>
      <c r="E397">
        <v>3.8408277700000002</v>
      </c>
    </row>
    <row r="398" spans="4:5" x14ac:dyDescent="0.2">
      <c r="D398">
        <v>0.52582610799999996</v>
      </c>
      <c r="E398">
        <v>3.83983937</v>
      </c>
    </row>
    <row r="399" spans="4:5" x14ac:dyDescent="0.2">
      <c r="D399">
        <v>0.526477415</v>
      </c>
      <c r="E399">
        <v>3.8392003799999999</v>
      </c>
    </row>
    <row r="400" spans="4:5" x14ac:dyDescent="0.2">
      <c r="D400">
        <v>0.52712872200000005</v>
      </c>
      <c r="E400">
        <v>3.8385659099999998</v>
      </c>
    </row>
    <row r="401" spans="4:5" x14ac:dyDescent="0.2">
      <c r="D401">
        <v>0.52778002999999996</v>
      </c>
      <c r="E401">
        <v>3.8376778200000001</v>
      </c>
    </row>
    <row r="402" spans="4:5" x14ac:dyDescent="0.2">
      <c r="D402">
        <v>0.528431337</v>
      </c>
      <c r="E402">
        <v>3.83670577</v>
      </c>
    </row>
    <row r="403" spans="4:5" x14ac:dyDescent="0.2">
      <c r="D403">
        <v>0.52908264400000005</v>
      </c>
      <c r="E403">
        <v>3.83585792</v>
      </c>
    </row>
    <row r="404" spans="4:5" x14ac:dyDescent="0.2">
      <c r="D404">
        <v>0.52973395199999995</v>
      </c>
      <c r="E404">
        <v>3.8349767899999998</v>
      </c>
    </row>
    <row r="405" spans="4:5" x14ac:dyDescent="0.2">
      <c r="D405">
        <v>0.530385259</v>
      </c>
      <c r="E405">
        <v>3.83425357</v>
      </c>
    </row>
    <row r="406" spans="4:5" x14ac:dyDescent="0.2">
      <c r="D406">
        <v>0.53103656600000004</v>
      </c>
      <c r="E406">
        <v>3.8335087900000002</v>
      </c>
    </row>
    <row r="407" spans="4:5" x14ac:dyDescent="0.2">
      <c r="D407">
        <v>0.53168787399999995</v>
      </c>
      <c r="E407">
        <v>3.8328472699999998</v>
      </c>
    </row>
    <row r="408" spans="4:5" x14ac:dyDescent="0.2">
      <c r="D408">
        <v>0.53233918099999999</v>
      </c>
      <c r="E408">
        <v>3.83204206</v>
      </c>
    </row>
    <row r="409" spans="4:5" x14ac:dyDescent="0.2">
      <c r="D409">
        <v>0.53299048900000001</v>
      </c>
      <c r="E409">
        <v>3.8311805099999998</v>
      </c>
    </row>
    <row r="410" spans="4:5" x14ac:dyDescent="0.2">
      <c r="D410">
        <v>0.53364179599999995</v>
      </c>
      <c r="E410">
        <v>3.83043691</v>
      </c>
    </row>
    <row r="411" spans="4:5" x14ac:dyDescent="0.2">
      <c r="D411">
        <v>0.53429310299999999</v>
      </c>
      <c r="E411">
        <v>3.82967141</v>
      </c>
    </row>
    <row r="412" spans="4:5" x14ac:dyDescent="0.2">
      <c r="D412">
        <v>0.53494441100000001</v>
      </c>
      <c r="E412">
        <v>3.8288825200000001</v>
      </c>
    </row>
    <row r="413" spans="4:5" x14ac:dyDescent="0.2">
      <c r="D413">
        <v>0.53559571800000005</v>
      </c>
      <c r="E413">
        <v>3.8281776999999999</v>
      </c>
    </row>
    <row r="414" spans="4:5" x14ac:dyDescent="0.2">
      <c r="D414">
        <v>0.53624702499999999</v>
      </c>
      <c r="E414">
        <v>3.8273670100000001</v>
      </c>
    </row>
    <row r="415" spans="4:5" x14ac:dyDescent="0.2">
      <c r="D415">
        <v>0.53689833300000001</v>
      </c>
      <c r="E415">
        <v>3.8265362199999999</v>
      </c>
    </row>
    <row r="416" spans="4:5" x14ac:dyDescent="0.2">
      <c r="D416">
        <v>0.53754964000000005</v>
      </c>
      <c r="E416">
        <v>3.8258681399999999</v>
      </c>
    </row>
    <row r="417" spans="4:5" x14ac:dyDescent="0.2">
      <c r="D417">
        <v>0.53820094799999996</v>
      </c>
      <c r="E417">
        <v>3.8250149000000002</v>
      </c>
    </row>
    <row r="418" spans="4:5" x14ac:dyDescent="0.2">
      <c r="D418">
        <v>0.538852255</v>
      </c>
      <c r="E418">
        <v>3.8243283099999998</v>
      </c>
    </row>
    <row r="419" spans="4:5" x14ac:dyDescent="0.2">
      <c r="D419">
        <v>0.53950356200000005</v>
      </c>
      <c r="E419">
        <v>3.8236799499999998</v>
      </c>
    </row>
    <row r="420" spans="4:5" x14ac:dyDescent="0.2">
      <c r="D420">
        <v>0.54015486999999995</v>
      </c>
      <c r="E420">
        <v>3.8230557799999998</v>
      </c>
    </row>
    <row r="421" spans="4:5" x14ac:dyDescent="0.2">
      <c r="D421">
        <v>0.540806177</v>
      </c>
      <c r="E421">
        <v>3.8222650699999998</v>
      </c>
    </row>
    <row r="422" spans="4:5" x14ac:dyDescent="0.2">
      <c r="D422">
        <v>0.54145748400000004</v>
      </c>
      <c r="E422">
        <v>3.8215091399999999</v>
      </c>
    </row>
    <row r="423" spans="4:5" x14ac:dyDescent="0.2">
      <c r="D423">
        <v>0.54210879199999995</v>
      </c>
      <c r="E423">
        <v>3.8207904799999999</v>
      </c>
    </row>
    <row r="424" spans="4:5" x14ac:dyDescent="0.2">
      <c r="D424">
        <v>0.542760099</v>
      </c>
      <c r="E424">
        <v>3.8200051300000002</v>
      </c>
    </row>
    <row r="425" spans="4:5" x14ac:dyDescent="0.2">
      <c r="D425">
        <v>0.54341140600000004</v>
      </c>
      <c r="E425">
        <v>3.81933006</v>
      </c>
    </row>
    <row r="426" spans="4:5" x14ac:dyDescent="0.2">
      <c r="D426">
        <v>0.54406271399999995</v>
      </c>
      <c r="E426">
        <v>3.8186300000000002</v>
      </c>
    </row>
    <row r="427" spans="4:5" x14ac:dyDescent="0.2">
      <c r="D427">
        <v>0.54471402099999999</v>
      </c>
      <c r="E427">
        <v>3.81802741</v>
      </c>
    </row>
    <row r="428" spans="4:5" x14ac:dyDescent="0.2">
      <c r="D428">
        <v>0.54536532900000001</v>
      </c>
      <c r="E428">
        <v>3.8173580399999998</v>
      </c>
    </row>
    <row r="429" spans="4:5" x14ac:dyDescent="0.2">
      <c r="D429">
        <v>0.54601663600000006</v>
      </c>
      <c r="E429">
        <v>3.8165287700000001</v>
      </c>
    </row>
    <row r="430" spans="4:5" x14ac:dyDescent="0.2">
      <c r="D430">
        <v>0.54666794299999999</v>
      </c>
      <c r="E430">
        <v>3.8159553399999999</v>
      </c>
    </row>
    <row r="431" spans="4:5" x14ac:dyDescent="0.2">
      <c r="D431">
        <v>0.54731925100000001</v>
      </c>
      <c r="E431">
        <v>3.8152189299999999</v>
      </c>
    </row>
    <row r="432" spans="4:5" x14ac:dyDescent="0.2">
      <c r="D432">
        <v>0.54797055800000005</v>
      </c>
      <c r="E432">
        <v>3.8144964899999998</v>
      </c>
    </row>
    <row r="433" spans="4:5" x14ac:dyDescent="0.2">
      <c r="D433">
        <v>0.54862186499999999</v>
      </c>
      <c r="E433">
        <v>3.8138524999999999</v>
      </c>
    </row>
    <row r="434" spans="4:5" x14ac:dyDescent="0.2">
      <c r="D434">
        <v>0.549273173</v>
      </c>
      <c r="E434">
        <v>3.81327047</v>
      </c>
    </row>
    <row r="435" spans="4:5" x14ac:dyDescent="0.2">
      <c r="D435">
        <v>0.54992448000000005</v>
      </c>
      <c r="E435">
        <v>3.8126357400000002</v>
      </c>
    </row>
    <row r="436" spans="4:5" x14ac:dyDescent="0.2">
      <c r="D436">
        <v>0.55057578699999998</v>
      </c>
      <c r="E436">
        <v>3.8118815499999998</v>
      </c>
    </row>
    <row r="437" spans="4:5" x14ac:dyDescent="0.2">
      <c r="D437">
        <v>0.551227095</v>
      </c>
      <c r="E437">
        <v>3.8111851300000001</v>
      </c>
    </row>
    <row r="438" spans="4:5" x14ac:dyDescent="0.2">
      <c r="D438">
        <v>0.55187840200000005</v>
      </c>
      <c r="E438">
        <v>3.81051377</v>
      </c>
    </row>
    <row r="439" spans="4:5" x14ac:dyDescent="0.2">
      <c r="D439">
        <v>0.55252970999999995</v>
      </c>
      <c r="E439">
        <v>3.8099221999999999</v>
      </c>
    </row>
    <row r="440" spans="4:5" x14ac:dyDescent="0.2">
      <c r="D440">
        <v>0.553181017</v>
      </c>
      <c r="E440">
        <v>3.80924284</v>
      </c>
    </row>
    <row r="441" spans="4:5" x14ac:dyDescent="0.2">
      <c r="D441">
        <v>0.55383232400000004</v>
      </c>
      <c r="E441">
        <v>3.8087081899999999</v>
      </c>
    </row>
    <row r="442" spans="4:5" x14ac:dyDescent="0.2">
      <c r="D442">
        <v>0.55448363199999995</v>
      </c>
      <c r="E442">
        <v>3.8080373500000002</v>
      </c>
    </row>
    <row r="443" spans="4:5" x14ac:dyDescent="0.2">
      <c r="D443">
        <v>0.55513493899999999</v>
      </c>
      <c r="E443">
        <v>3.80746173</v>
      </c>
    </row>
    <row r="444" spans="4:5" x14ac:dyDescent="0.2">
      <c r="D444">
        <v>0.55578624600000004</v>
      </c>
      <c r="E444">
        <v>3.80674475</v>
      </c>
    </row>
    <row r="445" spans="4:5" x14ac:dyDescent="0.2">
      <c r="D445">
        <v>0.55643755399999995</v>
      </c>
      <c r="E445">
        <v>3.8060491500000002</v>
      </c>
    </row>
    <row r="446" spans="4:5" x14ac:dyDescent="0.2">
      <c r="D446">
        <v>0.55708886099999999</v>
      </c>
      <c r="E446">
        <v>3.8054486000000001</v>
      </c>
    </row>
    <row r="447" spans="4:5" x14ac:dyDescent="0.2">
      <c r="D447">
        <v>0.55774016900000001</v>
      </c>
      <c r="E447">
        <v>3.8047907300000001</v>
      </c>
    </row>
    <row r="448" spans="4:5" x14ac:dyDescent="0.2">
      <c r="D448">
        <v>0.55839147600000005</v>
      </c>
      <c r="E448">
        <v>3.8041866999999998</v>
      </c>
    </row>
    <row r="449" spans="4:5" x14ac:dyDescent="0.2">
      <c r="D449">
        <v>0.55904278299999999</v>
      </c>
      <c r="E449">
        <v>3.80354613</v>
      </c>
    </row>
    <row r="450" spans="4:5" x14ac:dyDescent="0.2">
      <c r="D450">
        <v>0.559694091</v>
      </c>
      <c r="E450">
        <v>3.8030684799999999</v>
      </c>
    </row>
    <row r="451" spans="4:5" x14ac:dyDescent="0.2">
      <c r="D451">
        <v>0.56034539800000005</v>
      </c>
      <c r="E451">
        <v>3.8025162799999999</v>
      </c>
    </row>
    <row r="452" spans="4:5" x14ac:dyDescent="0.2">
      <c r="D452">
        <v>0.56099670499999998</v>
      </c>
      <c r="E452">
        <v>3.8018839</v>
      </c>
    </row>
    <row r="453" spans="4:5" x14ac:dyDescent="0.2">
      <c r="D453">
        <v>0.561648013</v>
      </c>
      <c r="E453">
        <v>3.8012711000000001</v>
      </c>
    </row>
    <row r="454" spans="4:5" x14ac:dyDescent="0.2">
      <c r="D454">
        <v>0.56229932000000005</v>
      </c>
      <c r="E454">
        <v>3.8006499900000001</v>
      </c>
    </row>
    <row r="455" spans="4:5" x14ac:dyDescent="0.2">
      <c r="D455">
        <v>0.56295062699999998</v>
      </c>
      <c r="E455">
        <v>3.8001033400000002</v>
      </c>
    </row>
    <row r="456" spans="4:5" x14ac:dyDescent="0.2">
      <c r="D456">
        <v>0.563601935</v>
      </c>
      <c r="E456">
        <v>3.79954524</v>
      </c>
    </row>
    <row r="457" spans="4:5" x14ac:dyDescent="0.2">
      <c r="D457">
        <v>0.56425324200000004</v>
      </c>
      <c r="E457">
        <v>3.7988777699999998</v>
      </c>
    </row>
    <row r="458" spans="4:5" x14ac:dyDescent="0.2">
      <c r="D458">
        <v>0.56490454999999995</v>
      </c>
      <c r="E458">
        <v>3.7984175200000001</v>
      </c>
    </row>
    <row r="459" spans="4:5" x14ac:dyDescent="0.2">
      <c r="D459">
        <v>0.565555857</v>
      </c>
      <c r="E459">
        <v>3.7978907899999998</v>
      </c>
    </row>
    <row r="460" spans="4:5" x14ac:dyDescent="0.2">
      <c r="D460">
        <v>0.56620716400000004</v>
      </c>
      <c r="E460">
        <v>3.7972759900000002</v>
      </c>
    </row>
    <row r="461" spans="4:5" x14ac:dyDescent="0.2">
      <c r="D461">
        <v>0.56685847199999995</v>
      </c>
      <c r="E461">
        <v>3.79678453</v>
      </c>
    </row>
    <row r="462" spans="4:5" x14ac:dyDescent="0.2">
      <c r="D462">
        <v>0.56750977899999999</v>
      </c>
      <c r="E462">
        <v>3.7961904400000002</v>
      </c>
    </row>
    <row r="463" spans="4:5" x14ac:dyDescent="0.2">
      <c r="D463">
        <v>0.56816108600000004</v>
      </c>
      <c r="E463">
        <v>3.7956873099999999</v>
      </c>
    </row>
    <row r="464" spans="4:5" x14ac:dyDescent="0.2">
      <c r="D464">
        <v>0.56881239400000005</v>
      </c>
      <c r="E464">
        <v>3.7947992300000002</v>
      </c>
    </row>
    <row r="465" spans="4:5" x14ac:dyDescent="0.2">
      <c r="D465">
        <v>0.56946370099999999</v>
      </c>
      <c r="E465">
        <v>3.7946017799999998</v>
      </c>
    </row>
    <row r="466" spans="4:5" x14ac:dyDescent="0.2">
      <c r="D466">
        <v>0.57011500800000003</v>
      </c>
      <c r="E466">
        <v>3.7940239500000001</v>
      </c>
    </row>
    <row r="467" spans="4:5" x14ac:dyDescent="0.2">
      <c r="D467">
        <v>0.57076631600000005</v>
      </c>
      <c r="E467">
        <v>3.7937526199999998</v>
      </c>
    </row>
    <row r="468" spans="4:5" x14ac:dyDescent="0.2">
      <c r="D468">
        <v>0.57141762299999999</v>
      </c>
      <c r="E468">
        <v>3.79301478</v>
      </c>
    </row>
    <row r="469" spans="4:5" x14ac:dyDescent="0.2">
      <c r="D469">
        <v>0.572068931</v>
      </c>
      <c r="E469">
        <v>3.7923165000000001</v>
      </c>
    </row>
    <row r="470" spans="4:5" x14ac:dyDescent="0.2">
      <c r="D470">
        <v>0.57272023800000005</v>
      </c>
      <c r="E470">
        <v>3.7918290899999998</v>
      </c>
    </row>
    <row r="471" spans="4:5" x14ac:dyDescent="0.2">
      <c r="D471">
        <v>0.57337154499999998</v>
      </c>
      <c r="E471">
        <v>3.7913433900000002</v>
      </c>
    </row>
    <row r="472" spans="4:5" x14ac:dyDescent="0.2">
      <c r="D472">
        <v>0.574022853</v>
      </c>
      <c r="E472">
        <v>3.7907483499999999</v>
      </c>
    </row>
    <row r="473" spans="4:5" x14ac:dyDescent="0.2">
      <c r="D473">
        <v>0.57467416000000004</v>
      </c>
      <c r="E473">
        <v>3.7902502500000002</v>
      </c>
    </row>
    <row r="474" spans="4:5" x14ac:dyDescent="0.2">
      <c r="D474">
        <v>0.57532546699999998</v>
      </c>
      <c r="E474">
        <v>3.7899759999999998</v>
      </c>
    </row>
    <row r="475" spans="4:5" x14ac:dyDescent="0.2">
      <c r="D475">
        <v>0.575976775</v>
      </c>
      <c r="E475">
        <v>3.7893342300000001</v>
      </c>
    </row>
    <row r="476" spans="4:5" x14ac:dyDescent="0.2">
      <c r="D476">
        <v>0.57662808200000004</v>
      </c>
      <c r="E476">
        <v>3.7888019700000002</v>
      </c>
    </row>
    <row r="477" spans="4:5" x14ac:dyDescent="0.2">
      <c r="D477">
        <v>0.57727938999999995</v>
      </c>
      <c r="E477">
        <v>3.7883735199999999</v>
      </c>
    </row>
    <row r="478" spans="4:5" x14ac:dyDescent="0.2">
      <c r="D478">
        <v>0.57793069699999999</v>
      </c>
      <c r="E478">
        <v>3.7878753600000001</v>
      </c>
    </row>
    <row r="479" spans="4:5" x14ac:dyDescent="0.2">
      <c r="D479">
        <v>0.57858200400000004</v>
      </c>
      <c r="E479">
        <v>3.7873170200000001</v>
      </c>
    </row>
    <row r="480" spans="4:5" x14ac:dyDescent="0.2">
      <c r="D480">
        <v>0.57923331199999994</v>
      </c>
      <c r="E480">
        <v>3.7868806799999999</v>
      </c>
    </row>
    <row r="481" spans="4:5" x14ac:dyDescent="0.2">
      <c r="D481">
        <v>0.57988461899999999</v>
      </c>
      <c r="E481">
        <v>3.7864586600000001</v>
      </c>
    </row>
    <row r="482" spans="4:5" x14ac:dyDescent="0.2">
      <c r="D482">
        <v>0.58053592600000004</v>
      </c>
      <c r="E482">
        <v>3.7858142899999998</v>
      </c>
    </row>
    <row r="483" spans="4:5" x14ac:dyDescent="0.2">
      <c r="D483">
        <v>0.58118723400000005</v>
      </c>
      <c r="E483">
        <v>3.7853238500000002</v>
      </c>
    </row>
    <row r="484" spans="4:5" x14ac:dyDescent="0.2">
      <c r="D484">
        <v>0.58183854099999999</v>
      </c>
      <c r="E484">
        <v>3.7849015000000001</v>
      </c>
    </row>
    <row r="485" spans="4:5" x14ac:dyDescent="0.2">
      <c r="D485">
        <v>0.58248984800000003</v>
      </c>
      <c r="E485">
        <v>3.7844618699999999</v>
      </c>
    </row>
    <row r="486" spans="4:5" x14ac:dyDescent="0.2">
      <c r="D486">
        <v>0.58314115600000005</v>
      </c>
      <c r="E486">
        <v>3.7839334</v>
      </c>
    </row>
    <row r="487" spans="4:5" x14ac:dyDescent="0.2">
      <c r="D487">
        <v>0.58379246299999998</v>
      </c>
      <c r="E487">
        <v>3.7835427699999999</v>
      </c>
    </row>
    <row r="488" spans="4:5" x14ac:dyDescent="0.2">
      <c r="D488">
        <v>0.584443771</v>
      </c>
      <c r="E488">
        <v>3.7830003200000002</v>
      </c>
    </row>
    <row r="489" spans="4:5" x14ac:dyDescent="0.2">
      <c r="D489">
        <v>0.58509507800000005</v>
      </c>
      <c r="E489">
        <v>3.7825164400000002</v>
      </c>
    </row>
    <row r="490" spans="4:5" x14ac:dyDescent="0.2">
      <c r="D490">
        <v>0.58574638499999998</v>
      </c>
      <c r="E490">
        <v>3.7821660399999999</v>
      </c>
    </row>
    <row r="491" spans="4:5" x14ac:dyDescent="0.2">
      <c r="D491">
        <v>0.586397693</v>
      </c>
      <c r="E491">
        <v>3.7816450499999998</v>
      </c>
    </row>
    <row r="492" spans="4:5" x14ac:dyDescent="0.2">
      <c r="D492">
        <v>0.58704900000000004</v>
      </c>
      <c r="E492">
        <v>3.7814241000000002</v>
      </c>
    </row>
    <row r="493" spans="4:5" x14ac:dyDescent="0.2">
      <c r="D493">
        <v>0.58770030699999998</v>
      </c>
      <c r="E493">
        <v>3.7807832499999998</v>
      </c>
    </row>
    <row r="494" spans="4:5" x14ac:dyDescent="0.2">
      <c r="D494">
        <v>0.58835161499999999</v>
      </c>
      <c r="E494">
        <v>3.7803197100000001</v>
      </c>
    </row>
    <row r="495" spans="4:5" x14ac:dyDescent="0.2">
      <c r="D495">
        <v>0.58900292200000004</v>
      </c>
      <c r="E495">
        <v>3.7799948300000001</v>
      </c>
    </row>
    <row r="496" spans="4:5" x14ac:dyDescent="0.2">
      <c r="D496">
        <v>0.58965422999999995</v>
      </c>
      <c r="E496">
        <v>3.7795091200000002</v>
      </c>
    </row>
    <row r="497" spans="4:5" x14ac:dyDescent="0.2">
      <c r="D497">
        <v>0.59030553699999999</v>
      </c>
      <c r="E497">
        <v>3.7790080499999998</v>
      </c>
    </row>
    <row r="498" spans="4:5" x14ac:dyDescent="0.2">
      <c r="D498">
        <v>0.59095684400000004</v>
      </c>
      <c r="E498">
        <v>3.7785638499999998</v>
      </c>
    </row>
    <row r="499" spans="4:5" x14ac:dyDescent="0.2">
      <c r="D499">
        <v>0.59160815200000005</v>
      </c>
      <c r="E499">
        <v>3.7781558</v>
      </c>
    </row>
    <row r="500" spans="4:5" x14ac:dyDescent="0.2">
      <c r="D500">
        <v>0.59225945899999999</v>
      </c>
      <c r="E500">
        <v>3.7777159999999999</v>
      </c>
    </row>
    <row r="501" spans="4:5" x14ac:dyDescent="0.2">
      <c r="D501">
        <v>0.59291076600000003</v>
      </c>
      <c r="E501">
        <v>3.77717598</v>
      </c>
    </row>
    <row r="502" spans="4:5" x14ac:dyDescent="0.2">
      <c r="D502">
        <v>0.59356207400000005</v>
      </c>
      <c r="E502">
        <v>3.7769389100000001</v>
      </c>
    </row>
    <row r="503" spans="4:5" x14ac:dyDescent="0.2">
      <c r="D503">
        <v>0.59421338099999998</v>
      </c>
      <c r="E503">
        <v>3.77649495</v>
      </c>
    </row>
    <row r="504" spans="4:5" x14ac:dyDescent="0.2">
      <c r="D504">
        <v>0.59486468800000003</v>
      </c>
      <c r="E504">
        <v>3.77595904</v>
      </c>
    </row>
    <row r="505" spans="4:5" x14ac:dyDescent="0.2">
      <c r="D505">
        <v>0.59551599600000005</v>
      </c>
      <c r="E505">
        <v>3.7755145200000002</v>
      </c>
    </row>
    <row r="506" spans="4:5" x14ac:dyDescent="0.2">
      <c r="D506">
        <v>0.59616730299999998</v>
      </c>
      <c r="E506">
        <v>3.7751822800000001</v>
      </c>
    </row>
    <row r="507" spans="4:5" x14ac:dyDescent="0.2">
      <c r="D507">
        <v>0.596818611</v>
      </c>
      <c r="E507">
        <v>3.7748045100000001</v>
      </c>
    </row>
    <row r="508" spans="4:5" x14ac:dyDescent="0.2">
      <c r="D508">
        <v>0.59746991800000004</v>
      </c>
      <c r="E508">
        <v>3.77442455</v>
      </c>
    </row>
    <row r="509" spans="4:5" x14ac:dyDescent="0.2">
      <c r="D509">
        <v>0.59812122499999998</v>
      </c>
      <c r="E509">
        <v>3.77400154</v>
      </c>
    </row>
    <row r="510" spans="4:5" x14ac:dyDescent="0.2">
      <c r="D510">
        <v>0.598772533</v>
      </c>
      <c r="E510">
        <v>3.7735625499999998</v>
      </c>
    </row>
    <row r="511" spans="4:5" x14ac:dyDescent="0.2">
      <c r="D511">
        <v>0.59942384000000004</v>
      </c>
      <c r="E511">
        <v>3.7732705100000001</v>
      </c>
    </row>
    <row r="512" spans="4:5" x14ac:dyDescent="0.2">
      <c r="D512">
        <v>0.60007514699999998</v>
      </c>
      <c r="E512">
        <v>3.7727195099999999</v>
      </c>
    </row>
    <row r="513" spans="4:5" x14ac:dyDescent="0.2">
      <c r="D513">
        <v>0.60072645499999999</v>
      </c>
      <c r="E513">
        <v>3.7723653800000001</v>
      </c>
    </row>
    <row r="514" spans="4:5" x14ac:dyDescent="0.2">
      <c r="D514">
        <v>0.60137776200000004</v>
      </c>
      <c r="E514">
        <v>3.77201019</v>
      </c>
    </row>
    <row r="515" spans="4:5" x14ac:dyDescent="0.2">
      <c r="D515">
        <v>0.60202906899999997</v>
      </c>
      <c r="E515">
        <v>3.7716025399999999</v>
      </c>
    </row>
    <row r="516" spans="4:5" x14ac:dyDescent="0.2">
      <c r="D516">
        <v>0.60268037699999999</v>
      </c>
      <c r="E516">
        <v>3.7711196</v>
      </c>
    </row>
    <row r="517" spans="4:5" x14ac:dyDescent="0.2">
      <c r="D517">
        <v>0.60333168400000003</v>
      </c>
      <c r="E517">
        <v>3.7707400500000001</v>
      </c>
    </row>
    <row r="518" spans="4:5" x14ac:dyDescent="0.2">
      <c r="D518">
        <v>0.60398299200000005</v>
      </c>
      <c r="E518">
        <v>3.77036448</v>
      </c>
    </row>
    <row r="519" spans="4:5" x14ac:dyDescent="0.2">
      <c r="D519">
        <v>0.60463429899999999</v>
      </c>
      <c r="E519">
        <v>3.77002996</v>
      </c>
    </row>
    <row r="520" spans="4:5" x14ac:dyDescent="0.2">
      <c r="D520">
        <v>0.60528560600000003</v>
      </c>
      <c r="E520">
        <v>3.7696106500000002</v>
      </c>
    </row>
    <row r="521" spans="4:5" x14ac:dyDescent="0.2">
      <c r="D521">
        <v>0.60593691400000005</v>
      </c>
      <c r="E521">
        <v>3.7693146899999999</v>
      </c>
    </row>
    <row r="522" spans="4:5" x14ac:dyDescent="0.2">
      <c r="D522">
        <v>0.60658822099999998</v>
      </c>
      <c r="E522">
        <v>3.76887522</v>
      </c>
    </row>
    <row r="523" spans="4:5" x14ac:dyDescent="0.2">
      <c r="D523">
        <v>0.60723952800000003</v>
      </c>
      <c r="E523">
        <v>3.7684773200000001</v>
      </c>
    </row>
    <row r="524" spans="4:5" x14ac:dyDescent="0.2">
      <c r="D524">
        <v>0.60789083600000005</v>
      </c>
      <c r="E524">
        <v>3.7681593200000001</v>
      </c>
    </row>
    <row r="525" spans="4:5" x14ac:dyDescent="0.2">
      <c r="D525">
        <v>0.60854214299999998</v>
      </c>
      <c r="E525">
        <v>3.7677021900000001</v>
      </c>
    </row>
    <row r="526" spans="4:5" x14ac:dyDescent="0.2">
      <c r="D526">
        <v>0.609193451</v>
      </c>
      <c r="E526">
        <v>3.76736681</v>
      </c>
    </row>
    <row r="527" spans="4:5" x14ac:dyDescent="0.2">
      <c r="D527">
        <v>0.60984475800000004</v>
      </c>
      <c r="E527">
        <v>3.7670322199999999</v>
      </c>
    </row>
    <row r="528" spans="4:5" x14ac:dyDescent="0.2">
      <c r="D528">
        <v>0.61049606499999998</v>
      </c>
      <c r="E528">
        <v>3.7666507400000002</v>
      </c>
    </row>
    <row r="529" spans="4:5" x14ac:dyDescent="0.2">
      <c r="D529">
        <v>0.61114737299999999</v>
      </c>
      <c r="E529">
        <v>3.7663552899999999</v>
      </c>
    </row>
    <row r="530" spans="4:5" x14ac:dyDescent="0.2">
      <c r="D530">
        <v>0.61179868000000004</v>
      </c>
      <c r="E530">
        <v>3.7657174200000001</v>
      </c>
    </row>
    <row r="531" spans="4:5" x14ac:dyDescent="0.2">
      <c r="D531">
        <v>0.61244998699999997</v>
      </c>
      <c r="E531">
        <v>3.7654077300000002</v>
      </c>
    </row>
    <row r="532" spans="4:5" x14ac:dyDescent="0.2">
      <c r="D532">
        <v>0.61310129499999999</v>
      </c>
      <c r="E532">
        <v>3.7650411400000001</v>
      </c>
    </row>
    <row r="533" spans="4:5" x14ac:dyDescent="0.2">
      <c r="D533">
        <v>0.61375260200000004</v>
      </c>
      <c r="E533">
        <v>3.7646765100000001</v>
      </c>
    </row>
    <row r="534" spans="4:5" x14ac:dyDescent="0.2">
      <c r="D534">
        <v>0.61440390899999997</v>
      </c>
      <c r="E534">
        <v>3.7643327900000001</v>
      </c>
    </row>
    <row r="535" spans="4:5" x14ac:dyDescent="0.2">
      <c r="D535">
        <v>0.61505521699999999</v>
      </c>
      <c r="E535">
        <v>3.7640661500000001</v>
      </c>
    </row>
    <row r="536" spans="4:5" x14ac:dyDescent="0.2">
      <c r="D536">
        <v>0.61570652400000003</v>
      </c>
      <c r="E536">
        <v>3.7636460700000001</v>
      </c>
    </row>
    <row r="537" spans="4:5" x14ac:dyDescent="0.2">
      <c r="D537">
        <v>0.61635783200000005</v>
      </c>
      <c r="E537">
        <v>3.7635160600000002</v>
      </c>
    </row>
    <row r="538" spans="4:5" x14ac:dyDescent="0.2">
      <c r="D538">
        <v>0.61700913899999998</v>
      </c>
      <c r="E538">
        <v>3.7629187100000001</v>
      </c>
    </row>
    <row r="539" spans="4:5" x14ac:dyDescent="0.2">
      <c r="D539">
        <v>0.61766044600000003</v>
      </c>
      <c r="E539">
        <v>3.7625749100000001</v>
      </c>
    </row>
    <row r="540" spans="4:5" x14ac:dyDescent="0.2">
      <c r="D540">
        <v>0.61831175400000005</v>
      </c>
      <c r="E540">
        <v>3.7623965300000002</v>
      </c>
    </row>
    <row r="541" spans="4:5" x14ac:dyDescent="0.2">
      <c r="D541">
        <v>0.61896306099999998</v>
      </c>
      <c r="E541">
        <v>3.7618242799999999</v>
      </c>
    </row>
    <row r="542" spans="4:5" x14ac:dyDescent="0.2">
      <c r="D542">
        <v>0.61961436800000003</v>
      </c>
      <c r="E542">
        <v>3.7615253900000001</v>
      </c>
    </row>
    <row r="543" spans="4:5" x14ac:dyDescent="0.2">
      <c r="D543">
        <v>0.62026567600000004</v>
      </c>
      <c r="E543">
        <v>3.76109144</v>
      </c>
    </row>
    <row r="544" spans="4:5" x14ac:dyDescent="0.2">
      <c r="D544">
        <v>0.62091698299999998</v>
      </c>
      <c r="E544">
        <v>3.7607314999999999</v>
      </c>
    </row>
    <row r="545" spans="4:5" x14ac:dyDescent="0.2">
      <c r="D545">
        <v>0.62156829000000002</v>
      </c>
      <c r="E545">
        <v>3.7603588499999998</v>
      </c>
    </row>
    <row r="546" spans="4:5" x14ac:dyDescent="0.2">
      <c r="D546">
        <v>0.62221959800000004</v>
      </c>
      <c r="E546">
        <v>3.76007085</v>
      </c>
    </row>
    <row r="547" spans="4:5" x14ac:dyDescent="0.2">
      <c r="D547">
        <v>0.62287090499999997</v>
      </c>
      <c r="E547">
        <v>3.7599282399999998</v>
      </c>
    </row>
    <row r="548" spans="4:5" x14ac:dyDescent="0.2">
      <c r="D548">
        <v>0.62352221299999999</v>
      </c>
      <c r="E548">
        <v>3.7594552999999999</v>
      </c>
    </row>
    <row r="549" spans="4:5" x14ac:dyDescent="0.2">
      <c r="D549">
        <v>0.62417352000000004</v>
      </c>
      <c r="E549">
        <v>3.7590446200000001</v>
      </c>
    </row>
    <row r="550" spans="4:5" x14ac:dyDescent="0.2">
      <c r="D550">
        <v>0.62482482699999997</v>
      </c>
      <c r="E550">
        <v>3.7587139399999998</v>
      </c>
    </row>
    <row r="551" spans="4:5" x14ac:dyDescent="0.2">
      <c r="D551">
        <v>0.62547613499999999</v>
      </c>
      <c r="E551">
        <v>3.7583509099999999</v>
      </c>
    </row>
    <row r="552" spans="4:5" x14ac:dyDescent="0.2">
      <c r="D552">
        <v>0.62612744200000003</v>
      </c>
      <c r="E552">
        <v>3.7579619000000002</v>
      </c>
    </row>
    <row r="553" spans="4:5" x14ac:dyDescent="0.2">
      <c r="D553">
        <v>0.62677874899999997</v>
      </c>
      <c r="E553">
        <v>3.7576462400000001</v>
      </c>
    </row>
    <row r="554" spans="4:5" x14ac:dyDescent="0.2">
      <c r="D554">
        <v>0.62743005699999999</v>
      </c>
      <c r="E554">
        <v>3.75726709</v>
      </c>
    </row>
    <row r="555" spans="4:5" x14ac:dyDescent="0.2">
      <c r="D555">
        <v>0.62808136400000003</v>
      </c>
      <c r="E555">
        <v>3.7570175300000002</v>
      </c>
    </row>
    <row r="556" spans="4:5" x14ac:dyDescent="0.2">
      <c r="D556">
        <v>0.62873267200000005</v>
      </c>
      <c r="E556">
        <v>3.7567576100000002</v>
      </c>
    </row>
    <row r="557" spans="4:5" x14ac:dyDescent="0.2">
      <c r="D557">
        <v>0.62938397899999998</v>
      </c>
      <c r="E557">
        <v>3.7563372500000001</v>
      </c>
    </row>
    <row r="558" spans="4:5" x14ac:dyDescent="0.2">
      <c r="D558">
        <v>0.63003528600000003</v>
      </c>
      <c r="E558">
        <v>3.7559638400000002</v>
      </c>
    </row>
    <row r="559" spans="4:5" x14ac:dyDescent="0.2">
      <c r="D559">
        <v>0.63068659400000004</v>
      </c>
      <c r="E559">
        <v>3.7555922399999999</v>
      </c>
    </row>
    <row r="560" spans="4:5" x14ac:dyDescent="0.2">
      <c r="D560">
        <v>0.63133790099999998</v>
      </c>
      <c r="E560">
        <v>3.7550134000000002</v>
      </c>
    </row>
    <row r="561" spans="4:5" x14ac:dyDescent="0.2">
      <c r="D561">
        <v>0.63198920800000002</v>
      </c>
      <c r="E561">
        <v>3.75487942</v>
      </c>
    </row>
    <row r="562" spans="4:5" x14ac:dyDescent="0.2">
      <c r="D562">
        <v>0.63264051600000004</v>
      </c>
      <c r="E562">
        <v>3.7545968799999998</v>
      </c>
    </row>
    <row r="563" spans="4:5" x14ac:dyDescent="0.2">
      <c r="D563">
        <v>0.63329182299999998</v>
      </c>
      <c r="E563">
        <v>3.75427205</v>
      </c>
    </row>
    <row r="564" spans="4:5" x14ac:dyDescent="0.2">
      <c r="D564">
        <v>0.63394313000000002</v>
      </c>
      <c r="E564">
        <v>3.75392416</v>
      </c>
    </row>
    <row r="565" spans="4:5" x14ac:dyDescent="0.2">
      <c r="D565">
        <v>0.63459443800000004</v>
      </c>
      <c r="E565">
        <v>3.7535606600000002</v>
      </c>
    </row>
    <row r="566" spans="4:5" x14ac:dyDescent="0.2">
      <c r="D566">
        <v>0.63524574499999997</v>
      </c>
      <c r="E566">
        <v>3.7531888499999999</v>
      </c>
    </row>
    <row r="567" spans="4:5" x14ac:dyDescent="0.2">
      <c r="D567">
        <v>0.63589705299999999</v>
      </c>
      <c r="E567">
        <v>3.7527657300000001</v>
      </c>
    </row>
    <row r="568" spans="4:5" x14ac:dyDescent="0.2">
      <c r="D568">
        <v>0.63654836000000004</v>
      </c>
      <c r="E568">
        <v>3.7524849300000001</v>
      </c>
    </row>
    <row r="569" spans="4:5" x14ac:dyDescent="0.2">
      <c r="D569">
        <v>0.63719966699999997</v>
      </c>
      <c r="E569">
        <v>3.7521841199999999</v>
      </c>
    </row>
    <row r="570" spans="4:5" x14ac:dyDescent="0.2">
      <c r="D570">
        <v>0.63785097499999999</v>
      </c>
      <c r="E570">
        <v>3.7518247800000002</v>
      </c>
    </row>
    <row r="571" spans="4:5" x14ac:dyDescent="0.2">
      <c r="D571">
        <v>0.63850228200000003</v>
      </c>
      <c r="E571">
        <v>3.7515282700000001</v>
      </c>
    </row>
    <row r="572" spans="4:5" x14ac:dyDescent="0.2">
      <c r="D572">
        <v>0.63915358899999997</v>
      </c>
      <c r="E572">
        <v>3.7512006100000002</v>
      </c>
    </row>
    <row r="573" spans="4:5" x14ac:dyDescent="0.2">
      <c r="D573">
        <v>0.63980489699999998</v>
      </c>
      <c r="E573">
        <v>3.7508717200000001</v>
      </c>
    </row>
    <row r="574" spans="4:5" x14ac:dyDescent="0.2">
      <c r="D574">
        <v>0.64045620400000003</v>
      </c>
      <c r="E574">
        <v>3.7504559400000002</v>
      </c>
    </row>
    <row r="575" spans="4:5" x14ac:dyDescent="0.2">
      <c r="D575">
        <v>0.64110751099999996</v>
      </c>
      <c r="E575">
        <v>3.75010843</v>
      </c>
    </row>
    <row r="576" spans="4:5" x14ac:dyDescent="0.2">
      <c r="D576">
        <v>0.64175881899999998</v>
      </c>
      <c r="E576">
        <v>3.7498638999999998</v>
      </c>
    </row>
    <row r="577" spans="4:5" x14ac:dyDescent="0.2">
      <c r="D577">
        <v>0.64241012600000003</v>
      </c>
      <c r="E577">
        <v>3.7497993900000002</v>
      </c>
    </row>
    <row r="578" spans="4:5" x14ac:dyDescent="0.2">
      <c r="D578">
        <v>0.64306143400000004</v>
      </c>
      <c r="E578">
        <v>3.7494204</v>
      </c>
    </row>
    <row r="579" spans="4:5" x14ac:dyDescent="0.2">
      <c r="D579">
        <v>0.64371274099999998</v>
      </c>
      <c r="E579">
        <v>3.7489866900000002</v>
      </c>
    </row>
    <row r="580" spans="4:5" x14ac:dyDescent="0.2">
      <c r="D580">
        <v>0.64436404800000002</v>
      </c>
      <c r="E580">
        <v>3.74851665</v>
      </c>
    </row>
    <row r="581" spans="4:5" x14ac:dyDescent="0.2">
      <c r="D581">
        <v>0.64501535600000004</v>
      </c>
      <c r="E581">
        <v>3.7483355600000001</v>
      </c>
    </row>
    <row r="582" spans="4:5" x14ac:dyDescent="0.2">
      <c r="D582">
        <v>0.64566666299999997</v>
      </c>
      <c r="E582">
        <v>3.7480433899999999</v>
      </c>
    </row>
    <row r="583" spans="4:5" x14ac:dyDescent="0.2">
      <c r="D583">
        <v>0.64631797000000002</v>
      </c>
      <c r="E583">
        <v>3.7476813600000001</v>
      </c>
    </row>
    <row r="584" spans="4:5" x14ac:dyDescent="0.2">
      <c r="D584">
        <v>0.64696927800000004</v>
      </c>
      <c r="E584">
        <v>3.7473848099999998</v>
      </c>
    </row>
    <row r="585" spans="4:5" x14ac:dyDescent="0.2">
      <c r="D585">
        <v>0.64762058499999997</v>
      </c>
      <c r="E585">
        <v>3.74706589</v>
      </c>
    </row>
    <row r="586" spans="4:5" x14ac:dyDescent="0.2">
      <c r="D586">
        <v>0.64827189299999999</v>
      </c>
      <c r="E586">
        <v>3.7466936999999998</v>
      </c>
    </row>
    <row r="587" spans="4:5" x14ac:dyDescent="0.2">
      <c r="D587">
        <v>0.64892320000000003</v>
      </c>
      <c r="E587">
        <v>3.7463107899999999</v>
      </c>
    </row>
    <row r="588" spans="4:5" x14ac:dyDescent="0.2">
      <c r="D588">
        <v>0.64957450699999997</v>
      </c>
      <c r="E588">
        <v>3.7459267999999999</v>
      </c>
    </row>
    <row r="589" spans="4:5" x14ac:dyDescent="0.2">
      <c r="D589">
        <v>0.65022581499999998</v>
      </c>
      <c r="E589">
        <v>3.7455595100000001</v>
      </c>
    </row>
    <row r="590" spans="4:5" x14ac:dyDescent="0.2">
      <c r="D590">
        <v>0.65087712200000003</v>
      </c>
      <c r="E590">
        <v>3.74547644</v>
      </c>
    </row>
    <row r="591" spans="4:5" x14ac:dyDescent="0.2">
      <c r="D591">
        <v>0.65152842899999996</v>
      </c>
      <c r="E591">
        <v>3.7450152999999999</v>
      </c>
    </row>
    <row r="592" spans="4:5" x14ac:dyDescent="0.2">
      <c r="D592">
        <v>0.65217973699999998</v>
      </c>
      <c r="E592">
        <v>3.7445354800000001</v>
      </c>
    </row>
    <row r="593" spans="4:5" x14ac:dyDescent="0.2">
      <c r="D593">
        <v>0.65283104400000003</v>
      </c>
      <c r="E593">
        <v>3.7445025799999998</v>
      </c>
    </row>
    <row r="594" spans="4:5" x14ac:dyDescent="0.2">
      <c r="D594">
        <v>0.65348235099999996</v>
      </c>
      <c r="E594">
        <v>3.74391623</v>
      </c>
    </row>
    <row r="595" spans="4:5" x14ac:dyDescent="0.2">
      <c r="D595">
        <v>0.65413365899999998</v>
      </c>
      <c r="E595">
        <v>3.7437334099999999</v>
      </c>
    </row>
    <row r="596" spans="4:5" x14ac:dyDescent="0.2">
      <c r="D596">
        <v>0.65478496600000002</v>
      </c>
      <c r="E596">
        <v>3.7434134600000002</v>
      </c>
    </row>
    <row r="597" spans="4:5" x14ac:dyDescent="0.2">
      <c r="D597">
        <v>0.65543627400000004</v>
      </c>
      <c r="E597">
        <v>3.74309577</v>
      </c>
    </row>
    <row r="598" spans="4:5" x14ac:dyDescent="0.2">
      <c r="D598">
        <v>0.65608758099999998</v>
      </c>
      <c r="E598">
        <v>3.7426874200000002</v>
      </c>
    </row>
    <row r="599" spans="4:5" x14ac:dyDescent="0.2">
      <c r="D599">
        <v>0.65673888800000002</v>
      </c>
      <c r="E599">
        <v>3.7424886499999999</v>
      </c>
    </row>
    <row r="600" spans="4:5" x14ac:dyDescent="0.2">
      <c r="D600">
        <v>0.65739019600000004</v>
      </c>
      <c r="E600">
        <v>3.7421574999999998</v>
      </c>
    </row>
    <row r="601" spans="4:5" x14ac:dyDescent="0.2">
      <c r="D601">
        <v>0.65804150299999997</v>
      </c>
      <c r="E601">
        <v>3.7418597400000002</v>
      </c>
    </row>
    <row r="602" spans="4:5" x14ac:dyDescent="0.2">
      <c r="D602">
        <v>0.65869281000000002</v>
      </c>
      <c r="E602">
        <v>3.7415442099999998</v>
      </c>
    </row>
    <row r="603" spans="4:5" x14ac:dyDescent="0.2">
      <c r="D603">
        <v>0.65934411800000003</v>
      </c>
      <c r="E603">
        <v>3.7413026299999999</v>
      </c>
    </row>
    <row r="604" spans="4:5" x14ac:dyDescent="0.2">
      <c r="D604">
        <v>0.65999542499999997</v>
      </c>
      <c r="E604">
        <v>3.7408448000000001</v>
      </c>
    </row>
    <row r="605" spans="4:5" x14ac:dyDescent="0.2">
      <c r="D605">
        <v>0.66064673200000001</v>
      </c>
      <c r="E605">
        <v>3.74049933</v>
      </c>
    </row>
    <row r="606" spans="4:5" x14ac:dyDescent="0.2">
      <c r="D606">
        <v>0.66129804000000003</v>
      </c>
      <c r="E606">
        <v>3.73999112</v>
      </c>
    </row>
    <row r="607" spans="4:5" x14ac:dyDescent="0.2">
      <c r="D607">
        <v>0.66194934699999997</v>
      </c>
      <c r="E607">
        <v>3.7399077900000002</v>
      </c>
    </row>
    <row r="608" spans="4:5" x14ac:dyDescent="0.2">
      <c r="D608">
        <v>0.66260065499999998</v>
      </c>
      <c r="E608">
        <v>3.7396506700000001</v>
      </c>
    </row>
    <row r="609" spans="4:5" x14ac:dyDescent="0.2">
      <c r="D609">
        <v>0.66325196200000003</v>
      </c>
      <c r="E609">
        <v>3.73932639</v>
      </c>
    </row>
    <row r="610" spans="4:5" x14ac:dyDescent="0.2">
      <c r="D610">
        <v>0.66390326899999996</v>
      </c>
      <c r="E610">
        <v>3.73896118</v>
      </c>
    </row>
    <row r="611" spans="4:5" x14ac:dyDescent="0.2">
      <c r="D611">
        <v>0.66455457699999998</v>
      </c>
      <c r="E611">
        <v>3.73864609</v>
      </c>
    </row>
    <row r="612" spans="4:5" x14ac:dyDescent="0.2">
      <c r="D612">
        <v>0.66520588400000003</v>
      </c>
      <c r="E612">
        <v>3.7385221500000001</v>
      </c>
    </row>
    <row r="613" spans="4:5" x14ac:dyDescent="0.2">
      <c r="D613">
        <v>0.66585719099999996</v>
      </c>
      <c r="E613">
        <v>3.73805101</v>
      </c>
    </row>
    <row r="614" spans="4:5" x14ac:dyDescent="0.2">
      <c r="D614">
        <v>0.66650849899999998</v>
      </c>
      <c r="E614">
        <v>3.7376824100000001</v>
      </c>
    </row>
    <row r="615" spans="4:5" x14ac:dyDescent="0.2">
      <c r="D615">
        <v>0.66715980600000002</v>
      </c>
      <c r="E615">
        <v>3.73741148</v>
      </c>
    </row>
    <row r="616" spans="4:5" x14ac:dyDescent="0.2">
      <c r="D616">
        <v>0.66781111400000004</v>
      </c>
      <c r="E616">
        <v>3.7370067100000002</v>
      </c>
    </row>
    <row r="617" spans="4:5" x14ac:dyDescent="0.2">
      <c r="D617">
        <v>0.66846242099999997</v>
      </c>
      <c r="E617">
        <v>3.7367773899999999</v>
      </c>
    </row>
    <row r="618" spans="4:5" x14ac:dyDescent="0.2">
      <c r="D618">
        <v>0.66911372800000002</v>
      </c>
      <c r="E618">
        <v>3.7364174800000001</v>
      </c>
    </row>
    <row r="619" spans="4:5" x14ac:dyDescent="0.2">
      <c r="D619">
        <v>0.66976503600000004</v>
      </c>
      <c r="E619">
        <v>3.7360922400000001</v>
      </c>
    </row>
    <row r="620" spans="4:5" x14ac:dyDescent="0.2">
      <c r="D620">
        <v>0.67041634299999997</v>
      </c>
      <c r="E620">
        <v>3.7356433500000001</v>
      </c>
    </row>
    <row r="621" spans="4:5" x14ac:dyDescent="0.2">
      <c r="D621">
        <v>0.67106765000000002</v>
      </c>
      <c r="E621">
        <v>3.7353500899999998</v>
      </c>
    </row>
    <row r="622" spans="4:5" x14ac:dyDescent="0.2">
      <c r="D622">
        <v>0.67171895800000003</v>
      </c>
      <c r="E622">
        <v>3.73504265</v>
      </c>
    </row>
    <row r="623" spans="4:5" x14ac:dyDescent="0.2">
      <c r="D623">
        <v>0.67237026499999997</v>
      </c>
      <c r="E623">
        <v>3.7346934900000002</v>
      </c>
    </row>
    <row r="624" spans="4:5" x14ac:dyDescent="0.2">
      <c r="D624">
        <v>0.67302157200000001</v>
      </c>
      <c r="E624">
        <v>3.7344670199999999</v>
      </c>
    </row>
    <row r="625" spans="4:5" x14ac:dyDescent="0.2">
      <c r="D625">
        <v>0.67367288000000003</v>
      </c>
      <c r="E625">
        <v>3.7341275</v>
      </c>
    </row>
    <row r="626" spans="4:5" x14ac:dyDescent="0.2">
      <c r="D626">
        <v>0.67432418699999996</v>
      </c>
      <c r="E626">
        <v>3.7338248799999998</v>
      </c>
    </row>
    <row r="627" spans="4:5" x14ac:dyDescent="0.2">
      <c r="D627">
        <v>0.67497549499999998</v>
      </c>
      <c r="E627">
        <v>3.7335519499999998</v>
      </c>
    </row>
    <row r="628" spans="4:5" x14ac:dyDescent="0.2">
      <c r="D628">
        <v>0.67562680200000003</v>
      </c>
      <c r="E628">
        <v>3.7332188199999998</v>
      </c>
    </row>
    <row r="629" spans="4:5" x14ac:dyDescent="0.2">
      <c r="D629">
        <v>0.67627810899999996</v>
      </c>
      <c r="E629">
        <v>3.7328405299999998</v>
      </c>
    </row>
    <row r="630" spans="4:5" x14ac:dyDescent="0.2">
      <c r="D630">
        <v>0.67692941699999998</v>
      </c>
      <c r="E630">
        <v>3.7324762900000001</v>
      </c>
    </row>
    <row r="631" spans="4:5" x14ac:dyDescent="0.2">
      <c r="D631">
        <v>0.67758072400000002</v>
      </c>
      <c r="E631">
        <v>3.73196102</v>
      </c>
    </row>
    <row r="632" spans="4:5" x14ac:dyDescent="0.2">
      <c r="D632">
        <v>0.67823203099999996</v>
      </c>
      <c r="E632">
        <v>3.7319456600000001</v>
      </c>
    </row>
    <row r="633" spans="4:5" x14ac:dyDescent="0.2">
      <c r="D633">
        <v>0.67888333899999997</v>
      </c>
      <c r="E633">
        <v>3.7318404200000002</v>
      </c>
    </row>
    <row r="634" spans="4:5" x14ac:dyDescent="0.2">
      <c r="D634">
        <v>0.67953464600000002</v>
      </c>
      <c r="E634">
        <v>3.73133078</v>
      </c>
    </row>
    <row r="635" spans="4:5" x14ac:dyDescent="0.2">
      <c r="D635">
        <v>0.68018595299999995</v>
      </c>
      <c r="E635">
        <v>3.7309420900000001</v>
      </c>
    </row>
    <row r="636" spans="4:5" x14ac:dyDescent="0.2">
      <c r="D636">
        <v>0.68083726099999997</v>
      </c>
      <c r="E636">
        <v>3.73061204</v>
      </c>
    </row>
    <row r="637" spans="4:5" x14ac:dyDescent="0.2">
      <c r="D637">
        <v>0.68148856800000002</v>
      </c>
      <c r="E637">
        <v>3.7302643299999998</v>
      </c>
    </row>
    <row r="638" spans="4:5" x14ac:dyDescent="0.2">
      <c r="D638">
        <v>0.68213987600000003</v>
      </c>
      <c r="E638">
        <v>3.7299677099999999</v>
      </c>
    </row>
    <row r="639" spans="4:5" x14ac:dyDescent="0.2">
      <c r="D639">
        <v>0.68279118299999997</v>
      </c>
      <c r="E639">
        <v>3.7295389499999998</v>
      </c>
    </row>
    <row r="640" spans="4:5" x14ac:dyDescent="0.2">
      <c r="D640">
        <v>0.68344249000000001</v>
      </c>
      <c r="E640">
        <v>3.7293596899999999</v>
      </c>
    </row>
    <row r="641" spans="4:5" x14ac:dyDescent="0.2">
      <c r="D641">
        <v>0.68409379800000003</v>
      </c>
      <c r="E641">
        <v>3.72896918</v>
      </c>
    </row>
    <row r="642" spans="4:5" x14ac:dyDescent="0.2">
      <c r="D642">
        <v>0.68474510499999997</v>
      </c>
      <c r="E642">
        <v>3.7286440999999999</v>
      </c>
    </row>
    <row r="643" spans="4:5" x14ac:dyDescent="0.2">
      <c r="D643">
        <v>0.68539641200000001</v>
      </c>
      <c r="E643">
        <v>3.72837241</v>
      </c>
    </row>
    <row r="644" spans="4:5" x14ac:dyDescent="0.2">
      <c r="D644">
        <v>0.68604772000000003</v>
      </c>
      <c r="E644">
        <v>3.7280280100000001</v>
      </c>
    </row>
    <row r="645" spans="4:5" x14ac:dyDescent="0.2">
      <c r="D645">
        <v>0.68669902699999996</v>
      </c>
      <c r="E645">
        <v>3.7277610399999999</v>
      </c>
    </row>
    <row r="646" spans="4:5" x14ac:dyDescent="0.2">
      <c r="D646">
        <v>0.68735033499999998</v>
      </c>
      <c r="E646">
        <v>3.7275961299999998</v>
      </c>
    </row>
    <row r="647" spans="4:5" x14ac:dyDescent="0.2">
      <c r="D647">
        <v>0.68800164200000002</v>
      </c>
      <c r="E647">
        <v>3.72700392</v>
      </c>
    </row>
    <row r="648" spans="4:5" x14ac:dyDescent="0.2">
      <c r="D648">
        <v>0.68865294899999996</v>
      </c>
      <c r="E648">
        <v>3.7266447299999998</v>
      </c>
    </row>
    <row r="649" spans="4:5" x14ac:dyDescent="0.2">
      <c r="D649">
        <v>0.68930425699999998</v>
      </c>
      <c r="E649">
        <v>3.72620072</v>
      </c>
    </row>
    <row r="650" spans="4:5" x14ac:dyDescent="0.2">
      <c r="D650">
        <v>0.68995556400000002</v>
      </c>
      <c r="E650">
        <v>3.7257993699999998</v>
      </c>
    </row>
    <row r="651" spans="4:5" x14ac:dyDescent="0.2">
      <c r="D651">
        <v>0.69060687099999996</v>
      </c>
      <c r="E651">
        <v>3.7254147199999998</v>
      </c>
    </row>
    <row r="652" spans="4:5" x14ac:dyDescent="0.2">
      <c r="D652">
        <v>0.69125817899999997</v>
      </c>
      <c r="E652">
        <v>3.72512387</v>
      </c>
    </row>
    <row r="653" spans="4:5" x14ac:dyDescent="0.2">
      <c r="D653">
        <v>0.69190948600000002</v>
      </c>
      <c r="E653">
        <v>3.7248121799999998</v>
      </c>
    </row>
    <row r="654" spans="4:5" x14ac:dyDescent="0.2">
      <c r="D654">
        <v>0.69256079299999995</v>
      </c>
      <c r="E654">
        <v>3.7244909499999999</v>
      </c>
    </row>
    <row r="655" spans="4:5" x14ac:dyDescent="0.2">
      <c r="D655">
        <v>0.69321210099999997</v>
      </c>
      <c r="E655">
        <v>3.7241554200000002</v>
      </c>
    </row>
    <row r="656" spans="4:5" x14ac:dyDescent="0.2">
      <c r="D656">
        <v>0.69386340800000001</v>
      </c>
      <c r="E656">
        <v>3.7238291299999999</v>
      </c>
    </row>
    <row r="657" spans="4:5" x14ac:dyDescent="0.2">
      <c r="D657">
        <v>0.69451471600000003</v>
      </c>
      <c r="E657">
        <v>3.72348642</v>
      </c>
    </row>
    <row r="658" spans="4:5" x14ac:dyDescent="0.2">
      <c r="D658">
        <v>0.69516602299999997</v>
      </c>
      <c r="E658">
        <v>3.7231704099999998</v>
      </c>
    </row>
    <row r="659" spans="4:5" x14ac:dyDescent="0.2">
      <c r="D659">
        <v>0.69581733000000001</v>
      </c>
      <c r="E659">
        <v>3.72281723</v>
      </c>
    </row>
    <row r="660" spans="4:5" x14ac:dyDescent="0.2">
      <c r="D660">
        <v>0.69646863800000003</v>
      </c>
      <c r="E660">
        <v>3.72248614</v>
      </c>
    </row>
    <row r="661" spans="4:5" x14ac:dyDescent="0.2">
      <c r="D661">
        <v>0.69711994499999996</v>
      </c>
      <c r="E661">
        <v>3.72213021</v>
      </c>
    </row>
    <row r="662" spans="4:5" x14ac:dyDescent="0.2">
      <c r="D662">
        <v>0.69777125200000001</v>
      </c>
      <c r="E662">
        <v>3.7217894500000002</v>
      </c>
    </row>
    <row r="663" spans="4:5" x14ac:dyDescent="0.2">
      <c r="D663">
        <v>0.69842256000000003</v>
      </c>
      <c r="E663">
        <v>3.7214248599999999</v>
      </c>
    </row>
    <row r="664" spans="4:5" x14ac:dyDescent="0.2">
      <c r="D664">
        <v>0.69907386699999996</v>
      </c>
      <c r="E664">
        <v>3.7211877599999998</v>
      </c>
    </row>
    <row r="665" spans="4:5" x14ac:dyDescent="0.2">
      <c r="D665">
        <v>0.69972517400000001</v>
      </c>
      <c r="E665">
        <v>3.72086805</v>
      </c>
    </row>
    <row r="666" spans="4:5" x14ac:dyDescent="0.2">
      <c r="D666">
        <v>0.70037648200000002</v>
      </c>
      <c r="E666">
        <v>3.7202816799999998</v>
      </c>
    </row>
    <row r="667" spans="4:5" x14ac:dyDescent="0.2">
      <c r="D667">
        <v>0.70102778899999996</v>
      </c>
      <c r="E667">
        <v>3.7200779700000002</v>
      </c>
    </row>
    <row r="668" spans="4:5" x14ac:dyDescent="0.2">
      <c r="D668">
        <v>0.70167909699999997</v>
      </c>
      <c r="E668">
        <v>3.7197029100000001</v>
      </c>
    </row>
    <row r="669" spans="4:5" x14ac:dyDescent="0.2">
      <c r="D669">
        <v>0.70233040400000002</v>
      </c>
      <c r="E669">
        <v>3.71933925</v>
      </c>
    </row>
    <row r="670" spans="4:5" x14ac:dyDescent="0.2">
      <c r="D670">
        <v>0.70298171099999995</v>
      </c>
      <c r="E670">
        <v>3.7190973700000001</v>
      </c>
    </row>
    <row r="671" spans="4:5" x14ac:dyDescent="0.2">
      <c r="D671">
        <v>0.70363301899999997</v>
      </c>
      <c r="E671">
        <v>3.71884792</v>
      </c>
    </row>
    <row r="672" spans="4:5" x14ac:dyDescent="0.2">
      <c r="D672">
        <v>0.70428432600000002</v>
      </c>
      <c r="E672">
        <v>3.7184474700000001</v>
      </c>
    </row>
    <row r="673" spans="4:5" x14ac:dyDescent="0.2">
      <c r="D673">
        <v>0.70493563299999995</v>
      </c>
      <c r="E673">
        <v>3.7180946499999998</v>
      </c>
    </row>
    <row r="674" spans="4:5" x14ac:dyDescent="0.2">
      <c r="D674">
        <v>0.70558694099999997</v>
      </c>
      <c r="E674">
        <v>3.7177159899999999</v>
      </c>
    </row>
    <row r="675" spans="4:5" x14ac:dyDescent="0.2">
      <c r="D675">
        <v>0.70623824800000001</v>
      </c>
      <c r="E675">
        <v>3.7173324600000002</v>
      </c>
    </row>
    <row r="676" spans="4:5" x14ac:dyDescent="0.2">
      <c r="D676">
        <v>0.70688955600000003</v>
      </c>
      <c r="E676">
        <v>3.7169875399999999</v>
      </c>
    </row>
    <row r="677" spans="4:5" x14ac:dyDescent="0.2">
      <c r="D677">
        <v>0.70754086299999996</v>
      </c>
      <c r="E677">
        <v>3.7166227200000002</v>
      </c>
    </row>
    <row r="678" spans="4:5" x14ac:dyDescent="0.2">
      <c r="D678">
        <v>0.70819217000000001</v>
      </c>
      <c r="E678">
        <v>3.7161826699999998</v>
      </c>
    </row>
    <row r="679" spans="4:5" x14ac:dyDescent="0.2">
      <c r="D679">
        <v>0.70884347800000003</v>
      </c>
      <c r="E679">
        <v>3.7159952600000001</v>
      </c>
    </row>
    <row r="680" spans="4:5" x14ac:dyDescent="0.2">
      <c r="D680">
        <v>0.70949478499999996</v>
      </c>
      <c r="E680">
        <v>3.7156380499999999</v>
      </c>
    </row>
    <row r="681" spans="4:5" x14ac:dyDescent="0.2">
      <c r="D681">
        <v>0.71014609200000001</v>
      </c>
      <c r="E681">
        <v>3.7153674799999998</v>
      </c>
    </row>
    <row r="682" spans="4:5" x14ac:dyDescent="0.2">
      <c r="D682">
        <v>0.71079740000000002</v>
      </c>
      <c r="E682">
        <v>3.7150057099999998</v>
      </c>
    </row>
    <row r="683" spans="4:5" x14ac:dyDescent="0.2">
      <c r="D683">
        <v>0.71144870699999996</v>
      </c>
      <c r="E683">
        <v>3.7145718900000002</v>
      </c>
    </row>
    <row r="684" spans="4:5" x14ac:dyDescent="0.2">
      <c r="D684">
        <v>0.712100014</v>
      </c>
      <c r="E684">
        <v>3.7141025999999999</v>
      </c>
    </row>
    <row r="685" spans="4:5" x14ac:dyDescent="0.2">
      <c r="D685">
        <v>0.71275132200000002</v>
      </c>
      <c r="E685">
        <v>3.71384844</v>
      </c>
    </row>
    <row r="686" spans="4:5" x14ac:dyDescent="0.2">
      <c r="D686">
        <v>0.71340262899999995</v>
      </c>
      <c r="E686">
        <v>3.7135746599999999</v>
      </c>
    </row>
    <row r="687" spans="4:5" x14ac:dyDescent="0.2">
      <c r="D687">
        <v>0.71405393699999997</v>
      </c>
      <c r="E687">
        <v>3.7132115699999999</v>
      </c>
    </row>
    <row r="688" spans="4:5" x14ac:dyDescent="0.2">
      <c r="D688">
        <v>0.71470524400000002</v>
      </c>
      <c r="E688">
        <v>3.71259009</v>
      </c>
    </row>
    <row r="689" spans="4:5" x14ac:dyDescent="0.2">
      <c r="D689">
        <v>0.71535655099999995</v>
      </c>
      <c r="E689">
        <v>3.7123737299999999</v>
      </c>
    </row>
    <row r="690" spans="4:5" x14ac:dyDescent="0.2">
      <c r="D690">
        <v>0.71600785899999997</v>
      </c>
      <c r="E690">
        <v>3.7118695399999999</v>
      </c>
    </row>
    <row r="691" spans="4:5" x14ac:dyDescent="0.2">
      <c r="D691">
        <v>0.71665916600000001</v>
      </c>
      <c r="E691">
        <v>3.7115291899999998</v>
      </c>
    </row>
    <row r="692" spans="4:5" x14ac:dyDescent="0.2">
      <c r="D692">
        <v>0.71731047299999995</v>
      </c>
      <c r="E692">
        <v>3.71113245</v>
      </c>
    </row>
    <row r="693" spans="4:5" x14ac:dyDescent="0.2">
      <c r="D693">
        <v>0.71796178099999997</v>
      </c>
      <c r="E693">
        <v>3.71074277</v>
      </c>
    </row>
    <row r="694" spans="4:5" x14ac:dyDescent="0.2">
      <c r="D694">
        <v>0.71861308800000001</v>
      </c>
      <c r="E694">
        <v>3.7104251399999999</v>
      </c>
    </row>
    <row r="695" spans="4:5" x14ac:dyDescent="0.2">
      <c r="D695">
        <v>0.71926439600000003</v>
      </c>
      <c r="E695">
        <v>3.7100830400000002</v>
      </c>
    </row>
    <row r="696" spans="4:5" x14ac:dyDescent="0.2">
      <c r="D696">
        <v>0.71991570299999996</v>
      </c>
      <c r="E696">
        <v>3.7097619399999999</v>
      </c>
    </row>
    <row r="697" spans="4:5" x14ac:dyDescent="0.2">
      <c r="D697">
        <v>0.72056701000000001</v>
      </c>
      <c r="E697">
        <v>3.7093518200000002</v>
      </c>
    </row>
    <row r="698" spans="4:5" x14ac:dyDescent="0.2">
      <c r="D698">
        <v>0.72121831800000002</v>
      </c>
      <c r="E698">
        <v>3.70901149</v>
      </c>
    </row>
    <row r="699" spans="4:5" x14ac:dyDescent="0.2">
      <c r="D699">
        <v>0.72186962499999996</v>
      </c>
      <c r="E699">
        <v>3.7086564100000001</v>
      </c>
    </row>
    <row r="700" spans="4:5" x14ac:dyDescent="0.2">
      <c r="D700">
        <v>0.722520932</v>
      </c>
      <c r="E700">
        <v>3.7082831500000002</v>
      </c>
    </row>
    <row r="701" spans="4:5" x14ac:dyDescent="0.2">
      <c r="D701">
        <v>0.72317224000000002</v>
      </c>
      <c r="E701">
        <v>3.7077466800000001</v>
      </c>
    </row>
    <row r="702" spans="4:5" x14ac:dyDescent="0.2">
      <c r="D702">
        <v>0.72382354699999996</v>
      </c>
      <c r="E702">
        <v>3.7074956700000001</v>
      </c>
    </row>
    <row r="703" spans="4:5" x14ac:dyDescent="0.2">
      <c r="D703">
        <v>0.724474854</v>
      </c>
      <c r="E703">
        <v>3.7072021799999999</v>
      </c>
    </row>
    <row r="704" spans="4:5" x14ac:dyDescent="0.2">
      <c r="D704">
        <v>0.72512616200000002</v>
      </c>
      <c r="E704">
        <v>3.70685311</v>
      </c>
    </row>
    <row r="705" spans="4:5" x14ac:dyDescent="0.2">
      <c r="D705">
        <v>0.72577746899999995</v>
      </c>
      <c r="E705">
        <v>3.7063146100000002</v>
      </c>
    </row>
    <row r="706" spans="4:5" x14ac:dyDescent="0.2">
      <c r="D706">
        <v>0.72642877699999997</v>
      </c>
      <c r="E706">
        <v>3.7061286299999998</v>
      </c>
    </row>
    <row r="707" spans="4:5" x14ac:dyDescent="0.2">
      <c r="D707">
        <v>0.72708008400000002</v>
      </c>
      <c r="E707">
        <v>3.7057590299999998</v>
      </c>
    </row>
    <row r="708" spans="4:5" x14ac:dyDescent="0.2">
      <c r="D708">
        <v>0.72773139099999995</v>
      </c>
      <c r="E708">
        <v>3.7053488400000001</v>
      </c>
    </row>
    <row r="709" spans="4:5" x14ac:dyDescent="0.2">
      <c r="D709">
        <v>0.72838269899999997</v>
      </c>
      <c r="E709">
        <v>3.7053117900000001</v>
      </c>
    </row>
    <row r="710" spans="4:5" x14ac:dyDescent="0.2">
      <c r="D710">
        <v>0.72903400600000001</v>
      </c>
      <c r="E710">
        <v>3.7047729999999999</v>
      </c>
    </row>
    <row r="711" spans="4:5" x14ac:dyDescent="0.2">
      <c r="D711">
        <v>0.72968531299999995</v>
      </c>
      <c r="E711">
        <v>3.7042140899999998</v>
      </c>
    </row>
    <row r="712" spans="4:5" x14ac:dyDescent="0.2">
      <c r="D712">
        <v>0.73033662099999996</v>
      </c>
      <c r="E712">
        <v>3.7039754500000002</v>
      </c>
    </row>
    <row r="713" spans="4:5" x14ac:dyDescent="0.2">
      <c r="D713">
        <v>0.73098792800000001</v>
      </c>
      <c r="E713">
        <v>3.7036214300000001</v>
      </c>
    </row>
    <row r="714" spans="4:5" x14ac:dyDescent="0.2">
      <c r="D714">
        <v>0.73163923500000005</v>
      </c>
      <c r="E714">
        <v>3.70322226</v>
      </c>
    </row>
    <row r="715" spans="4:5" x14ac:dyDescent="0.2">
      <c r="D715">
        <v>0.73229054299999996</v>
      </c>
      <c r="E715">
        <v>3.7027817000000001</v>
      </c>
    </row>
    <row r="716" spans="4:5" x14ac:dyDescent="0.2">
      <c r="D716">
        <v>0.73294185000000001</v>
      </c>
      <c r="E716">
        <v>3.7025047799999999</v>
      </c>
    </row>
    <row r="717" spans="4:5" x14ac:dyDescent="0.2">
      <c r="D717">
        <v>0.73359315800000002</v>
      </c>
      <c r="E717">
        <v>3.7020998399999998</v>
      </c>
    </row>
    <row r="718" spans="4:5" x14ac:dyDescent="0.2">
      <c r="D718">
        <v>0.73424446499999996</v>
      </c>
      <c r="E718">
        <v>3.7017095499999999</v>
      </c>
    </row>
    <row r="719" spans="4:5" x14ac:dyDescent="0.2">
      <c r="D719">
        <v>0.734895772</v>
      </c>
      <c r="E719">
        <v>3.70109303</v>
      </c>
    </row>
    <row r="720" spans="4:5" x14ac:dyDescent="0.2">
      <c r="D720">
        <v>0.73554708000000002</v>
      </c>
      <c r="E720">
        <v>3.7008804999999998</v>
      </c>
    </row>
    <row r="721" spans="4:5" x14ac:dyDescent="0.2">
      <c r="D721">
        <v>0.73619838699999995</v>
      </c>
      <c r="E721">
        <v>3.7003349700000001</v>
      </c>
    </row>
    <row r="722" spans="4:5" x14ac:dyDescent="0.2">
      <c r="D722">
        <v>0.736849694</v>
      </c>
      <c r="E722">
        <v>3.7001106699999999</v>
      </c>
    </row>
    <row r="723" spans="4:5" x14ac:dyDescent="0.2">
      <c r="D723">
        <v>0.73750100200000002</v>
      </c>
      <c r="E723">
        <v>3.6997648000000001</v>
      </c>
    </row>
    <row r="724" spans="4:5" x14ac:dyDescent="0.2">
      <c r="D724">
        <v>0.73815230899999995</v>
      </c>
      <c r="E724">
        <v>3.6992676699999998</v>
      </c>
    </row>
    <row r="725" spans="4:5" x14ac:dyDescent="0.2">
      <c r="D725">
        <v>0.73880361699999997</v>
      </c>
      <c r="E725">
        <v>3.6986785700000002</v>
      </c>
    </row>
    <row r="726" spans="4:5" x14ac:dyDescent="0.2">
      <c r="D726">
        <v>0.73945492400000001</v>
      </c>
      <c r="E726">
        <v>3.6985011600000002</v>
      </c>
    </row>
    <row r="727" spans="4:5" x14ac:dyDescent="0.2">
      <c r="D727">
        <v>0.74010623099999995</v>
      </c>
      <c r="E727">
        <v>3.6982475400000001</v>
      </c>
    </row>
    <row r="728" spans="4:5" x14ac:dyDescent="0.2">
      <c r="D728">
        <v>0.74075753899999996</v>
      </c>
      <c r="E728">
        <v>3.6978134599999999</v>
      </c>
    </row>
    <row r="729" spans="4:5" x14ac:dyDescent="0.2">
      <c r="D729">
        <v>0.74140884600000001</v>
      </c>
      <c r="E729">
        <v>3.6973898200000002</v>
      </c>
    </row>
    <row r="730" spans="4:5" x14ac:dyDescent="0.2">
      <c r="D730">
        <v>0.74206015299999994</v>
      </c>
      <c r="E730">
        <v>3.6967534299999998</v>
      </c>
    </row>
    <row r="731" spans="4:5" x14ac:dyDescent="0.2">
      <c r="D731">
        <v>0.74271146099999996</v>
      </c>
      <c r="E731">
        <v>3.6966026900000002</v>
      </c>
    </row>
    <row r="732" spans="4:5" x14ac:dyDescent="0.2">
      <c r="D732">
        <v>0.74336276800000001</v>
      </c>
      <c r="E732">
        <v>3.6962215500000002</v>
      </c>
    </row>
    <row r="733" spans="4:5" x14ac:dyDescent="0.2">
      <c r="D733">
        <v>0.74401407500000005</v>
      </c>
      <c r="E733">
        <v>3.6957681600000001</v>
      </c>
    </row>
    <row r="734" spans="4:5" x14ac:dyDescent="0.2">
      <c r="D734">
        <v>0.74466538299999996</v>
      </c>
      <c r="E734">
        <v>3.6953198700000001</v>
      </c>
    </row>
    <row r="735" spans="4:5" x14ac:dyDescent="0.2">
      <c r="D735">
        <v>0.74531669</v>
      </c>
      <c r="E735">
        <v>3.6949569000000002</v>
      </c>
    </row>
    <row r="736" spans="4:5" x14ac:dyDescent="0.2">
      <c r="D736">
        <v>0.74596799800000002</v>
      </c>
      <c r="E736">
        <v>3.6946288100000002</v>
      </c>
    </row>
    <row r="737" spans="4:5" x14ac:dyDescent="0.2">
      <c r="D737">
        <v>0.74661930499999996</v>
      </c>
      <c r="E737">
        <v>3.6941312900000001</v>
      </c>
    </row>
    <row r="738" spans="4:5" x14ac:dyDescent="0.2">
      <c r="D738">
        <v>0.747270612</v>
      </c>
      <c r="E738">
        <v>3.6937294999999999</v>
      </c>
    </row>
    <row r="739" spans="4:5" x14ac:dyDescent="0.2">
      <c r="D739">
        <v>0.74792192000000002</v>
      </c>
      <c r="E739">
        <v>3.6933814100000002</v>
      </c>
    </row>
    <row r="740" spans="4:5" x14ac:dyDescent="0.2">
      <c r="D740">
        <v>0.74857322699999995</v>
      </c>
      <c r="E740">
        <v>3.6930292200000001</v>
      </c>
    </row>
    <row r="741" spans="4:5" x14ac:dyDescent="0.2">
      <c r="D741">
        <v>0.749224534</v>
      </c>
      <c r="E741">
        <v>3.6925648</v>
      </c>
    </row>
    <row r="742" spans="4:5" x14ac:dyDescent="0.2">
      <c r="D742">
        <v>0.74987584200000001</v>
      </c>
      <c r="E742">
        <v>3.6921593100000001</v>
      </c>
    </row>
    <row r="743" spans="4:5" x14ac:dyDescent="0.2">
      <c r="D743">
        <v>0.75052714899999995</v>
      </c>
      <c r="E743">
        <v>3.6917336000000001</v>
      </c>
    </row>
    <row r="744" spans="4:5" x14ac:dyDescent="0.2">
      <c r="D744">
        <v>0.75117845599999999</v>
      </c>
      <c r="E744">
        <v>3.6913158400000001</v>
      </c>
    </row>
    <row r="745" spans="4:5" x14ac:dyDescent="0.2">
      <c r="D745">
        <v>0.75182976400000001</v>
      </c>
      <c r="E745">
        <v>3.69089263</v>
      </c>
    </row>
    <row r="746" spans="4:5" x14ac:dyDescent="0.2">
      <c r="D746">
        <v>0.75248107099999995</v>
      </c>
      <c r="E746">
        <v>3.6904543599999999</v>
      </c>
    </row>
    <row r="747" spans="4:5" x14ac:dyDescent="0.2">
      <c r="D747">
        <v>0.75313237899999996</v>
      </c>
      <c r="E747">
        <v>3.6901104</v>
      </c>
    </row>
    <row r="748" spans="4:5" x14ac:dyDescent="0.2">
      <c r="D748">
        <v>0.75378368600000001</v>
      </c>
      <c r="E748">
        <v>3.6896577000000002</v>
      </c>
    </row>
    <row r="749" spans="4:5" x14ac:dyDescent="0.2">
      <c r="D749">
        <v>0.75443499300000005</v>
      </c>
      <c r="E749">
        <v>3.6891657900000001</v>
      </c>
    </row>
    <row r="750" spans="4:5" x14ac:dyDescent="0.2">
      <c r="D750">
        <v>0.75508630099999996</v>
      </c>
      <c r="E750">
        <v>3.6888006600000001</v>
      </c>
    </row>
    <row r="751" spans="4:5" x14ac:dyDescent="0.2">
      <c r="D751">
        <v>0.75573760800000001</v>
      </c>
      <c r="E751">
        <v>3.68838439</v>
      </c>
    </row>
    <row r="752" spans="4:5" x14ac:dyDescent="0.2">
      <c r="D752">
        <v>0.75638891500000005</v>
      </c>
      <c r="E752">
        <v>3.6880719800000001</v>
      </c>
    </row>
    <row r="753" spans="4:5" x14ac:dyDescent="0.2">
      <c r="D753">
        <v>0.75704022299999996</v>
      </c>
      <c r="E753">
        <v>3.6877081700000001</v>
      </c>
    </row>
    <row r="754" spans="4:5" x14ac:dyDescent="0.2">
      <c r="D754">
        <v>0.75769153</v>
      </c>
      <c r="E754">
        <v>3.6872296699999998</v>
      </c>
    </row>
    <row r="755" spans="4:5" x14ac:dyDescent="0.2">
      <c r="D755">
        <v>0.75834283800000002</v>
      </c>
      <c r="E755">
        <v>3.6868034299999999</v>
      </c>
    </row>
    <row r="756" spans="4:5" x14ac:dyDescent="0.2">
      <c r="D756">
        <v>0.75899414499999995</v>
      </c>
      <c r="E756">
        <v>3.6861073100000001</v>
      </c>
    </row>
    <row r="757" spans="4:5" x14ac:dyDescent="0.2">
      <c r="D757">
        <v>0.759645452</v>
      </c>
      <c r="E757">
        <v>3.6856885300000002</v>
      </c>
    </row>
    <row r="758" spans="4:5" x14ac:dyDescent="0.2">
      <c r="D758">
        <v>0.76029676000000002</v>
      </c>
      <c r="E758">
        <v>3.6854298299999999</v>
      </c>
    </row>
    <row r="759" spans="4:5" x14ac:dyDescent="0.2">
      <c r="D759">
        <v>0.76094806699999995</v>
      </c>
      <c r="E759">
        <v>3.6850790500000001</v>
      </c>
    </row>
    <row r="760" spans="4:5" x14ac:dyDescent="0.2">
      <c r="D760">
        <v>0.761599374</v>
      </c>
      <c r="E760">
        <v>3.68463487</v>
      </c>
    </row>
    <row r="761" spans="4:5" x14ac:dyDescent="0.2">
      <c r="D761">
        <v>0.76225068200000001</v>
      </c>
      <c r="E761">
        <v>3.6842394600000001</v>
      </c>
    </row>
    <row r="762" spans="4:5" x14ac:dyDescent="0.2">
      <c r="D762">
        <v>0.76290198899999995</v>
      </c>
      <c r="E762">
        <v>3.68381063</v>
      </c>
    </row>
    <row r="763" spans="4:5" x14ac:dyDescent="0.2">
      <c r="D763">
        <v>0.76355329599999999</v>
      </c>
      <c r="E763">
        <v>3.68335736</v>
      </c>
    </row>
    <row r="764" spans="4:5" x14ac:dyDescent="0.2">
      <c r="D764">
        <v>0.76420460400000001</v>
      </c>
      <c r="E764">
        <v>3.6829921400000001</v>
      </c>
    </row>
    <row r="765" spans="4:5" x14ac:dyDescent="0.2">
      <c r="D765">
        <v>0.76485591100000005</v>
      </c>
      <c r="E765">
        <v>3.6825692000000001</v>
      </c>
    </row>
    <row r="766" spans="4:5" x14ac:dyDescent="0.2">
      <c r="D766">
        <v>0.76550721899999996</v>
      </c>
      <c r="E766">
        <v>3.6821582099999999</v>
      </c>
    </row>
    <row r="767" spans="4:5" x14ac:dyDescent="0.2">
      <c r="D767">
        <v>0.76615852600000001</v>
      </c>
      <c r="E767">
        <v>3.6817475800000001</v>
      </c>
    </row>
    <row r="768" spans="4:5" x14ac:dyDescent="0.2">
      <c r="D768">
        <v>0.76680983300000005</v>
      </c>
      <c r="E768">
        <v>3.6813235999999998</v>
      </c>
    </row>
    <row r="769" spans="4:5" x14ac:dyDescent="0.2">
      <c r="D769">
        <v>0.76746114099999996</v>
      </c>
      <c r="E769">
        <v>3.68083165</v>
      </c>
    </row>
    <row r="770" spans="4:5" x14ac:dyDescent="0.2">
      <c r="D770">
        <v>0.768112448</v>
      </c>
      <c r="E770">
        <v>3.6803372900000002</v>
      </c>
    </row>
    <row r="771" spans="4:5" x14ac:dyDescent="0.2">
      <c r="D771">
        <v>0.76876375500000005</v>
      </c>
      <c r="E771">
        <v>3.6800599200000002</v>
      </c>
    </row>
    <row r="772" spans="4:5" x14ac:dyDescent="0.2">
      <c r="D772">
        <v>0.76941506299999995</v>
      </c>
      <c r="E772">
        <v>3.6795220999999998</v>
      </c>
    </row>
    <row r="773" spans="4:5" x14ac:dyDescent="0.2">
      <c r="D773">
        <v>0.77006637</v>
      </c>
      <c r="E773">
        <v>3.6791241299999999</v>
      </c>
    </row>
    <row r="774" spans="4:5" x14ac:dyDescent="0.2">
      <c r="D774">
        <v>0.77071767700000005</v>
      </c>
      <c r="E774">
        <v>3.6787185400000002</v>
      </c>
    </row>
    <row r="775" spans="4:5" x14ac:dyDescent="0.2">
      <c r="D775">
        <v>0.77136898499999995</v>
      </c>
      <c r="E775">
        <v>3.6783310500000002</v>
      </c>
    </row>
    <row r="776" spans="4:5" x14ac:dyDescent="0.2">
      <c r="D776">
        <v>0.772020292</v>
      </c>
      <c r="E776">
        <v>3.6779017899999999</v>
      </c>
    </row>
    <row r="777" spans="4:5" x14ac:dyDescent="0.2">
      <c r="D777">
        <v>0.77267160000000001</v>
      </c>
      <c r="E777">
        <v>3.6774772200000001</v>
      </c>
    </row>
    <row r="778" spans="4:5" x14ac:dyDescent="0.2">
      <c r="D778">
        <v>0.77332290699999995</v>
      </c>
      <c r="E778">
        <v>3.6772902200000002</v>
      </c>
    </row>
    <row r="779" spans="4:5" x14ac:dyDescent="0.2">
      <c r="D779">
        <v>0.77397421399999999</v>
      </c>
      <c r="E779">
        <v>3.6766495400000001</v>
      </c>
    </row>
    <row r="780" spans="4:5" x14ac:dyDescent="0.2">
      <c r="D780">
        <v>0.77462552200000001</v>
      </c>
      <c r="E780">
        <v>3.6761444000000001</v>
      </c>
    </row>
    <row r="781" spans="4:5" x14ac:dyDescent="0.2">
      <c r="D781">
        <v>0.77527682899999995</v>
      </c>
      <c r="E781">
        <v>3.6756446399999998</v>
      </c>
    </row>
    <row r="782" spans="4:5" x14ac:dyDescent="0.2">
      <c r="D782">
        <v>0.77592813599999999</v>
      </c>
      <c r="E782">
        <v>3.6752227</v>
      </c>
    </row>
    <row r="783" spans="4:5" x14ac:dyDescent="0.2">
      <c r="D783">
        <v>0.77657944400000001</v>
      </c>
      <c r="E783">
        <v>3.67483951</v>
      </c>
    </row>
    <row r="784" spans="4:5" x14ac:dyDescent="0.2">
      <c r="D784">
        <v>0.77723075100000005</v>
      </c>
      <c r="E784">
        <v>3.67412816</v>
      </c>
    </row>
    <row r="785" spans="4:5" x14ac:dyDescent="0.2">
      <c r="D785">
        <v>0.77788205899999996</v>
      </c>
      <c r="E785">
        <v>3.6739266399999999</v>
      </c>
    </row>
    <row r="786" spans="4:5" x14ac:dyDescent="0.2">
      <c r="D786">
        <v>0.778533366</v>
      </c>
      <c r="E786">
        <v>3.6734946800000001</v>
      </c>
    </row>
    <row r="787" spans="4:5" x14ac:dyDescent="0.2">
      <c r="D787">
        <v>0.77918467300000005</v>
      </c>
      <c r="E787">
        <v>3.6731428799999999</v>
      </c>
    </row>
    <row r="788" spans="4:5" x14ac:dyDescent="0.2">
      <c r="D788">
        <v>0.77983598099999996</v>
      </c>
      <c r="E788">
        <v>3.67268711</v>
      </c>
    </row>
    <row r="789" spans="4:5" x14ac:dyDescent="0.2">
      <c r="D789">
        <v>0.780487288</v>
      </c>
      <c r="E789">
        <v>3.67219629</v>
      </c>
    </row>
    <row r="790" spans="4:5" x14ac:dyDescent="0.2">
      <c r="D790">
        <v>0.78113859500000005</v>
      </c>
      <c r="E790">
        <v>3.67182795</v>
      </c>
    </row>
    <row r="791" spans="4:5" x14ac:dyDescent="0.2">
      <c r="D791">
        <v>0.78178990299999995</v>
      </c>
      <c r="E791">
        <v>3.6713182799999999</v>
      </c>
    </row>
    <row r="792" spans="4:5" x14ac:dyDescent="0.2">
      <c r="D792">
        <v>0.78244121</v>
      </c>
      <c r="E792">
        <v>3.6708770099999999</v>
      </c>
    </row>
    <row r="793" spans="4:5" x14ac:dyDescent="0.2">
      <c r="D793">
        <v>0.78309251700000004</v>
      </c>
      <c r="E793">
        <v>3.6704257999999998</v>
      </c>
    </row>
    <row r="794" spans="4:5" x14ac:dyDescent="0.2">
      <c r="D794">
        <v>0.78374382499999995</v>
      </c>
      <c r="E794">
        <v>3.6699913799999999</v>
      </c>
    </row>
    <row r="795" spans="4:5" x14ac:dyDescent="0.2">
      <c r="D795">
        <v>0.78439513199999999</v>
      </c>
      <c r="E795">
        <v>3.6695325099999998</v>
      </c>
    </row>
    <row r="796" spans="4:5" x14ac:dyDescent="0.2">
      <c r="D796">
        <v>0.78504644000000001</v>
      </c>
      <c r="E796">
        <v>3.66903757</v>
      </c>
    </row>
    <row r="797" spans="4:5" x14ac:dyDescent="0.2">
      <c r="D797">
        <v>0.78569774699999995</v>
      </c>
      <c r="E797">
        <v>3.6685612000000001</v>
      </c>
    </row>
    <row r="798" spans="4:5" x14ac:dyDescent="0.2">
      <c r="D798">
        <v>0.78634905399999999</v>
      </c>
      <c r="E798">
        <v>3.6681888699999998</v>
      </c>
    </row>
    <row r="799" spans="4:5" x14ac:dyDescent="0.2">
      <c r="D799">
        <v>0.78700036200000001</v>
      </c>
      <c r="E799">
        <v>3.6677353199999998</v>
      </c>
    </row>
    <row r="800" spans="4:5" x14ac:dyDescent="0.2">
      <c r="D800">
        <v>0.78765166900000005</v>
      </c>
      <c r="E800">
        <v>3.6672640300000001</v>
      </c>
    </row>
    <row r="801" spans="4:5" x14ac:dyDescent="0.2">
      <c r="D801">
        <v>0.78830297599999999</v>
      </c>
      <c r="E801">
        <v>3.6668633700000002</v>
      </c>
    </row>
    <row r="802" spans="4:5" x14ac:dyDescent="0.2">
      <c r="D802">
        <v>0.78895428400000001</v>
      </c>
      <c r="E802">
        <v>3.66637689</v>
      </c>
    </row>
    <row r="803" spans="4:5" x14ac:dyDescent="0.2">
      <c r="D803">
        <v>0.78960559100000005</v>
      </c>
      <c r="E803">
        <v>3.6659197799999999</v>
      </c>
    </row>
    <row r="804" spans="4:5" x14ac:dyDescent="0.2">
      <c r="D804">
        <v>0.79025689799999999</v>
      </c>
      <c r="E804">
        <v>3.6654057099999999</v>
      </c>
    </row>
    <row r="805" spans="4:5" x14ac:dyDescent="0.2">
      <c r="D805">
        <v>0.790908206</v>
      </c>
      <c r="E805">
        <v>3.66499782</v>
      </c>
    </row>
    <row r="806" spans="4:5" x14ac:dyDescent="0.2">
      <c r="D806">
        <v>0.79155951300000005</v>
      </c>
      <c r="E806">
        <v>3.6645944400000001</v>
      </c>
    </row>
    <row r="807" spans="4:5" x14ac:dyDescent="0.2">
      <c r="D807">
        <v>0.79221082099999995</v>
      </c>
      <c r="E807">
        <v>3.6641518099999999</v>
      </c>
    </row>
    <row r="808" spans="4:5" x14ac:dyDescent="0.2">
      <c r="D808">
        <v>0.792862128</v>
      </c>
      <c r="E808">
        <v>3.6637689899999999</v>
      </c>
    </row>
    <row r="809" spans="4:5" x14ac:dyDescent="0.2">
      <c r="D809">
        <v>0.79351343500000004</v>
      </c>
      <c r="E809">
        <v>3.6632594900000002</v>
      </c>
    </row>
    <row r="810" spans="4:5" x14ac:dyDescent="0.2">
      <c r="D810">
        <v>0.79416474299999995</v>
      </c>
      <c r="E810">
        <v>3.6628447999999998</v>
      </c>
    </row>
    <row r="811" spans="4:5" x14ac:dyDescent="0.2">
      <c r="D811">
        <v>0.79481605</v>
      </c>
      <c r="E811">
        <v>3.6624200500000001</v>
      </c>
    </row>
    <row r="812" spans="4:5" x14ac:dyDescent="0.2">
      <c r="D812">
        <v>0.79546735700000004</v>
      </c>
      <c r="E812">
        <v>3.6616578099999999</v>
      </c>
    </row>
    <row r="813" spans="4:5" x14ac:dyDescent="0.2">
      <c r="D813">
        <v>0.79611866499999995</v>
      </c>
      <c r="E813">
        <v>3.6614837800000002</v>
      </c>
    </row>
    <row r="814" spans="4:5" x14ac:dyDescent="0.2">
      <c r="D814">
        <v>0.79676997199999999</v>
      </c>
      <c r="E814">
        <v>3.66100717</v>
      </c>
    </row>
    <row r="815" spans="4:5" x14ac:dyDescent="0.2">
      <c r="D815">
        <v>0.79742128000000001</v>
      </c>
      <c r="E815">
        <v>3.6606082</v>
      </c>
    </row>
    <row r="816" spans="4:5" x14ac:dyDescent="0.2">
      <c r="D816">
        <v>0.79807258700000006</v>
      </c>
      <c r="E816">
        <v>3.6601519100000002</v>
      </c>
    </row>
    <row r="817" spans="4:5" x14ac:dyDescent="0.2">
      <c r="D817">
        <v>0.79872389399999999</v>
      </c>
      <c r="E817">
        <v>3.6596772999999998</v>
      </c>
    </row>
    <row r="818" spans="4:5" x14ac:dyDescent="0.2">
      <c r="D818">
        <v>0.79937520200000001</v>
      </c>
      <c r="E818">
        <v>3.6592292300000002</v>
      </c>
    </row>
    <row r="819" spans="4:5" x14ac:dyDescent="0.2">
      <c r="D819">
        <v>0.80002650900000005</v>
      </c>
      <c r="E819">
        <v>3.6588272700000002</v>
      </c>
    </row>
    <row r="820" spans="4:5" x14ac:dyDescent="0.2">
      <c r="D820">
        <v>0.80067781599999999</v>
      </c>
      <c r="E820">
        <v>3.6584018899999999</v>
      </c>
    </row>
    <row r="821" spans="4:5" x14ac:dyDescent="0.2">
      <c r="D821">
        <v>0.801329124</v>
      </c>
      <c r="E821">
        <v>3.6579429299999999</v>
      </c>
    </row>
    <row r="822" spans="4:5" x14ac:dyDescent="0.2">
      <c r="D822">
        <v>0.80198043100000005</v>
      </c>
      <c r="E822">
        <v>3.65736631</v>
      </c>
    </row>
    <row r="823" spans="4:5" x14ac:dyDescent="0.2">
      <c r="D823">
        <v>0.80263173799999998</v>
      </c>
      <c r="E823">
        <v>3.6569278700000001</v>
      </c>
    </row>
    <row r="824" spans="4:5" x14ac:dyDescent="0.2">
      <c r="D824">
        <v>0.803283046</v>
      </c>
      <c r="E824">
        <v>3.6564538500000001</v>
      </c>
    </row>
    <row r="825" spans="4:5" x14ac:dyDescent="0.2">
      <c r="D825">
        <v>0.80393435300000005</v>
      </c>
      <c r="E825">
        <v>3.6560037099999998</v>
      </c>
    </row>
    <row r="826" spans="4:5" x14ac:dyDescent="0.2">
      <c r="D826">
        <v>0.80458566099999995</v>
      </c>
      <c r="E826">
        <v>3.6556003000000001</v>
      </c>
    </row>
    <row r="827" spans="4:5" x14ac:dyDescent="0.2">
      <c r="D827">
        <v>0.805236968</v>
      </c>
      <c r="E827">
        <v>3.6551360900000001</v>
      </c>
    </row>
    <row r="828" spans="4:5" x14ac:dyDescent="0.2">
      <c r="D828">
        <v>0.80588827500000004</v>
      </c>
      <c r="E828">
        <v>3.6546775</v>
      </c>
    </row>
    <row r="829" spans="4:5" x14ac:dyDescent="0.2">
      <c r="D829">
        <v>0.80653958299999995</v>
      </c>
      <c r="E829">
        <v>3.6542169200000001</v>
      </c>
    </row>
    <row r="830" spans="4:5" x14ac:dyDescent="0.2">
      <c r="D830">
        <v>0.80719088999999999</v>
      </c>
      <c r="E830">
        <v>3.65378566</v>
      </c>
    </row>
    <row r="831" spans="4:5" x14ac:dyDescent="0.2">
      <c r="D831">
        <v>0.80784219700000004</v>
      </c>
      <c r="E831">
        <v>3.6533145899999999</v>
      </c>
    </row>
    <row r="832" spans="4:5" x14ac:dyDescent="0.2">
      <c r="D832">
        <v>0.80849350499999995</v>
      </c>
      <c r="E832">
        <v>3.6528683599999998</v>
      </c>
    </row>
    <row r="833" spans="4:5" x14ac:dyDescent="0.2">
      <c r="D833">
        <v>0.80914481199999999</v>
      </c>
      <c r="E833">
        <v>3.6524136399999998</v>
      </c>
    </row>
    <row r="834" spans="4:5" x14ac:dyDescent="0.2">
      <c r="D834">
        <v>0.80979611900000004</v>
      </c>
      <c r="E834">
        <v>3.6519615999999999</v>
      </c>
    </row>
    <row r="835" spans="4:5" x14ac:dyDescent="0.2">
      <c r="D835">
        <v>0.81044742700000005</v>
      </c>
      <c r="E835">
        <v>3.6514769</v>
      </c>
    </row>
    <row r="836" spans="4:5" x14ac:dyDescent="0.2">
      <c r="D836">
        <v>0.81109873399999999</v>
      </c>
      <c r="E836">
        <v>3.6510631600000001</v>
      </c>
    </row>
    <row r="837" spans="4:5" x14ac:dyDescent="0.2">
      <c r="D837">
        <v>0.811750042</v>
      </c>
      <c r="E837">
        <v>3.6505101799999999</v>
      </c>
    </row>
    <row r="838" spans="4:5" x14ac:dyDescent="0.2">
      <c r="D838">
        <v>0.81240134900000005</v>
      </c>
      <c r="E838">
        <v>3.6500936300000002</v>
      </c>
    </row>
    <row r="839" spans="4:5" x14ac:dyDescent="0.2">
      <c r="D839">
        <v>0.81305265599999998</v>
      </c>
      <c r="E839">
        <v>3.6496430499999999</v>
      </c>
    </row>
    <row r="840" spans="4:5" x14ac:dyDescent="0.2">
      <c r="D840">
        <v>0.813703964</v>
      </c>
      <c r="E840">
        <v>3.6491367399999999</v>
      </c>
    </row>
    <row r="841" spans="4:5" x14ac:dyDescent="0.2">
      <c r="D841">
        <v>0.81435527100000005</v>
      </c>
      <c r="E841">
        <v>3.6488223799999999</v>
      </c>
    </row>
    <row r="842" spans="4:5" x14ac:dyDescent="0.2">
      <c r="D842">
        <v>0.81500657799999998</v>
      </c>
      <c r="E842">
        <v>3.6483837399999999</v>
      </c>
    </row>
    <row r="843" spans="4:5" x14ac:dyDescent="0.2">
      <c r="D843">
        <v>0.815657886</v>
      </c>
      <c r="E843">
        <v>3.64786155</v>
      </c>
    </row>
    <row r="844" spans="4:5" x14ac:dyDescent="0.2">
      <c r="D844">
        <v>0.81630919300000004</v>
      </c>
      <c r="E844">
        <v>3.6473845599999999</v>
      </c>
    </row>
    <row r="845" spans="4:5" x14ac:dyDescent="0.2">
      <c r="D845">
        <v>0.81696050099999995</v>
      </c>
      <c r="E845">
        <v>3.64671835</v>
      </c>
    </row>
    <row r="846" spans="4:5" x14ac:dyDescent="0.2">
      <c r="D846">
        <v>0.817611808</v>
      </c>
      <c r="E846">
        <v>3.6462325500000001</v>
      </c>
    </row>
    <row r="847" spans="4:5" x14ac:dyDescent="0.2">
      <c r="D847">
        <v>0.81826311500000004</v>
      </c>
      <c r="E847">
        <v>3.6458202100000001</v>
      </c>
    </row>
    <row r="848" spans="4:5" x14ac:dyDescent="0.2">
      <c r="D848">
        <v>0.81891442299999995</v>
      </c>
      <c r="E848">
        <v>3.64535645</v>
      </c>
    </row>
    <row r="849" spans="4:5" x14ac:dyDescent="0.2">
      <c r="D849">
        <v>0.81956572999999999</v>
      </c>
      <c r="E849">
        <v>3.64492277</v>
      </c>
    </row>
    <row r="850" spans="4:5" x14ac:dyDescent="0.2">
      <c r="D850">
        <v>0.82021703700000004</v>
      </c>
      <c r="E850">
        <v>3.6444158500000001</v>
      </c>
    </row>
    <row r="851" spans="4:5" x14ac:dyDescent="0.2">
      <c r="D851">
        <v>0.82086834500000005</v>
      </c>
      <c r="E851">
        <v>3.6440027000000002</v>
      </c>
    </row>
    <row r="852" spans="4:5" x14ac:dyDescent="0.2">
      <c r="D852">
        <v>0.82151965199999999</v>
      </c>
      <c r="E852">
        <v>3.6435890299999998</v>
      </c>
    </row>
    <row r="853" spans="4:5" x14ac:dyDescent="0.2">
      <c r="D853">
        <v>0.82217095900000003</v>
      </c>
      <c r="E853">
        <v>3.6431321099999998</v>
      </c>
    </row>
    <row r="854" spans="4:5" x14ac:dyDescent="0.2">
      <c r="D854">
        <v>0.82282226700000005</v>
      </c>
      <c r="E854">
        <v>3.6426999499999999</v>
      </c>
    </row>
    <row r="855" spans="4:5" x14ac:dyDescent="0.2">
      <c r="D855">
        <v>0.82347357399999999</v>
      </c>
      <c r="E855">
        <v>3.6422289999999999</v>
      </c>
    </row>
    <row r="856" spans="4:5" x14ac:dyDescent="0.2">
      <c r="D856">
        <v>0.824124882</v>
      </c>
      <c r="E856">
        <v>3.6417014499999998</v>
      </c>
    </row>
    <row r="857" spans="4:5" x14ac:dyDescent="0.2">
      <c r="D857">
        <v>0.82477618900000005</v>
      </c>
      <c r="E857">
        <v>3.6412781600000002</v>
      </c>
    </row>
    <row r="858" spans="4:5" x14ac:dyDescent="0.2">
      <c r="D858">
        <v>0.82542749599999998</v>
      </c>
      <c r="E858">
        <v>3.6407627699999998</v>
      </c>
    </row>
    <row r="859" spans="4:5" x14ac:dyDescent="0.2">
      <c r="D859">
        <v>0.826078804</v>
      </c>
      <c r="E859">
        <v>3.6403082800000002</v>
      </c>
    </row>
    <row r="860" spans="4:5" x14ac:dyDescent="0.2">
      <c r="D860">
        <v>0.82673011100000005</v>
      </c>
      <c r="E860">
        <v>3.6398824900000002</v>
      </c>
    </row>
    <row r="861" spans="4:5" x14ac:dyDescent="0.2">
      <c r="D861">
        <v>0.82738141799999998</v>
      </c>
      <c r="E861">
        <v>3.6394464100000001</v>
      </c>
    </row>
    <row r="862" spans="4:5" x14ac:dyDescent="0.2">
      <c r="D862">
        <v>0.828032726</v>
      </c>
      <c r="E862">
        <v>3.6390113899999998</v>
      </c>
    </row>
    <row r="863" spans="4:5" x14ac:dyDescent="0.2">
      <c r="D863">
        <v>0.82868403300000004</v>
      </c>
      <c r="E863">
        <v>3.6385722500000002</v>
      </c>
    </row>
    <row r="864" spans="4:5" x14ac:dyDescent="0.2">
      <c r="D864">
        <v>0.82933533999999998</v>
      </c>
      <c r="E864">
        <v>3.6381414200000002</v>
      </c>
    </row>
    <row r="865" spans="4:5" x14ac:dyDescent="0.2">
      <c r="D865">
        <v>0.82998664799999999</v>
      </c>
      <c r="E865">
        <v>3.6377883199999999</v>
      </c>
    </row>
    <row r="866" spans="4:5" x14ac:dyDescent="0.2">
      <c r="D866">
        <v>0.83063795500000004</v>
      </c>
      <c r="E866">
        <v>3.6373464800000002</v>
      </c>
    </row>
    <row r="867" spans="4:5" x14ac:dyDescent="0.2">
      <c r="D867">
        <v>0.83128926299999994</v>
      </c>
      <c r="E867">
        <v>3.6368463000000002</v>
      </c>
    </row>
    <row r="868" spans="4:5" x14ac:dyDescent="0.2">
      <c r="D868">
        <v>0.83194056999999999</v>
      </c>
      <c r="E868">
        <v>3.6362838399999999</v>
      </c>
    </row>
    <row r="869" spans="4:5" x14ac:dyDescent="0.2">
      <c r="D869">
        <v>0.83259187700000004</v>
      </c>
      <c r="E869">
        <v>3.63592286</v>
      </c>
    </row>
    <row r="870" spans="4:5" x14ac:dyDescent="0.2">
      <c r="D870">
        <v>0.83324318500000005</v>
      </c>
      <c r="E870">
        <v>3.6353614799999998</v>
      </c>
    </row>
    <row r="871" spans="4:5" x14ac:dyDescent="0.2">
      <c r="D871">
        <v>0.83389449199999999</v>
      </c>
      <c r="E871">
        <v>3.6348308899999999</v>
      </c>
    </row>
    <row r="872" spans="4:5" x14ac:dyDescent="0.2">
      <c r="D872">
        <v>0.83454579900000003</v>
      </c>
      <c r="E872">
        <v>3.6344065300000001</v>
      </c>
    </row>
    <row r="873" spans="4:5" x14ac:dyDescent="0.2">
      <c r="D873">
        <v>0.83519710700000005</v>
      </c>
      <c r="E873">
        <v>3.6339222000000002</v>
      </c>
    </row>
    <row r="874" spans="4:5" x14ac:dyDescent="0.2">
      <c r="D874">
        <v>0.83584841399999998</v>
      </c>
      <c r="E874">
        <v>3.6334635799999999</v>
      </c>
    </row>
    <row r="875" spans="4:5" x14ac:dyDescent="0.2">
      <c r="D875">
        <v>0.836499722</v>
      </c>
      <c r="E875">
        <v>3.6330383999999998</v>
      </c>
    </row>
    <row r="876" spans="4:5" x14ac:dyDescent="0.2">
      <c r="D876">
        <v>0.83715102900000005</v>
      </c>
      <c r="E876">
        <v>3.6325077100000001</v>
      </c>
    </row>
    <row r="877" spans="4:5" x14ac:dyDescent="0.2">
      <c r="D877">
        <v>0.83780233599999998</v>
      </c>
      <c r="E877">
        <v>3.6321218499999999</v>
      </c>
    </row>
    <row r="878" spans="4:5" x14ac:dyDescent="0.2">
      <c r="D878">
        <v>0.838453644</v>
      </c>
      <c r="E878">
        <v>3.6316160200000001</v>
      </c>
    </row>
    <row r="879" spans="4:5" x14ac:dyDescent="0.2">
      <c r="D879">
        <v>0.83910495100000004</v>
      </c>
      <c r="E879">
        <v>3.6309042699999998</v>
      </c>
    </row>
    <row r="880" spans="4:5" x14ac:dyDescent="0.2">
      <c r="D880">
        <v>0.83975625799999998</v>
      </c>
      <c r="E880">
        <v>3.6304506399999998</v>
      </c>
    </row>
    <row r="881" spans="4:5" x14ac:dyDescent="0.2">
      <c r="D881">
        <v>0.84040756599999999</v>
      </c>
      <c r="E881">
        <v>3.62996885</v>
      </c>
    </row>
    <row r="882" spans="4:5" x14ac:dyDescent="0.2">
      <c r="D882">
        <v>0.84105887300000004</v>
      </c>
      <c r="E882">
        <v>3.6295844599999998</v>
      </c>
    </row>
    <row r="883" spans="4:5" x14ac:dyDescent="0.2">
      <c r="D883">
        <v>0.84171017999999997</v>
      </c>
      <c r="E883">
        <v>3.6290745800000002</v>
      </c>
    </row>
    <row r="884" spans="4:5" x14ac:dyDescent="0.2">
      <c r="D884">
        <v>0.84236148799999999</v>
      </c>
      <c r="E884">
        <v>3.6285157200000002</v>
      </c>
    </row>
    <row r="885" spans="4:5" x14ac:dyDescent="0.2">
      <c r="D885">
        <v>0.84301279500000004</v>
      </c>
      <c r="E885">
        <v>3.6281085399999999</v>
      </c>
    </row>
    <row r="886" spans="4:5" x14ac:dyDescent="0.2">
      <c r="D886">
        <v>0.84366410300000005</v>
      </c>
      <c r="E886">
        <v>3.62763312</v>
      </c>
    </row>
    <row r="887" spans="4:5" x14ac:dyDescent="0.2">
      <c r="D887">
        <v>0.84431540999999999</v>
      </c>
      <c r="E887">
        <v>3.62716539</v>
      </c>
    </row>
    <row r="888" spans="4:5" x14ac:dyDescent="0.2">
      <c r="D888">
        <v>0.84496671700000003</v>
      </c>
      <c r="E888">
        <v>3.6266531500000001</v>
      </c>
    </row>
    <row r="889" spans="4:5" x14ac:dyDescent="0.2">
      <c r="D889">
        <v>0.84561802500000005</v>
      </c>
      <c r="E889">
        <v>3.62616044</v>
      </c>
    </row>
    <row r="890" spans="4:5" x14ac:dyDescent="0.2">
      <c r="D890">
        <v>0.84626933199999999</v>
      </c>
      <c r="E890">
        <v>3.62573151</v>
      </c>
    </row>
    <row r="891" spans="4:5" x14ac:dyDescent="0.2">
      <c r="D891">
        <v>0.84692063900000003</v>
      </c>
      <c r="E891">
        <v>3.6252917199999999</v>
      </c>
    </row>
    <row r="892" spans="4:5" x14ac:dyDescent="0.2">
      <c r="D892">
        <v>0.84757194700000005</v>
      </c>
      <c r="E892">
        <v>3.6247881300000002</v>
      </c>
    </row>
    <row r="893" spans="4:5" x14ac:dyDescent="0.2">
      <c r="D893">
        <v>0.84822325399999998</v>
      </c>
      <c r="E893">
        <v>3.6243081199999998</v>
      </c>
    </row>
    <row r="894" spans="4:5" x14ac:dyDescent="0.2">
      <c r="D894">
        <v>0.84887456100000003</v>
      </c>
      <c r="E894">
        <v>3.6238296399999999</v>
      </c>
    </row>
    <row r="895" spans="4:5" x14ac:dyDescent="0.2">
      <c r="D895">
        <v>0.84952586900000004</v>
      </c>
      <c r="E895">
        <v>3.6233550499999998</v>
      </c>
    </row>
    <row r="896" spans="4:5" x14ac:dyDescent="0.2">
      <c r="D896">
        <v>0.85017717599999998</v>
      </c>
      <c r="E896">
        <v>3.6229480399999998</v>
      </c>
    </row>
    <row r="897" spans="4:5" x14ac:dyDescent="0.2">
      <c r="D897">
        <v>0.850828484</v>
      </c>
      <c r="E897">
        <v>3.6222822899999998</v>
      </c>
    </row>
    <row r="898" spans="4:5" x14ac:dyDescent="0.2">
      <c r="D898">
        <v>0.85147979100000004</v>
      </c>
      <c r="E898">
        <v>3.6218884899999999</v>
      </c>
    </row>
    <row r="899" spans="4:5" x14ac:dyDescent="0.2">
      <c r="D899">
        <v>0.85213109799999998</v>
      </c>
      <c r="E899">
        <v>3.6214364699999999</v>
      </c>
    </row>
    <row r="900" spans="4:5" x14ac:dyDescent="0.2">
      <c r="D900">
        <v>0.85278240599999999</v>
      </c>
      <c r="E900">
        <v>3.6209560299999999</v>
      </c>
    </row>
    <row r="901" spans="4:5" x14ac:dyDescent="0.2">
      <c r="D901">
        <v>0.85343371300000004</v>
      </c>
      <c r="E901">
        <v>3.6204474000000002</v>
      </c>
    </row>
    <row r="902" spans="4:5" x14ac:dyDescent="0.2">
      <c r="D902">
        <v>0.85408501999999997</v>
      </c>
      <c r="E902">
        <v>3.61988793</v>
      </c>
    </row>
    <row r="903" spans="4:5" x14ac:dyDescent="0.2">
      <c r="D903">
        <v>0.85473632799999999</v>
      </c>
      <c r="E903">
        <v>3.6194072799999999</v>
      </c>
    </row>
    <row r="904" spans="4:5" x14ac:dyDescent="0.2">
      <c r="D904">
        <v>0.85538763500000004</v>
      </c>
      <c r="E904">
        <v>3.6188039000000001</v>
      </c>
    </row>
    <row r="905" spans="4:5" x14ac:dyDescent="0.2">
      <c r="D905">
        <v>0.85603894300000005</v>
      </c>
      <c r="E905">
        <v>3.6183741500000002</v>
      </c>
    </row>
    <row r="906" spans="4:5" x14ac:dyDescent="0.2">
      <c r="D906">
        <v>0.85669024999999999</v>
      </c>
      <c r="E906">
        <v>3.6178381700000002</v>
      </c>
    </row>
    <row r="907" spans="4:5" x14ac:dyDescent="0.2">
      <c r="D907">
        <v>0.85734155700000003</v>
      </c>
      <c r="E907">
        <v>3.6173999700000001</v>
      </c>
    </row>
    <row r="908" spans="4:5" x14ac:dyDescent="0.2">
      <c r="D908">
        <v>0.85799286500000005</v>
      </c>
      <c r="E908">
        <v>3.6168383999999998</v>
      </c>
    </row>
    <row r="909" spans="4:5" x14ac:dyDescent="0.2">
      <c r="D909">
        <v>0.85864417199999998</v>
      </c>
      <c r="E909">
        <v>3.6163431699999999</v>
      </c>
    </row>
    <row r="910" spans="4:5" x14ac:dyDescent="0.2">
      <c r="D910">
        <v>0.85929547900000003</v>
      </c>
      <c r="E910">
        <v>3.6157020000000002</v>
      </c>
    </row>
    <row r="911" spans="4:5" x14ac:dyDescent="0.2">
      <c r="D911">
        <v>0.85994678700000005</v>
      </c>
      <c r="E911">
        <v>3.6153257299999999</v>
      </c>
    </row>
    <row r="912" spans="4:5" x14ac:dyDescent="0.2">
      <c r="D912">
        <v>0.86059809399999998</v>
      </c>
      <c r="E912">
        <v>3.6148129999999998</v>
      </c>
    </row>
    <row r="913" spans="4:5" x14ac:dyDescent="0.2">
      <c r="D913">
        <v>0.86124940100000003</v>
      </c>
      <c r="E913">
        <v>3.6142556799999999</v>
      </c>
    </row>
    <row r="914" spans="4:5" x14ac:dyDescent="0.2">
      <c r="D914">
        <v>0.86190070900000004</v>
      </c>
      <c r="E914">
        <v>3.6137827499999999</v>
      </c>
    </row>
    <row r="915" spans="4:5" x14ac:dyDescent="0.2">
      <c r="D915">
        <v>0.86255201599999998</v>
      </c>
      <c r="E915">
        <v>3.61336346</v>
      </c>
    </row>
    <row r="916" spans="4:5" x14ac:dyDescent="0.2">
      <c r="D916">
        <v>0.86320332399999999</v>
      </c>
      <c r="E916">
        <v>3.6127406999999998</v>
      </c>
    </row>
    <row r="917" spans="4:5" x14ac:dyDescent="0.2">
      <c r="D917">
        <v>0.86385463100000004</v>
      </c>
      <c r="E917">
        <v>3.6122430300000001</v>
      </c>
    </row>
    <row r="918" spans="4:5" x14ac:dyDescent="0.2">
      <c r="D918">
        <v>0.86450593799999997</v>
      </c>
      <c r="E918">
        <v>3.6115531000000001</v>
      </c>
    </row>
    <row r="919" spans="4:5" x14ac:dyDescent="0.2">
      <c r="D919">
        <v>0.86515724599999999</v>
      </c>
      <c r="E919">
        <v>3.6109262700000002</v>
      </c>
    </row>
    <row r="920" spans="4:5" x14ac:dyDescent="0.2">
      <c r="D920">
        <v>0.86580855300000004</v>
      </c>
      <c r="E920">
        <v>3.6103210899999998</v>
      </c>
    </row>
    <row r="921" spans="4:5" x14ac:dyDescent="0.2">
      <c r="D921">
        <v>0.86645985999999997</v>
      </c>
      <c r="E921">
        <v>3.6097991399999998</v>
      </c>
    </row>
    <row r="922" spans="4:5" x14ac:dyDescent="0.2">
      <c r="D922">
        <v>0.86711116799999999</v>
      </c>
      <c r="E922">
        <v>3.6093977900000001</v>
      </c>
    </row>
    <row r="923" spans="4:5" x14ac:dyDescent="0.2">
      <c r="D923">
        <v>0.86776247500000003</v>
      </c>
      <c r="E923">
        <v>3.6086912899999999</v>
      </c>
    </row>
    <row r="924" spans="4:5" x14ac:dyDescent="0.2">
      <c r="D924">
        <v>0.86841378300000005</v>
      </c>
      <c r="E924">
        <v>3.6081340900000001</v>
      </c>
    </row>
    <row r="925" spans="4:5" x14ac:dyDescent="0.2">
      <c r="D925">
        <v>0.86906508999999998</v>
      </c>
      <c r="E925">
        <v>3.6076520599999999</v>
      </c>
    </row>
    <row r="926" spans="4:5" x14ac:dyDescent="0.2">
      <c r="D926">
        <v>0.86971639700000003</v>
      </c>
      <c r="E926">
        <v>3.6068966900000001</v>
      </c>
    </row>
    <row r="927" spans="4:5" x14ac:dyDescent="0.2">
      <c r="D927">
        <v>0.87036770500000005</v>
      </c>
      <c r="E927">
        <v>3.6064077800000001</v>
      </c>
    </row>
    <row r="928" spans="4:5" x14ac:dyDescent="0.2">
      <c r="D928">
        <v>0.87101901199999998</v>
      </c>
      <c r="E928">
        <v>3.6057125999999999</v>
      </c>
    </row>
    <row r="929" spans="4:5" x14ac:dyDescent="0.2">
      <c r="D929">
        <v>0.87167031900000003</v>
      </c>
      <c r="E929">
        <v>3.6051681900000001</v>
      </c>
    </row>
    <row r="930" spans="4:5" x14ac:dyDescent="0.2">
      <c r="D930">
        <v>0.87232162700000004</v>
      </c>
      <c r="E930">
        <v>3.6045107999999999</v>
      </c>
    </row>
    <row r="931" spans="4:5" x14ac:dyDescent="0.2">
      <c r="D931">
        <v>0.87297293399999998</v>
      </c>
      <c r="E931">
        <v>3.60384065</v>
      </c>
    </row>
    <row r="932" spans="4:5" x14ac:dyDescent="0.2">
      <c r="D932">
        <v>0.87362424100000002</v>
      </c>
      <c r="E932">
        <v>3.60322692</v>
      </c>
    </row>
    <row r="933" spans="4:5" x14ac:dyDescent="0.2">
      <c r="D933">
        <v>0.87427554900000004</v>
      </c>
      <c r="E933">
        <v>3.6025741400000002</v>
      </c>
    </row>
    <row r="934" spans="4:5" x14ac:dyDescent="0.2">
      <c r="D934">
        <v>0.87492685599999998</v>
      </c>
      <c r="E934">
        <v>3.6019614299999998</v>
      </c>
    </row>
    <row r="935" spans="4:5" x14ac:dyDescent="0.2">
      <c r="D935">
        <v>0.87557816399999999</v>
      </c>
      <c r="E935">
        <v>3.6012300900000001</v>
      </c>
    </row>
    <row r="936" spans="4:5" x14ac:dyDescent="0.2">
      <c r="D936">
        <v>0.87622947100000004</v>
      </c>
      <c r="E936">
        <v>3.6005897899999999</v>
      </c>
    </row>
    <row r="937" spans="4:5" x14ac:dyDescent="0.2">
      <c r="D937">
        <v>0.87688077799999997</v>
      </c>
      <c r="E937">
        <v>3.5999299300000001</v>
      </c>
    </row>
    <row r="938" spans="4:5" x14ac:dyDescent="0.2">
      <c r="D938">
        <v>0.87753208599999999</v>
      </c>
      <c r="E938">
        <v>3.59925198</v>
      </c>
    </row>
    <row r="939" spans="4:5" x14ac:dyDescent="0.2">
      <c r="D939">
        <v>0.87818339300000003</v>
      </c>
      <c r="E939">
        <v>3.59861546</v>
      </c>
    </row>
    <row r="940" spans="4:5" x14ac:dyDescent="0.2">
      <c r="D940">
        <v>0.87883469999999997</v>
      </c>
      <c r="E940">
        <v>3.5979452599999999</v>
      </c>
    </row>
    <row r="941" spans="4:5" x14ac:dyDescent="0.2">
      <c r="D941">
        <v>0.87948600799999999</v>
      </c>
      <c r="E941">
        <v>3.5972549800000002</v>
      </c>
    </row>
    <row r="942" spans="4:5" x14ac:dyDescent="0.2">
      <c r="D942">
        <v>0.88013731500000003</v>
      </c>
      <c r="E942">
        <v>3.59656193</v>
      </c>
    </row>
    <row r="943" spans="4:5" x14ac:dyDescent="0.2">
      <c r="D943">
        <v>0.88078862199999997</v>
      </c>
      <c r="E943">
        <v>3.5960394099999999</v>
      </c>
    </row>
    <row r="944" spans="4:5" x14ac:dyDescent="0.2">
      <c r="D944">
        <v>0.88143992999999998</v>
      </c>
      <c r="E944">
        <v>3.5953957399999998</v>
      </c>
    </row>
    <row r="945" spans="4:5" x14ac:dyDescent="0.2">
      <c r="D945">
        <v>0.88209123700000003</v>
      </c>
      <c r="E945">
        <v>3.5946947699999998</v>
      </c>
    </row>
    <row r="946" spans="4:5" x14ac:dyDescent="0.2">
      <c r="D946">
        <v>0.88274254500000005</v>
      </c>
      <c r="E946">
        <v>3.5937042699999999</v>
      </c>
    </row>
    <row r="947" spans="4:5" x14ac:dyDescent="0.2">
      <c r="D947">
        <v>0.88339385199999998</v>
      </c>
      <c r="E947">
        <v>3.5928866400000001</v>
      </c>
    </row>
    <row r="948" spans="4:5" x14ac:dyDescent="0.2">
      <c r="D948">
        <v>0.88404515900000002</v>
      </c>
      <c r="E948">
        <v>3.5920218300000002</v>
      </c>
    </row>
    <row r="949" spans="4:5" x14ac:dyDescent="0.2">
      <c r="D949">
        <v>0.88469646700000004</v>
      </c>
      <c r="E949">
        <v>3.5912062599999999</v>
      </c>
    </row>
    <row r="950" spans="4:5" x14ac:dyDescent="0.2">
      <c r="D950">
        <v>0.88534777399999998</v>
      </c>
      <c r="E950">
        <v>3.5903772100000002</v>
      </c>
    </row>
    <row r="951" spans="4:5" x14ac:dyDescent="0.2">
      <c r="D951">
        <v>0.88599908100000002</v>
      </c>
      <c r="E951">
        <v>3.5894441100000001</v>
      </c>
    </row>
    <row r="952" spans="4:5" x14ac:dyDescent="0.2">
      <c r="D952">
        <v>0.88665038900000004</v>
      </c>
      <c r="E952">
        <v>3.5884523800000001</v>
      </c>
    </row>
    <row r="953" spans="4:5" x14ac:dyDescent="0.2">
      <c r="D953">
        <v>0.88730169599999997</v>
      </c>
      <c r="E953">
        <v>3.5875308499999998</v>
      </c>
    </row>
    <row r="954" spans="4:5" x14ac:dyDescent="0.2">
      <c r="D954">
        <v>0.88795300399999999</v>
      </c>
      <c r="E954">
        <v>3.5866275399999998</v>
      </c>
    </row>
    <row r="955" spans="4:5" x14ac:dyDescent="0.2">
      <c r="D955">
        <v>0.88860431100000004</v>
      </c>
      <c r="E955">
        <v>3.5856049699999999</v>
      </c>
    </row>
    <row r="956" spans="4:5" x14ac:dyDescent="0.2">
      <c r="D956">
        <v>0.88925561799999997</v>
      </c>
      <c r="E956">
        <v>3.5846260299999999</v>
      </c>
    </row>
    <row r="957" spans="4:5" x14ac:dyDescent="0.2">
      <c r="D957">
        <v>0.88990692599999999</v>
      </c>
      <c r="E957">
        <v>3.5837644100000001</v>
      </c>
    </row>
    <row r="958" spans="4:5" x14ac:dyDescent="0.2">
      <c r="D958">
        <v>0.89055823300000003</v>
      </c>
      <c r="E958">
        <v>3.5823800299999999</v>
      </c>
    </row>
    <row r="959" spans="4:5" x14ac:dyDescent="0.2">
      <c r="D959">
        <v>0.89120953999999997</v>
      </c>
      <c r="E959">
        <v>3.5813148199999998</v>
      </c>
    </row>
    <row r="960" spans="4:5" x14ac:dyDescent="0.2">
      <c r="D960">
        <v>0.89186084799999998</v>
      </c>
      <c r="E960">
        <v>3.5802665400000002</v>
      </c>
    </row>
    <row r="961" spans="4:5" x14ac:dyDescent="0.2">
      <c r="D961">
        <v>0.89251215500000003</v>
      </c>
      <c r="E961">
        <v>3.57899681</v>
      </c>
    </row>
    <row r="962" spans="4:5" x14ac:dyDescent="0.2">
      <c r="D962">
        <v>0.89316346199999996</v>
      </c>
      <c r="E962">
        <v>3.5778531299999998</v>
      </c>
    </row>
    <row r="963" spans="4:5" x14ac:dyDescent="0.2">
      <c r="D963">
        <v>0.89381476999999998</v>
      </c>
      <c r="E963">
        <v>3.5766869300000002</v>
      </c>
    </row>
    <row r="964" spans="4:5" x14ac:dyDescent="0.2">
      <c r="D964">
        <v>0.89446607700000003</v>
      </c>
      <c r="E964">
        <v>3.5753652699999998</v>
      </c>
    </row>
    <row r="965" spans="4:5" x14ac:dyDescent="0.2">
      <c r="D965">
        <v>0.89511738500000004</v>
      </c>
      <c r="E965">
        <v>3.5740837000000001</v>
      </c>
    </row>
    <row r="966" spans="4:5" x14ac:dyDescent="0.2">
      <c r="D966">
        <v>0.89576869199999998</v>
      </c>
      <c r="E966">
        <v>3.5726386300000001</v>
      </c>
    </row>
    <row r="967" spans="4:5" x14ac:dyDescent="0.2">
      <c r="D967">
        <v>0.89641999900000002</v>
      </c>
      <c r="E967">
        <v>3.5713272200000001</v>
      </c>
    </row>
    <row r="968" spans="4:5" x14ac:dyDescent="0.2">
      <c r="D968">
        <v>0.89707130700000004</v>
      </c>
      <c r="E968">
        <v>3.5699063400000002</v>
      </c>
    </row>
    <row r="969" spans="4:5" x14ac:dyDescent="0.2">
      <c r="D969">
        <v>0.89772261399999997</v>
      </c>
      <c r="E969">
        <v>3.5681014200000001</v>
      </c>
    </row>
    <row r="970" spans="4:5" x14ac:dyDescent="0.2">
      <c r="D970">
        <v>0.89837392100000002</v>
      </c>
      <c r="E970">
        <v>3.5665806400000002</v>
      </c>
    </row>
    <row r="971" spans="4:5" x14ac:dyDescent="0.2">
      <c r="D971">
        <v>0.89902522900000004</v>
      </c>
      <c r="E971">
        <v>3.56472597</v>
      </c>
    </row>
    <row r="972" spans="4:5" x14ac:dyDescent="0.2">
      <c r="D972">
        <v>0.89967653599999997</v>
      </c>
      <c r="E972">
        <v>3.5629628800000002</v>
      </c>
    </row>
    <row r="973" spans="4:5" x14ac:dyDescent="0.2">
      <c r="D973">
        <v>0.90032784300000002</v>
      </c>
      <c r="E973">
        <v>3.5609957099999998</v>
      </c>
    </row>
    <row r="974" spans="4:5" x14ac:dyDescent="0.2">
      <c r="D974">
        <v>0.90097915100000003</v>
      </c>
      <c r="E974">
        <v>3.5587005600000001</v>
      </c>
    </row>
    <row r="975" spans="4:5" x14ac:dyDescent="0.2">
      <c r="D975">
        <v>0.90163045799999997</v>
      </c>
      <c r="E975">
        <v>3.5566018800000001</v>
      </c>
    </row>
    <row r="976" spans="4:5" x14ac:dyDescent="0.2">
      <c r="D976">
        <v>0.90228176599999999</v>
      </c>
      <c r="E976">
        <v>3.5540028800000001</v>
      </c>
    </row>
    <row r="977" spans="4:5" x14ac:dyDescent="0.2">
      <c r="D977">
        <v>0.90293307300000003</v>
      </c>
      <c r="E977">
        <v>3.5514739999999998</v>
      </c>
    </row>
    <row r="978" spans="4:5" x14ac:dyDescent="0.2">
      <c r="D978">
        <v>0.90358437999999996</v>
      </c>
      <c r="E978">
        <v>3.5486192700000001</v>
      </c>
    </row>
    <row r="979" spans="4:5" x14ac:dyDescent="0.2">
      <c r="D979">
        <v>0.90423568799999998</v>
      </c>
      <c r="E979">
        <v>3.5452294100000001</v>
      </c>
    </row>
    <row r="980" spans="4:5" x14ac:dyDescent="0.2">
      <c r="D980">
        <v>0.90488699500000003</v>
      </c>
      <c r="E980">
        <v>3.5415547799999998</v>
      </c>
    </row>
    <row r="981" spans="4:5" x14ac:dyDescent="0.2">
      <c r="D981">
        <v>0.90553830199999996</v>
      </c>
      <c r="E981">
        <v>3.5377211900000001</v>
      </c>
    </row>
    <row r="982" spans="4:5" x14ac:dyDescent="0.2">
      <c r="D982">
        <v>0.90618960999999998</v>
      </c>
      <c r="E982">
        <v>3.5331478199999999</v>
      </c>
    </row>
    <row r="983" spans="4:5" x14ac:dyDescent="0.2">
      <c r="D983">
        <v>0.90684091700000002</v>
      </c>
      <c r="E983">
        <v>3.5280613399999998</v>
      </c>
    </row>
    <row r="984" spans="4:5" x14ac:dyDescent="0.2">
      <c r="D984">
        <v>0.90749222500000004</v>
      </c>
      <c r="E984">
        <v>3.5224461200000001</v>
      </c>
    </row>
    <row r="985" spans="4:5" x14ac:dyDescent="0.2">
      <c r="D985">
        <v>0.90814353199999998</v>
      </c>
      <c r="E985">
        <v>3.5160481200000002</v>
      </c>
    </row>
    <row r="986" spans="4:5" x14ac:dyDescent="0.2">
      <c r="D986">
        <v>0.90879483900000002</v>
      </c>
      <c r="E986">
        <v>3.5091513999999999</v>
      </c>
    </row>
    <row r="987" spans="4:5" x14ac:dyDescent="0.2">
      <c r="D987">
        <v>0.90944614700000004</v>
      </c>
      <c r="E987">
        <v>3.5014849199999998</v>
      </c>
    </row>
    <row r="988" spans="4:5" x14ac:dyDescent="0.2">
      <c r="D988">
        <v>0.91009745399999997</v>
      </c>
      <c r="E988">
        <v>3.4927967500000001</v>
      </c>
    </row>
    <row r="989" spans="4:5" x14ac:dyDescent="0.2">
      <c r="D989">
        <v>0.91074876100000002</v>
      </c>
      <c r="E989">
        <v>3.4830742400000001</v>
      </c>
    </row>
    <row r="990" spans="4:5" x14ac:dyDescent="0.2">
      <c r="D990">
        <v>0.91140006900000003</v>
      </c>
      <c r="E990">
        <v>3.4722955899999999</v>
      </c>
    </row>
    <row r="991" spans="4:5" x14ac:dyDescent="0.2">
      <c r="D991">
        <v>0.91205137599999997</v>
      </c>
      <c r="E991">
        <v>3.4603688799999999</v>
      </c>
    </row>
    <row r="992" spans="4:5" x14ac:dyDescent="0.2">
      <c r="D992">
        <v>0.91270268300000001</v>
      </c>
      <c r="E992">
        <v>3.4469943600000001</v>
      </c>
    </row>
    <row r="993" spans="4:5" x14ac:dyDescent="0.2">
      <c r="D993">
        <v>0.91335399100000003</v>
      </c>
      <c r="E993">
        <v>3.4327152600000002</v>
      </c>
    </row>
    <row r="994" spans="4:5" x14ac:dyDescent="0.2">
      <c r="D994">
        <v>0.91400529799999997</v>
      </c>
      <c r="E994">
        <v>3.4171116600000002</v>
      </c>
    </row>
    <row r="995" spans="4:5" x14ac:dyDescent="0.2">
      <c r="D995">
        <v>0.91465660599999998</v>
      </c>
      <c r="E995">
        <v>3.3998740600000001</v>
      </c>
    </row>
    <row r="996" spans="4:5" x14ac:dyDescent="0.2">
      <c r="D996">
        <v>0.91530791300000003</v>
      </c>
      <c r="E996">
        <v>3.3815136200000002</v>
      </c>
    </row>
    <row r="997" spans="4:5" x14ac:dyDescent="0.2">
      <c r="D997">
        <v>0.91595921999999996</v>
      </c>
      <c r="E997">
        <v>3.3614705300000001</v>
      </c>
    </row>
    <row r="998" spans="4:5" x14ac:dyDescent="0.2">
      <c r="D998">
        <v>0.91661052799999998</v>
      </c>
      <c r="E998">
        <v>3.3403483899999999</v>
      </c>
    </row>
    <row r="999" spans="4:5" x14ac:dyDescent="0.2">
      <c r="D999">
        <v>0.91726183500000003</v>
      </c>
      <c r="E999">
        <v>3.3176307399999998</v>
      </c>
    </row>
    <row r="1000" spans="4:5" x14ac:dyDescent="0.2">
      <c r="D1000">
        <v>0.91791314199999996</v>
      </c>
      <c r="E1000">
        <v>3.2944945200000002</v>
      </c>
    </row>
    <row r="1001" spans="4:5" x14ac:dyDescent="0.2">
      <c r="D1001">
        <v>0.91856444999999998</v>
      </c>
      <c r="E1001">
        <v>3.2693607299999998</v>
      </c>
    </row>
    <row r="1002" spans="4:5" x14ac:dyDescent="0.2">
      <c r="D1002">
        <v>0.91921575700000002</v>
      </c>
      <c r="E1002">
        <v>3.24233379</v>
      </c>
    </row>
    <row r="1003" spans="4:5" x14ac:dyDescent="0.2">
      <c r="D1003">
        <v>0.91986706399999996</v>
      </c>
      <c r="E1003">
        <v>3.2130437999999999</v>
      </c>
    </row>
    <row r="1004" spans="4:5" x14ac:dyDescent="0.2">
      <c r="D1004">
        <v>0.92051837199999997</v>
      </c>
      <c r="E1004">
        <v>3.18192721</v>
      </c>
    </row>
    <row r="1005" spans="4:5" x14ac:dyDescent="0.2">
      <c r="D1005">
        <v>0.92116967900000002</v>
      </c>
      <c r="E1005">
        <v>3.14817817</v>
      </c>
    </row>
    <row r="1006" spans="4:5" x14ac:dyDescent="0.2">
      <c r="D1006">
        <v>0.92182098700000004</v>
      </c>
      <c r="E1006">
        <v>3.1111874799999999</v>
      </c>
    </row>
    <row r="1007" spans="4:5" x14ac:dyDescent="0.2">
      <c r="D1007">
        <v>0.92247229399999997</v>
      </c>
      <c r="E1007">
        <v>3.0587124600000002</v>
      </c>
    </row>
    <row r="1008" spans="4:5" x14ac:dyDescent="0.2">
      <c r="D1008">
        <v>0.92312360100000002</v>
      </c>
      <c r="E1008">
        <v>2.5948228499999999</v>
      </c>
    </row>
    <row r="1009" spans="4:5" x14ac:dyDescent="0.2">
      <c r="D1009">
        <v>0.92377490900000003</v>
      </c>
      <c r="E1009">
        <v>2.0524456299999998</v>
      </c>
    </row>
  </sheetData>
  <phoneticPr fontId="10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C26" sqref="C26"/>
    </sheetView>
  </sheetViews>
  <sheetFormatPr baseColWidth="10" defaultColWidth="8.83203125" defaultRowHeight="16" x14ac:dyDescent="0.2"/>
  <cols>
    <col min="2" max="2" width="40.33203125" bestFit="1" customWidth="1"/>
    <col min="3" max="3" width="14.83203125" customWidth="1"/>
    <col min="4" max="4" width="18.1640625" customWidth="1"/>
    <col min="5" max="5" width="14.6640625" customWidth="1"/>
  </cols>
  <sheetData>
    <row r="2" spans="2:6" ht="17" thickBot="1" x14ac:dyDescent="0.25"/>
    <row r="3" spans="2:6" ht="17" thickBot="1" x14ac:dyDescent="0.25">
      <c r="B3" s="54" t="s">
        <v>215</v>
      </c>
      <c r="C3" s="90" t="s">
        <v>240</v>
      </c>
      <c r="D3" s="55" t="s">
        <v>245</v>
      </c>
      <c r="E3" s="56" t="s">
        <v>216</v>
      </c>
      <c r="F3" s="57" t="s">
        <v>217</v>
      </c>
    </row>
    <row r="4" spans="2:6" x14ac:dyDescent="0.2">
      <c r="B4" s="93" t="s">
        <v>242</v>
      </c>
      <c r="C4" s="94" t="s">
        <v>247</v>
      </c>
      <c r="D4" s="95" t="s">
        <v>243</v>
      </c>
      <c r="E4" s="96">
        <f>INDEX([1]PBM_Parameter!$L$36:$L$55,MATCH(D4,[1]PBM_Parameter!$K$36:$K$55,FALSE))*10^(-5)/96485</f>
        <v>4.0616676167279887E-10</v>
      </c>
      <c r="F4" s="97" t="s">
        <v>248</v>
      </c>
    </row>
    <row r="5" spans="2:6" x14ac:dyDescent="0.2">
      <c r="B5" s="58" t="s">
        <v>244</v>
      </c>
      <c r="C5" s="64" t="s">
        <v>249</v>
      </c>
      <c r="D5" s="98" t="s">
        <v>250</v>
      </c>
      <c r="E5" s="91">
        <f>INDEX([1]PBM_Parameter!$L$36:$L$55,MATCH(D5,[1]PBM_Parameter!$K$36:$K$55,FALSE))</f>
        <v>77840</v>
      </c>
      <c r="F5" s="92" t="s">
        <v>246</v>
      </c>
    </row>
    <row r="6" spans="2:6" x14ac:dyDescent="0.2">
      <c r="B6" s="69" t="s">
        <v>251</v>
      </c>
      <c r="C6" s="70" t="s">
        <v>252</v>
      </c>
      <c r="D6" s="99"/>
      <c r="E6" s="59">
        <v>0.5</v>
      </c>
      <c r="F6" s="92"/>
    </row>
    <row r="7" spans="2:6" x14ac:dyDescent="0.2">
      <c r="B7" s="69" t="s">
        <v>253</v>
      </c>
      <c r="C7" s="70" t="s">
        <v>254</v>
      </c>
      <c r="D7" s="99"/>
      <c r="E7" s="59">
        <v>0.5</v>
      </c>
      <c r="F7" s="92"/>
    </row>
    <row r="8" spans="2:6" x14ac:dyDescent="0.2">
      <c r="B8" s="93" t="s">
        <v>255</v>
      </c>
      <c r="C8" s="94" t="s">
        <v>256</v>
      </c>
      <c r="D8" s="95" t="s">
        <v>257</v>
      </c>
      <c r="E8" s="96">
        <f>INDEX([1]PBM_Parameter!$L$9:$L$28,MATCH(D8,[1]PBM_Parameter!$K$9:$K$28,FALSE))*10^(-5)/96485</f>
        <v>2.6379229932113806E-11</v>
      </c>
      <c r="F8" s="97" t="s">
        <v>258</v>
      </c>
    </row>
    <row r="9" spans="2:6" x14ac:dyDescent="0.2">
      <c r="B9" s="58" t="s">
        <v>259</v>
      </c>
      <c r="C9" s="64" t="s">
        <v>260</v>
      </c>
      <c r="D9" s="98" t="s">
        <v>261</v>
      </c>
      <c r="E9" s="91">
        <f>INDEX([1]PBM_Parameter!$L$9:$L$28,MATCH(D9,[1]PBM_Parameter!$K$9:$K$28,FALSE))</f>
        <v>32780</v>
      </c>
      <c r="F9" s="92" t="s">
        <v>241</v>
      </c>
    </row>
    <row r="10" spans="2:6" x14ac:dyDescent="0.2">
      <c r="B10" s="69" t="s">
        <v>262</v>
      </c>
      <c r="C10" s="70" t="s">
        <v>263</v>
      </c>
      <c r="D10" s="99"/>
      <c r="E10" s="59">
        <v>0.5</v>
      </c>
      <c r="F10" s="92"/>
    </row>
    <row r="11" spans="2:6" x14ac:dyDescent="0.2">
      <c r="B11" s="69" t="s">
        <v>264</v>
      </c>
      <c r="C11" s="70" t="s">
        <v>265</v>
      </c>
      <c r="D11" s="99"/>
      <c r="E11" s="59">
        <v>0.5</v>
      </c>
      <c r="F11" s="92"/>
    </row>
    <row r="12" spans="2:6" x14ac:dyDescent="0.2">
      <c r="B12" s="110" t="s">
        <v>291</v>
      </c>
      <c r="C12" s="111" t="s">
        <v>292</v>
      </c>
      <c r="D12" s="111" t="s">
        <v>292</v>
      </c>
      <c r="E12" s="112">
        <v>1</v>
      </c>
      <c r="F12" s="114" t="s">
        <v>294</v>
      </c>
    </row>
    <row r="19" spans="2:4" ht="17" thickBot="1" x14ac:dyDescent="0.25"/>
    <row r="20" spans="2:4" x14ac:dyDescent="0.2">
      <c r="C20" s="164" t="s">
        <v>295</v>
      </c>
      <c r="D20" s="165"/>
    </row>
    <row r="21" spans="2:4" x14ac:dyDescent="0.2">
      <c r="B21" s="116"/>
      <c r="C21" s="166" t="s">
        <v>296</v>
      </c>
      <c r="D21" s="167" t="s">
        <v>293</v>
      </c>
    </row>
    <row r="22" spans="2:4" ht="17" thickBot="1" x14ac:dyDescent="0.25">
      <c r="B22" s="116"/>
      <c r="C22" s="168" t="s">
        <v>297</v>
      </c>
      <c r="D22" s="169" t="s">
        <v>298</v>
      </c>
    </row>
  </sheetData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21"/>
  <sheetViews>
    <sheetView workbookViewId="0">
      <selection activeCell="M9" sqref="M9"/>
    </sheetView>
  </sheetViews>
  <sheetFormatPr baseColWidth="10" defaultColWidth="8.83203125" defaultRowHeight="16" x14ac:dyDescent="0.2"/>
  <cols>
    <col min="1" max="1" width="8.83203125" style="113"/>
    <col min="2" max="2" width="16" style="113" customWidth="1"/>
    <col min="3" max="3" width="12.5" style="113" bestFit="1" customWidth="1"/>
    <col min="4" max="4" width="12.1640625" style="113" bestFit="1" customWidth="1"/>
    <col min="5" max="5" width="15.1640625" style="113" bestFit="1" customWidth="1"/>
    <col min="6" max="6" width="15.33203125" style="113" bestFit="1" customWidth="1"/>
    <col min="7" max="7" width="2.83203125" style="126" customWidth="1"/>
    <col min="8" max="8" width="8.83203125" style="113"/>
    <col min="9" max="9" width="10.5" style="113" bestFit="1" customWidth="1"/>
    <col min="10" max="10" width="8.83203125" style="113"/>
    <col min="11" max="12" width="11.6640625" style="113" bestFit="1" customWidth="1"/>
    <col min="13" max="13" width="8.83203125" style="113"/>
    <col min="14" max="14" width="8.1640625" style="113" bestFit="1" customWidth="1"/>
    <col min="15" max="16384" width="8.83203125" style="113"/>
  </cols>
  <sheetData>
    <row r="1" spans="2:15" x14ac:dyDescent="0.2">
      <c r="B1" s="125" t="s">
        <v>300</v>
      </c>
    </row>
    <row r="7" spans="2:15" ht="17" thickBot="1" x14ac:dyDescent="0.25"/>
    <row r="8" spans="2:15" x14ac:dyDescent="0.2">
      <c r="B8" s="132"/>
      <c r="C8" s="133"/>
      <c r="D8" s="133" t="s">
        <v>301</v>
      </c>
      <c r="E8" s="134" t="s">
        <v>302</v>
      </c>
      <c r="I8" s="132"/>
      <c r="J8" s="133"/>
      <c r="K8" s="133" t="s">
        <v>301</v>
      </c>
      <c r="L8" s="134" t="s">
        <v>302</v>
      </c>
    </row>
    <row r="9" spans="2:15" ht="18" thickBot="1" x14ac:dyDescent="0.25">
      <c r="B9" s="135" t="s">
        <v>303</v>
      </c>
      <c r="C9" s="145" t="s">
        <v>304</v>
      </c>
      <c r="D9" s="127">
        <v>0.24299999999999999</v>
      </c>
      <c r="E9" s="127">
        <v>3.85</v>
      </c>
      <c r="I9" s="135" t="s">
        <v>305</v>
      </c>
      <c r="J9" s="136" t="s">
        <v>248</v>
      </c>
      <c r="K9" s="127">
        <v>2.5200000000000001E-11</v>
      </c>
      <c r="L9" s="127">
        <v>3.9900000000000002E-10</v>
      </c>
      <c r="N9" s="128"/>
      <c r="O9" s="128"/>
    </row>
    <row r="10" spans="2:15" x14ac:dyDescent="0.2">
      <c r="B10" s="135" t="s">
        <v>306</v>
      </c>
      <c r="C10" s="136" t="s">
        <v>307</v>
      </c>
      <c r="D10" s="136">
        <f>49521/1000000</f>
        <v>4.9521000000000003E-2</v>
      </c>
      <c r="E10" s="137">
        <f>30542/1000000</f>
        <v>3.0542E-2</v>
      </c>
      <c r="I10" s="135" t="s">
        <v>306</v>
      </c>
      <c r="J10" s="136" t="s">
        <v>308</v>
      </c>
      <c r="K10" s="136">
        <f>49521</f>
        <v>49521</v>
      </c>
      <c r="L10" s="137">
        <f>30542</f>
        <v>30542</v>
      </c>
    </row>
    <row r="11" spans="2:15" x14ac:dyDescent="0.2">
      <c r="B11" s="135" t="s">
        <v>309</v>
      </c>
      <c r="C11" s="136" t="s">
        <v>307</v>
      </c>
      <c r="D11" s="138">
        <v>1E-3</v>
      </c>
      <c r="E11" s="139">
        <v>1E-3</v>
      </c>
      <c r="I11" s="135" t="s">
        <v>309</v>
      </c>
      <c r="J11" s="136" t="s">
        <v>308</v>
      </c>
      <c r="K11" s="138">
        <f>0.001*1000000</f>
        <v>1000</v>
      </c>
      <c r="L11" s="139">
        <f t="shared" ref="L11" si="0">0.001*1000000</f>
        <v>1000</v>
      </c>
    </row>
    <row r="12" spans="2:15" x14ac:dyDescent="0.2">
      <c r="B12" s="135" t="s">
        <v>310</v>
      </c>
      <c r="C12" s="136" t="s">
        <v>311</v>
      </c>
      <c r="D12" s="140">
        <v>0.23691784383928299</v>
      </c>
      <c r="E12" s="141">
        <v>0.93186354806423999</v>
      </c>
      <c r="I12" s="135" t="s">
        <v>312</v>
      </c>
      <c r="J12" s="136" t="s">
        <v>308</v>
      </c>
      <c r="K12" s="138">
        <v>1</v>
      </c>
      <c r="L12" s="139">
        <v>1</v>
      </c>
    </row>
    <row r="13" spans="2:15" x14ac:dyDescent="0.2">
      <c r="B13" s="135" t="s">
        <v>313</v>
      </c>
      <c r="C13" s="136" t="s">
        <v>314</v>
      </c>
      <c r="D13" s="140">
        <v>0.86303626660880295</v>
      </c>
      <c r="E13" s="141">
        <v>3.1666423157095801E-2</v>
      </c>
      <c r="I13" s="135" t="s">
        <v>315</v>
      </c>
      <c r="J13" s="136" t="s">
        <v>314</v>
      </c>
      <c r="K13" s="140">
        <v>0.23691784383928299</v>
      </c>
      <c r="L13" s="141">
        <v>0.93186354806423999</v>
      </c>
    </row>
    <row r="14" spans="2:15" x14ac:dyDescent="0.2">
      <c r="B14" s="135" t="s">
        <v>316</v>
      </c>
      <c r="C14" s="136" t="s">
        <v>314</v>
      </c>
      <c r="D14" s="136">
        <v>0.5</v>
      </c>
      <c r="E14" s="137">
        <v>0.5</v>
      </c>
      <c r="I14" s="135" t="s">
        <v>313</v>
      </c>
      <c r="J14" s="136" t="s">
        <v>314</v>
      </c>
      <c r="K14" s="140">
        <v>0.86303626660880295</v>
      </c>
      <c r="L14" s="141">
        <v>3.1666423157095801E-2</v>
      </c>
    </row>
    <row r="15" spans="2:15" ht="17" thickBot="1" x14ac:dyDescent="0.25">
      <c r="B15" s="142" t="s">
        <v>317</v>
      </c>
      <c r="C15" s="143" t="s">
        <v>314</v>
      </c>
      <c r="D15" s="143">
        <v>0.5</v>
      </c>
      <c r="E15" s="144">
        <v>0.5</v>
      </c>
      <c r="I15" s="135" t="s">
        <v>316</v>
      </c>
      <c r="J15" s="136" t="s">
        <v>314</v>
      </c>
      <c r="K15" s="136">
        <v>0.5</v>
      </c>
      <c r="L15" s="137">
        <v>0.5</v>
      </c>
    </row>
    <row r="16" spans="2:15" x14ac:dyDescent="0.2">
      <c r="I16" s="135" t="s">
        <v>317</v>
      </c>
      <c r="J16" s="136" t="s">
        <v>314</v>
      </c>
      <c r="K16" s="136">
        <v>0.5</v>
      </c>
      <c r="L16" s="137">
        <v>0.5</v>
      </c>
    </row>
    <row r="17" spans="2:13" ht="17" thickBot="1" x14ac:dyDescent="0.25">
      <c r="I17" s="142" t="s">
        <v>318</v>
      </c>
      <c r="J17" s="143" t="s">
        <v>319</v>
      </c>
      <c r="K17" s="143">
        <v>96485</v>
      </c>
      <c r="L17" s="144"/>
    </row>
    <row r="19" spans="2:13" x14ac:dyDescent="0.2">
      <c r="B19" s="113" t="s">
        <v>320</v>
      </c>
      <c r="C19" s="113" t="s">
        <v>321</v>
      </c>
      <c r="D19" s="113" t="s">
        <v>322</v>
      </c>
      <c r="E19" s="113" t="s">
        <v>323</v>
      </c>
      <c r="F19" s="113" t="s">
        <v>324</v>
      </c>
      <c r="I19" s="113" t="s">
        <v>320</v>
      </c>
      <c r="J19" s="113" t="s">
        <v>321</v>
      </c>
      <c r="K19" s="113" t="s">
        <v>322</v>
      </c>
      <c r="L19" s="113" t="s">
        <v>325</v>
      </c>
      <c r="M19" s="113" t="s">
        <v>326</v>
      </c>
    </row>
    <row r="20" spans="2:13" x14ac:dyDescent="0.2">
      <c r="C20" s="113" t="s">
        <v>327</v>
      </c>
      <c r="D20" s="113" t="s">
        <v>327</v>
      </c>
      <c r="E20" s="113" t="s">
        <v>328</v>
      </c>
      <c r="F20" s="113" t="s">
        <v>328</v>
      </c>
      <c r="J20" s="113" t="s">
        <v>329</v>
      </c>
      <c r="K20" s="113" t="s">
        <v>329</v>
      </c>
      <c r="L20" s="113" t="s">
        <v>328</v>
      </c>
      <c r="M20" s="113" t="s">
        <v>328</v>
      </c>
    </row>
    <row r="21" spans="2:13" x14ac:dyDescent="0.2">
      <c r="B21" s="113">
        <v>0</v>
      </c>
      <c r="C21" s="113">
        <f>(D$13-$B21*(D$13-D$12))*D$10</f>
        <v>4.2738418958734536E-2</v>
      </c>
      <c r="D21" s="113">
        <f>(E$13-$B21*(E$13-E$12))*E$10</f>
        <v>9.6715589606401989E-4</v>
      </c>
      <c r="E21" s="129">
        <f>D$9*D$11^D$14*(D$10-C21)^D$14*C21^D$15*10000</f>
        <v>1.308317032769398</v>
      </c>
      <c r="F21" s="129">
        <f>E$9*E$11^E$14*(E$10-D21)^E$14*D21^E$15*10000</f>
        <v>6.5113374524248924</v>
      </c>
      <c r="I21" s="113">
        <v>0</v>
      </c>
      <c r="J21" s="130">
        <f>(K$14-$B21*(K$14-K$13))*K$10</f>
        <v>42738.418958734532</v>
      </c>
      <c r="K21" s="130">
        <f>(L$14-$B21*(L$14-L$13))*L$10</f>
        <v>967.15589606402</v>
      </c>
      <c r="L21" s="129">
        <f>$K$17*K$9*(K$11/K$12)^K$16*(K$10-J21)^K$15*J21^K$16</f>
        <v>1.3090826405145004</v>
      </c>
      <c r="M21" s="129">
        <f>$K$17*L$9*(L$11/L$12)^L$16*(L$10-K21)^L$15*K21^L$16</f>
        <v>6.5109171751893289</v>
      </c>
    </row>
    <row r="22" spans="2:13" x14ac:dyDescent="0.2">
      <c r="B22" s="113">
        <v>0.01</v>
      </c>
      <c r="C22" s="113">
        <f t="shared" ref="C22:D37" si="1">(D$13-$B22*(D$13-D$12))*D$10</f>
        <v>4.2428358854594839E-2</v>
      </c>
      <c r="D22" s="113">
        <f t="shared" si="1"/>
        <v>1.2420941019531599E-3</v>
      </c>
      <c r="E22" s="129">
        <f t="shared" ref="E22:F85" si="2">D$9*D$11^D$14*(D$10-C22)^D$14*C22^D$15*10000</f>
        <v>1.3330252746278382</v>
      </c>
      <c r="F22" s="129">
        <f t="shared" si="2"/>
        <v>7.3446497833612447</v>
      </c>
      <c r="I22" s="113">
        <v>0.01</v>
      </c>
      <c r="J22" s="130">
        <f t="shared" ref="J22:K85" si="3">(K$14-$B22*(K$14-K$13))*K$10</f>
        <v>42428.358854594837</v>
      </c>
      <c r="K22" s="130">
        <f t="shared" si="3"/>
        <v>1242.0941019531599</v>
      </c>
      <c r="L22" s="129">
        <f t="shared" ref="L22:M85" si="4">$K$17*K$9*(K$11/K$12)^K$16*(K$10-J22)^K$15*J22^K$16</f>
        <v>1.3338053412700277</v>
      </c>
      <c r="M22" s="129">
        <f t="shared" si="4"/>
        <v>7.3441757196025002</v>
      </c>
    </row>
    <row r="23" spans="2:13" x14ac:dyDescent="0.2">
      <c r="B23" s="113">
        <v>0.02</v>
      </c>
      <c r="C23" s="113">
        <f t="shared" si="1"/>
        <v>4.2118298750455141E-2</v>
      </c>
      <c r="D23" s="113">
        <f t="shared" si="1"/>
        <v>1.5170323078422998E-3</v>
      </c>
      <c r="E23" s="129">
        <f t="shared" si="2"/>
        <v>1.3568654853923372</v>
      </c>
      <c r="F23" s="129">
        <f t="shared" si="2"/>
        <v>8.0787471733579181</v>
      </c>
      <c r="I23" s="113">
        <v>0.02</v>
      </c>
      <c r="J23" s="130">
        <f t="shared" si="3"/>
        <v>42118.298750455142</v>
      </c>
      <c r="K23" s="130">
        <f t="shared" si="3"/>
        <v>1517.0323078422998</v>
      </c>
      <c r="L23" s="129">
        <f t="shared" si="4"/>
        <v>1.3576595029726777</v>
      </c>
      <c r="M23" s="129">
        <f t="shared" si="4"/>
        <v>8.0782257269494586</v>
      </c>
    </row>
    <row r="24" spans="2:13" x14ac:dyDescent="0.2">
      <c r="B24" s="113">
        <v>0.03</v>
      </c>
      <c r="C24" s="113">
        <f t="shared" si="1"/>
        <v>4.180823864631545E-2</v>
      </c>
      <c r="D24" s="113">
        <f t="shared" si="1"/>
        <v>1.7919705137314399E-3</v>
      </c>
      <c r="E24" s="129">
        <f t="shared" si="2"/>
        <v>1.3798826566746896</v>
      </c>
      <c r="F24" s="129">
        <f t="shared" si="2"/>
        <v>8.7386693364482966</v>
      </c>
      <c r="I24" s="113">
        <v>0.03</v>
      </c>
      <c r="J24" s="130">
        <f t="shared" si="3"/>
        <v>41808.238646315447</v>
      </c>
      <c r="K24" s="130">
        <f t="shared" si="3"/>
        <v>1791.97051373144</v>
      </c>
      <c r="L24" s="129">
        <f t="shared" si="4"/>
        <v>1.3806901435626695</v>
      </c>
      <c r="M24" s="129">
        <f t="shared" si="4"/>
        <v>8.7381052950638551</v>
      </c>
    </row>
    <row r="25" spans="2:13" x14ac:dyDescent="0.2">
      <c r="B25" s="113">
        <v>0.04</v>
      </c>
      <c r="C25" s="113">
        <f t="shared" si="1"/>
        <v>4.1498178542175759E-2</v>
      </c>
      <c r="D25" s="113">
        <f t="shared" si="1"/>
        <v>2.0669087196205798E-3</v>
      </c>
      <c r="E25" s="129">
        <f t="shared" si="2"/>
        <v>1.4021173221326642</v>
      </c>
      <c r="F25" s="129">
        <f t="shared" si="2"/>
        <v>9.3401519303733895</v>
      </c>
      <c r="I25" s="113">
        <v>0.04</v>
      </c>
      <c r="J25" s="130">
        <f t="shared" si="3"/>
        <v>41498.178542175752</v>
      </c>
      <c r="K25" s="130">
        <f t="shared" si="3"/>
        <v>2066.9087196205801</v>
      </c>
      <c r="L25" s="129">
        <f t="shared" si="4"/>
        <v>1.4029378204174681</v>
      </c>
      <c r="M25" s="129">
        <f t="shared" si="4"/>
        <v>9.3395490660215206</v>
      </c>
    </row>
    <row r="26" spans="2:13" x14ac:dyDescent="0.2">
      <c r="B26" s="113">
        <v>0.05</v>
      </c>
      <c r="C26" s="113">
        <f t="shared" si="1"/>
        <v>4.1188118438036062E-2</v>
      </c>
      <c r="D26" s="113">
        <f t="shared" si="1"/>
        <v>2.3418469255097199E-3</v>
      </c>
      <c r="E26" s="129">
        <f t="shared" si="2"/>
        <v>1.4236061470602073</v>
      </c>
      <c r="F26" s="129">
        <f t="shared" si="2"/>
        <v>9.8938589449752481</v>
      </c>
      <c r="I26" s="113">
        <v>0.05</v>
      </c>
      <c r="J26" s="130">
        <f t="shared" si="3"/>
        <v>41188.118438036065</v>
      </c>
      <c r="K26" s="130">
        <f t="shared" si="3"/>
        <v>2341.8469255097198</v>
      </c>
      <c r="L26" s="129">
        <f t="shared" si="4"/>
        <v>1.4244392202870044</v>
      </c>
      <c r="M26" s="129">
        <f t="shared" si="4"/>
        <v>9.8932203413524373</v>
      </c>
    </row>
    <row r="27" spans="2:13" x14ac:dyDescent="0.2">
      <c r="B27" s="113">
        <v>0.06</v>
      </c>
      <c r="C27" s="113">
        <f t="shared" si="1"/>
        <v>4.0878058333896364E-2</v>
      </c>
      <c r="D27" s="113">
        <f t="shared" si="1"/>
        <v>2.6167851313988601E-3</v>
      </c>
      <c r="E27" s="129">
        <f t="shared" si="2"/>
        <v>1.4443824206078526</v>
      </c>
      <c r="F27" s="129">
        <f t="shared" si="2"/>
        <v>10.407418603746496</v>
      </c>
      <c r="I27" s="113">
        <v>0.06</v>
      </c>
      <c r="J27" s="130">
        <f t="shared" si="3"/>
        <v>40878.058333896362</v>
      </c>
      <c r="K27" s="130">
        <f t="shared" si="3"/>
        <v>2616.7851313988599</v>
      </c>
      <c r="L27" s="129">
        <f t="shared" si="4"/>
        <v>1.4452276518021341</v>
      </c>
      <c r="M27" s="129">
        <f t="shared" si="4"/>
        <v>10.406746852182073</v>
      </c>
    </row>
    <row r="28" spans="2:13" x14ac:dyDescent="0.2">
      <c r="B28" s="113">
        <v>7.0000000000000007E-2</v>
      </c>
      <c r="C28" s="113">
        <f t="shared" si="1"/>
        <v>4.0567998229756673E-2</v>
      </c>
      <c r="D28" s="113">
        <f t="shared" si="1"/>
        <v>2.8917233372880002E-3</v>
      </c>
      <c r="E28" s="129">
        <f t="shared" si="2"/>
        <v>1.4644764696179478</v>
      </c>
      <c r="F28" s="129">
        <f t="shared" si="2"/>
        <v>10.886514115826216</v>
      </c>
      <c r="I28" s="113">
        <v>7.0000000000000007E-2</v>
      </c>
      <c r="J28" s="130">
        <f t="shared" si="3"/>
        <v>40567.998229756675</v>
      </c>
      <c r="K28" s="130">
        <f t="shared" si="3"/>
        <v>2891.7233372880005</v>
      </c>
      <c r="L28" s="129">
        <f t="shared" si="4"/>
        <v>1.4653334595520202</v>
      </c>
      <c r="M28" s="129">
        <f t="shared" si="4"/>
        <v>10.885811440824197</v>
      </c>
    </row>
    <row r="29" spans="2:13" x14ac:dyDescent="0.2">
      <c r="B29" s="113">
        <v>0.08</v>
      </c>
      <c r="C29" s="113">
        <f t="shared" si="1"/>
        <v>4.0257938125616982E-2</v>
      </c>
      <c r="D29" s="113">
        <f t="shared" si="1"/>
        <v>3.1666615431771399E-3</v>
      </c>
      <c r="E29" s="129">
        <f t="shared" si="2"/>
        <v>1.4839160088288541</v>
      </c>
      <c r="F29" s="129">
        <f t="shared" si="2"/>
        <v>11.33551620458862</v>
      </c>
      <c r="I29" s="113">
        <v>0.08</v>
      </c>
      <c r="J29" s="130">
        <f t="shared" si="3"/>
        <v>40257.93812561698</v>
      </c>
      <c r="K29" s="130">
        <f t="shared" si="3"/>
        <v>3166.6615431771397</v>
      </c>
      <c r="L29" s="129">
        <f t="shared" si="4"/>
        <v>1.4847843744932798</v>
      </c>
      <c r="M29" s="129">
        <f t="shared" si="4"/>
        <v>11.334784548542689</v>
      </c>
    </row>
    <row r="30" spans="2:13" x14ac:dyDescent="0.2">
      <c r="B30" s="113">
        <v>0.09</v>
      </c>
      <c r="C30" s="113">
        <f t="shared" si="1"/>
        <v>3.9947878021477291E-2</v>
      </c>
      <c r="D30" s="113">
        <f t="shared" si="1"/>
        <v>3.4415997490662795E-3</v>
      </c>
      <c r="E30" s="129">
        <f t="shared" si="2"/>
        <v>1.5027264390243229</v>
      </c>
      <c r="F30" s="129">
        <f t="shared" si="2"/>
        <v>11.757872940495313</v>
      </c>
      <c r="I30" s="113">
        <v>0.09</v>
      </c>
      <c r="J30" s="130">
        <f t="shared" si="3"/>
        <v>39947.878021477285</v>
      </c>
      <c r="K30" s="130">
        <f t="shared" si="3"/>
        <v>3441.5997490662794</v>
      </c>
      <c r="L30" s="129">
        <f t="shared" si="4"/>
        <v>1.5036058122738261</v>
      </c>
      <c r="M30" s="129">
        <f t="shared" si="4"/>
        <v>11.757114023241883</v>
      </c>
    </row>
    <row r="31" spans="2:13" x14ac:dyDescent="0.2">
      <c r="B31" s="113">
        <v>0.1</v>
      </c>
      <c r="C31" s="113">
        <f t="shared" si="1"/>
        <v>3.9637817917337594E-2</v>
      </c>
      <c r="D31" s="113">
        <f t="shared" si="1"/>
        <v>3.7165379549554197E-3</v>
      </c>
      <c r="E31" s="129">
        <f t="shared" si="2"/>
        <v>1.5209311022913388</v>
      </c>
      <c r="F31" s="129">
        <f t="shared" si="2"/>
        <v>12.156361913628004</v>
      </c>
      <c r="I31" s="113">
        <v>0.1</v>
      </c>
      <c r="J31" s="130">
        <f t="shared" si="3"/>
        <v>39637.81791733759</v>
      </c>
      <c r="K31" s="130">
        <f t="shared" si="3"/>
        <v>3716.53795495542</v>
      </c>
      <c r="L31" s="129">
        <f t="shared" si="4"/>
        <v>1.5218211286400869</v>
      </c>
      <c r="M31" s="129">
        <f t="shared" si="4"/>
        <v>12.155577275722672</v>
      </c>
    </row>
    <row r="32" spans="2:13" x14ac:dyDescent="0.2">
      <c r="B32" s="113">
        <v>0.11</v>
      </c>
      <c r="C32" s="113">
        <f t="shared" si="1"/>
        <v>3.9327757813197896E-2</v>
      </c>
      <c r="D32" s="113">
        <f t="shared" si="1"/>
        <v>3.9914761608445589E-3</v>
      </c>
      <c r="E32" s="129">
        <f t="shared" si="2"/>
        <v>1.5385515016995142</v>
      </c>
      <c r="F32" s="129">
        <f t="shared" si="2"/>
        <v>12.533259922913592</v>
      </c>
      <c r="I32" s="113">
        <v>0.11</v>
      </c>
      <c r="J32" s="130">
        <f t="shared" si="3"/>
        <v>39327.757813197895</v>
      </c>
      <c r="K32" s="130">
        <f t="shared" si="3"/>
        <v>3991.4761608445592</v>
      </c>
      <c r="L32" s="129">
        <f t="shared" si="4"/>
        <v>1.5394518392449532</v>
      </c>
      <c r="M32" s="129">
        <f t="shared" si="4"/>
        <v>12.532450957954932</v>
      </c>
    </row>
    <row r="33" spans="2:13" x14ac:dyDescent="0.2">
      <c r="B33" s="113">
        <v>0.12</v>
      </c>
      <c r="C33" s="113">
        <f t="shared" si="1"/>
        <v>3.9017697709058205E-2</v>
      </c>
      <c r="D33" s="113">
        <f t="shared" si="1"/>
        <v>4.2664143667336995E-3</v>
      </c>
      <c r="E33" s="129">
        <f t="shared" si="2"/>
        <v>1.5556074912833155</v>
      </c>
      <c r="F33" s="129">
        <f t="shared" si="2"/>
        <v>12.890460971022391</v>
      </c>
      <c r="I33" s="113">
        <v>0.12</v>
      </c>
      <c r="J33" s="130">
        <f t="shared" si="3"/>
        <v>39017.6977090582</v>
      </c>
      <c r="K33" s="130">
        <f t="shared" si="3"/>
        <v>4266.4143667336994</v>
      </c>
      <c r="L33" s="129">
        <f t="shared" si="4"/>
        <v>1.5565178097411778</v>
      </c>
      <c r="M33" s="129">
        <f t="shared" si="4"/>
        <v>12.889628950359718</v>
      </c>
    </row>
    <row r="34" spans="2:13" x14ac:dyDescent="0.2">
      <c r="B34" s="113">
        <v>0.13</v>
      </c>
      <c r="C34" s="113">
        <f t="shared" si="1"/>
        <v>3.8707637604918514E-2</v>
      </c>
      <c r="D34" s="113">
        <f t="shared" si="1"/>
        <v>4.54135257262284E-3</v>
      </c>
      <c r="E34" s="129">
        <f t="shared" si="2"/>
        <v>1.5721174410908267</v>
      </c>
      <c r="F34" s="129">
        <f t="shared" si="2"/>
        <v>13.229560621030613</v>
      </c>
      <c r="I34" s="113">
        <v>0.13</v>
      </c>
      <c r="J34" s="130">
        <f t="shared" si="3"/>
        <v>38707.637604918513</v>
      </c>
      <c r="K34" s="130">
        <f t="shared" si="3"/>
        <v>4541.3525726228399</v>
      </c>
      <c r="L34" s="129">
        <f t="shared" si="4"/>
        <v>1.5730374209267244</v>
      </c>
      <c r="M34" s="129">
        <f t="shared" si="4"/>
        <v>13.228706713026892</v>
      </c>
    </row>
    <row r="35" spans="2:13" x14ac:dyDescent="0.2">
      <c r="B35" s="113">
        <v>0.14000000000000001</v>
      </c>
      <c r="C35" s="113">
        <f t="shared" si="1"/>
        <v>3.8397577500778816E-2</v>
      </c>
      <c r="D35" s="113">
        <f t="shared" si="1"/>
        <v>4.8162907785119806E-3</v>
      </c>
      <c r="E35" s="129">
        <f t="shared" si="2"/>
        <v>1.5880983811834288</v>
      </c>
      <c r="F35" s="129">
        <f t="shared" si="2"/>
        <v>13.551917754898351</v>
      </c>
      <c r="I35" s="113">
        <v>0.14000000000000001</v>
      </c>
      <c r="J35" s="130">
        <f t="shared" si="3"/>
        <v>38397.577500778811</v>
      </c>
      <c r="K35" s="130">
        <f t="shared" si="3"/>
        <v>4816.2907785119805</v>
      </c>
      <c r="L35" s="129">
        <f t="shared" si="4"/>
        <v>1.5890277128287142</v>
      </c>
      <c r="M35" s="129">
        <f t="shared" si="4"/>
        <v>13.551043040206899</v>
      </c>
    </row>
    <row r="36" spans="2:13" x14ac:dyDescent="0.2">
      <c r="B36" s="113">
        <v>0.15</v>
      </c>
      <c r="C36" s="113">
        <f t="shared" si="1"/>
        <v>3.8087517396639126E-2</v>
      </c>
      <c r="D36" s="113">
        <f t="shared" si="1"/>
        <v>5.0912289844011202E-3</v>
      </c>
      <c r="E36" s="129">
        <f t="shared" si="2"/>
        <v>1.6035661277737014</v>
      </c>
      <c r="F36" s="129">
        <f t="shared" si="2"/>
        <v>13.858700728259752</v>
      </c>
      <c r="I36" s="113">
        <v>0.15</v>
      </c>
      <c r="J36" s="130">
        <f t="shared" si="3"/>
        <v>38087.517396639123</v>
      </c>
      <c r="K36" s="130">
        <f t="shared" si="3"/>
        <v>5091.2289844011202</v>
      </c>
      <c r="L36" s="129">
        <f t="shared" si="4"/>
        <v>1.6045045109151392</v>
      </c>
      <c r="M36" s="129">
        <f t="shared" si="4"/>
        <v>13.857806212121842</v>
      </c>
    </row>
    <row r="37" spans="2:13" x14ac:dyDescent="0.2">
      <c r="B37" s="113">
        <v>0.16</v>
      </c>
      <c r="C37" s="113">
        <f t="shared" si="1"/>
        <v>3.7777457292499428E-2</v>
      </c>
      <c r="D37" s="113">
        <f t="shared" si="1"/>
        <v>5.3661671902902599E-3</v>
      </c>
      <c r="E37" s="129">
        <f t="shared" si="2"/>
        <v>1.6185353941323364</v>
      </c>
      <c r="F37" s="129">
        <f t="shared" si="2"/>
        <v>14.150922490966396</v>
      </c>
      <c r="I37" s="113">
        <v>0.16</v>
      </c>
      <c r="J37" s="130">
        <f t="shared" si="3"/>
        <v>37777.457292499428</v>
      </c>
      <c r="K37" s="130">
        <f t="shared" si="3"/>
        <v>5366.1671902902599</v>
      </c>
      <c r="L37" s="129">
        <f t="shared" si="4"/>
        <v>1.6194825370666803</v>
      </c>
      <c r="M37" s="129">
        <f t="shared" si="4"/>
        <v>14.15000911324198</v>
      </c>
    </row>
    <row r="38" spans="2:13" x14ac:dyDescent="0.2">
      <c r="B38" s="113">
        <v>0.17</v>
      </c>
      <c r="C38" s="113">
        <f t="shared" ref="C38:D53" si="5">(D$13-$B38*(D$13-D$12))*D$10</f>
        <v>3.7467397188359737E-2</v>
      </c>
      <c r="D38" s="113">
        <f t="shared" si="5"/>
        <v>5.6411053961793996E-3</v>
      </c>
      <c r="E38" s="129">
        <f t="shared" si="2"/>
        <v>1.6330198884475811</v>
      </c>
      <c r="F38" s="129">
        <f t="shared" si="2"/>
        <v>14.429467739495543</v>
      </c>
      <c r="I38" s="113">
        <v>0.17</v>
      </c>
      <c r="J38" s="130">
        <f t="shared" si="3"/>
        <v>37467.397188359733</v>
      </c>
      <c r="K38" s="130">
        <f t="shared" si="3"/>
        <v>5641.1053961793996</v>
      </c>
      <c r="L38" s="129">
        <f t="shared" si="4"/>
        <v>1.6339755074934132</v>
      </c>
      <c r="M38" s="129">
        <f t="shared" si="4"/>
        <v>14.428536382941452</v>
      </c>
    </row>
    <row r="39" spans="2:13" x14ac:dyDescent="0.2">
      <c r="B39" s="113">
        <v>0.18</v>
      </c>
      <c r="C39" s="113">
        <f t="shared" si="5"/>
        <v>3.7157337084220039E-2</v>
      </c>
      <c r="D39" s="113">
        <f t="shared" si="5"/>
        <v>5.9160436020685393E-3</v>
      </c>
      <c r="E39" s="129">
        <f t="shared" si="2"/>
        <v>1.647032400459032</v>
      </c>
      <c r="F39" s="129">
        <f t="shared" si="2"/>
        <v>14.695114207616069</v>
      </c>
      <c r="I39" s="113">
        <v>0.18</v>
      </c>
      <c r="J39" s="130">
        <f t="shared" si="3"/>
        <v>37157.337084220038</v>
      </c>
      <c r="K39" s="130">
        <f t="shared" si="3"/>
        <v>5916.0436020685393</v>
      </c>
      <c r="L39" s="129">
        <f t="shared" si="4"/>
        <v>1.6479962194193001</v>
      </c>
      <c r="M39" s="129">
        <f t="shared" si="4"/>
        <v>14.694165704789942</v>
      </c>
    </row>
    <row r="40" spans="2:13" x14ac:dyDescent="0.2">
      <c r="B40" s="113">
        <v>0.19</v>
      </c>
      <c r="C40" s="113">
        <f t="shared" si="5"/>
        <v>3.6847276980080348E-2</v>
      </c>
      <c r="D40" s="113">
        <f t="shared" si="5"/>
        <v>6.1909818079576798E-3</v>
      </c>
      <c r="E40" s="129">
        <f t="shared" si="2"/>
        <v>1.6605848783933297</v>
      </c>
      <c r="F40" s="129">
        <f t="shared" si="2"/>
        <v>14.94854957293682</v>
      </c>
      <c r="I40" s="113">
        <v>0.19</v>
      </c>
      <c r="J40" s="130">
        <f t="shared" si="3"/>
        <v>36847.276980080343</v>
      </c>
      <c r="K40" s="130">
        <f t="shared" si="3"/>
        <v>6190.9818079576798</v>
      </c>
      <c r="L40" s="129">
        <f t="shared" si="4"/>
        <v>1.6615566280629079</v>
      </c>
      <c r="M40" s="129">
        <f t="shared" si="4"/>
        <v>14.947584712009842</v>
      </c>
    </row>
    <row r="41" spans="2:13" x14ac:dyDescent="0.2">
      <c r="B41" s="113">
        <v>0.2</v>
      </c>
      <c r="C41" s="113">
        <f t="shared" si="5"/>
        <v>3.6537216875940651E-2</v>
      </c>
      <c r="D41" s="113">
        <f t="shared" si="5"/>
        <v>6.4659200138468204E-3</v>
      </c>
      <c r="E41" s="129">
        <f t="shared" si="2"/>
        <v>1.6736884974885848</v>
      </c>
      <c r="F41" s="129">
        <f t="shared" si="2"/>
        <v>15.190385035414751</v>
      </c>
      <c r="I41" s="113">
        <v>0.2</v>
      </c>
      <c r="J41" s="130">
        <f t="shared" si="3"/>
        <v>36537.216875940649</v>
      </c>
      <c r="K41" s="130">
        <f t="shared" si="3"/>
        <v>6465.9200138468204</v>
      </c>
      <c r="L41" s="129">
        <f t="shared" si="4"/>
        <v>1.6746679152019301</v>
      </c>
      <c r="M41" s="129">
        <f t="shared" si="4"/>
        <v>15.189404565107921</v>
      </c>
    </row>
    <row r="42" spans="2:13" x14ac:dyDescent="0.2">
      <c r="B42" s="113">
        <v>0.21</v>
      </c>
      <c r="C42" s="113">
        <f t="shared" si="5"/>
        <v>3.6227156771800953E-2</v>
      </c>
      <c r="D42" s="113">
        <f t="shared" si="5"/>
        <v>6.7408582197359601E-3</v>
      </c>
      <c r="E42" s="129">
        <f t="shared" si="2"/>
        <v>1.6863537211963755</v>
      </c>
      <c r="F42" s="129">
        <f t="shared" si="2"/>
        <v>15.421166335387483</v>
      </c>
      <c r="I42" s="113">
        <v>0.21</v>
      </c>
      <c r="J42" s="130">
        <f t="shared" si="3"/>
        <v>36227.156771800954</v>
      </c>
      <c r="K42" s="130">
        <f t="shared" si="3"/>
        <v>6740.8582197359601</v>
      </c>
      <c r="L42" s="129">
        <f t="shared" si="4"/>
        <v>1.6873405504110013</v>
      </c>
      <c r="M42" s="129">
        <f t="shared" si="4"/>
        <v>15.420170969196747</v>
      </c>
    </row>
    <row r="43" spans="2:13" x14ac:dyDescent="0.2">
      <c r="B43" s="113">
        <v>0.22</v>
      </c>
      <c r="C43" s="113">
        <f t="shared" si="5"/>
        <v>3.5917096667661262E-2</v>
      </c>
      <c r="D43" s="113">
        <f t="shared" si="5"/>
        <v>7.0157964256250998E-3</v>
      </c>
      <c r="E43" s="129">
        <f t="shared" si="2"/>
        <v>1.6985903559865121</v>
      </c>
      <c r="F43" s="129">
        <f t="shared" si="2"/>
        <v>15.641382777528234</v>
      </c>
      <c r="I43" s="113">
        <v>0.22</v>
      </c>
      <c r="J43" s="130">
        <f t="shared" si="3"/>
        <v>35917.096667661259</v>
      </c>
      <c r="K43" s="130">
        <f t="shared" si="3"/>
        <v>7015.7964256250998</v>
      </c>
      <c r="L43" s="129">
        <f t="shared" si="4"/>
        <v>1.6995843458985338</v>
      </c>
      <c r="M43" s="129">
        <f t="shared" si="4"/>
        <v>15.640373197367142</v>
      </c>
    </row>
    <row r="44" spans="2:13" x14ac:dyDescent="0.2">
      <c r="B44" s="113">
        <v>0.23</v>
      </c>
      <c r="C44" s="113">
        <f t="shared" si="5"/>
        <v>3.5607036563521571E-2</v>
      </c>
      <c r="D44" s="113">
        <f t="shared" si="5"/>
        <v>7.2907346315142394E-3</v>
      </c>
      <c r="E44" s="129">
        <f t="shared" si="2"/>
        <v>1.7104076005438489</v>
      </c>
      <c r="F44" s="129">
        <f t="shared" si="2"/>
        <v>15.851474684475212</v>
      </c>
      <c r="I44" s="113">
        <v>0.23</v>
      </c>
      <c r="J44" s="130">
        <f t="shared" si="3"/>
        <v>35607.036563521571</v>
      </c>
      <c r="K44" s="130">
        <f t="shared" si="3"/>
        <v>7290.7346315142395</v>
      </c>
      <c r="L44" s="129">
        <f t="shared" si="4"/>
        <v>1.7114085057323154</v>
      </c>
      <c r="M44" s="129">
        <f t="shared" si="4"/>
        <v>15.850451543836492</v>
      </c>
    </row>
    <row r="45" spans="2:13" x14ac:dyDescent="0.2">
      <c r="B45" s="113">
        <v>0.24</v>
      </c>
      <c r="C45" s="113">
        <f t="shared" si="5"/>
        <v>3.529697645938188E-2</v>
      </c>
      <c r="D45" s="113">
        <f t="shared" si="5"/>
        <v>7.5656728374033791E-3</v>
      </c>
      <c r="E45" s="129">
        <f t="shared" si="2"/>
        <v>1.7218140900330112</v>
      </c>
      <c r="F45" s="129">
        <f t="shared" si="2"/>
        <v>16.05183960117634</v>
      </c>
      <c r="I45" s="113">
        <v>0.24</v>
      </c>
      <c r="J45" s="130">
        <f t="shared" si="3"/>
        <v>35296.976459381876</v>
      </c>
      <c r="K45" s="130">
        <f t="shared" si="3"/>
        <v>7565.6728374033792</v>
      </c>
      <c r="L45" s="129">
        <f t="shared" si="4"/>
        <v>1.7228216701301415</v>
      </c>
      <c r="M45" s="129">
        <f t="shared" si="4"/>
        <v>16.050803527892999</v>
      </c>
    </row>
    <row r="46" spans="2:13" x14ac:dyDescent="0.2">
      <c r="B46" s="113">
        <v>0.25</v>
      </c>
      <c r="C46" s="113">
        <f t="shared" si="5"/>
        <v>3.4986916355242183E-2</v>
      </c>
      <c r="D46" s="113">
        <f t="shared" si="5"/>
        <v>7.8406110432925197E-3</v>
      </c>
      <c r="E46" s="129">
        <f t="shared" si="2"/>
        <v>1.7328179360118898</v>
      </c>
      <c r="F46" s="129">
        <f t="shared" si="2"/>
        <v>16.242837495990674</v>
      </c>
      <c r="I46" s="113">
        <v>0.25</v>
      </c>
      <c r="J46" s="130">
        <f t="shared" si="3"/>
        <v>34986.916355242181</v>
      </c>
      <c r="K46" s="130">
        <f t="shared" si="3"/>
        <v>7840.6110432925198</v>
      </c>
      <c r="L46" s="129">
        <f t="shared" si="4"/>
        <v>1.7338319553966668</v>
      </c>
      <c r="M46" s="129">
        <f t="shared" si="4"/>
        <v>16.241789094661389</v>
      </c>
    </row>
    <row r="47" spans="2:13" x14ac:dyDescent="0.2">
      <c r="B47" s="113">
        <v>0.26</v>
      </c>
      <c r="C47" s="113">
        <f t="shared" si="5"/>
        <v>3.4676856251102485E-2</v>
      </c>
      <c r="D47" s="113">
        <f t="shared" si="5"/>
        <v>8.1155492491816594E-3</v>
      </c>
      <c r="E47" s="129">
        <f t="shared" si="2"/>
        <v>1.7434267624947892</v>
      </c>
      <c r="F47" s="129">
        <f t="shared" si="2"/>
        <v>16.424795149114065</v>
      </c>
      <c r="I47" s="113">
        <v>0.26</v>
      </c>
      <c r="J47" s="130">
        <f t="shared" si="3"/>
        <v>34676.856251102487</v>
      </c>
      <c r="K47" s="130">
        <f t="shared" si="3"/>
        <v>8115.5492491816594</v>
      </c>
      <c r="L47" s="129">
        <f t="shared" si="4"/>
        <v>1.7444469900076569</v>
      </c>
      <c r="M47" s="129">
        <f t="shared" si="4"/>
        <v>16.423735003245351</v>
      </c>
    </row>
    <row r="48" spans="2:13" x14ac:dyDescent="0.2">
      <c r="B48" s="113">
        <v>0.27</v>
      </c>
      <c r="C48" s="113">
        <f t="shared" si="5"/>
        <v>3.4366796146962794E-2</v>
      </c>
      <c r="D48" s="113">
        <f t="shared" si="5"/>
        <v>8.3904874550708008E-3</v>
      </c>
      <c r="E48" s="129">
        <f t="shared" si="2"/>
        <v>1.7536477385985696</v>
      </c>
      <c r="F48" s="129">
        <f t="shared" si="2"/>
        <v>16.598009877376697</v>
      </c>
      <c r="I48" s="113">
        <v>0.27</v>
      </c>
      <c r="J48" s="130">
        <f t="shared" si="3"/>
        <v>34366.796146962792</v>
      </c>
      <c r="K48" s="130">
        <f t="shared" si="3"/>
        <v>8390.4874550708009</v>
      </c>
      <c r="L48" s="129">
        <f t="shared" si="4"/>
        <v>1.7546739472752308</v>
      </c>
      <c r="M48" s="129">
        <f t="shared" si="4"/>
        <v>16.596938551284612</v>
      </c>
    </row>
    <row r="49" spans="2:13" x14ac:dyDescent="0.2">
      <c r="B49" s="113">
        <v>0.28000000000000003</v>
      </c>
      <c r="C49" s="113">
        <f t="shared" si="5"/>
        <v>3.4056736042823096E-2</v>
      </c>
      <c r="D49" s="113">
        <f t="shared" si="5"/>
        <v>8.6654256609599405E-3</v>
      </c>
      <c r="E49" s="129">
        <f t="shared" si="2"/>
        <v>1.763487608147829</v>
      </c>
      <c r="F49" s="129">
        <f t="shared" si="2"/>
        <v>16.762752713040918</v>
      </c>
      <c r="I49" s="113">
        <v>0.28000000000000003</v>
      </c>
      <c r="J49" s="130">
        <f t="shared" si="3"/>
        <v>34056.736042823097</v>
      </c>
      <c r="K49" s="130">
        <f t="shared" si="3"/>
        <v>8665.4256609599397</v>
      </c>
      <c r="L49" s="129">
        <f t="shared" si="4"/>
        <v>1.7645195749703744</v>
      </c>
      <c r="M49" s="129">
        <f t="shared" si="4"/>
        <v>16.761670753547619</v>
      </c>
    </row>
    <row r="50" spans="2:13" x14ac:dyDescent="0.2">
      <c r="B50" s="113">
        <v>0.28999999999999998</v>
      </c>
      <c r="C50" s="113">
        <f t="shared" si="5"/>
        <v>3.3746675938683406E-2</v>
      </c>
      <c r="D50" s="113">
        <f t="shared" si="5"/>
        <v>8.9403638668490784E-3</v>
      </c>
      <c r="E50" s="129">
        <f t="shared" si="2"/>
        <v>1.7729527165664294</v>
      </c>
      <c r="F50" s="129">
        <f t="shared" si="2"/>
        <v>16.919271130210067</v>
      </c>
      <c r="I50" s="113">
        <v>0.28999999999999998</v>
      </c>
      <c r="J50" s="130">
        <f t="shared" si="3"/>
        <v>33746.675938683402</v>
      </c>
      <c r="K50" s="130">
        <f t="shared" si="3"/>
        <v>8940.3638668490785</v>
      </c>
      <c r="L50" s="129">
        <f t="shared" si="4"/>
        <v>1.773990222230198</v>
      </c>
      <c r="M50" s="129">
        <f t="shared" si="4"/>
        <v>16.918179068164392</v>
      </c>
    </row>
    <row r="51" spans="2:13" x14ac:dyDescent="0.2">
      <c r="B51" s="113">
        <v>0.3</v>
      </c>
      <c r="C51" s="113">
        <f t="shared" si="5"/>
        <v>3.3436615834543708E-2</v>
      </c>
      <c r="D51" s="113">
        <f t="shared" si="5"/>
        <v>9.2153020727382198E-3</v>
      </c>
      <c r="E51" s="129">
        <f t="shared" si="2"/>
        <v>1.7820490353410232</v>
      </c>
      <c r="F51" s="129">
        <f t="shared" si="2"/>
        <v>17.067791393923578</v>
      </c>
      <c r="I51" s="113">
        <v>0.3</v>
      </c>
      <c r="J51" s="130">
        <f t="shared" si="3"/>
        <v>33436.615834543707</v>
      </c>
      <c r="K51" s="130">
        <f t="shared" si="3"/>
        <v>9215.3020727382191</v>
      </c>
      <c r="L51" s="129">
        <f t="shared" si="4"/>
        <v>1.7830918640357782</v>
      </c>
      <c r="M51" s="129">
        <f t="shared" si="4"/>
        <v>17.066689745569978</v>
      </c>
    </row>
    <row r="52" spans="2:13" x14ac:dyDescent="0.2">
      <c r="B52" s="113">
        <v>0.31</v>
      </c>
      <c r="C52" s="113">
        <f t="shared" si="5"/>
        <v>3.3126555730404017E-2</v>
      </c>
      <c r="D52" s="113">
        <f t="shared" si="5"/>
        <v>9.4902402786273578E-3</v>
      </c>
      <c r="E52" s="129">
        <f t="shared" si="2"/>
        <v>1.7907821843065446</v>
      </c>
      <c r="F52" s="129">
        <f t="shared" si="2"/>
        <v>17.208520592583106</v>
      </c>
      <c r="I52" s="113">
        <v>0.31</v>
      </c>
      <c r="J52" s="130">
        <f t="shared" si="3"/>
        <v>33126.555730404019</v>
      </c>
      <c r="K52" s="130">
        <f t="shared" si="3"/>
        <v>9490.2402786273578</v>
      </c>
      <c r="L52" s="129">
        <f t="shared" si="4"/>
        <v>1.7918301235106946</v>
      </c>
      <c r="M52" s="129">
        <f t="shared" si="4"/>
        <v>17.207409860799409</v>
      </c>
    </row>
    <row r="53" spans="2:13" x14ac:dyDescent="0.2">
      <c r="B53" s="113">
        <v>0.32</v>
      </c>
      <c r="C53" s="113">
        <f t="shared" si="5"/>
        <v>3.2816495626264326E-2</v>
      </c>
      <c r="D53" s="113">
        <f t="shared" si="5"/>
        <v>9.7651784845164975E-3</v>
      </c>
      <c r="E53" s="129">
        <f t="shared" si="2"/>
        <v>1.7991574519729574</v>
      </c>
      <c r="F53" s="129">
        <f t="shared" si="2"/>
        <v>17.341648403025445</v>
      </c>
      <c r="I53" s="113">
        <v>0.32</v>
      </c>
      <c r="J53" s="130">
        <f t="shared" si="3"/>
        <v>32816.495626264325</v>
      </c>
      <c r="K53" s="130">
        <f t="shared" si="3"/>
        <v>9765.1784845164984</v>
      </c>
      <c r="L53" s="129">
        <f t="shared" si="4"/>
        <v>1.8002102922596674</v>
      </c>
      <c r="M53" s="129">
        <f t="shared" si="4"/>
        <v>17.340529078446703</v>
      </c>
    </row>
    <row r="54" spans="2:13" x14ac:dyDescent="0.2">
      <c r="B54" s="113">
        <v>0.33</v>
      </c>
      <c r="C54" s="113">
        <f t="shared" ref="C54:D69" si="6">(D$13-$B54*(D$13-D$12))*D$10</f>
        <v>3.2506435522124628E-2</v>
      </c>
      <c r="D54" s="113">
        <f t="shared" si="6"/>
        <v>1.0040116690405639E-2</v>
      </c>
      <c r="E54" s="129">
        <f t="shared" si="2"/>
        <v>1.8071798140860775</v>
      </c>
      <c r="F54" s="129">
        <f t="shared" si="2"/>
        <v>17.467348628595175</v>
      </c>
      <c r="I54" s="113">
        <v>0.33</v>
      </c>
      <c r="J54" s="130">
        <f t="shared" si="3"/>
        <v>32506.435522124626</v>
      </c>
      <c r="K54" s="130">
        <f t="shared" si="3"/>
        <v>10040.116690405639</v>
      </c>
      <c r="L54" s="129">
        <f t="shared" si="4"/>
        <v>1.8082373489402466</v>
      </c>
      <c r="M54" s="129">
        <f t="shared" si="4"/>
        <v>17.466221190638244</v>
      </c>
    </row>
    <row r="55" spans="2:13" x14ac:dyDescent="0.2">
      <c r="B55" s="113">
        <v>0.34</v>
      </c>
      <c r="C55" s="113">
        <f t="shared" si="6"/>
        <v>3.2196375417984938E-2</v>
      </c>
      <c r="D55" s="113">
        <f t="shared" si="6"/>
        <v>1.0315054896294779E-2</v>
      </c>
      <c r="E55" s="129">
        <f t="shared" si="2"/>
        <v>1.814853950592392</v>
      </c>
      <c r="F55" s="129">
        <f t="shared" si="2"/>
        <v>17.585780543426257</v>
      </c>
      <c r="I55" s="113">
        <v>0.34</v>
      </c>
      <c r="J55" s="130">
        <f t="shared" si="3"/>
        <v>32196.375417984935</v>
      </c>
      <c r="K55" s="130">
        <f t="shared" si="3"/>
        <v>10315.05489629478</v>
      </c>
      <c r="L55" s="129">
        <f t="shared" si="4"/>
        <v>1.8159159762375532</v>
      </c>
      <c r="M55" s="129">
        <f t="shared" si="4"/>
        <v>17.584645461227549</v>
      </c>
    </row>
    <row r="56" spans="2:13" x14ac:dyDescent="0.2">
      <c r="B56" s="113">
        <v>0.35</v>
      </c>
      <c r="C56" s="113">
        <f t="shared" si="6"/>
        <v>3.188631531384524E-2</v>
      </c>
      <c r="D56" s="113">
        <f t="shared" si="6"/>
        <v>1.0589993102183918E-2</v>
      </c>
      <c r="E56" s="129">
        <f t="shared" si="2"/>
        <v>1.8221842611579364</v>
      </c>
      <c r="F56" s="129">
        <f t="shared" si="2"/>
        <v>17.697090070408361</v>
      </c>
      <c r="I56" s="113">
        <v>0.35</v>
      </c>
      <c r="J56" s="130">
        <f t="shared" si="3"/>
        <v>31886.31531384524</v>
      </c>
      <c r="K56" s="130">
        <f t="shared" si="3"/>
        <v>10589.993102183918</v>
      </c>
      <c r="L56" s="129">
        <f t="shared" si="4"/>
        <v>1.8232505763922431</v>
      </c>
      <c r="M56" s="129">
        <f t="shared" si="4"/>
        <v>17.695947803685637</v>
      </c>
    </row>
    <row r="57" spans="2:13" x14ac:dyDescent="0.2">
      <c r="B57" s="113">
        <v>0.36</v>
      </c>
      <c r="C57" s="113">
        <f t="shared" si="6"/>
        <v>3.1576255209705549E-2</v>
      </c>
      <c r="D57" s="113">
        <f t="shared" si="6"/>
        <v>1.0864931308073058E-2</v>
      </c>
      <c r="E57" s="129">
        <f t="shared" si="2"/>
        <v>1.8291748793739844</v>
      </c>
      <c r="F57" s="129">
        <f t="shared" si="2"/>
        <v>17.801410815681884</v>
      </c>
      <c r="I57" s="113">
        <v>0.36</v>
      </c>
      <c r="J57" s="130">
        <f t="shared" si="3"/>
        <v>31576.255209705549</v>
      </c>
      <c r="K57" s="130">
        <f t="shared" si="3"/>
        <v>10864.931308073059</v>
      </c>
      <c r="L57" s="129">
        <f t="shared" si="4"/>
        <v>1.8302452854145075</v>
      </c>
      <c r="M57" s="129">
        <f t="shared" si="4"/>
        <v>17.80026181552924</v>
      </c>
    </row>
    <row r="58" spans="2:13" x14ac:dyDescent="0.2">
      <c r="B58" s="113">
        <v>0.37</v>
      </c>
      <c r="C58" s="113">
        <f t="shared" si="6"/>
        <v>3.1266195105565851E-2</v>
      </c>
      <c r="D58" s="113">
        <f t="shared" si="6"/>
        <v>1.1139869513962199E-2</v>
      </c>
      <c r="E58" s="129">
        <f t="shared" si="2"/>
        <v>1.8358296857672365</v>
      </c>
      <c r="F58" s="129">
        <f t="shared" si="2"/>
        <v>17.898864978739255</v>
      </c>
      <c r="I58" s="113">
        <v>0.37</v>
      </c>
      <c r="J58" s="130">
        <f t="shared" si="3"/>
        <v>31266.19510556585</v>
      </c>
      <c r="K58" s="130">
        <f t="shared" si="3"/>
        <v>11139.8695139622</v>
      </c>
      <c r="L58" s="129">
        <f t="shared" si="4"/>
        <v>1.8369039861018708</v>
      </c>
      <c r="M58" s="129">
        <f t="shared" si="4"/>
        <v>17.897709688363356</v>
      </c>
    </row>
    <row r="59" spans="2:13" x14ac:dyDescent="0.2">
      <c r="B59" s="113">
        <v>0.38</v>
      </c>
      <c r="C59" s="113">
        <f t="shared" si="6"/>
        <v>3.095613500142616E-2</v>
      </c>
      <c r="D59" s="113">
        <f t="shared" si="6"/>
        <v>1.1414807719851339E-2</v>
      </c>
      <c r="E59" s="129">
        <f t="shared" si="2"/>
        <v>1.8421523197189438</v>
      </c>
      <c r="F59" s="129">
        <f t="shared" si="2"/>
        <v>17.989564154129308</v>
      </c>
      <c r="I59" s="113">
        <v>0.38</v>
      </c>
      <c r="J59" s="130">
        <f t="shared" si="3"/>
        <v>30956.135001426159</v>
      </c>
      <c r="K59" s="130">
        <f t="shared" si="3"/>
        <v>11414.807719851338</v>
      </c>
      <c r="L59" s="129">
        <f t="shared" si="4"/>
        <v>1.8432303199652977</v>
      </c>
      <c r="M59" s="129">
        <f t="shared" si="4"/>
        <v>17.988403009533904</v>
      </c>
    </row>
    <row r="60" spans="2:13" x14ac:dyDescent="0.2">
      <c r="B60" s="113">
        <v>0.39</v>
      </c>
      <c r="C60" s="113">
        <f t="shared" si="6"/>
        <v>3.0646074897286466E-2</v>
      </c>
      <c r="D60" s="113">
        <f t="shared" si="6"/>
        <v>1.1689745925740479E-2</v>
      </c>
      <c r="E60" s="129">
        <f t="shared" si="2"/>
        <v>1.8481461903858685</v>
      </c>
      <c r="F60" s="129">
        <f t="shared" si="2"/>
        <v>18.073610038225965</v>
      </c>
      <c r="I60" s="113">
        <v>0.39</v>
      </c>
      <c r="J60" s="130">
        <f t="shared" si="3"/>
        <v>30646.074897286464</v>
      </c>
      <c r="K60" s="130">
        <f t="shared" si="3"/>
        <v>11689.745925740479</v>
      </c>
      <c r="L60" s="129">
        <f t="shared" si="4"/>
        <v>1.8492276981565388</v>
      </c>
      <c r="M60" s="129">
        <f t="shared" si="4"/>
        <v>18.072443468850778</v>
      </c>
    </row>
    <row r="61" spans="2:13" x14ac:dyDescent="0.2">
      <c r="B61" s="113">
        <v>0.4</v>
      </c>
      <c r="C61" s="113">
        <f t="shared" si="6"/>
        <v>3.0336014793146775E-2</v>
      </c>
      <c r="D61" s="113">
        <f t="shared" si="6"/>
        <v>1.196468413162962E-2</v>
      </c>
      <c r="E61" s="129">
        <f t="shared" si="2"/>
        <v>1.8538144867057147</v>
      </c>
      <c r="F61" s="129">
        <f t="shared" si="2"/>
        <v>18.151095052423802</v>
      </c>
      <c r="I61" s="113">
        <v>0.4</v>
      </c>
      <c r="J61" s="130">
        <f t="shared" si="3"/>
        <v>30336.014793146773</v>
      </c>
      <c r="K61" s="130">
        <f t="shared" si="3"/>
        <v>11964.68413162962</v>
      </c>
      <c r="L61" s="129">
        <f t="shared" si="4"/>
        <v>1.8548993114794161</v>
      </c>
      <c r="M61" s="129">
        <f t="shared" si="4"/>
        <v>18.149923481743148</v>
      </c>
    </row>
    <row r="62" spans="2:13" x14ac:dyDescent="0.2">
      <c r="B62" s="113">
        <v>0.41</v>
      </c>
      <c r="C62" s="113">
        <f t="shared" si="6"/>
        <v>3.0025954689007081E-2</v>
      </c>
      <c r="D62" s="113">
        <f t="shared" si="6"/>
        <v>1.2239622337518758E-2</v>
      </c>
      <c r="E62" s="129">
        <f t="shared" si="2"/>
        <v>1.8591601865606959</v>
      </c>
      <c r="F62" s="129">
        <f t="shared" si="2"/>
        <v>18.22210289237546</v>
      </c>
      <c r="I62" s="113">
        <v>0.41</v>
      </c>
      <c r="J62" s="130">
        <f t="shared" si="3"/>
        <v>30025.954689007081</v>
      </c>
      <c r="K62" s="130">
        <f t="shared" si="3"/>
        <v>12239.622337518758</v>
      </c>
      <c r="L62" s="129">
        <f t="shared" si="4"/>
        <v>1.8602481395587573</v>
      </c>
      <c r="M62" s="129">
        <f t="shared" si="4"/>
        <v>18.2209267384615</v>
      </c>
    </row>
    <row r="63" spans="2:13" x14ac:dyDescent="0.2">
      <c r="B63" s="113">
        <v>0.42</v>
      </c>
      <c r="C63" s="113">
        <f t="shared" si="6"/>
        <v>2.9715894584867383E-2</v>
      </c>
      <c r="D63" s="113">
        <f t="shared" si="6"/>
        <v>1.25145605434079E-2</v>
      </c>
      <c r="E63" s="129">
        <f t="shared" si="2"/>
        <v>1.8641860651649262</v>
      </c>
      <c r="F63" s="129">
        <f t="shared" si="2"/>
        <v>18.286709011422619</v>
      </c>
      <c r="I63" s="113">
        <v>0.42</v>
      </c>
      <c r="J63" s="130">
        <f t="shared" si="3"/>
        <v>29715.894584867383</v>
      </c>
      <c r="K63" s="130">
        <f t="shared" si="3"/>
        <v>12514.560543407899</v>
      </c>
      <c r="L63" s="129">
        <f t="shared" si="4"/>
        <v>1.865276959232689</v>
      </c>
      <c r="M63" s="129">
        <f t="shared" si="4"/>
        <v>18.285528687477342</v>
      </c>
    </row>
    <row r="64" spans="2:13" x14ac:dyDescent="0.2">
      <c r="B64" s="113">
        <v>0.43</v>
      </c>
      <c r="C64" s="113">
        <f t="shared" si="6"/>
        <v>2.9405834480727693E-2</v>
      </c>
      <c r="D64" s="113">
        <f t="shared" si="6"/>
        <v>1.2789498749297037E-2</v>
      </c>
      <c r="E64" s="129">
        <f t="shared" si="2"/>
        <v>1.868894702734222</v>
      </c>
      <c r="F64" s="129">
        <f t="shared" si="2"/>
        <v>18.344981045138898</v>
      </c>
      <c r="I64" s="113">
        <v>0.43</v>
      </c>
      <c r="J64" s="130">
        <f t="shared" si="3"/>
        <v>29405.834480727688</v>
      </c>
      <c r="K64" s="130">
        <f t="shared" si="3"/>
        <v>12789.498749297038</v>
      </c>
      <c r="L64" s="129">
        <f t="shared" si="4"/>
        <v>1.8699883522269334</v>
      </c>
      <c r="M64" s="129">
        <f t="shared" si="4"/>
        <v>18.343796959998713</v>
      </c>
    </row>
    <row r="65" spans="2:13" x14ac:dyDescent="0.2">
      <c r="B65" s="113">
        <v>0.44</v>
      </c>
      <c r="C65" s="113">
        <f t="shared" si="6"/>
        <v>2.9095774376587995E-2</v>
      </c>
      <c r="D65" s="113">
        <f t="shared" si="6"/>
        <v>1.3064436955186177E-2</v>
      </c>
      <c r="E65" s="129">
        <f t="shared" si="2"/>
        <v>1.8732884914906309</v>
      </c>
      <c r="F65" s="129">
        <f t="shared" si="2"/>
        <v>18.396979182857667</v>
      </c>
      <c r="I65" s="113">
        <v>0.44</v>
      </c>
      <c r="J65" s="130">
        <f t="shared" si="3"/>
        <v>29095.774376587993</v>
      </c>
      <c r="K65" s="130">
        <f t="shared" si="3"/>
        <v>13064.436955186178</v>
      </c>
      <c r="L65" s="129">
        <f t="shared" si="4"/>
        <v>1.8743847121634285</v>
      </c>
      <c r="M65" s="129">
        <f t="shared" si="4"/>
        <v>18.395791741474053</v>
      </c>
    </row>
    <row r="66" spans="2:13" x14ac:dyDescent="0.2">
      <c r="B66" s="113">
        <v>0.45</v>
      </c>
      <c r="C66" s="113">
        <f t="shared" si="6"/>
        <v>2.87857142724483E-2</v>
      </c>
      <c r="D66" s="113">
        <f t="shared" si="6"/>
        <v>1.3339375161075319E-2</v>
      </c>
      <c r="E66" s="129">
        <f t="shared" si="2"/>
        <v>1.8773696420483381</v>
      </c>
      <c r="F66" s="129">
        <f t="shared" si="2"/>
        <v>18.442756491165426</v>
      </c>
      <c r="I66" s="113">
        <v>0.45</v>
      </c>
      <c r="J66" s="130">
        <f t="shared" si="3"/>
        <v>28785.714272448298</v>
      </c>
      <c r="K66" s="130">
        <f t="shared" si="3"/>
        <v>13339.375161075319</v>
      </c>
      <c r="L66" s="129">
        <f t="shared" si="4"/>
        <v>1.878468250949981</v>
      </c>
      <c r="M66" s="129">
        <f t="shared" si="4"/>
        <v>18.441566095064637</v>
      </c>
    </row>
    <row r="67" spans="2:13" x14ac:dyDescent="0.2">
      <c r="B67" s="113">
        <v>0.46</v>
      </c>
      <c r="C67" s="113">
        <f t="shared" si="6"/>
        <v>2.8475654168308606E-2</v>
      </c>
      <c r="D67" s="113">
        <f t="shared" si="6"/>
        <v>1.3614313366964458E-2</v>
      </c>
      <c r="E67" s="129">
        <f t="shared" si="2"/>
        <v>1.8811401892225967</v>
      </c>
      <c r="F67" s="129">
        <f t="shared" si="2"/>
        <v>18.482359193573838</v>
      </c>
      <c r="I67" s="113">
        <v>0.46</v>
      </c>
      <c r="J67" s="130">
        <f t="shared" si="3"/>
        <v>28475.654168308607</v>
      </c>
      <c r="K67" s="130">
        <f t="shared" si="3"/>
        <v>13614.313366964459</v>
      </c>
      <c r="L67" s="129">
        <f t="shared" si="4"/>
        <v>1.8822410045925864</v>
      </c>
      <c r="M67" s="129">
        <f t="shared" si="4"/>
        <v>18.48116624129862</v>
      </c>
    </row>
    <row r="68" spans="2:13" x14ac:dyDescent="0.2">
      <c r="B68" s="113">
        <v>0.47</v>
      </c>
      <c r="C68" s="113">
        <f t="shared" si="6"/>
        <v>2.8165594064168915E-2</v>
      </c>
      <c r="D68" s="113">
        <f t="shared" si="6"/>
        <v>1.3889251572853598E-2</v>
      </c>
      <c r="E68" s="129">
        <f t="shared" si="2"/>
        <v>1.8846019972987416</v>
      </c>
      <c r="F68" s="129">
        <f t="shared" si="2"/>
        <v>18.515826909918854</v>
      </c>
      <c r="I68" s="113">
        <v>0.47</v>
      </c>
      <c r="J68" s="130">
        <f t="shared" si="3"/>
        <v>28165.594064168912</v>
      </c>
      <c r="K68" s="130">
        <f t="shared" si="3"/>
        <v>13889.251572853598</v>
      </c>
      <c r="L68" s="129">
        <f t="shared" si="4"/>
        <v>1.8857048384675317</v>
      </c>
      <c r="M68" s="129">
        <f t="shared" si="4"/>
        <v>18.514631797454673</v>
      </c>
    </row>
    <row r="69" spans="2:13" x14ac:dyDescent="0.2">
      <c r="B69" s="113">
        <v>0.48</v>
      </c>
      <c r="C69" s="113">
        <f t="shared" si="6"/>
        <v>2.7855533960029221E-2</v>
      </c>
      <c r="D69" s="113">
        <f t="shared" si="6"/>
        <v>1.4164189778742738E-2</v>
      </c>
      <c r="E69" s="129">
        <f t="shared" si="2"/>
        <v>1.8877567647943005</v>
      </c>
      <c r="F69" s="129">
        <f t="shared" si="2"/>
        <v>18.543192858453477</v>
      </c>
      <c r="I69" s="113">
        <v>0.48</v>
      </c>
      <c r="J69" s="130">
        <f t="shared" si="3"/>
        <v>27855.533960029221</v>
      </c>
      <c r="K69" s="130">
        <f t="shared" si="3"/>
        <v>14164.189778742737</v>
      </c>
      <c r="L69" s="129">
        <f t="shared" si="4"/>
        <v>1.8888614520862916</v>
      </c>
      <c r="M69" s="129">
        <f t="shared" si="4"/>
        <v>18.541995979641708</v>
      </c>
    </row>
    <row r="70" spans="2:13" x14ac:dyDescent="0.2">
      <c r="B70" s="113">
        <v>0.49</v>
      </c>
      <c r="C70" s="113">
        <f t="shared" ref="C70:D85" si="7">(D$13-$B70*(D$13-D$12))*D$10</f>
        <v>2.754547385588953E-2</v>
      </c>
      <c r="D70" s="113">
        <f t="shared" si="7"/>
        <v>1.4439127984631879E-2</v>
      </c>
      <c r="E70" s="129">
        <f t="shared" si="2"/>
        <v>1.8906060287434667</v>
      </c>
      <c r="F70" s="129">
        <f t="shared" si="2"/>
        <v>18.564484023087143</v>
      </c>
      <c r="I70" s="113">
        <v>0.49</v>
      </c>
      <c r="J70" s="130">
        <f t="shared" si="3"/>
        <v>27545.47385588953</v>
      </c>
      <c r="K70" s="130">
        <f t="shared" si="3"/>
        <v>14439.127984631879</v>
      </c>
      <c r="L70" s="129">
        <f t="shared" si="4"/>
        <v>1.8917123833825091</v>
      </c>
      <c r="M70" s="129">
        <f t="shared" si="4"/>
        <v>18.563285770027473</v>
      </c>
    </row>
    <row r="71" spans="2:13" x14ac:dyDescent="0.2">
      <c r="B71" s="113">
        <v>0.5</v>
      </c>
      <c r="C71" s="113">
        <f t="shared" si="7"/>
        <v>2.7235413751749833E-2</v>
      </c>
      <c r="D71" s="113">
        <f t="shared" si="7"/>
        <v>1.4714066190521019E-2</v>
      </c>
      <c r="E71" s="129">
        <f t="shared" si="2"/>
        <v>1.8931511685298399</v>
      </c>
      <c r="F71" s="129">
        <f t="shared" si="2"/>
        <v>18.579721287765551</v>
      </c>
      <c r="I71" s="113">
        <v>0.5</v>
      </c>
      <c r="J71" s="130">
        <f t="shared" si="3"/>
        <v>27235.413751749831</v>
      </c>
      <c r="K71" s="130">
        <f t="shared" si="3"/>
        <v>14714.066190521018</v>
      </c>
      <c r="L71" s="129">
        <f t="shared" si="4"/>
        <v>1.8942590125469791</v>
      </c>
      <c r="M71" s="129">
        <f t="shared" si="4"/>
        <v>18.578522051209703</v>
      </c>
    </row>
    <row r="72" spans="2:13" x14ac:dyDescent="0.2">
      <c r="B72" s="113">
        <v>0.51</v>
      </c>
      <c r="C72" s="113">
        <f t="shared" si="7"/>
        <v>2.6925353647610135E-2</v>
      </c>
      <c r="D72" s="113">
        <f t="shared" si="7"/>
        <v>1.4989004396410158E-2</v>
      </c>
      <c r="E72" s="129">
        <f t="shared" si="2"/>
        <v>1.895393409290248</v>
      </c>
      <c r="F72" s="129">
        <f t="shared" si="2"/>
        <v>18.588919539569048</v>
      </c>
      <c r="I72" s="113">
        <v>0.51</v>
      </c>
      <c r="J72" s="130">
        <f t="shared" si="3"/>
        <v>26925.353647610133</v>
      </c>
      <c r="K72" s="130">
        <f t="shared" si="3"/>
        <v>14989.004396410159</v>
      </c>
      <c r="L72" s="129">
        <f t="shared" si="4"/>
        <v>1.8965025654334622</v>
      </c>
      <c r="M72" s="129">
        <f t="shared" si="4"/>
        <v>18.587719709307855</v>
      </c>
    </row>
    <row r="73" spans="2:13" x14ac:dyDescent="0.2">
      <c r="B73" s="113">
        <v>0.52</v>
      </c>
      <c r="C73" s="113">
        <f t="shared" si="7"/>
        <v>2.661529354347044E-2</v>
      </c>
      <c r="D73" s="113">
        <f t="shared" si="7"/>
        <v>1.52639426022993E-2</v>
      </c>
      <c r="E73" s="129">
        <f t="shared" si="2"/>
        <v>1.8973338249096237</v>
      </c>
      <c r="F73" s="129">
        <f t="shared" si="2"/>
        <v>18.592087741725734</v>
      </c>
      <c r="I73" s="113">
        <v>0.52</v>
      </c>
      <c r="J73" s="130">
        <f t="shared" si="3"/>
        <v>26615.293543470441</v>
      </c>
      <c r="K73" s="130">
        <f t="shared" si="3"/>
        <v>15263.942602299299</v>
      </c>
      <c r="L73" s="129">
        <f t="shared" si="4"/>
        <v>1.898444116555311</v>
      </c>
      <c r="M73" s="129">
        <f t="shared" si="4"/>
        <v>18.590887706971497</v>
      </c>
    </row>
    <row r="74" spans="2:13" x14ac:dyDescent="0.2">
      <c r="B74" s="113">
        <v>0.53</v>
      </c>
      <c r="C74" s="113">
        <f t="shared" si="7"/>
        <v>2.630523343933075E-2</v>
      </c>
      <c r="D74" s="113">
        <f t="shared" si="7"/>
        <v>1.5538880808188439E-2</v>
      </c>
      <c r="E74" s="129">
        <f t="shared" si="2"/>
        <v>1.8989733406242726</v>
      </c>
      <c r="F74" s="129">
        <f t="shared" si="2"/>
        <v>18.589228977378749</v>
      </c>
      <c r="I74" s="113">
        <v>0.53</v>
      </c>
      <c r="J74" s="130">
        <f t="shared" si="3"/>
        <v>26305.233439330746</v>
      </c>
      <c r="K74" s="130">
        <f t="shared" si="3"/>
        <v>15538.880808188438</v>
      </c>
      <c r="L74" s="129">
        <f t="shared" si="4"/>
        <v>1.9000845916902678</v>
      </c>
      <c r="M74" s="129">
        <f t="shared" si="4"/>
        <v>18.588029127144758</v>
      </c>
    </row>
    <row r="75" spans="2:13" x14ac:dyDescent="0.2">
      <c r="B75" s="113">
        <v>0.54</v>
      </c>
      <c r="C75" s="113">
        <f t="shared" si="7"/>
        <v>2.5995173335191055E-2</v>
      </c>
      <c r="D75" s="113">
        <f t="shared" si="7"/>
        <v>1.5813819014077583E-2</v>
      </c>
      <c r="E75" s="129">
        <f t="shared" si="2"/>
        <v>1.9003127352484639</v>
      </c>
      <c r="F75" s="129">
        <f t="shared" si="2"/>
        <v>18.580340464607747</v>
      </c>
      <c r="I75" s="113">
        <v>0.54</v>
      </c>
      <c r="J75" s="130">
        <f t="shared" si="3"/>
        <v>25995.173335191055</v>
      </c>
      <c r="K75" s="130">
        <f t="shared" si="3"/>
        <v>15813.819014077582</v>
      </c>
      <c r="L75" s="129">
        <f t="shared" si="4"/>
        <v>1.9014247701083495</v>
      </c>
      <c r="M75" s="129">
        <f t="shared" si="4"/>
        <v>18.579141188086851</v>
      </c>
    </row>
    <row r="76" spans="2:13" x14ac:dyDescent="0.2">
      <c r="B76" s="113">
        <v>0.55000000000000004</v>
      </c>
      <c r="C76" s="113">
        <f t="shared" si="7"/>
        <v>2.5685113231051365E-2</v>
      </c>
      <c r="D76" s="113">
        <f t="shared" si="7"/>
        <v>1.6088757219966721E-2</v>
      </c>
      <c r="E76" s="129">
        <f t="shared" si="2"/>
        <v>1.9013526430369365</v>
      </c>
      <c r="F76" s="129">
        <f t="shared" si="2"/>
        <v>18.565413542875774</v>
      </c>
      <c r="I76" s="113">
        <v>0.55000000000000004</v>
      </c>
      <c r="J76" s="130">
        <f t="shared" si="3"/>
        <v>25685.113231051364</v>
      </c>
      <c r="K76" s="130">
        <f t="shared" si="3"/>
        <v>16088.757219966721</v>
      </c>
      <c r="L76" s="129">
        <f t="shared" si="4"/>
        <v>1.9024652864354545</v>
      </c>
      <c r="M76" s="129">
        <f t="shared" si="4"/>
        <v>18.56421522981983</v>
      </c>
    </row>
    <row r="77" spans="2:13" x14ac:dyDescent="0.2">
      <c r="B77" s="113">
        <v>0.56000000000000005</v>
      </c>
      <c r="C77" s="113">
        <f t="shared" si="7"/>
        <v>2.5375053126911667E-2</v>
      </c>
      <c r="D77" s="113">
        <f t="shared" si="7"/>
        <v>1.6363695425855862E-2</v>
      </c>
      <c r="E77" s="129">
        <f t="shared" si="2"/>
        <v>1.9020935551938154</v>
      </c>
      <c r="F77" s="129">
        <f t="shared" si="2"/>
        <v>18.544433630747083</v>
      </c>
      <c r="I77" s="113">
        <v>0.56000000000000005</v>
      </c>
      <c r="J77" s="130">
        <f t="shared" si="3"/>
        <v>25375.053126911665</v>
      </c>
      <c r="K77" s="130">
        <f t="shared" si="3"/>
        <v>16363.695425855862</v>
      </c>
      <c r="L77" s="129">
        <f t="shared" si="4"/>
        <v>1.9032066321631511</v>
      </c>
      <c r="M77" s="129">
        <f t="shared" si="4"/>
        <v>18.543236671849101</v>
      </c>
    </row>
    <row r="78" spans="2:13" x14ac:dyDescent="0.2">
      <c r="B78" s="113">
        <v>0.56999999999999995</v>
      </c>
      <c r="C78" s="113">
        <f t="shared" si="7"/>
        <v>2.5064993022771979E-2</v>
      </c>
      <c r="D78" s="113">
        <f t="shared" si="7"/>
        <v>1.6638633631744996E-2</v>
      </c>
      <c r="E78" s="129">
        <f t="shared" si="2"/>
        <v>1.9025358210363374</v>
      </c>
      <c r="F78" s="129">
        <f t="shared" si="2"/>
        <v>18.517380154392914</v>
      </c>
      <c r="I78" s="113">
        <v>0.56999999999999995</v>
      </c>
      <c r="J78" s="130">
        <f t="shared" si="3"/>
        <v>25064.993022771978</v>
      </c>
      <c r="K78" s="130">
        <f t="shared" si="3"/>
        <v>16638.633631744997</v>
      </c>
      <c r="L78" s="129">
        <f t="shared" si="4"/>
        <v>1.9036491568130918</v>
      </c>
      <c r="M78" s="129">
        <f t="shared" si="4"/>
        <v>18.51618494167386</v>
      </c>
    </row>
    <row r="79" spans="2:13" x14ac:dyDescent="0.2">
      <c r="B79" s="113">
        <v>0.57999999999999996</v>
      </c>
      <c r="C79" s="113">
        <f t="shared" si="7"/>
        <v>2.4754932918632282E-2</v>
      </c>
      <c r="D79" s="113">
        <f t="shared" si="7"/>
        <v>1.6913571837634138E-2</v>
      </c>
      <c r="E79" s="129">
        <f t="shared" si="2"/>
        <v>1.9026796488198512</v>
      </c>
      <c r="F79" s="129">
        <f t="shared" si="2"/>
        <v>18.484226446063641</v>
      </c>
      <c r="I79" s="113">
        <v>0.57999999999999996</v>
      </c>
      <c r="J79" s="130">
        <f t="shared" si="3"/>
        <v>24754.932918632279</v>
      </c>
      <c r="K79" s="130">
        <f t="shared" si="3"/>
        <v>16913.571837634136</v>
      </c>
      <c r="L79" s="129">
        <f t="shared" si="4"/>
        <v>1.9037930687624933</v>
      </c>
      <c r="M79" s="129">
        <f t="shared" si="4"/>
        <v>18.483033373265762</v>
      </c>
    </row>
    <row r="80" spans="2:13" x14ac:dyDescent="0.2">
      <c r="B80" s="113">
        <v>0.59</v>
      </c>
      <c r="C80" s="113">
        <f t="shared" si="7"/>
        <v>2.4444872814492587E-2</v>
      </c>
      <c r="D80" s="113">
        <f t="shared" si="7"/>
        <v>1.7188510043523276E-2</v>
      </c>
      <c r="E80" s="129">
        <f t="shared" si="2"/>
        <v>1.9025251062286432</v>
      </c>
      <c r="F80" s="129">
        <f t="shared" si="2"/>
        <v>18.444939611349923</v>
      </c>
      <c r="I80" s="113">
        <v>0.59</v>
      </c>
      <c r="J80" s="130">
        <f t="shared" si="3"/>
        <v>24444.872814492588</v>
      </c>
      <c r="K80" s="130">
        <f t="shared" si="3"/>
        <v>17188.510043523274</v>
      </c>
      <c r="L80" s="129">
        <f t="shared" si="4"/>
        <v>1.9036384357352509</v>
      </c>
      <c r="M80" s="129">
        <f t="shared" si="4"/>
        <v>18.443749074338648</v>
      </c>
    </row>
    <row r="81" spans="2:13" x14ac:dyDescent="0.2">
      <c r="B81" s="113">
        <v>0.6</v>
      </c>
      <c r="C81" s="113">
        <f t="shared" si="7"/>
        <v>2.4134812710352893E-2</v>
      </c>
      <c r="D81" s="113">
        <f t="shared" si="7"/>
        <v>1.7463448249412417E-2</v>
      </c>
      <c r="E81" s="129">
        <f t="shared" si="2"/>
        <v>1.9020721205352986</v>
      </c>
      <c r="F81" s="129">
        <f t="shared" si="2"/>
        <v>18.399480363675092</v>
      </c>
      <c r="I81" s="113">
        <v>0.6</v>
      </c>
      <c r="J81" s="130">
        <f t="shared" si="3"/>
        <v>24134.81271035289</v>
      </c>
      <c r="K81" s="130">
        <f t="shared" si="3"/>
        <v>17463.44824941242</v>
      </c>
      <c r="L81" s="129">
        <f t="shared" si="4"/>
        <v>1.9031851849613894</v>
      </c>
      <c r="M81" s="129">
        <f t="shared" si="4"/>
        <v>18.398292760851625</v>
      </c>
    </row>
    <row r="82" spans="2:13" x14ac:dyDescent="0.2">
      <c r="B82" s="113">
        <v>0.61</v>
      </c>
      <c r="C82" s="113">
        <f t="shared" si="7"/>
        <v>2.3824752606213195E-2</v>
      </c>
      <c r="D82" s="113">
        <f t="shared" si="7"/>
        <v>1.7738386455301559E-2</v>
      </c>
      <c r="E82" s="129">
        <f t="shared" si="2"/>
        <v>1.9013204784294635</v>
      </c>
      <c r="F82" s="129">
        <f t="shared" si="2"/>
        <v>18.347802824047299</v>
      </c>
      <c r="I82" s="113">
        <v>0.61</v>
      </c>
      <c r="J82" s="130">
        <f t="shared" si="3"/>
        <v>23824.752606213195</v>
      </c>
      <c r="K82" s="130">
        <f t="shared" si="3"/>
        <v>17738.386455301559</v>
      </c>
      <c r="L82" s="129">
        <f t="shared" si="4"/>
        <v>1.9024331030057293</v>
      </c>
      <c r="M82" s="129">
        <f t="shared" si="4"/>
        <v>18.346618556774114</v>
      </c>
    </row>
    <row r="83" spans="2:13" x14ac:dyDescent="0.2">
      <c r="B83" s="113">
        <v>0.62</v>
      </c>
      <c r="C83" s="113">
        <f t="shared" si="7"/>
        <v>2.3514692502073505E-2</v>
      </c>
      <c r="D83" s="113">
        <f t="shared" si="7"/>
        <v>1.8013324661190697E-2</v>
      </c>
      <c r="E83" s="129">
        <f t="shared" si="2"/>
        <v>1.9002698255150758</v>
      </c>
      <c r="F83" s="129">
        <f t="shared" si="2"/>
        <v>18.289854283643265</v>
      </c>
      <c r="I83" s="113">
        <v>0.62</v>
      </c>
      <c r="J83" s="130">
        <f t="shared" si="3"/>
        <v>23514.692502073503</v>
      </c>
      <c r="K83" s="130">
        <f t="shared" si="3"/>
        <v>18013.324661190698</v>
      </c>
      <c r="L83" s="129">
        <f t="shared" si="4"/>
        <v>1.9013818352648217</v>
      </c>
      <c r="M83" s="129">
        <f t="shared" si="4"/>
        <v>18.288673756684958</v>
      </c>
    </row>
    <row r="84" spans="2:13" x14ac:dyDescent="0.2">
      <c r="B84" s="113">
        <v>0.63</v>
      </c>
      <c r="C84" s="113">
        <f t="shared" si="7"/>
        <v>2.320463239793381E-2</v>
      </c>
      <c r="D84" s="113">
        <f t="shared" si="7"/>
        <v>1.8288262867079838E-2</v>
      </c>
      <c r="E84" s="129">
        <f t="shared" si="2"/>
        <v>1.8989196654732947</v>
      </c>
      <c r="F84" s="129">
        <f t="shared" si="2"/>
        <v>18.225574926284835</v>
      </c>
      <c r="I84" s="113">
        <v>0.63</v>
      </c>
      <c r="J84" s="130">
        <f t="shared" si="3"/>
        <v>23204.632397933809</v>
      </c>
      <c r="K84" s="130">
        <f t="shared" si="3"/>
        <v>18288.262867079837</v>
      </c>
      <c r="L84" s="129">
        <f t="shared" si="4"/>
        <v>1.9000308851293863</v>
      </c>
      <c r="M84" s="129">
        <f t="shared" si="4"/>
        <v>18.224398548266873</v>
      </c>
    </row>
    <row r="85" spans="2:13" x14ac:dyDescent="0.2">
      <c r="B85" s="113">
        <v>0.64</v>
      </c>
      <c r="C85" s="113">
        <f t="shared" si="7"/>
        <v>2.2894572293794116E-2</v>
      </c>
      <c r="D85" s="113">
        <f t="shared" si="7"/>
        <v>1.8563201072968976E-2</v>
      </c>
      <c r="E85" s="129">
        <f t="shared" si="2"/>
        <v>1.8972693588864971</v>
      </c>
      <c r="F85" s="129">
        <f t="shared" si="2"/>
        <v>18.154897507291913</v>
      </c>
      <c r="I85" s="113">
        <v>0.64</v>
      </c>
      <c r="J85" s="130">
        <f t="shared" si="3"/>
        <v>22894.572293794114</v>
      </c>
      <c r="K85" s="130">
        <f t="shared" si="3"/>
        <v>18563.201072968975</v>
      </c>
      <c r="L85" s="129">
        <f t="shared" si="4"/>
        <v>1.8983796128076229</v>
      </c>
      <c r="M85" s="129">
        <f t="shared" si="4"/>
        <v>18.153725691180082</v>
      </c>
    </row>
    <row r="86" spans="2:13" x14ac:dyDescent="0.2">
      <c r="B86" s="113">
        <v>0.65</v>
      </c>
      <c r="C86" s="113">
        <f t="shared" ref="C86:D101" si="8">(D$13-$B86*(D$13-D$12))*D$10</f>
        <v>2.2584512189654422E-2</v>
      </c>
      <c r="D86" s="113">
        <f t="shared" si="8"/>
        <v>1.8838139278858121E-2</v>
      </c>
      <c r="E86" s="129">
        <f t="shared" ref="E86:F121" si="9">D$9*D$11^D$14*(D$10-C86)^D$14*C86^D$15*10000</f>
        <v>1.8953181217168287</v>
      </c>
      <c r="F86" s="129">
        <f t="shared" si="9"/>
        <v>18.077746984534844</v>
      </c>
      <c r="I86" s="113">
        <v>0.65</v>
      </c>
      <c r="J86" s="130">
        <f t="shared" ref="J86:K121" si="10">(K$14-$B86*(K$14-K$13))*K$10</f>
        <v>22584.512189654419</v>
      </c>
      <c r="K86" s="130">
        <f t="shared" si="10"/>
        <v>18838.139278858122</v>
      </c>
      <c r="L86" s="129">
        <f t="shared" ref="L86:M121" si="11">$K$17*K$9*(K$11/K$12)^K$16*(K$10-J86)^K$15*J86^K$16</f>
        <v>1.8964272338028705</v>
      </c>
      <c r="M86" s="129">
        <f t="shared" si="11"/>
        <v>18.076580148138568</v>
      </c>
    </row>
    <row r="87" spans="2:13" x14ac:dyDescent="0.2">
      <c r="B87" s="113">
        <v>0.66</v>
      </c>
      <c r="C87" s="113">
        <f t="shared" si="8"/>
        <v>2.2274452085514727E-2</v>
      </c>
      <c r="D87" s="113">
        <f t="shared" si="8"/>
        <v>1.9113077484747259E-2</v>
      </c>
      <c r="E87" s="129">
        <f t="shared" si="9"/>
        <v>1.8930650234308102</v>
      </c>
      <c r="F87" s="129">
        <f t="shared" si="9"/>
        <v>17.99404009674803</v>
      </c>
      <c r="I87" s="113">
        <v>0.66</v>
      </c>
      <c r="J87" s="130">
        <f t="shared" si="10"/>
        <v>22274.452085514724</v>
      </c>
      <c r="K87" s="130">
        <f t="shared" si="10"/>
        <v>19113.07748474726</v>
      </c>
      <c r="L87" s="129">
        <f t="shared" si="11"/>
        <v>1.8941728170371139</v>
      </c>
      <c r="M87" s="129">
        <f t="shared" si="11"/>
        <v>17.992878663250881</v>
      </c>
    </row>
    <row r="88" spans="2:13" x14ac:dyDescent="0.2">
      <c r="B88" s="113">
        <v>0.67</v>
      </c>
      <c r="C88" s="113">
        <f t="shared" si="8"/>
        <v>2.1964391981375033E-2</v>
      </c>
      <c r="D88" s="113">
        <f t="shared" si="8"/>
        <v>1.93880156906364E-2</v>
      </c>
      <c r="E88" s="129">
        <f t="shared" si="9"/>
        <v>1.8905089847594587</v>
      </c>
      <c r="F88" s="129">
        <f t="shared" si="9"/>
        <v>17.903684883281048</v>
      </c>
      <c r="I88" s="113">
        <v>0.67</v>
      </c>
      <c r="J88" s="130">
        <f t="shared" si="10"/>
        <v>21964.391981375033</v>
      </c>
      <c r="K88" s="130">
        <f t="shared" si="10"/>
        <v>19388.015690636399</v>
      </c>
      <c r="L88" s="129">
        <f t="shared" si="11"/>
        <v>1.8916152826097992</v>
      </c>
      <c r="M88" s="129">
        <f t="shared" si="11"/>
        <v>17.90252928180222</v>
      </c>
    </row>
    <row r="89" spans="2:13" x14ac:dyDescent="0.2">
      <c r="B89" s="113">
        <v>0.68</v>
      </c>
      <c r="C89" s="113">
        <f t="shared" si="8"/>
        <v>2.1654331877235339E-2</v>
      </c>
      <c r="D89" s="113">
        <f t="shared" si="8"/>
        <v>1.9662953896525538E-2</v>
      </c>
      <c r="E89" s="129">
        <f t="shared" si="9"/>
        <v>1.8876487750812232</v>
      </c>
      <c r="F89" s="129">
        <f t="shared" si="9"/>
        <v>17.806580138426625</v>
      </c>
      <c r="I89" s="113">
        <v>0.68</v>
      </c>
      <c r="J89" s="130">
        <f t="shared" si="10"/>
        <v>21654.331877235338</v>
      </c>
      <c r="K89" s="130">
        <f t="shared" si="10"/>
        <v>19662.953896525538</v>
      </c>
      <c r="L89" s="129">
        <f t="shared" si="11"/>
        <v>1.8887533991792338</v>
      </c>
      <c r="M89" s="129">
        <f t="shared" si="11"/>
        <v>17.805430804617693</v>
      </c>
    </row>
    <row r="90" spans="2:13" x14ac:dyDescent="0.2">
      <c r="B90" s="113">
        <v>0.69</v>
      </c>
      <c r="C90" s="113">
        <f t="shared" si="8"/>
        <v>2.1344271773095648E-2</v>
      </c>
      <c r="D90" s="113">
        <f t="shared" si="8"/>
        <v>1.993789210241468E-2</v>
      </c>
      <c r="E90" s="129">
        <f t="shared" si="9"/>
        <v>1.884483009412742</v>
      </c>
      <c r="F90" s="129">
        <f t="shared" si="9"/>
        <v>17.702614792242581</v>
      </c>
      <c r="I90" s="113">
        <v>0.69</v>
      </c>
      <c r="J90" s="130">
        <f t="shared" si="10"/>
        <v>21344.271773095646</v>
      </c>
      <c r="K90" s="130">
        <f t="shared" si="10"/>
        <v>19937.892102414677</v>
      </c>
      <c r="L90" s="129">
        <f t="shared" si="11"/>
        <v>1.8855857809515832</v>
      </c>
      <c r="M90" s="129">
        <f t="shared" si="11"/>
        <v>17.701472168924173</v>
      </c>
    </row>
    <row r="91" spans="2:13" x14ac:dyDescent="0.2">
      <c r="B91" s="113">
        <v>0.7</v>
      </c>
      <c r="C91" s="113">
        <f t="shared" si="8"/>
        <v>2.1034211668955954E-2</v>
      </c>
      <c r="D91" s="113">
        <f t="shared" si="8"/>
        <v>2.0212830308303818E-2</v>
      </c>
      <c r="E91" s="129">
        <f t="shared" si="9"/>
        <v>1.8810101449899796</v>
      </c>
      <c r="F91" s="129">
        <f t="shared" si="9"/>
        <v>17.591667208334034</v>
      </c>
      <c r="I91" s="113">
        <v>0.7</v>
      </c>
      <c r="J91" s="130">
        <f t="shared" si="10"/>
        <v>21034.211668955952</v>
      </c>
      <c r="K91" s="130">
        <f t="shared" si="10"/>
        <v>20212.830308303819</v>
      </c>
      <c r="L91" s="129">
        <f t="shared" si="11"/>
        <v>1.8821108842600109</v>
      </c>
      <c r="M91" s="129">
        <f t="shared" si="11"/>
        <v>17.590531746177859</v>
      </c>
    </row>
    <row r="92" spans="2:13" x14ac:dyDescent="0.2">
      <c r="B92" s="113">
        <v>0.71</v>
      </c>
      <c r="C92" s="113">
        <f t="shared" si="8"/>
        <v>2.0724151564816256E-2</v>
      </c>
      <c r="D92" s="113">
        <f t="shared" si="8"/>
        <v>2.0487768514192956E-2</v>
      </c>
      <c r="E92" s="129">
        <f t="shared" si="9"/>
        <v>1.8772284774196777</v>
      </c>
      <c r="F92" s="129">
        <f t="shared" si="9"/>
        <v>17.473604387331108</v>
      </c>
      <c r="I92" s="113">
        <v>0.71</v>
      </c>
      <c r="J92" s="130">
        <f t="shared" si="10"/>
        <v>20724.151564816257</v>
      </c>
      <c r="K92" s="130">
        <f t="shared" si="10"/>
        <v>20487.768514192958</v>
      </c>
      <c r="L92" s="129">
        <f t="shared" si="11"/>
        <v>1.878327003713872</v>
      </c>
      <c r="M92" s="129">
        <f t="shared" si="11"/>
        <v>17.472476545593384</v>
      </c>
    </row>
    <row r="93" spans="2:13" x14ac:dyDescent="0.2">
      <c r="B93" s="113">
        <v>0.72</v>
      </c>
      <c r="C93" s="113">
        <f t="shared" si="8"/>
        <v>2.0414091460676565E-2</v>
      </c>
      <c r="D93" s="113">
        <f t="shared" si="8"/>
        <v>2.0762706720082097E-2</v>
      </c>
      <c r="E93" s="129">
        <f t="shared" si="9"/>
        <v>1.8731361363781969</v>
      </c>
      <c r="F93" s="129">
        <f t="shared" si="9"/>
        <v>17.348281062718346</v>
      </c>
      <c r="I93" s="113">
        <v>0.72</v>
      </c>
      <c r="J93" s="130">
        <f t="shared" si="10"/>
        <v>20414.091460676565</v>
      </c>
      <c r="K93" s="130">
        <f t="shared" si="10"/>
        <v>20762.706720082097</v>
      </c>
      <c r="L93" s="129">
        <f t="shared" si="11"/>
        <v>1.87423226789504</v>
      </c>
      <c r="M93" s="129">
        <f t="shared" si="11"/>
        <v>17.34716131003157</v>
      </c>
    </row>
    <row r="94" spans="2:13" x14ac:dyDescent="0.2">
      <c r="B94" s="113">
        <v>0.73</v>
      </c>
      <c r="C94" s="113">
        <f t="shared" si="8"/>
        <v>2.0104031356536871E-2</v>
      </c>
      <c r="D94" s="113">
        <f t="shared" si="8"/>
        <v>2.1037644925971235E-2</v>
      </c>
      <c r="E94" s="129">
        <f t="shared" si="9"/>
        <v>1.8687310808317319</v>
      </c>
      <c r="F94" s="129">
        <f t="shared" si="9"/>
        <v>17.215538673161518</v>
      </c>
      <c r="I94" s="113">
        <v>0.73</v>
      </c>
      <c r="J94" s="130">
        <f t="shared" si="10"/>
        <v>20104.031356536867</v>
      </c>
      <c r="K94" s="130">
        <f t="shared" si="10"/>
        <v>21037.644925971235</v>
      </c>
      <c r="L94" s="129">
        <f t="shared" si="11"/>
        <v>1.8698246345753295</v>
      </c>
      <c r="M94" s="129">
        <f t="shared" si="11"/>
        <v>17.214427488392619</v>
      </c>
    </row>
    <row r="95" spans="2:13" x14ac:dyDescent="0.2">
      <c r="B95" s="113">
        <v>0.74</v>
      </c>
      <c r="C95" s="113">
        <f t="shared" si="8"/>
        <v>1.9793971252397177E-2</v>
      </c>
      <c r="D95" s="113">
        <f t="shared" si="8"/>
        <v>2.131258313186038E-2</v>
      </c>
      <c r="E95" s="129">
        <f t="shared" si="9"/>
        <v>1.8640110937485015</v>
      </c>
      <c r="F95" s="129">
        <f t="shared" si="9"/>
        <v>17.075204192427705</v>
      </c>
      <c r="I95" s="113">
        <v>0.74</v>
      </c>
      <c r="J95" s="130">
        <f t="shared" si="10"/>
        <v>19793.971252397176</v>
      </c>
      <c r="K95" s="130">
        <f t="shared" si="10"/>
        <v>21312.583131860378</v>
      </c>
      <c r="L95" s="129">
        <f t="shared" si="11"/>
        <v>1.8651018854255843</v>
      </c>
      <c r="M95" s="129">
        <f t="shared" si="11"/>
        <v>17.074102065611651</v>
      </c>
    </row>
    <row r="96" spans="2:13" x14ac:dyDescent="0.2">
      <c r="B96" s="113">
        <v>0.75</v>
      </c>
      <c r="C96" s="113">
        <f t="shared" si="8"/>
        <v>1.9483911148257482E-2</v>
      </c>
      <c r="D96" s="113">
        <f t="shared" si="8"/>
        <v>2.1587521337749518E-2</v>
      </c>
      <c r="E96" s="129">
        <f t="shared" si="9"/>
        <v>1.8589737762697722</v>
      </c>
      <c r="F96" s="129">
        <f t="shared" si="9"/>
        <v>16.927088794267441</v>
      </c>
      <c r="I96" s="113">
        <v>0.75</v>
      </c>
      <c r="J96" s="130">
        <f t="shared" si="10"/>
        <v>19483.911148257481</v>
      </c>
      <c r="K96" s="130">
        <f t="shared" si="10"/>
        <v>21587.52133774952</v>
      </c>
      <c r="L96" s="129">
        <f t="shared" si="11"/>
        <v>1.8600616201832927</v>
      </c>
      <c r="M96" s="129">
        <f t="shared" si="11"/>
        <v>16.925996227627085</v>
      </c>
    </row>
    <row r="97" spans="2:13" x14ac:dyDescent="0.2">
      <c r="B97" s="113">
        <v>0.76</v>
      </c>
      <c r="C97" s="113">
        <f t="shared" si="8"/>
        <v>1.9173851044117785E-2</v>
      </c>
      <c r="D97" s="113">
        <f t="shared" si="8"/>
        <v>2.1862459543638659E-2</v>
      </c>
      <c r="E97" s="129">
        <f t="shared" si="9"/>
        <v>1.853616541302479</v>
      </c>
      <c r="F97" s="129">
        <f t="shared" si="9"/>
        <v>16.770986325045435</v>
      </c>
      <c r="I97" s="113">
        <v>0.76</v>
      </c>
      <c r="J97" s="130">
        <f t="shared" si="10"/>
        <v>19173.851044117786</v>
      </c>
      <c r="K97" s="130">
        <f t="shared" si="10"/>
        <v>21862.459543638659</v>
      </c>
      <c r="L97" s="129">
        <f t="shared" si="11"/>
        <v>1.8547012502414637</v>
      </c>
      <c r="M97" s="129">
        <f t="shared" si="11"/>
        <v>16.769903834109915</v>
      </c>
    </row>
    <row r="98" spans="2:13" x14ac:dyDescent="0.2">
      <c r="B98" s="113">
        <v>0.77</v>
      </c>
      <c r="C98" s="113">
        <f t="shared" si="8"/>
        <v>1.8863790939978094E-2</v>
      </c>
      <c r="D98" s="113">
        <f t="shared" si="8"/>
        <v>2.2137397749527797E-2</v>
      </c>
      <c r="E98" s="129">
        <f t="shared" si="9"/>
        <v>1.8479366064916549</v>
      </c>
      <c r="F98" s="129">
        <f t="shared" si="9"/>
        <v>16.606671551236289</v>
      </c>
      <c r="I98" s="113">
        <v>0.77</v>
      </c>
      <c r="J98" s="130">
        <f t="shared" si="10"/>
        <v>18863.790939978091</v>
      </c>
      <c r="K98" s="130">
        <f t="shared" si="10"/>
        <v>22137.397749527798</v>
      </c>
      <c r="L98" s="129">
        <f t="shared" si="11"/>
        <v>1.8490179916169351</v>
      </c>
      <c r="M98" s="129">
        <f t="shared" si="11"/>
        <v>16.605599666072532</v>
      </c>
    </row>
    <row r="99" spans="2:13" x14ac:dyDescent="0.2">
      <c r="B99" s="113">
        <v>0.78</v>
      </c>
      <c r="C99" s="113">
        <f t="shared" si="8"/>
        <v>1.8553730835838399E-2</v>
      </c>
      <c r="D99" s="113">
        <f t="shared" si="8"/>
        <v>2.2412335955416939E-2</v>
      </c>
      <c r="E99" s="129">
        <f t="shared" si="9"/>
        <v>1.8419309865257927</v>
      </c>
      <c r="F99" s="129">
        <f t="shared" si="9"/>
        <v>16.433898141839421</v>
      </c>
      <c r="I99" s="113">
        <v>0.78</v>
      </c>
      <c r="J99" s="130">
        <f t="shared" si="10"/>
        <v>18553.730835838396</v>
      </c>
      <c r="K99" s="130">
        <f t="shared" si="10"/>
        <v>22412.335955416936</v>
      </c>
      <c r="L99" s="129">
        <f t="shared" si="11"/>
        <v>1.8430088572512406</v>
      </c>
      <c r="M99" s="129">
        <f t="shared" si="11"/>
        <v>16.432837408413906</v>
      </c>
    </row>
    <row r="100" spans="2:13" x14ac:dyDescent="0.2">
      <c r="B100" s="113">
        <v>0.79</v>
      </c>
      <c r="C100" s="113">
        <f t="shared" si="8"/>
        <v>1.8243670731698705E-2</v>
      </c>
      <c r="D100" s="113">
        <f t="shared" si="8"/>
        <v>2.268727416130608E-2</v>
      </c>
      <c r="E100" s="129">
        <f t="shared" si="9"/>
        <v>1.8355964847226427</v>
      </c>
      <c r="F100" s="129">
        <f t="shared" si="9"/>
        <v>16.252396336909783</v>
      </c>
      <c r="I100" s="113">
        <v>0.79</v>
      </c>
      <c r="J100" s="130">
        <f t="shared" si="10"/>
        <v>18243.670731698705</v>
      </c>
      <c r="K100" s="130">
        <f t="shared" si="10"/>
        <v>22687.274161306079</v>
      </c>
      <c r="L100" s="129">
        <f t="shared" si="11"/>
        <v>1.8366706485914803</v>
      </c>
      <c r="M100" s="129">
        <f t="shared" si="11"/>
        <v>16.251347318600768</v>
      </c>
    </row>
    <row r="101" spans="2:13" x14ac:dyDescent="0.2">
      <c r="B101" s="113">
        <v>0.8</v>
      </c>
      <c r="C101" s="113">
        <f t="shared" si="8"/>
        <v>1.7933610627559011E-2</v>
      </c>
      <c r="D101" s="113">
        <f t="shared" si="8"/>
        <v>2.2962212367195221E-2</v>
      </c>
      <c r="E101" s="129">
        <f t="shared" si="9"/>
        <v>1.828929683836594</v>
      </c>
      <c r="F101" s="129">
        <f t="shared" si="9"/>
        <v>16.061870242209558</v>
      </c>
      <c r="I101" s="113">
        <v>0.8</v>
      </c>
      <c r="J101" s="130">
        <f t="shared" si="10"/>
        <v>17933.61062755901</v>
      </c>
      <c r="K101" s="130">
        <f t="shared" si="10"/>
        <v>22962.212367195221</v>
      </c>
      <c r="L101" s="129">
        <f t="shared" si="11"/>
        <v>1.8299999463923211</v>
      </c>
      <c r="M101" s="129">
        <f t="shared" si="11"/>
        <v>16.060833521493926</v>
      </c>
    </row>
    <row r="102" spans="2:13" x14ac:dyDescent="0.2">
      <c r="B102" s="113">
        <v>0.81</v>
      </c>
      <c r="C102" s="113">
        <f t="shared" ref="C102:D117" si="12">(D$13-$B102*(D$13-D$12))*D$10</f>
        <v>1.7623550523419317E-2</v>
      </c>
      <c r="D102" s="113">
        <f t="shared" si="12"/>
        <v>2.3237150573084359E-2</v>
      </c>
      <c r="E102" s="129">
        <f t="shared" si="9"/>
        <v>1.821926936021691</v>
      </c>
      <c r="F102" s="129">
        <f t="shared" si="9"/>
        <v>15.861994675736346</v>
      </c>
      <c r="I102" s="113">
        <v>0.81</v>
      </c>
      <c r="J102" s="130">
        <f t="shared" si="10"/>
        <v>17623.550523419315</v>
      </c>
      <c r="K102" s="130">
        <f t="shared" si="10"/>
        <v>23237.15057308436</v>
      </c>
      <c r="L102" s="129">
        <f t="shared" si="11"/>
        <v>1.8229931006731406</v>
      </c>
      <c r="M102" s="129">
        <f t="shared" si="11"/>
        <v>15.860970856080007</v>
      </c>
    </row>
    <row r="103" spans="2:13" x14ac:dyDescent="0.2">
      <c r="B103" s="113">
        <v>0.82</v>
      </c>
      <c r="C103" s="113">
        <f t="shared" si="12"/>
        <v>1.7313490419279626E-2</v>
      </c>
      <c r="D103" s="113">
        <f t="shared" si="12"/>
        <v>2.3512088778973497E-2</v>
      </c>
      <c r="E103" s="129">
        <f t="shared" si="9"/>
        <v>1.8145843518763201</v>
      </c>
      <c r="F103" s="129">
        <f t="shared" si="9"/>
        <v>15.652411473588742</v>
      </c>
      <c r="I103" s="113">
        <v>0.82</v>
      </c>
      <c r="J103" s="130">
        <f t="shared" si="10"/>
        <v>17313.490419279624</v>
      </c>
      <c r="K103" s="130">
        <f t="shared" si="10"/>
        <v>23512.088778973495</v>
      </c>
      <c r="L103" s="129">
        <f t="shared" si="11"/>
        <v>1.8156462197563068</v>
      </c>
      <c r="M103" s="129">
        <f t="shared" si="11"/>
        <v>15.651401181575453</v>
      </c>
    </row>
    <row r="104" spans="2:13" x14ac:dyDescent="0.2">
      <c r="B104" s="113">
        <v>0.83</v>
      </c>
      <c r="C104" s="113">
        <f t="shared" si="12"/>
        <v>1.7003430315139931E-2</v>
      </c>
      <c r="D104" s="113">
        <f t="shared" si="12"/>
        <v>2.3787026984862635E-2</v>
      </c>
      <c r="E104" s="129">
        <f t="shared" si="9"/>
        <v>1.8068977884865767</v>
      </c>
      <c r="F104" s="129">
        <f t="shared" si="9"/>
        <v>15.432725138934787</v>
      </c>
      <c r="I104" s="113">
        <v>0.83</v>
      </c>
      <c r="J104" s="130">
        <f t="shared" si="10"/>
        <v>17003.430315139933</v>
      </c>
      <c r="K104" s="130">
        <f t="shared" si="10"/>
        <v>23787.026984862634</v>
      </c>
      <c r="L104" s="129">
        <f t="shared" si="11"/>
        <v>1.8079551583035431</v>
      </c>
      <c r="M104" s="129">
        <f t="shared" si="11"/>
        <v>15.431729026675821</v>
      </c>
    </row>
    <row r="105" spans="2:13" x14ac:dyDescent="0.2">
      <c r="B105" s="113">
        <v>0.84</v>
      </c>
      <c r="C105" s="113">
        <f t="shared" si="12"/>
        <v>1.6693370211000234E-2</v>
      </c>
      <c r="D105" s="113">
        <f t="shared" si="12"/>
        <v>2.4061965190751777E-2</v>
      </c>
      <c r="E105" s="129">
        <f t="shared" si="9"/>
        <v>1.7988628363750301</v>
      </c>
      <c r="F105" s="129">
        <f t="shared" si="9"/>
        <v>15.202497686867765</v>
      </c>
      <c r="I105" s="113">
        <v>0.84</v>
      </c>
      <c r="J105" s="130">
        <f t="shared" si="10"/>
        <v>16693.370211000234</v>
      </c>
      <c r="K105" s="130">
        <f t="shared" si="10"/>
        <v>24061.96519075178</v>
      </c>
      <c r="L105" s="129">
        <f t="shared" si="11"/>
        <v>1.7999155042570565</v>
      </c>
      <c r="M105" s="129">
        <f t="shared" si="11"/>
        <v>15.20151643474434</v>
      </c>
    </row>
    <row r="106" spans="2:13" x14ac:dyDescent="0.2">
      <c r="B106" s="113">
        <v>0.85</v>
      </c>
      <c r="C106" s="113">
        <f t="shared" si="12"/>
        <v>1.6383310106860543E-2</v>
      </c>
      <c r="D106" s="113">
        <f t="shared" si="12"/>
        <v>2.4336903396640918E-2</v>
      </c>
      <c r="E106" s="129">
        <f t="shared" si="9"/>
        <v>1.7904748052499959</v>
      </c>
      <c r="F106" s="129">
        <f t="shared" si="9"/>
        <v>14.961242497014169</v>
      </c>
      <c r="I106" s="113">
        <v>0.85</v>
      </c>
      <c r="J106" s="130">
        <f t="shared" si="10"/>
        <v>16383.310106860541</v>
      </c>
      <c r="K106" s="130">
        <f t="shared" si="10"/>
        <v>24336.903396640919</v>
      </c>
      <c r="L106" s="129">
        <f t="shared" si="11"/>
        <v>1.7915225645804755</v>
      </c>
      <c r="M106" s="129">
        <f t="shared" si="11"/>
        <v>14.960276816816636</v>
      </c>
    </row>
    <row r="107" spans="2:13" x14ac:dyDescent="0.2">
      <c r="B107" s="113">
        <v>0.86</v>
      </c>
      <c r="C107" s="113">
        <f t="shared" si="12"/>
        <v>1.6073250002720849E-2</v>
      </c>
      <c r="D107" s="113">
        <f t="shared" si="12"/>
        <v>2.4611841602530056E-2</v>
      </c>
      <c r="E107" s="129">
        <f t="shared" si="9"/>
        <v>1.7817287084371354</v>
      </c>
      <c r="F107" s="129">
        <f t="shared" si="9"/>
        <v>14.708416931119364</v>
      </c>
      <c r="I107" s="113">
        <v>0.86</v>
      </c>
      <c r="J107" s="130">
        <f t="shared" si="10"/>
        <v>16073.250002720848</v>
      </c>
      <c r="K107" s="130">
        <f t="shared" si="10"/>
        <v>24611.841602530058</v>
      </c>
      <c r="L107" s="129">
        <f t="shared" si="11"/>
        <v>1.7827713496813322</v>
      </c>
      <c r="M107" s="129">
        <f t="shared" si="11"/>
        <v>14.707467569662899</v>
      </c>
    </row>
    <row r="108" spans="2:13" x14ac:dyDescent="0.2">
      <c r="B108" s="113">
        <v>0.87</v>
      </c>
      <c r="C108" s="113">
        <f t="shared" si="12"/>
        <v>1.5763189898581151E-2</v>
      </c>
      <c r="D108" s="113">
        <f t="shared" si="12"/>
        <v>2.4886779808419197E-2</v>
      </c>
      <c r="E108" s="129">
        <f t="shared" si="9"/>
        <v>1.7726192458600276</v>
      </c>
      <c r="F108" s="129">
        <f t="shared" si="9"/>
        <v>14.443413399011591</v>
      </c>
      <c r="I108" s="113">
        <v>0.87</v>
      </c>
      <c r="J108" s="130">
        <f t="shared" si="10"/>
        <v>15763.189898581149</v>
      </c>
      <c r="K108" s="130">
        <f t="shared" si="10"/>
        <v>24886.779808419196</v>
      </c>
      <c r="L108" s="129">
        <f t="shared" si="11"/>
        <v>1.7736565563816789</v>
      </c>
      <c r="M108" s="129">
        <f t="shared" si="11"/>
        <v>14.442481142328568</v>
      </c>
    </row>
    <row r="109" spans="2:13" x14ac:dyDescent="0.2">
      <c r="B109" s="113">
        <v>0.88</v>
      </c>
      <c r="C109" s="113">
        <f t="shared" si="12"/>
        <v>1.5453129794441458E-2</v>
      </c>
      <c r="D109" s="113">
        <f t="shared" si="12"/>
        <v>2.5161718014308335E-2</v>
      </c>
      <c r="E109" s="129">
        <f t="shared" si="9"/>
        <v>1.7631407854190038</v>
      </c>
      <c r="F109" s="129">
        <f t="shared" si="9"/>
        <v>14.165548455311901</v>
      </c>
      <c r="I109" s="113">
        <v>0.88</v>
      </c>
      <c r="J109" s="130">
        <f t="shared" si="10"/>
        <v>15453.129794441458</v>
      </c>
      <c r="K109" s="130">
        <f t="shared" si="10"/>
        <v>25161.718014308335</v>
      </c>
      <c r="L109" s="129">
        <f t="shared" si="11"/>
        <v>1.7641725492860267</v>
      </c>
      <c r="M109" s="129">
        <f t="shared" si="11"/>
        <v>14.16463413354797</v>
      </c>
    </row>
    <row r="110" spans="2:13" x14ac:dyDescent="0.2">
      <c r="B110" s="113">
        <v>0.89</v>
      </c>
      <c r="C110" s="113">
        <f t="shared" si="12"/>
        <v>1.5143069690301766E-2</v>
      </c>
      <c r="D110" s="113">
        <f t="shared" si="12"/>
        <v>2.543665622019748E-2</v>
      </c>
      <c r="E110" s="129">
        <f t="shared" si="9"/>
        <v>1.7532873425975468</v>
      </c>
      <c r="F110" s="129">
        <f t="shared" si="9"/>
        <v>13.874049369047377</v>
      </c>
      <c r="I110" s="113">
        <v>0.89</v>
      </c>
      <c r="J110" s="130">
        <f t="shared" si="10"/>
        <v>15143.069690301765</v>
      </c>
      <c r="K110" s="130">
        <f t="shared" si="10"/>
        <v>25436.656220197481</v>
      </c>
      <c r="L110" s="129">
        <f t="shared" si="11"/>
        <v>1.7543133403758076</v>
      </c>
      <c r="M110" s="129">
        <f t="shared" si="11"/>
        <v>13.873153862224466</v>
      </c>
    </row>
    <row r="111" spans="2:13" x14ac:dyDescent="0.2">
      <c r="B111" s="113">
        <v>0.9</v>
      </c>
      <c r="C111" s="113">
        <f t="shared" si="12"/>
        <v>1.4833009586162068E-2</v>
      </c>
      <c r="D111" s="113">
        <f t="shared" si="12"/>
        <v>2.5711594426086618E-2</v>
      </c>
      <c r="E111" s="129">
        <f t="shared" si="9"/>
        <v>1.7430525581025524</v>
      </c>
      <c r="F111" s="129">
        <f t="shared" si="9"/>
        <v>13.568037410755895</v>
      </c>
      <c r="I111" s="113">
        <v>0.9</v>
      </c>
      <c r="J111" s="130">
        <f t="shared" si="10"/>
        <v>14833.009586162067</v>
      </c>
      <c r="K111" s="130">
        <f t="shared" si="10"/>
        <v>25711.59442608662</v>
      </c>
      <c r="L111" s="129">
        <f t="shared" si="11"/>
        <v>1.7440725666365531</v>
      </c>
      <c r="M111" s="129">
        <f t="shared" si="11"/>
        <v>13.567161655613933</v>
      </c>
    </row>
    <row r="112" spans="2:13" x14ac:dyDescent="0.2">
      <c r="B112" s="113">
        <v>0.91</v>
      </c>
      <c r="C112" s="113">
        <f t="shared" si="12"/>
        <v>1.4522949482022375E-2</v>
      </c>
      <c r="D112" s="113">
        <f t="shared" si="12"/>
        <v>2.598653263197576E-2</v>
      </c>
      <c r="E112" s="129">
        <f t="shared" si="9"/>
        <v>1.7324296733181395</v>
      </c>
      <c r="F112" s="129">
        <f t="shared" si="9"/>
        <v>13.246506818573421</v>
      </c>
      <c r="I112" s="113">
        <v>0.91</v>
      </c>
      <c r="J112" s="130">
        <f t="shared" si="10"/>
        <v>14522.949482022375</v>
      </c>
      <c r="K112" s="130">
        <f t="shared" si="10"/>
        <v>25986.532631975759</v>
      </c>
      <c r="L112" s="129">
        <f t="shared" si="11"/>
        <v>1.7334434654973405</v>
      </c>
      <c r="M112" s="129">
        <f t="shared" si="11"/>
        <v>13.245651816769678</v>
      </c>
    </row>
    <row r="113" spans="2:13" x14ac:dyDescent="0.2">
      <c r="B113" s="113">
        <v>0.92</v>
      </c>
      <c r="C113" s="113">
        <f t="shared" si="12"/>
        <v>1.4212889377882683E-2</v>
      </c>
      <c r="D113" s="113">
        <f t="shared" si="12"/>
        <v>2.6261470837864898E-2</v>
      </c>
      <c r="E113" s="129">
        <f t="shared" si="9"/>
        <v>1.7214115033218518</v>
      </c>
      <c r="F113" s="129">
        <f t="shared" si="9"/>
        <v>12.90829799157448</v>
      </c>
      <c r="I113" s="113">
        <v>0.92</v>
      </c>
      <c r="J113" s="130">
        <f t="shared" si="10"/>
        <v>14212.889377882682</v>
      </c>
      <c r="K113" s="130">
        <f t="shared" si="10"/>
        <v>26261.470837864897</v>
      </c>
      <c r="L113" s="129">
        <f t="shared" si="11"/>
        <v>1.7224188478312028</v>
      </c>
      <c r="M113" s="129">
        <f t="shared" si="11"/>
        <v>12.907464819613203</v>
      </c>
    </row>
    <row r="114" spans="2:13" x14ac:dyDescent="0.2">
      <c r="B114" s="113">
        <v>0.93</v>
      </c>
      <c r="C114" s="113">
        <f t="shared" si="12"/>
        <v>1.390282927374299E-2</v>
      </c>
      <c r="D114" s="113">
        <f t="shared" si="12"/>
        <v>2.6536409043754039E-2</v>
      </c>
      <c r="E114" s="129">
        <f t="shared" si="9"/>
        <v>1.7099904071762089</v>
      </c>
      <c r="F114" s="129">
        <f t="shared" si="9"/>
        <v>12.552062842974935</v>
      </c>
      <c r="I114" s="113">
        <v>0.93</v>
      </c>
      <c r="J114" s="130">
        <f t="shared" si="10"/>
        <v>13902.829273742989</v>
      </c>
      <c r="K114" s="130">
        <f t="shared" si="10"/>
        <v>26536.409043754036</v>
      </c>
      <c r="L114" s="129">
        <f t="shared" si="11"/>
        <v>1.710991068229297</v>
      </c>
      <c r="M114" s="129">
        <f t="shared" si="11"/>
        <v>12.551252664373258</v>
      </c>
    </row>
    <row r="115" spans="2:13" x14ac:dyDescent="0.2">
      <c r="B115" s="113">
        <v>0.94</v>
      </c>
      <c r="C115" s="113">
        <f t="shared" si="12"/>
        <v>1.3592769169603298E-2</v>
      </c>
      <c r="D115" s="113">
        <f t="shared" si="12"/>
        <v>2.6811347249643177E-2</v>
      </c>
      <c r="E115" s="129">
        <f t="shared" si="9"/>
        <v>1.6981582551666892</v>
      </c>
      <c r="F115" s="129">
        <f t="shared" si="9"/>
        <v>12.176219307265757</v>
      </c>
      <c r="I115" s="113">
        <v>0.94</v>
      </c>
      <c r="J115" s="130">
        <f t="shared" si="10"/>
        <v>13592.769169603296</v>
      </c>
      <c r="K115" s="130">
        <f t="shared" si="10"/>
        <v>26811.347249643179</v>
      </c>
      <c r="L115" s="129">
        <f t="shared" si="11"/>
        <v>1.6991519922197125</v>
      </c>
      <c r="M115" s="129">
        <f t="shared" si="11"/>
        <v>12.175433387655923</v>
      </c>
    </row>
    <row r="116" spans="2:13" x14ac:dyDescent="0.2">
      <c r="B116" s="113">
        <v>0.95</v>
      </c>
      <c r="C116" s="113">
        <f t="shared" si="12"/>
        <v>1.3282709065463605E-2</v>
      </c>
      <c r="D116" s="113">
        <f t="shared" si="12"/>
        <v>2.7086285455532315E-2</v>
      </c>
      <c r="E116" s="129">
        <f t="shared" si="9"/>
        <v>1.6859063926081872</v>
      </c>
      <c r="F116" s="129">
        <f t="shared" si="9"/>
        <v>11.778890527261202</v>
      </c>
      <c r="I116" s="113">
        <v>0.95</v>
      </c>
      <c r="J116" s="130">
        <f t="shared" si="10"/>
        <v>13282.709065463605</v>
      </c>
      <c r="K116" s="130">
        <f t="shared" si="10"/>
        <v>27086.285455532317</v>
      </c>
      <c r="L116" s="129">
        <f t="shared" si="11"/>
        <v>1.6868929600527505</v>
      </c>
      <c r="M116" s="129">
        <f t="shared" si="11"/>
        <v>11.778130253418079</v>
      </c>
    </row>
    <row r="117" spans="2:13" x14ac:dyDescent="0.2">
      <c r="B117" s="113">
        <v>0.96</v>
      </c>
      <c r="C117" s="113">
        <f t="shared" si="12"/>
        <v>1.2972648961323907E-2</v>
      </c>
      <c r="D117" s="113">
        <f t="shared" si="12"/>
        <v>2.7361223661421456E-2</v>
      </c>
      <c r="E117" s="129">
        <f t="shared" si="9"/>
        <v>1.6732255997843759</v>
      </c>
      <c r="F117" s="129">
        <f t="shared" si="9"/>
        <v>11.357821882637042</v>
      </c>
      <c r="I117" s="113">
        <v>0.96</v>
      </c>
      <c r="J117" s="130">
        <f t="shared" si="10"/>
        <v>12972.648961323906</v>
      </c>
      <c r="K117" s="130">
        <f t="shared" si="10"/>
        <v>27361.223661421456</v>
      </c>
      <c r="L117" s="129">
        <f t="shared" si="11"/>
        <v>1.6742047466168422</v>
      </c>
      <c r="M117" s="129">
        <f t="shared" si="11"/>
        <v>11.357088786860983</v>
      </c>
    </row>
    <row r="118" spans="2:13" x14ac:dyDescent="0.2">
      <c r="B118" s="113">
        <v>0.97</v>
      </c>
      <c r="C118" s="113">
        <f t="shared" ref="C118:D121" si="13">(D$13-$B118*(D$13-D$12))*D$10</f>
        <v>1.2662588857184215E-2</v>
      </c>
      <c r="D118" s="113">
        <f t="shared" si="13"/>
        <v>2.7636161867310594E-2</v>
      </c>
      <c r="E118" s="129">
        <f t="shared" si="9"/>
        <v>1.6601060475164464</v>
      </c>
      <c r="F118" s="129">
        <f t="shared" si="9"/>
        <v>10.910265084412341</v>
      </c>
      <c r="I118" s="113">
        <v>0.97</v>
      </c>
      <c r="J118" s="130">
        <f t="shared" si="10"/>
        <v>12662.588857184213</v>
      </c>
      <c r="K118" s="130">
        <f t="shared" si="10"/>
        <v>27636.161867310595</v>
      </c>
      <c r="L118" s="129">
        <f t="shared" si="11"/>
        <v>1.661077516981289</v>
      </c>
      <c r="M118" s="129">
        <f t="shared" si="11"/>
        <v>10.909560876393257</v>
      </c>
    </row>
    <row r="119" spans="2:13" x14ac:dyDescent="0.2">
      <c r="B119" s="113">
        <v>0.98</v>
      </c>
      <c r="C119" s="113">
        <f t="shared" si="13"/>
        <v>1.2352528753044522E-2</v>
      </c>
      <c r="D119" s="113">
        <f t="shared" si="13"/>
        <v>2.7911100073199739E-2</v>
      </c>
      <c r="E119" s="129">
        <f t="shared" si="9"/>
        <v>1.646537247777234</v>
      </c>
      <c r="F119" s="129">
        <f t="shared" si="9"/>
        <v>10.432811746433359</v>
      </c>
      <c r="I119" s="113">
        <v>0.98</v>
      </c>
      <c r="J119" s="130">
        <f t="shared" si="10"/>
        <v>12352.52875304452</v>
      </c>
      <c r="K119" s="130">
        <f t="shared" si="10"/>
        <v>27911.100073199737</v>
      </c>
      <c r="L119" s="129">
        <f t="shared" si="11"/>
        <v>1.6475007769814887</v>
      </c>
      <c r="M119" s="129">
        <f t="shared" si="11"/>
        <v>10.432138355857004</v>
      </c>
    </row>
    <row r="120" spans="2:13" x14ac:dyDescent="0.2">
      <c r="B120" s="113">
        <v>0.99</v>
      </c>
      <c r="C120" s="113">
        <f t="shared" si="13"/>
        <v>1.2042468648904823E-2</v>
      </c>
      <c r="D120" s="113">
        <f t="shared" si="13"/>
        <v>2.8186038279088877E-2</v>
      </c>
      <c r="E120" s="129">
        <f t="shared" si="9"/>
        <v>1.6325079986711357</v>
      </c>
      <c r="F120" s="129">
        <f t="shared" si="9"/>
        <v>9.9211465109039647</v>
      </c>
      <c r="I120" s="113">
        <v>0.99</v>
      </c>
      <c r="J120" s="130">
        <f t="shared" si="10"/>
        <v>12042.468648904824</v>
      </c>
      <c r="K120" s="130">
        <f t="shared" si="10"/>
        <v>28186.03827908888</v>
      </c>
      <c r="L120" s="129">
        <f t="shared" si="11"/>
        <v>1.6334633181666547</v>
      </c>
      <c r="M120" s="129">
        <f t="shared" si="11"/>
        <v>9.9205061459928015</v>
      </c>
    </row>
    <row r="121" spans="2:13" x14ac:dyDescent="0.2">
      <c r="B121" s="113">
        <v>1</v>
      </c>
      <c r="C121" s="113">
        <f t="shared" si="13"/>
        <v>1.173240854476513E-2</v>
      </c>
      <c r="D121" s="113">
        <f t="shared" si="13"/>
        <v>2.8460976484978018E-2</v>
      </c>
      <c r="E121" s="129">
        <f t="shared" si="9"/>
        <v>1.6180063229860706</v>
      </c>
      <c r="F121" s="129">
        <f t="shared" si="9"/>
        <v>9.3696662520635563</v>
      </c>
      <c r="I121" s="113">
        <v>1</v>
      </c>
      <c r="J121" s="130">
        <f t="shared" si="10"/>
        <v>11732.408544765131</v>
      </c>
      <c r="K121" s="130">
        <f t="shared" si="10"/>
        <v>28460.976484978019</v>
      </c>
      <c r="L121" s="129">
        <f t="shared" si="11"/>
        <v>1.6189531563158179</v>
      </c>
      <c r="M121" s="129">
        <f t="shared" si="11"/>
        <v>9.3690614826963792</v>
      </c>
    </row>
  </sheetData>
  <phoneticPr fontId="10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autoPict="0" r:id="rId4">
            <anchor moveWithCells="1" sizeWithCells="1">
              <from>
                <xdr:col>1</xdr:col>
                <xdr:colOff>622300</xdr:colOff>
                <xdr:row>4</xdr:row>
                <xdr:rowOff>25400</xdr:rowOff>
              </from>
              <to>
                <xdr:col>4</xdr:col>
                <xdr:colOff>698500</xdr:colOff>
                <xdr:row>6</xdr:row>
                <xdr:rowOff>139700</xdr:rowOff>
              </to>
            </anchor>
          </objectPr>
        </oleObject>
      </mc:Choice>
      <mc:Fallback>
        <oleObject progId="Equation.3" shapeId="3073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K56"/>
  <sheetViews>
    <sheetView topLeftCell="A20" workbookViewId="0">
      <selection activeCell="M40" sqref="M40"/>
    </sheetView>
  </sheetViews>
  <sheetFormatPr baseColWidth="10" defaultColWidth="8.83203125" defaultRowHeight="16" x14ac:dyDescent="0.2"/>
  <cols>
    <col min="2" max="2" width="10.6640625" bestFit="1" customWidth="1"/>
    <col min="3" max="3" width="22.33203125" bestFit="1" customWidth="1"/>
    <col min="4" max="4" width="9.6640625" bestFit="1" customWidth="1"/>
    <col min="5" max="5" width="7" bestFit="1" customWidth="1"/>
    <col min="12" max="12" width="12.5" customWidth="1"/>
    <col min="24" max="24" width="10.1640625" bestFit="1" customWidth="1"/>
    <col min="25" max="28" width="9.1640625" bestFit="1" customWidth="1"/>
    <col min="29" max="29" width="9" bestFit="1" customWidth="1"/>
    <col min="32" max="32" width="11.6640625" bestFit="1" customWidth="1"/>
    <col min="33" max="36" width="9.5" bestFit="1" customWidth="1"/>
  </cols>
  <sheetData>
    <row r="1" spans="2:37" x14ac:dyDescent="0.2">
      <c r="X1">
        <f>1/X5</f>
        <v>3.663003663003663E-3</v>
      </c>
      <c r="Y1">
        <f t="shared" ref="Y1:AB1" si="0">1/Y5</f>
        <v>3.5335689045936395E-3</v>
      </c>
      <c r="Z1">
        <f t="shared" si="0"/>
        <v>3.3557046979865771E-3</v>
      </c>
      <c r="AA1">
        <f t="shared" si="0"/>
        <v>3.1446540880503146E-3</v>
      </c>
      <c r="AB1">
        <f t="shared" si="0"/>
        <v>3.003003003003003E-3</v>
      </c>
      <c r="AC1" t="s">
        <v>330</v>
      </c>
    </row>
    <row r="2" spans="2:37" x14ac:dyDescent="0.2">
      <c r="B2" s="47"/>
      <c r="C2" s="48" t="s">
        <v>278</v>
      </c>
      <c r="D2" s="49">
        <v>8.3140000000000001</v>
      </c>
      <c r="E2" s="50" t="s">
        <v>279</v>
      </c>
    </row>
    <row r="3" spans="2:37" ht="17" thickBot="1" x14ac:dyDescent="0.25">
      <c r="B3" s="47"/>
      <c r="C3" s="51" t="s">
        <v>280</v>
      </c>
      <c r="D3" s="52">
        <f>25+273</f>
        <v>298</v>
      </c>
      <c r="E3" s="53" t="s">
        <v>281</v>
      </c>
      <c r="W3" s="107" t="s">
        <v>276</v>
      </c>
      <c r="X3" s="107"/>
      <c r="Y3" s="107"/>
      <c r="Z3" s="107"/>
      <c r="AA3" s="107"/>
      <c r="AB3" s="107"/>
      <c r="AE3" s="107" t="s">
        <v>277</v>
      </c>
      <c r="AF3" s="107"/>
      <c r="AG3" s="107"/>
      <c r="AH3" s="107"/>
      <c r="AI3" s="107"/>
      <c r="AJ3" s="107"/>
    </row>
    <row r="4" spans="2:37" ht="17" thickBot="1" x14ac:dyDescent="0.25">
      <c r="B4" s="47"/>
      <c r="C4" s="82" t="s">
        <v>224</v>
      </c>
      <c r="D4" s="83" t="s">
        <v>225</v>
      </c>
      <c r="E4" s="84" t="s">
        <v>226</v>
      </c>
      <c r="W4" s="117"/>
      <c r="X4" s="118">
        <v>0</v>
      </c>
      <c r="Y4" s="118">
        <v>10</v>
      </c>
      <c r="Z4" s="118">
        <v>25</v>
      </c>
      <c r="AA4" s="118">
        <v>45</v>
      </c>
      <c r="AB4" s="119">
        <v>60</v>
      </c>
      <c r="AC4" t="s">
        <v>273</v>
      </c>
      <c r="AE4" s="117"/>
      <c r="AF4" s="118">
        <v>0</v>
      </c>
      <c r="AG4" s="118">
        <v>10</v>
      </c>
      <c r="AH4" s="118">
        <v>25</v>
      </c>
      <c r="AI4" s="118">
        <v>45</v>
      </c>
      <c r="AJ4" s="119">
        <v>60</v>
      </c>
      <c r="AK4" t="s">
        <v>273</v>
      </c>
    </row>
    <row r="5" spans="2:37" ht="31" thickBot="1" x14ac:dyDescent="0.25">
      <c r="B5" s="220" t="s">
        <v>285</v>
      </c>
      <c r="C5" s="87" t="s">
        <v>235</v>
      </c>
      <c r="D5" s="85">
        <v>11357</v>
      </c>
      <c r="E5" s="86" t="s">
        <v>223</v>
      </c>
      <c r="W5" s="120" t="s">
        <v>275</v>
      </c>
      <c r="X5" s="121">
        <f>X4+273</f>
        <v>273</v>
      </c>
      <c r="Y5" s="121">
        <f t="shared" ref="Y5" si="1">Y4+273</f>
        <v>283</v>
      </c>
      <c r="Z5" s="121">
        <f t="shared" ref="Z5" si="2">Z4+273</f>
        <v>298</v>
      </c>
      <c r="AA5" s="121">
        <f t="shared" ref="AA5" si="3">AA4+273</f>
        <v>318</v>
      </c>
      <c r="AB5" s="122">
        <f t="shared" ref="AB5" si="4">AB4+273</f>
        <v>333</v>
      </c>
      <c r="AC5" t="s">
        <v>274</v>
      </c>
      <c r="AE5" s="120" t="s">
        <v>275</v>
      </c>
      <c r="AF5" s="121">
        <f>AF4+273</f>
        <v>273</v>
      </c>
      <c r="AG5" s="121">
        <f t="shared" ref="AG5:AJ5" si="5">AG4+273</f>
        <v>283</v>
      </c>
      <c r="AH5" s="121">
        <f t="shared" si="5"/>
        <v>298</v>
      </c>
      <c r="AI5" s="121">
        <f t="shared" si="5"/>
        <v>318</v>
      </c>
      <c r="AJ5" s="122">
        <f t="shared" si="5"/>
        <v>333</v>
      </c>
      <c r="AK5" t="s">
        <v>274</v>
      </c>
    </row>
    <row r="6" spans="2:37" x14ac:dyDescent="0.2">
      <c r="B6" s="221"/>
      <c r="C6" s="60" t="s">
        <v>289</v>
      </c>
      <c r="D6" s="61">
        <v>0.68200000000000005</v>
      </c>
      <c r="E6" s="62"/>
      <c r="F6" s="74"/>
      <c r="G6" s="75"/>
      <c r="H6" s="75"/>
      <c r="I6" s="75"/>
      <c r="J6" s="75"/>
      <c r="K6" s="75"/>
      <c r="L6" s="124" t="s">
        <v>272</v>
      </c>
      <c r="M6" s="75"/>
      <c r="N6" s="75"/>
      <c r="O6" s="75"/>
      <c r="P6" s="75"/>
      <c r="Q6" s="75"/>
      <c r="R6" s="75"/>
      <c r="S6" s="75"/>
      <c r="T6" s="76"/>
      <c r="W6" s="77">
        <v>0</v>
      </c>
      <c r="X6" s="123">
        <f>$D$10*($W6/$D$9)^$D$8*EXP( $D$7* ($W6-$D$9)^2 - $D$6 * ($W6-$D$9)/$D$9 ) * EXP(  -$D$5/$D$2 * ( 1/X$5 - 1/$D$3 )  )</f>
        <v>0</v>
      </c>
      <c r="Y6" s="123">
        <f t="shared" ref="Y6:AB21" si="6">$D$10*($W6/$D$9)^$D$8*EXP( $D$7* ($W6-$D$9)^2 - $D$6 * ($W6-$D$9)/$D$9 ) * EXP(  -$D$5/$D$2 * ( 1/Y$5 - 1/$D$3 )  )</f>
        <v>0</v>
      </c>
      <c r="Z6" s="123">
        <f t="shared" si="6"/>
        <v>0</v>
      </c>
      <c r="AA6" s="123">
        <f t="shared" si="6"/>
        <v>0</v>
      </c>
      <c r="AB6" s="123">
        <f t="shared" si="6"/>
        <v>0</v>
      </c>
      <c r="AC6" s="109"/>
      <c r="AE6" s="77">
        <v>0</v>
      </c>
      <c r="AF6" s="123">
        <f t="shared" ref="AF6:AJ15" si="7">10^(($D$11+$D$12/(AF$5-$D$15-$AE6*$D$16))+$AE6*($D$13+$D$14/(AF$5-$D$15-$AE6*$D$16)))</f>
        <v>3.1538574642481466E-6</v>
      </c>
      <c r="AG6" s="123">
        <f t="shared" si="7"/>
        <v>4.0298870574617644E-6</v>
      </c>
      <c r="AH6" s="123">
        <f t="shared" si="7"/>
        <v>5.6438181949542883E-6</v>
      </c>
      <c r="AI6" s="123">
        <f t="shared" si="7"/>
        <v>8.4167781657957493E-6</v>
      </c>
      <c r="AJ6" s="123">
        <f t="shared" si="7"/>
        <v>1.1006331729607789E-5</v>
      </c>
    </row>
    <row r="7" spans="2:37" x14ac:dyDescent="0.2">
      <c r="B7" s="221"/>
      <c r="C7" s="63" t="s">
        <v>290</v>
      </c>
      <c r="D7" s="64">
        <v>-9.0999999999999998E-2</v>
      </c>
      <c r="E7" s="65"/>
      <c r="F7" s="77"/>
      <c r="G7" s="4"/>
      <c r="H7" s="4"/>
      <c r="I7" s="4"/>
      <c r="J7" s="4"/>
      <c r="K7" s="4"/>
      <c r="L7" s="108" t="s">
        <v>270</v>
      </c>
      <c r="M7" s="4"/>
      <c r="N7" s="4"/>
      <c r="O7" s="4"/>
      <c r="P7" s="4"/>
      <c r="Q7" s="4"/>
      <c r="R7" s="4"/>
      <c r="S7" s="4"/>
      <c r="T7" s="78"/>
      <c r="W7" s="77">
        <v>0.1</v>
      </c>
      <c r="X7" s="123">
        <f t="shared" ref="X7:AB38" si="8">$D$10*($W7/$D$9)^$D$8*EXP( $D$7* ($W7-$D$9)^2 - $D$6 * ($W7-$D$9)/$D$9 ) * EXP(  -$D$5/$D$2 * ( 1/X$5 - 1/$D$3 )  )</f>
        <v>1.858213477084379E-3</v>
      </c>
      <c r="Y7" s="123">
        <f t="shared" si="6"/>
        <v>2.2175979223903199E-3</v>
      </c>
      <c r="Z7" s="123">
        <f t="shared" si="6"/>
        <v>2.8274881139238447E-3</v>
      </c>
      <c r="AA7" s="123">
        <f t="shared" si="6"/>
        <v>3.7723033674453969E-3</v>
      </c>
      <c r="AB7" s="123">
        <f t="shared" si="6"/>
        <v>4.577634887909022E-3</v>
      </c>
      <c r="AC7" s="109"/>
      <c r="AE7" s="77">
        <v>0.1</v>
      </c>
      <c r="AF7" s="123">
        <f t="shared" si="7"/>
        <v>2.8173459242944196E-6</v>
      </c>
      <c r="AG7" s="123">
        <f t="shared" si="7"/>
        <v>3.6458391550473595E-6</v>
      </c>
      <c r="AH7" s="123">
        <f t="shared" si="7"/>
        <v>5.195546112770374E-6</v>
      </c>
      <c r="AI7" s="123">
        <f t="shared" si="7"/>
        <v>7.9094638682747869E-6</v>
      </c>
      <c r="AJ7" s="123">
        <f t="shared" si="7"/>
        <v>1.0486580470236859E-5</v>
      </c>
    </row>
    <row r="8" spans="2:37" x14ac:dyDescent="0.2">
      <c r="B8" s="221"/>
      <c r="C8" s="63" t="s">
        <v>227</v>
      </c>
      <c r="D8" s="64">
        <v>0.746</v>
      </c>
      <c r="E8" s="65"/>
      <c r="F8" s="77"/>
      <c r="G8" s="4"/>
      <c r="H8" s="4"/>
      <c r="I8" s="4"/>
      <c r="J8" s="4"/>
      <c r="K8" s="4"/>
      <c r="L8" s="108" t="s">
        <v>271</v>
      </c>
      <c r="M8" s="4"/>
      <c r="N8" s="4"/>
      <c r="O8" s="4"/>
      <c r="P8" s="4"/>
      <c r="Q8" s="4"/>
      <c r="R8" s="4"/>
      <c r="S8" s="4"/>
      <c r="T8" s="78"/>
      <c r="W8" s="77">
        <v>0.2</v>
      </c>
      <c r="X8" s="123">
        <f t="shared" si="8"/>
        <v>2.9564029999522247E-3</v>
      </c>
      <c r="Y8" s="123">
        <f t="shared" si="6"/>
        <v>3.5281808206070061E-3</v>
      </c>
      <c r="Z8" s="123">
        <f t="shared" si="6"/>
        <v>4.4985113096099516E-3</v>
      </c>
      <c r="AA8" s="123">
        <f t="shared" si="6"/>
        <v>6.0017049331404842E-3</v>
      </c>
      <c r="AB8" s="123">
        <f t="shared" si="6"/>
        <v>7.2829810364601431E-3</v>
      </c>
      <c r="AC8" s="109"/>
      <c r="AE8" s="77">
        <v>0.2</v>
      </c>
      <c r="AF8" s="123">
        <f t="shared" si="7"/>
        <v>2.5149199159472799E-6</v>
      </c>
      <c r="AG8" s="123">
        <f t="shared" si="7"/>
        <v>3.2961734532638389E-6</v>
      </c>
      <c r="AH8" s="123">
        <f t="shared" si="7"/>
        <v>4.7799821861202214E-6</v>
      </c>
      <c r="AI8" s="123">
        <f t="shared" si="7"/>
        <v>7.4287794601384394E-6</v>
      </c>
      <c r="AJ8" s="123">
        <f t="shared" si="7"/>
        <v>9.9865378833536129E-6</v>
      </c>
    </row>
    <row r="9" spans="2:37" x14ac:dyDescent="0.2">
      <c r="B9" s="221"/>
      <c r="C9" s="63" t="s">
        <v>287</v>
      </c>
      <c r="D9" s="64">
        <v>1</v>
      </c>
      <c r="E9" s="65" t="s">
        <v>282</v>
      </c>
      <c r="F9" s="77"/>
      <c r="G9" s="4"/>
      <c r="H9" s="4"/>
      <c r="I9" s="4"/>
      <c r="J9" s="4"/>
      <c r="K9" s="4"/>
      <c r="L9" s="108" t="s">
        <v>284</v>
      </c>
      <c r="M9" s="4"/>
      <c r="N9" s="4"/>
      <c r="O9" s="4"/>
      <c r="P9" s="4"/>
      <c r="Q9" s="4"/>
      <c r="R9" s="4"/>
      <c r="S9" s="4"/>
      <c r="T9" s="78"/>
      <c r="W9" s="77">
        <v>0.3</v>
      </c>
      <c r="X9" s="123">
        <f t="shared" si="8"/>
        <v>3.7882353253864409E-3</v>
      </c>
      <c r="Y9" s="123">
        <f t="shared" si="6"/>
        <v>4.5208921852637708E-3</v>
      </c>
      <c r="Z9" s="123">
        <f t="shared" si="6"/>
        <v>5.7642410236325116E-3</v>
      </c>
      <c r="AA9" s="123">
        <f t="shared" si="6"/>
        <v>7.6903827524989867E-3</v>
      </c>
      <c r="AB9" s="123">
        <f t="shared" si="6"/>
        <v>9.3321668381758909E-3</v>
      </c>
      <c r="AC9" s="109"/>
      <c r="AE9" s="77">
        <v>0.3</v>
      </c>
      <c r="AF9" s="123">
        <f t="shared" si="7"/>
        <v>2.24332940083476E-6</v>
      </c>
      <c r="AG9" s="123">
        <f t="shared" si="7"/>
        <v>2.9780340704350461E-6</v>
      </c>
      <c r="AH9" s="123">
        <f t="shared" si="7"/>
        <v>4.3949859802341155E-6</v>
      </c>
      <c r="AI9" s="123">
        <f t="shared" si="7"/>
        <v>6.9735918682652282E-6</v>
      </c>
      <c r="AJ9" s="123">
        <f t="shared" si="7"/>
        <v>9.5057250024137436E-6</v>
      </c>
    </row>
    <row r="10" spans="2:37" ht="17" thickBot="1" x14ac:dyDescent="0.25">
      <c r="B10" s="222"/>
      <c r="C10" s="66" t="s">
        <v>288</v>
      </c>
      <c r="D10" s="67">
        <v>9.1800000000000007E-3</v>
      </c>
      <c r="E10" s="68" t="s">
        <v>283</v>
      </c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1"/>
      <c r="W10" s="77">
        <v>0.4</v>
      </c>
      <c r="X10" s="123">
        <f t="shared" si="8"/>
        <v>4.4377217410062264E-3</v>
      </c>
      <c r="Y10" s="123">
        <f t="shared" si="6"/>
        <v>5.2959913564090957E-3</v>
      </c>
      <c r="Z10" s="123">
        <f t="shared" si="6"/>
        <v>6.7525102095827528E-3</v>
      </c>
      <c r="AA10" s="123">
        <f t="shared" si="6"/>
        <v>9.0088856171950341E-3</v>
      </c>
      <c r="AB10" s="123">
        <f t="shared" si="6"/>
        <v>1.0932150753925472E-2</v>
      </c>
      <c r="AC10" s="109"/>
      <c r="AE10" s="77">
        <v>0.4</v>
      </c>
      <c r="AF10" s="123">
        <f t="shared" si="7"/>
        <v>1.9996125988894198E-6</v>
      </c>
      <c r="AG10" s="123">
        <f t="shared" si="7"/>
        <v>2.6887810901123947E-6</v>
      </c>
      <c r="AH10" s="123">
        <f t="shared" si="7"/>
        <v>4.0385373552648075E-6</v>
      </c>
      <c r="AI10" s="123">
        <f t="shared" si="7"/>
        <v>6.5427995583815601E-6</v>
      </c>
      <c r="AJ10" s="123">
        <f t="shared" si="7"/>
        <v>9.0436602158707665E-6</v>
      </c>
    </row>
    <row r="11" spans="2:37" x14ac:dyDescent="0.2">
      <c r="B11" s="220" t="s">
        <v>286</v>
      </c>
      <c r="C11" s="69" t="s">
        <v>228</v>
      </c>
      <c r="D11" s="70">
        <v>-2.4887000000000001</v>
      </c>
      <c r="E11" s="71"/>
      <c r="F11" s="74"/>
      <c r="G11" s="75"/>
      <c r="H11" s="75"/>
      <c r="I11" s="75"/>
      <c r="J11" s="75"/>
      <c r="L11" s="124" t="s">
        <v>272</v>
      </c>
      <c r="M11" s="75"/>
      <c r="N11" s="75"/>
      <c r="O11" s="75"/>
      <c r="P11" s="75"/>
      <c r="Q11" s="75"/>
      <c r="R11" s="75"/>
      <c r="S11" s="75"/>
      <c r="T11" s="76"/>
      <c r="W11" s="77">
        <v>0.5</v>
      </c>
      <c r="X11" s="123">
        <f t="shared" si="8"/>
        <v>4.945194083007802E-3</v>
      </c>
      <c r="Y11" s="123">
        <f t="shared" si="6"/>
        <v>5.9016104766939186E-3</v>
      </c>
      <c r="Z11" s="123">
        <f t="shared" si="6"/>
        <v>7.524688451130075E-3</v>
      </c>
      <c r="AA11" s="123">
        <f t="shared" si="6"/>
        <v>1.0039089976503435E-2</v>
      </c>
      <c r="AB11" s="123">
        <f t="shared" si="6"/>
        <v>1.2182288655755911E-2</v>
      </c>
      <c r="AC11" s="109"/>
      <c r="AE11" s="77">
        <v>0.5</v>
      </c>
      <c r="AF11" s="123">
        <f t="shared" si="7"/>
        <v>1.7810726325153969E-6</v>
      </c>
      <c r="AG11" s="123">
        <f t="shared" si="7"/>
        <v>2.4259761638460574E-6</v>
      </c>
      <c r="AH11" s="123">
        <f t="shared" si="7"/>
        <v>3.7087312094920929E-6</v>
      </c>
      <c r="AI11" s="123">
        <f t="shared" si="7"/>
        <v>6.1353326833362124E-6</v>
      </c>
      <c r="AJ11" s="123">
        <f t="shared" si="7"/>
        <v>8.5998601785871385E-6</v>
      </c>
    </row>
    <row r="12" spans="2:37" x14ac:dyDescent="0.2">
      <c r="B12" s="221"/>
      <c r="C12" s="58" t="s">
        <v>229</v>
      </c>
      <c r="D12" s="64">
        <v>-822.37270000000001</v>
      </c>
      <c r="E12" s="65"/>
      <c r="F12" s="77"/>
      <c r="G12" s="4"/>
      <c r="H12" s="4"/>
      <c r="I12" s="4"/>
      <c r="J12" s="4"/>
      <c r="L12" s="108" t="s">
        <v>270</v>
      </c>
      <c r="M12" s="4"/>
      <c r="N12" s="4"/>
      <c r="O12" s="4"/>
      <c r="P12" s="4"/>
      <c r="Q12" s="4"/>
      <c r="R12" s="4"/>
      <c r="S12" s="4"/>
      <c r="T12" s="78"/>
      <c r="W12" s="77">
        <v>0.6</v>
      </c>
      <c r="X12" s="123">
        <f t="shared" si="8"/>
        <v>5.3356893758968217E-3</v>
      </c>
      <c r="Y12" s="123">
        <f t="shared" si="6"/>
        <v>6.3676288114509249E-3</v>
      </c>
      <c r="Z12" s="123">
        <f t="shared" si="6"/>
        <v>8.1188724955377871E-3</v>
      </c>
      <c r="AA12" s="123">
        <f t="shared" si="6"/>
        <v>1.0831822741873392E-2</v>
      </c>
      <c r="AB12" s="123">
        <f t="shared" si="6"/>
        <v>1.3144258256308893E-2</v>
      </c>
      <c r="AC12" s="109"/>
      <c r="AE12" s="77">
        <v>0.6</v>
      </c>
      <c r="AF12" s="123">
        <f t="shared" si="7"/>
        <v>1.5852558473958205E-6</v>
      </c>
      <c r="AG12" s="123">
        <f t="shared" si="7"/>
        <v>2.1873689061865769E-6</v>
      </c>
      <c r="AH12" s="123">
        <f t="shared" si="7"/>
        <v>3.4037723420913679E-6</v>
      </c>
      <c r="AI12" s="123">
        <f t="shared" si="7"/>
        <v>5.7501531540458149E-6</v>
      </c>
      <c r="AJ12" s="123">
        <f t="shared" si="7"/>
        <v>8.1738406883458061E-6</v>
      </c>
    </row>
    <row r="13" spans="2:37" x14ac:dyDescent="0.2">
      <c r="B13" s="221"/>
      <c r="C13" s="58" t="s">
        <v>230</v>
      </c>
      <c r="D13" s="64">
        <v>1.0368999999999999</v>
      </c>
      <c r="E13" s="65"/>
      <c r="F13" s="77"/>
      <c r="G13" s="4"/>
      <c r="H13" s="4"/>
      <c r="I13" s="4"/>
      <c r="J13" s="4"/>
      <c r="L13" s="108" t="s">
        <v>271</v>
      </c>
      <c r="M13" s="4"/>
      <c r="N13" s="4"/>
      <c r="O13" s="4"/>
      <c r="P13" s="4"/>
      <c r="Q13" s="4"/>
      <c r="R13" s="4"/>
      <c r="S13" s="4"/>
      <c r="T13" s="78"/>
      <c r="W13" s="77">
        <v>0.7</v>
      </c>
      <c r="X13" s="123">
        <f t="shared" si="8"/>
        <v>5.6270453577754046E-3</v>
      </c>
      <c r="Y13" s="123">
        <f t="shared" si="6"/>
        <v>6.7153339745324638E-3</v>
      </c>
      <c r="Z13" s="123">
        <f t="shared" si="6"/>
        <v>8.5622045377608865E-3</v>
      </c>
      <c r="AA13" s="123">
        <f t="shared" si="6"/>
        <v>1.1423295769660518E-2</v>
      </c>
      <c r="AB13" s="123">
        <f t="shared" si="6"/>
        <v>1.3862002112919523E-2</v>
      </c>
      <c r="AC13" s="109"/>
      <c r="AE13" s="77">
        <v>0.7</v>
      </c>
      <c r="AF13" s="123">
        <f t="shared" si="7"/>
        <v>1.4099317096963254E-6</v>
      </c>
      <c r="AG13" s="123">
        <f t="shared" si="7"/>
        <v>1.9708840522838516E-6</v>
      </c>
      <c r="AH13" s="123">
        <f t="shared" si="7"/>
        <v>3.1219704412285195E-6</v>
      </c>
      <c r="AI13" s="123">
        <f t="shared" si="7"/>
        <v>5.386254637109712E-6</v>
      </c>
      <c r="AJ13" s="123">
        <f t="shared" si="7"/>
        <v>7.7651175267187928E-6</v>
      </c>
    </row>
    <row r="14" spans="2:37" x14ac:dyDescent="0.2">
      <c r="B14" s="221"/>
      <c r="C14" s="58" t="s">
        <v>231</v>
      </c>
      <c r="D14" s="64">
        <v>-407.96480000000003</v>
      </c>
      <c r="E14" s="65"/>
      <c r="F14" s="77"/>
      <c r="G14" s="4"/>
      <c r="H14" s="4"/>
      <c r="I14" s="4"/>
      <c r="J14" s="4"/>
      <c r="L14" s="108" t="s">
        <v>299</v>
      </c>
      <c r="M14" s="4"/>
      <c r="N14" s="4"/>
      <c r="O14" s="4"/>
      <c r="P14" s="4"/>
      <c r="Q14" s="4"/>
      <c r="R14" s="4"/>
      <c r="S14" s="4"/>
      <c r="T14" s="78"/>
      <c r="W14" s="77">
        <v>0.8</v>
      </c>
      <c r="X14" s="123">
        <f t="shared" si="8"/>
        <v>5.8331019167201506E-3</v>
      </c>
      <c r="Y14" s="123">
        <f t="shared" si="6"/>
        <v>6.9612425327502973E-3</v>
      </c>
      <c r="Z14" s="123">
        <f t="shared" si="6"/>
        <v>8.8757435785639261E-3</v>
      </c>
      <c r="AA14" s="123">
        <f t="shared" si="6"/>
        <v>1.1841605000961061E-2</v>
      </c>
      <c r="AB14" s="123">
        <f t="shared" si="6"/>
        <v>1.4369614238619932E-2</v>
      </c>
      <c r="AC14" s="109"/>
      <c r="AE14" s="77">
        <v>0.8</v>
      </c>
      <c r="AF14" s="123">
        <f t="shared" si="7"/>
        <v>1.2530741836009014E-6</v>
      </c>
      <c r="AG14" s="123">
        <f t="shared" si="7"/>
        <v>1.7746093483829855E-6</v>
      </c>
      <c r="AH14" s="123">
        <f t="shared" si="7"/>
        <v>2.8617352024151343E-6</v>
      </c>
      <c r="AI14" s="123">
        <f t="shared" si="7"/>
        <v>5.0426624831056254E-6</v>
      </c>
      <c r="AJ14" s="123">
        <f t="shared" si="7"/>
        <v>7.3732072636828515E-6</v>
      </c>
    </row>
    <row r="15" spans="2:37" x14ac:dyDescent="0.2">
      <c r="B15" s="221"/>
      <c r="C15" s="58" t="s">
        <v>232</v>
      </c>
      <c r="D15" s="64">
        <v>9.4000000000000004E-3</v>
      </c>
      <c r="E15" s="65" t="s">
        <v>233</v>
      </c>
      <c r="F15" s="77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78"/>
      <c r="W15" s="77">
        <v>0.9</v>
      </c>
      <c r="X15" s="123">
        <f t="shared" si="8"/>
        <v>5.9652147981774945E-3</v>
      </c>
      <c r="Y15" s="123">
        <f t="shared" si="6"/>
        <v>7.11890646913531E-3</v>
      </c>
      <c r="Z15" s="123">
        <f t="shared" si="6"/>
        <v>9.0767687065287615E-3</v>
      </c>
      <c r="AA15" s="123">
        <f t="shared" si="6"/>
        <v>1.2109803393530259E-2</v>
      </c>
      <c r="AB15" s="123">
        <f t="shared" si="6"/>
        <v>1.4695069060016573E-2</v>
      </c>
      <c r="AC15" s="109"/>
      <c r="AE15" s="77">
        <v>0.9</v>
      </c>
      <c r="AF15" s="123">
        <f t="shared" si="7"/>
        <v>1.1128444972884458E-6</v>
      </c>
      <c r="AG15" s="123">
        <f t="shared" si="7"/>
        <v>1.5967841455737078E-6</v>
      </c>
      <c r="AH15" s="123">
        <f t="shared" si="7"/>
        <v>2.6215715812705997E-6</v>
      </c>
      <c r="AI15" s="123">
        <f t="shared" si="7"/>
        <v>4.7184335895748425E-6</v>
      </c>
      <c r="AJ15" s="123">
        <f t="shared" si="7"/>
        <v>6.9976280255021212E-6</v>
      </c>
    </row>
    <row r="16" spans="2:37" ht="17" thickBot="1" x14ac:dyDescent="0.25">
      <c r="B16" s="222"/>
      <c r="C16" s="72" t="s">
        <v>234</v>
      </c>
      <c r="D16" s="67">
        <v>2.8022999999999998</v>
      </c>
      <c r="E16" s="73" t="s">
        <v>233</v>
      </c>
      <c r="F16" s="79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1"/>
      <c r="W16" s="77">
        <v>1</v>
      </c>
      <c r="X16" s="123">
        <f t="shared" si="8"/>
        <v>6.033057976665309E-3</v>
      </c>
      <c r="Y16" s="123">
        <f t="shared" si="6"/>
        <v>7.1998707358992093E-3</v>
      </c>
      <c r="Z16" s="123">
        <f t="shared" si="6"/>
        <v>9.1800000000000007E-3</v>
      </c>
      <c r="AA16" s="123">
        <f t="shared" si="6"/>
        <v>1.2247529792474119E-2</v>
      </c>
      <c r="AB16" s="123">
        <f t="shared" si="6"/>
        <v>1.4862198028018539E-2</v>
      </c>
      <c r="AC16" s="109"/>
      <c r="AE16" s="77">
        <v>1</v>
      </c>
      <c r="AF16" s="123">
        <f t="shared" ref="AF16:AJ25" si="9">10^(($D$11+$D$12/(AF$5-$D$15-$AE16*$D$16))+$AE16*($D$13+$D$14/(AF$5-$D$15-$AE16*$D$16)))</f>
        <v>9.8757520960314849E-7</v>
      </c>
      <c r="AG16" s="123">
        <f t="shared" si="9"/>
        <v>1.4357886673209708E-6</v>
      </c>
      <c r="AH16" s="123">
        <f t="shared" si="9"/>
        <v>2.4000751840897748E-6</v>
      </c>
      <c r="AI16" s="123">
        <f t="shared" si="9"/>
        <v>4.4126562026900204E-6</v>
      </c>
      <c r="AJ16" s="123">
        <f t="shared" si="9"/>
        <v>6.6379002255251307E-6</v>
      </c>
    </row>
    <row r="17" spans="23:36" x14ac:dyDescent="0.2">
      <c r="W17" s="77">
        <v>1.1000000000000001</v>
      </c>
      <c r="X17" s="123">
        <f t="shared" si="8"/>
        <v>6.0450841433749031E-3</v>
      </c>
      <c r="Y17" s="123">
        <f t="shared" si="6"/>
        <v>7.2142228018154259E-3</v>
      </c>
      <c r="Z17" s="123">
        <f t="shared" si="6"/>
        <v>9.198299212575296E-3</v>
      </c>
      <c r="AA17" s="123">
        <f t="shared" si="6"/>
        <v>1.2271943752299255E-2</v>
      </c>
      <c r="AB17" s="123">
        <f t="shared" si="6"/>
        <v>1.4891824010703816E-2</v>
      </c>
      <c r="AC17" s="109"/>
      <c r="AE17" s="77">
        <v>1.1000000000000001</v>
      </c>
      <c r="AF17" s="123">
        <f t="shared" si="9"/>
        <v>8.7575549377205725E-7</v>
      </c>
      <c r="AG17" s="123">
        <f t="shared" si="9"/>
        <v>1.2901339215784814E-6</v>
      </c>
      <c r="AH17" s="123">
        <f t="shared" si="9"/>
        <v>2.1959277989090881E-6</v>
      </c>
      <c r="AI17" s="123">
        <f t="shared" si="9"/>
        <v>4.1244496615687474E-6</v>
      </c>
      <c r="AJ17" s="123">
        <f t="shared" si="9"/>
        <v>6.2935472576661683E-6</v>
      </c>
    </row>
    <row r="18" spans="23:36" x14ac:dyDescent="0.2">
      <c r="W18" s="77">
        <v>1.2</v>
      </c>
      <c r="X18" s="123">
        <f t="shared" si="8"/>
        <v>6.0088049831843304E-3</v>
      </c>
      <c r="Y18" s="123">
        <f t="shared" si="6"/>
        <v>7.1709271357055697E-3</v>
      </c>
      <c r="Z18" s="123">
        <f t="shared" si="6"/>
        <v>9.1430962472072181E-3</v>
      </c>
      <c r="AA18" s="123">
        <f t="shared" si="6"/>
        <v>1.2198294518859338E-2</v>
      </c>
      <c r="AB18" s="123">
        <f t="shared" si="6"/>
        <v>1.4802451744578084E-2</v>
      </c>
      <c r="AC18" s="109"/>
      <c r="AE18" s="77">
        <v>1.2</v>
      </c>
      <c r="AF18" s="123">
        <f t="shared" si="9"/>
        <v>7.7601755856424255E-7</v>
      </c>
      <c r="AG18" s="123">
        <f t="shared" si="9"/>
        <v>1.1584522286539693E-6</v>
      </c>
      <c r="AH18" s="123">
        <f t="shared" si="9"/>
        <v>2.0078930690983588E-6</v>
      </c>
      <c r="AI18" s="123">
        <f t="shared" si="9"/>
        <v>3.8529640891548553E-6</v>
      </c>
      <c r="AJ18" s="123">
        <f t="shared" si="9"/>
        <v>5.9640961524595279E-6</v>
      </c>
    </row>
    <row r="19" spans="23:36" x14ac:dyDescent="0.2">
      <c r="W19" s="77">
        <v>1.3</v>
      </c>
      <c r="X19" s="123">
        <f t="shared" si="8"/>
        <v>5.9309698573798576E-3</v>
      </c>
      <c r="Y19" s="123">
        <f t="shared" si="6"/>
        <v>7.0780384469722292E-3</v>
      </c>
      <c r="Z19" s="123">
        <f t="shared" si="6"/>
        <v>9.0246610427638478E-3</v>
      </c>
      <c r="AA19" s="123">
        <f t="shared" si="6"/>
        <v>1.2040283767781129E-2</v>
      </c>
      <c r="AB19" s="123">
        <f t="shared" si="6"/>
        <v>1.4610708012342112E-2</v>
      </c>
      <c r="AC19" s="109"/>
      <c r="AE19" s="77">
        <v>1.3</v>
      </c>
      <c r="AF19" s="123">
        <f t="shared" si="9"/>
        <v>6.8712413125482979E-7</v>
      </c>
      <c r="AG19" s="123">
        <f t="shared" si="9"/>
        <v>1.039488336445437E-6</v>
      </c>
      <c r="AH19" s="123">
        <f t="shared" si="9"/>
        <v>1.8348123108813221E-6</v>
      </c>
      <c r="AI19" s="123">
        <f t="shared" si="9"/>
        <v>3.5973800335353947E-6</v>
      </c>
      <c r="AJ19" s="123">
        <f t="shared" si="9"/>
        <v>5.6490781956898224E-6</v>
      </c>
    </row>
    <row r="20" spans="23:36" x14ac:dyDescent="0.2">
      <c r="W20" s="77">
        <v>1.4</v>
      </c>
      <c r="X20" s="123">
        <f t="shared" si="8"/>
        <v>5.817684310979814E-3</v>
      </c>
      <c r="Y20" s="123">
        <f t="shared" si="6"/>
        <v>6.9428431126192748E-3</v>
      </c>
      <c r="Z20" s="123">
        <f t="shared" si="6"/>
        <v>8.8522838967170555E-3</v>
      </c>
      <c r="AA20" s="123">
        <f t="shared" si="6"/>
        <v>1.1810306182623204E-2</v>
      </c>
      <c r="AB20" s="123">
        <f t="shared" si="6"/>
        <v>1.4331633580963886E-2</v>
      </c>
      <c r="AC20" s="109"/>
      <c r="AE20" s="77">
        <v>1.4</v>
      </c>
      <c r="AF20" s="123">
        <f t="shared" si="9"/>
        <v>6.0795693064170494E-7</v>
      </c>
      <c r="AG20" s="123">
        <f t="shared" si="9"/>
        <v>9.3209109519189323E-7</v>
      </c>
      <c r="AH20" s="123">
        <f t="shared" si="9"/>
        <v>1.6756004756043961E-6</v>
      </c>
      <c r="AI20" s="123">
        <f t="shared" si="9"/>
        <v>3.3569080634982579E-6</v>
      </c>
      <c r="AJ20" s="123">
        <f t="shared" si="9"/>
        <v>5.3480295097107865E-6</v>
      </c>
    </row>
    <row r="21" spans="23:36" x14ac:dyDescent="0.2">
      <c r="W21" s="77">
        <v>1.5</v>
      </c>
      <c r="X21" s="123">
        <f t="shared" si="8"/>
        <v>5.6744916370702579E-3</v>
      </c>
      <c r="Y21" s="123">
        <f t="shared" si="6"/>
        <v>6.7719565163915979E-3</v>
      </c>
      <c r="Z21" s="123">
        <f t="shared" si="6"/>
        <v>8.6343995747738579E-3</v>
      </c>
      <c r="AA21" s="123">
        <f t="shared" si="6"/>
        <v>1.1519615036183952E-2</v>
      </c>
      <c r="AB21" s="123">
        <f t="shared" si="6"/>
        <v>1.397888413217082E-2</v>
      </c>
      <c r="AC21" s="109"/>
      <c r="AE21" s="77">
        <v>1.5</v>
      </c>
      <c r="AF21" s="123">
        <f t="shared" si="9"/>
        <v>5.3750606215356348E-7</v>
      </c>
      <c r="AG21" s="123">
        <f t="shared" si="9"/>
        <v>8.3520566447114849E-7</v>
      </c>
      <c r="AH21" s="123">
        <f t="shared" si="9"/>
        <v>1.5292422570295976E-6</v>
      </c>
      <c r="AI21" s="123">
        <f t="shared" si="9"/>
        <v>3.1307883220600609E-6</v>
      </c>
      <c r="AJ21" s="123">
        <f t="shared" si="9"/>
        <v>5.0604915976690722E-6</v>
      </c>
    </row>
    <row r="22" spans="23:36" x14ac:dyDescent="0.2">
      <c r="W22" s="77">
        <v>1.6</v>
      </c>
      <c r="X22" s="123">
        <f t="shared" si="8"/>
        <v>5.5064311919211031E-3</v>
      </c>
      <c r="Y22" s="123">
        <f t="shared" si="8"/>
        <v>6.5713926422217009E-3</v>
      </c>
      <c r="Z22" s="123">
        <f t="shared" si="8"/>
        <v>8.3786760441138721E-3</v>
      </c>
      <c r="AA22" s="123">
        <f t="shared" si="8"/>
        <v>1.1178440574267303E-2</v>
      </c>
      <c r="AB22" s="123">
        <f t="shared" si="8"/>
        <v>1.3564873919415616E-2</v>
      </c>
      <c r="AC22" s="109"/>
      <c r="AE22" s="77">
        <v>1.6</v>
      </c>
      <c r="AF22" s="123">
        <f t="shared" si="9"/>
        <v>4.7486027077630769E-7</v>
      </c>
      <c r="AG22" s="123">
        <f t="shared" si="9"/>
        <v>7.4786622582307383E-7</v>
      </c>
      <c r="AH22" s="123">
        <f t="shared" si="9"/>
        <v>1.3947883434238429E-6</v>
      </c>
      <c r="AI22" s="123">
        <f t="shared" si="9"/>
        <v>2.9182900416123128E-6</v>
      </c>
      <c r="AJ22" s="123">
        <f t="shared" si="9"/>
        <v>4.7860118509496239E-6</v>
      </c>
    </row>
    <row r="23" spans="23:36" x14ac:dyDescent="0.2">
      <c r="W23" s="77">
        <v>1.7</v>
      </c>
      <c r="X23" s="123">
        <f t="shared" si="8"/>
        <v>5.318081854259438E-3</v>
      </c>
      <c r="Y23" s="123">
        <f t="shared" si="8"/>
        <v>6.3466159386658403E-3</v>
      </c>
      <c r="Z23" s="123">
        <f t="shared" si="8"/>
        <v>8.0920806017326288E-3</v>
      </c>
      <c r="AA23" s="123">
        <f t="shared" si="8"/>
        <v>1.0796078241048177E-2</v>
      </c>
      <c r="AB23" s="123">
        <f t="shared" si="8"/>
        <v>1.3100882828065112E-2</v>
      </c>
      <c r="AC23" s="109"/>
      <c r="AE23" s="77">
        <v>1.7</v>
      </c>
      <c r="AF23" s="123">
        <f t="shared" si="9"/>
        <v>4.1919799110373418E-7</v>
      </c>
      <c r="AG23" s="123">
        <f t="shared" si="9"/>
        <v>6.6918917507089263E-7</v>
      </c>
      <c r="AH23" s="123">
        <f t="shared" si="9"/>
        <v>1.2713518137519408E-6</v>
      </c>
      <c r="AI23" s="123">
        <f t="shared" si="9"/>
        <v>2.7187110242413193E-6</v>
      </c>
      <c r="AJ23" s="123">
        <f t="shared" si="9"/>
        <v>4.524144020252656E-6</v>
      </c>
    </row>
    <row r="24" spans="23:36" x14ac:dyDescent="0.2">
      <c r="W24" s="77">
        <v>1.8</v>
      </c>
      <c r="X24" s="123">
        <f t="shared" si="8"/>
        <v>5.1135959306122473E-3</v>
      </c>
      <c r="Y24" s="123">
        <f t="shared" si="8"/>
        <v>6.1025817816487537E-3</v>
      </c>
      <c r="Z24" s="123">
        <f t="shared" si="8"/>
        <v>7.7809314653673259E-3</v>
      </c>
      <c r="AA24" s="123">
        <f t="shared" si="8"/>
        <v>1.0380957509290373E-2</v>
      </c>
      <c r="AB24" s="123">
        <f t="shared" si="8"/>
        <v>1.2597139899861619E-2</v>
      </c>
      <c r="AC24" s="109"/>
      <c r="AE24" s="77">
        <v>1.8</v>
      </c>
      <c r="AF24" s="123">
        <f t="shared" si="9"/>
        <v>3.697791372818308E-7</v>
      </c>
      <c r="AG24" s="123">
        <f t="shared" si="9"/>
        <v>5.9836676914811431E-7</v>
      </c>
      <c r="AH24" s="123">
        <f t="shared" si="9"/>
        <v>1.1581046768534827E-6</v>
      </c>
      <c r="AI24" s="123">
        <f t="shared" si="9"/>
        <v>2.5313770906795624E-6</v>
      </c>
      <c r="AJ24" s="123">
        <f t="shared" si="9"/>
        <v>4.2744486508008487E-6</v>
      </c>
    </row>
    <row r="25" spans="23:36" x14ac:dyDescent="0.2">
      <c r="W25" s="77">
        <v>1.9</v>
      </c>
      <c r="X25" s="123">
        <f t="shared" si="8"/>
        <v>4.8967269298360238E-3</v>
      </c>
      <c r="Y25" s="123">
        <f t="shared" si="8"/>
        <v>5.8437696206763683E-3</v>
      </c>
      <c r="Z25" s="123">
        <f t="shared" si="8"/>
        <v>7.4509400356767806E-3</v>
      </c>
      <c r="AA25" s="123">
        <f t="shared" si="8"/>
        <v>9.9406982645849178E-3</v>
      </c>
      <c r="AB25" s="123">
        <f t="shared" si="8"/>
        <v>1.2062891754370352E-2</v>
      </c>
      <c r="AC25" s="109"/>
      <c r="AE25" s="77">
        <v>1.9</v>
      </c>
      <c r="AF25" s="123">
        <f t="shared" si="9"/>
        <v>3.2593757895976612E-7</v>
      </c>
      <c r="AG25" s="123">
        <f t="shared" si="9"/>
        <v>5.346612030079003E-7</v>
      </c>
      <c r="AH25" s="123">
        <f t="shared" si="9"/>
        <v>1.0542745520938824E-6</v>
      </c>
      <c r="AI25" s="123">
        <f t="shared" si="9"/>
        <v>2.355641501240211E-6</v>
      </c>
      <c r="AJ25" s="123">
        <f t="shared" si="9"/>
        <v>4.0364934822585798E-6</v>
      </c>
    </row>
    <row r="26" spans="23:36" x14ac:dyDescent="0.2">
      <c r="W26" s="77">
        <v>2</v>
      </c>
      <c r="X26" s="123">
        <f t="shared" si="8"/>
        <v>4.6708534474001221E-3</v>
      </c>
      <c r="Y26" s="123">
        <f t="shared" si="8"/>
        <v>5.5742114824161451E-3</v>
      </c>
      <c r="Z26" s="123">
        <f t="shared" si="8"/>
        <v>7.1072472389588411E-3</v>
      </c>
      <c r="AA26" s="123">
        <f t="shared" si="8"/>
        <v>9.4821592921163211E-3</v>
      </c>
      <c r="AB26" s="123">
        <f t="shared" si="8"/>
        <v>1.1506461426960162E-2</v>
      </c>
      <c r="AC26" s="109"/>
      <c r="AE26" s="77">
        <v>2</v>
      </c>
      <c r="AF26" s="123">
        <f t="shared" ref="AF26:AJ35" si="10">10^(($D$11+$D$12/(AF$5-$D$15-$AE26*$D$16))+$AE26*($D$13+$D$14/(AF$5-$D$15-$AE26*$D$16)))</f>
        <v>2.8707425258065285E-7</v>
      </c>
      <c r="AG26" s="123">
        <f t="shared" si="10"/>
        <v>4.7739909298778321E-7</v>
      </c>
      <c r="AH26" s="123">
        <f t="shared" si="10"/>
        <v>9.5914148962559704E-7</v>
      </c>
      <c r="AI26" s="123">
        <f t="shared" si="10"/>
        <v>2.190884351975672E-6</v>
      </c>
      <c r="AJ26" s="123">
        <f t="shared" si="10"/>
        <v>3.8098538140221013E-6</v>
      </c>
    </row>
    <row r="27" spans="23:36" x14ac:dyDescent="0.2">
      <c r="W27" s="77">
        <v>2.1</v>
      </c>
      <c r="X27" s="123">
        <f t="shared" si="8"/>
        <v>4.4390006332306834E-3</v>
      </c>
      <c r="Y27" s="123">
        <f t="shared" si="8"/>
        <v>5.2975175904908583E-3</v>
      </c>
      <c r="Z27" s="123">
        <f t="shared" si="8"/>
        <v>6.7544561929739162E-3</v>
      </c>
      <c r="AA27" s="123">
        <f t="shared" si="8"/>
        <v>9.0114818578877296E-3</v>
      </c>
      <c r="AB27" s="123">
        <f t="shared" si="8"/>
        <v>1.0935301253981976E-2</v>
      </c>
      <c r="AC27" s="109"/>
      <c r="AE27" s="77">
        <v>2.1</v>
      </c>
      <c r="AF27" s="123">
        <f t="shared" si="10"/>
        <v>2.5265086043940885E-7</v>
      </c>
      <c r="AG27" s="123">
        <f t="shared" si="10"/>
        <v>4.2596634382016582E-7</v>
      </c>
      <c r="AH27" s="123">
        <f t="shared" si="10"/>
        <v>8.7203492807607218E-7</v>
      </c>
      <c r="AI27" s="123">
        <f t="shared" si="10"/>
        <v>2.0365119491846091E-6</v>
      </c>
      <c r="AJ27" s="123">
        <f t="shared" si="10"/>
        <v>3.5941128366114816E-6</v>
      </c>
    </row>
    <row r="28" spans="23:36" x14ac:dyDescent="0.2">
      <c r="W28" s="77">
        <v>2.2000000000000002</v>
      </c>
      <c r="X28" s="123">
        <f t="shared" si="8"/>
        <v>4.2038602073532294E-3</v>
      </c>
      <c r="Y28" s="123">
        <f t="shared" si="8"/>
        <v>5.0169002522106564E-3</v>
      </c>
      <c r="Z28" s="123">
        <f t="shared" si="8"/>
        <v>6.3966626630751434E-3</v>
      </c>
      <c r="AA28" s="123">
        <f t="shared" si="8"/>
        <v>8.5341303418757786E-3</v>
      </c>
      <c r="AB28" s="123">
        <f t="shared" si="8"/>
        <v>1.0356042180507103E-2</v>
      </c>
      <c r="AC28" s="109"/>
      <c r="AE28" s="77">
        <v>2.2000000000000002</v>
      </c>
      <c r="AF28" s="123">
        <f t="shared" si="10"/>
        <v>2.2218411290162187E-7</v>
      </c>
      <c r="AG28" s="123">
        <f t="shared" si="10"/>
        <v>3.7980337731175013E-7</v>
      </c>
      <c r="AH28" s="123">
        <f t="shared" si="10"/>
        <v>7.9233078719259867E-7</v>
      </c>
      <c r="AI28" s="123">
        <f t="shared" si="10"/>
        <v>1.8919561652713307E-6</v>
      </c>
      <c r="AJ28" s="123">
        <f t="shared" si="10"/>
        <v>3.3888619299607456E-6</v>
      </c>
    </row>
    <row r="29" spans="23:36" x14ac:dyDescent="0.2">
      <c r="W29" s="77">
        <v>2.2999999999999998</v>
      </c>
      <c r="X29" s="123">
        <f t="shared" si="8"/>
        <v>3.9678096422358115E-3</v>
      </c>
      <c r="Y29" s="123">
        <f t="shared" si="8"/>
        <v>4.7351967508428867E-3</v>
      </c>
      <c r="Z29" s="123">
        <f t="shared" si="8"/>
        <v>6.0374842503764401E-3</v>
      </c>
      <c r="AA29" s="123">
        <f t="shared" si="8"/>
        <v>8.0549311795292729E-3</v>
      </c>
      <c r="AB29" s="123">
        <f t="shared" si="8"/>
        <v>9.7745410152655452E-3</v>
      </c>
      <c r="AC29" s="109"/>
      <c r="AE29" s="77">
        <v>2.2999999999999998</v>
      </c>
      <c r="AF29" s="123">
        <f t="shared" si="10"/>
        <v>1.9524047201568516E-7</v>
      </c>
      <c r="AG29" s="123">
        <f t="shared" si="10"/>
        <v>3.3840070155806412E-7</v>
      </c>
      <c r="AH29" s="123">
        <f t="shared" si="10"/>
        <v>7.1944869272035744E-7</v>
      </c>
      <c r="AI29" s="123">
        <f t="shared" si="10"/>
        <v>1.7566737788373971E-6</v>
      </c>
      <c r="AJ29" s="123">
        <f t="shared" si="10"/>
        <v>3.1937009294630567E-6</v>
      </c>
    </row>
    <row r="30" spans="23:36" x14ac:dyDescent="0.2">
      <c r="W30" s="77">
        <v>2.4</v>
      </c>
      <c r="X30" s="123">
        <f t="shared" si="8"/>
        <v>3.732930893361402E-3</v>
      </c>
      <c r="Y30" s="123">
        <f t="shared" si="8"/>
        <v>4.4548916987372528E-3</v>
      </c>
      <c r="Z30" s="123">
        <f t="shared" si="8"/>
        <v>5.6800888924987613E-3</v>
      </c>
      <c r="AA30" s="123">
        <f t="shared" si="8"/>
        <v>7.5781108861416018E-3</v>
      </c>
      <c r="AB30" s="123">
        <f t="shared" si="8"/>
        <v>9.1959265726650422E-3</v>
      </c>
      <c r="AC30" s="109"/>
      <c r="AE30" s="77">
        <v>2.4</v>
      </c>
      <c r="AF30" s="123">
        <f t="shared" si="10"/>
        <v>1.7143135746054356E-7</v>
      </c>
      <c r="AG30" s="123">
        <f t="shared" si="10"/>
        <v>3.0129480040752339E-7</v>
      </c>
      <c r="AH30" s="123">
        <f t="shared" si="10"/>
        <v>6.5284933056620979E-7</v>
      </c>
      <c r="AI30" s="123">
        <f t="shared" si="10"/>
        <v>1.6301458017582127E-6</v>
      </c>
      <c r="AJ30" s="123">
        <f t="shared" si="10"/>
        <v>3.0082383606825748E-6</v>
      </c>
    </row>
    <row r="31" spans="23:36" x14ac:dyDescent="0.2">
      <c r="W31" s="77">
        <v>2.5</v>
      </c>
      <c r="X31" s="123">
        <f t="shared" si="8"/>
        <v>3.5010288950661369E-3</v>
      </c>
      <c r="Y31" s="123">
        <f t="shared" si="8"/>
        <v>4.1781391103184835E-3</v>
      </c>
      <c r="Z31" s="123">
        <f t="shared" si="8"/>
        <v>5.3272230071410289E-3</v>
      </c>
      <c r="AA31" s="123">
        <f t="shared" si="8"/>
        <v>7.10733360469644E-3</v>
      </c>
      <c r="AB31" s="123">
        <f t="shared" si="8"/>
        <v>8.6246452365518946E-3</v>
      </c>
      <c r="AC31" s="109"/>
      <c r="AE31" s="77">
        <v>2.5</v>
      </c>
      <c r="AF31" s="123">
        <f t="shared" si="10"/>
        <v>1.5040877835389187E-7</v>
      </c>
      <c r="AG31" s="123">
        <f t="shared" si="10"/>
        <v>2.6806432373870632E-7</v>
      </c>
      <c r="AH31" s="123">
        <f t="shared" si="10"/>
        <v>5.9203192710662365E-7</v>
      </c>
      <c r="AI31" s="123">
        <f t="shared" si="10"/>
        <v>1.5118767958681017E-6</v>
      </c>
      <c r="AJ31" s="123">
        <f t="shared" si="10"/>
        <v>2.8320916436929384E-6</v>
      </c>
    </row>
    <row r="32" spans="23:36" x14ac:dyDescent="0.2">
      <c r="W32" s="77">
        <v>2.6</v>
      </c>
      <c r="X32" s="123">
        <f t="shared" si="8"/>
        <v>3.2736499245835313E-3</v>
      </c>
      <c r="Y32" s="123">
        <f t="shared" si="8"/>
        <v>3.9067843177955901E-3</v>
      </c>
      <c r="Z32" s="123">
        <f t="shared" si="8"/>
        <v>4.9812394351111001E-3</v>
      </c>
      <c r="AA32" s="123">
        <f t="shared" si="8"/>
        <v>6.6457383861623252E-3</v>
      </c>
      <c r="AB32" s="123">
        <f t="shared" si="8"/>
        <v>8.0645061993024365E-3</v>
      </c>
      <c r="AC32" s="109"/>
      <c r="AE32" s="77">
        <v>2.6</v>
      </c>
      <c r="AF32" s="123">
        <f t="shared" si="10"/>
        <v>1.3186135690192856E-7</v>
      </c>
      <c r="AG32" s="123">
        <f t="shared" si="10"/>
        <v>2.3832655996069487E-7</v>
      </c>
      <c r="AH32" s="123">
        <f t="shared" si="10"/>
        <v>5.365318523314964E-7</v>
      </c>
      <c r="AI32" s="123">
        <f t="shared" si="10"/>
        <v>1.4013941817467974E-6</v>
      </c>
      <c r="AJ32" s="123">
        <f t="shared" si="10"/>
        <v>2.6648872680461951E-6</v>
      </c>
    </row>
    <row r="33" spans="23:36" x14ac:dyDescent="0.2">
      <c r="W33" s="77">
        <v>2.7</v>
      </c>
      <c r="X33" s="123">
        <f t="shared" si="8"/>
        <v>3.0520998587363671E-3</v>
      </c>
      <c r="Y33" s="123">
        <f t="shared" si="8"/>
        <v>3.6423857587565092E-3</v>
      </c>
      <c r="Z33" s="123">
        <f t="shared" si="8"/>
        <v>4.6441252200076777E-3</v>
      </c>
      <c r="AA33" s="123">
        <f t="shared" si="8"/>
        <v>6.1959762518545153E-3</v>
      </c>
      <c r="AB33" s="123">
        <f t="shared" si="8"/>
        <v>7.5187264364563475E-3</v>
      </c>
      <c r="AC33" s="109"/>
      <c r="AE33" s="77">
        <v>2.7</v>
      </c>
      <c r="AF33" s="123">
        <f t="shared" si="10"/>
        <v>1.1551071220359663E-7</v>
      </c>
      <c r="AG33" s="123">
        <f t="shared" si="10"/>
        <v>2.1173417298585812E-7</v>
      </c>
      <c r="AH33" s="123">
        <f t="shared" si="10"/>
        <v>4.8591834237538851E-7</v>
      </c>
      <c r="AI33" s="123">
        <f t="shared" si="10"/>
        <v>1.2982475419684834E-6</v>
      </c>
      <c r="AJ33" s="123">
        <f t="shared" si="10"/>
        <v>2.5062609394138424E-6</v>
      </c>
    </row>
    <row r="34" spans="23:36" x14ac:dyDescent="0.2">
      <c r="W34" s="77">
        <v>2.8</v>
      </c>
      <c r="X34" s="123">
        <f t="shared" si="8"/>
        <v>2.8374622948270918E-3</v>
      </c>
      <c r="Y34" s="123">
        <f t="shared" si="8"/>
        <v>3.3862366016968143E-3</v>
      </c>
      <c r="Z34" s="123">
        <f t="shared" si="8"/>
        <v>4.3175291812644458E-3</v>
      </c>
      <c r="AA34" s="123">
        <f t="shared" si="8"/>
        <v>5.7602469801103151E-3</v>
      </c>
      <c r="AB34" s="123">
        <f t="shared" si="8"/>
        <v>6.9899753468083813E-3</v>
      </c>
      <c r="AC34" s="109"/>
      <c r="AE34" s="77">
        <v>2.8</v>
      </c>
      <c r="AF34" s="123">
        <f t="shared" si="10"/>
        <v>1.0110817473194727E-7</v>
      </c>
      <c r="AG34" s="123">
        <f t="shared" si="10"/>
        <v>1.8797218675406772E-7</v>
      </c>
      <c r="AH34" s="123">
        <f t="shared" si="10"/>
        <v>4.3979233787214091E-7</v>
      </c>
      <c r="AI34" s="123">
        <f t="shared" si="10"/>
        <v>1.2020079210425644E-6</v>
      </c>
      <c r="AJ34" s="123">
        <f t="shared" si="10"/>
        <v>2.3558576989737154E-6</v>
      </c>
    </row>
    <row r="35" spans="23:36" x14ac:dyDescent="0.2">
      <c r="W35" s="77">
        <v>2.9</v>
      </c>
      <c r="X35" s="123">
        <f t="shared" si="8"/>
        <v>2.6306164730772142E-3</v>
      </c>
      <c r="Y35" s="123">
        <f t="shared" si="8"/>
        <v>3.1393861347163627E-3</v>
      </c>
      <c r="Z35" s="123">
        <f t="shared" si="8"/>
        <v>4.0027891852279021E-3</v>
      </c>
      <c r="AA35" s="123">
        <f t="shared" si="8"/>
        <v>5.3403354900949818E-3</v>
      </c>
      <c r="AB35" s="123">
        <f t="shared" si="8"/>
        <v>6.4804189036239716E-3</v>
      </c>
      <c r="AC35" s="109"/>
      <c r="AE35" s="77">
        <v>2.9</v>
      </c>
      <c r="AF35" s="123">
        <f t="shared" si="10"/>
        <v>8.8431804105581014E-8</v>
      </c>
      <c r="AG35" s="123">
        <f t="shared" si="10"/>
        <v>1.6675520120422203E-7</v>
      </c>
      <c r="AH35" s="123">
        <f t="shared" si="10"/>
        <v>3.9778443447660214E-7</v>
      </c>
      <c r="AI35" s="123">
        <f t="shared" si="10"/>
        <v>1.1122671241434754E-6</v>
      </c>
      <c r="AJ35" s="123">
        <f t="shared" si="10"/>
        <v>2.2133320166443085E-6</v>
      </c>
    </row>
    <row r="36" spans="23:36" x14ac:dyDescent="0.2">
      <c r="W36" s="77">
        <v>3</v>
      </c>
      <c r="X36" s="123">
        <f t="shared" si="8"/>
        <v>2.4322549175485363E-3</v>
      </c>
      <c r="Y36" s="123">
        <f t="shared" si="8"/>
        <v>2.9026608182512658E-3</v>
      </c>
      <c r="Z36" s="123">
        <f t="shared" si="8"/>
        <v>3.7009589878725349E-3</v>
      </c>
      <c r="AA36" s="123">
        <f t="shared" si="8"/>
        <v>4.9376476541060713E-3</v>
      </c>
      <c r="AB36" s="123">
        <f t="shared" si="8"/>
        <v>5.9917631123460428E-3</v>
      </c>
      <c r="AC36" s="109"/>
      <c r="AE36" s="77">
        <v>3</v>
      </c>
      <c r="AF36" s="123">
        <f t="shared" ref="AF36:AJ45" si="11">10^(($D$11+$D$12/(AF$5-$D$15-$AE36*$D$16))+$AE36*($D$13+$D$14/(AF$5-$D$15-$AE36*$D$16)))</f>
        <v>7.7283684737103527E-8</v>
      </c>
      <c r="AG36" s="123">
        <f t="shared" si="11"/>
        <v>1.4782482439056563E-7</v>
      </c>
      <c r="AH36" s="123">
        <f t="shared" si="11"/>
        <v>3.5955294182676026E-7</v>
      </c>
      <c r="AI36" s="123">
        <f t="shared" si="11"/>
        <v>1.0286370165960372E-6</v>
      </c>
      <c r="AJ36" s="123">
        <f t="shared" si="11"/>
        <v>2.078347859289973E-6</v>
      </c>
    </row>
    <row r="37" spans="23:36" x14ac:dyDescent="0.2">
      <c r="W37" s="77">
        <v>3.1</v>
      </c>
      <c r="X37" s="123">
        <f t="shared" si="8"/>
        <v>2.2429007022770914E-3</v>
      </c>
      <c r="Y37" s="123">
        <f t="shared" si="8"/>
        <v>2.6766848905334958E-3</v>
      </c>
      <c r="Z37" s="123">
        <f t="shared" si="8"/>
        <v>3.4128345072335026E-3</v>
      </c>
      <c r="AA37" s="123">
        <f t="shared" si="8"/>
        <v>4.5532453490333387E-3</v>
      </c>
      <c r="AB37" s="123">
        <f t="shared" si="8"/>
        <v>5.525296545028255E-3</v>
      </c>
      <c r="AC37" s="109"/>
      <c r="AE37" s="77">
        <v>3.1</v>
      </c>
      <c r="AF37" s="123">
        <f t="shared" si="11"/>
        <v>6.7487475806467391E-8</v>
      </c>
      <c r="AG37" s="123">
        <f t="shared" si="11"/>
        <v>1.3094730622538577E-7</v>
      </c>
      <c r="AH37" s="123">
        <f t="shared" si="11"/>
        <v>3.2478204716942378E-7</v>
      </c>
      <c r="AI37" s="123">
        <f t="shared" si="11"/>
        <v>9.5074882595266731E-7</v>
      </c>
      <c r="AJ37" s="123">
        <f t="shared" si="11"/>
        <v>1.950578735037776E-6</v>
      </c>
    </row>
    <row r="38" spans="23:36" x14ac:dyDescent="0.2">
      <c r="W38" s="77">
        <v>3.2</v>
      </c>
      <c r="X38" s="123">
        <f t="shared" si="8"/>
        <v>2.0629242467133236E-3</v>
      </c>
      <c r="Y38" s="123">
        <f t="shared" si="8"/>
        <v>2.461900411323058E-3</v>
      </c>
      <c r="Z38" s="123">
        <f t="shared" si="8"/>
        <v>3.1389793796239699E-3</v>
      </c>
      <c r="AA38" s="123">
        <f t="shared" si="8"/>
        <v>4.1878805522773963E-3</v>
      </c>
      <c r="AB38" s="123">
        <f t="shared" si="8"/>
        <v>5.0819317152329211E-3</v>
      </c>
      <c r="AC38" s="109"/>
      <c r="AE38" s="77">
        <v>3.2</v>
      </c>
      <c r="AF38" s="123">
        <f t="shared" si="11"/>
        <v>5.8886193758686756E-8</v>
      </c>
      <c r="AG38" s="123">
        <f t="shared" si="11"/>
        <v>1.1591136009442271E-7</v>
      </c>
      <c r="AH38" s="123">
        <f t="shared" si="11"/>
        <v>2.9318007984130119E-7</v>
      </c>
      <c r="AI38" s="123">
        <f t="shared" si="11"/>
        <v>8.7825244837097503E-7</v>
      </c>
      <c r="AJ38" s="123">
        <f t="shared" si="11"/>
        <v>1.8297077148593122E-6</v>
      </c>
    </row>
    <row r="39" spans="23:36" x14ac:dyDescent="0.2">
      <c r="W39" s="77">
        <v>3.3</v>
      </c>
      <c r="X39" s="123">
        <f t="shared" ref="X39:AB56" si="12">$D$10*($W39/$D$9)^$D$8*EXP( $D$7* ($W39-$D$9)^2 - $D$6 * ($W39-$D$9)/$D$9 ) * EXP(  -$D$5/$D$2 * ( 1/X$5 - 1/$D$3 )  )</f>
        <v>1.8925595474773122E-3</v>
      </c>
      <c r="Y39" s="123">
        <f t="shared" si="12"/>
        <v>2.2585866329367251E-3</v>
      </c>
      <c r="Z39" s="123">
        <f t="shared" si="12"/>
        <v>2.8797496581401665E-3</v>
      </c>
      <c r="AA39" s="123">
        <f t="shared" si="12"/>
        <v>3.8420282933484583E-3</v>
      </c>
      <c r="AB39" s="123">
        <f t="shared" si="12"/>
        <v>4.6622450643134901E-3</v>
      </c>
      <c r="AC39" s="109"/>
      <c r="AE39" s="77">
        <v>3.3</v>
      </c>
      <c r="AF39" s="123">
        <f t="shared" si="11"/>
        <v>5.134020717130817E-8</v>
      </c>
      <c r="AG39" s="123">
        <f t="shared" si="11"/>
        <v>1.0252615933507195E-7</v>
      </c>
      <c r="AH39" s="123">
        <f t="shared" si="11"/>
        <v>2.6447787278350585E-7</v>
      </c>
      <c r="AI39" s="123">
        <f t="shared" si="11"/>
        <v>8.1081576087386571E-7</v>
      </c>
      <c r="AJ39" s="123">
        <f t="shared" si="11"/>
        <v>1.7154274325787563E-6</v>
      </c>
    </row>
    <row r="40" spans="23:36" x14ac:dyDescent="0.2">
      <c r="W40" s="77">
        <v>3.4</v>
      </c>
      <c r="X40" s="123">
        <f t="shared" si="12"/>
        <v>1.7319197603516223E-3</v>
      </c>
      <c r="Y40" s="123">
        <f t="shared" si="12"/>
        <v>2.0668785958482734E-3</v>
      </c>
      <c r="Z40" s="123">
        <f t="shared" si="12"/>
        <v>2.6353175224773599E-3</v>
      </c>
      <c r="AA40" s="123">
        <f t="shared" si="12"/>
        <v>3.5159182864020204E-3</v>
      </c>
      <c r="AB40" s="123">
        <f t="shared" si="12"/>
        <v>4.2665153470333025E-3</v>
      </c>
      <c r="AC40" s="109"/>
      <c r="AE40" s="77">
        <v>3.4</v>
      </c>
      <c r="AF40" s="123">
        <f t="shared" si="11"/>
        <v>4.4725425381298007E-8</v>
      </c>
      <c r="AG40" s="123">
        <f t="shared" si="11"/>
        <v>9.0619496288873676E-8</v>
      </c>
      <c r="AH40" s="123">
        <f t="shared" si="11"/>
        <v>2.3842721726969456E-7</v>
      </c>
      <c r="AI40" s="123">
        <f t="shared" si="11"/>
        <v>7.4812394095102234E-7</v>
      </c>
      <c r="AJ40" s="123">
        <f t="shared" si="11"/>
        <v>1.6074400644719646E-6</v>
      </c>
    </row>
    <row r="41" spans="23:36" x14ac:dyDescent="0.2">
      <c r="W41" s="77">
        <v>3.5</v>
      </c>
      <c r="X41" s="123">
        <f t="shared" si="12"/>
        <v>1.5810120561284753E-3</v>
      </c>
      <c r="Y41" s="123">
        <f t="shared" si="12"/>
        <v>1.8867848577041344E-3</v>
      </c>
      <c r="Z41" s="123">
        <f t="shared" si="12"/>
        <v>2.4056938838306423E-3</v>
      </c>
      <c r="AA41" s="123">
        <f t="shared" si="12"/>
        <v>3.2095650886479919E-3</v>
      </c>
      <c r="AB41" s="123">
        <f t="shared" si="12"/>
        <v>3.8947602283533802E-3</v>
      </c>
      <c r="AC41" s="109"/>
      <c r="AE41" s="77">
        <v>3.5</v>
      </c>
      <c r="AF41" s="123">
        <f t="shared" si="11"/>
        <v>3.8931663707577326E-8</v>
      </c>
      <c r="AG41" s="123">
        <f t="shared" si="11"/>
        <v>8.003609233774403E-8</v>
      </c>
      <c r="AH41" s="123">
        <f t="shared" si="11"/>
        <v>2.1479940704489106E-7</v>
      </c>
      <c r="AI41" s="123">
        <f t="shared" si="11"/>
        <v>6.8987879483946248E-7</v>
      </c>
      <c r="AJ41" s="123">
        <f t="shared" si="11"/>
        <v>1.5054572896207085E-6</v>
      </c>
    </row>
    <row r="42" spans="23:36" x14ac:dyDescent="0.2">
      <c r="W42" s="77">
        <v>3.6</v>
      </c>
      <c r="X42" s="123">
        <f t="shared" si="12"/>
        <v>1.4397516854378163E-3</v>
      </c>
      <c r="Y42" s="123">
        <f t="shared" si="12"/>
        <v>1.7182042783343147E-3</v>
      </c>
      <c r="Z42" s="123">
        <f t="shared" si="12"/>
        <v>2.1907497861680799E-3</v>
      </c>
      <c r="AA42" s="123">
        <f t="shared" si="12"/>
        <v>2.9227966529357151E-3</v>
      </c>
      <c r="AB42" s="123">
        <f t="shared" si="12"/>
        <v>3.5467709315761733E-3</v>
      </c>
      <c r="AC42" s="109"/>
      <c r="AE42" s="77">
        <v>3.6</v>
      </c>
      <c r="AF42" s="123">
        <f t="shared" si="11"/>
        <v>3.3861169458492415E-8</v>
      </c>
      <c r="AG42" s="123">
        <f t="shared" si="11"/>
        <v>7.0636048007101154E-8</v>
      </c>
      <c r="AH42" s="123">
        <f t="shared" si="11"/>
        <v>1.9338386810229818E-7</v>
      </c>
      <c r="AI42" s="123">
        <f t="shared" si="11"/>
        <v>6.3579809570349632E-7</v>
      </c>
      <c r="AJ42" s="123">
        <f t="shared" si="11"/>
        <v>1.4092002321817896E-6</v>
      </c>
    </row>
    <row r="43" spans="23:36" x14ac:dyDescent="0.2">
      <c r="W43" s="77">
        <v>3.7</v>
      </c>
      <c r="X43" s="123">
        <f t="shared" si="12"/>
        <v>1.3079752002404673E-3</v>
      </c>
      <c r="Y43" s="123">
        <f t="shared" si="12"/>
        <v>1.5609417983247209E-3</v>
      </c>
      <c r="Z43" s="123">
        <f t="shared" si="12"/>
        <v>1.9902365242716125E-3</v>
      </c>
      <c r="AA43" s="123">
        <f t="shared" si="12"/>
        <v>2.6552811683100996E-3</v>
      </c>
      <c r="AB43" s="123">
        <f t="shared" si="12"/>
        <v>3.2221448089673234E-3</v>
      </c>
      <c r="AC43" s="109"/>
      <c r="AE43" s="77">
        <v>3.7</v>
      </c>
      <c r="AF43" s="123">
        <f t="shared" si="11"/>
        <v>2.9427294177178925E-8</v>
      </c>
      <c r="AG43" s="123">
        <f t="shared" si="11"/>
        <v>6.2293422867764988E-8</v>
      </c>
      <c r="AH43" s="123">
        <f t="shared" si="11"/>
        <v>1.7398687036771263E-7</v>
      </c>
      <c r="AI43" s="123">
        <f t="shared" si="11"/>
        <v>5.8561493282001049E-7</v>
      </c>
      <c r="AJ43" s="123">
        <f t="shared" si="11"/>
        <v>1.3183993867223309E-6</v>
      </c>
    </row>
    <row r="44" spans="23:36" x14ac:dyDescent="0.2">
      <c r="W44" s="77">
        <v>3.8</v>
      </c>
      <c r="X44" s="123">
        <f t="shared" si="12"/>
        <v>1.1854527926636314E-3</v>
      </c>
      <c r="Y44" s="123">
        <f t="shared" si="12"/>
        <v>1.4147231642230194E-3</v>
      </c>
      <c r="Z44" s="123">
        <f t="shared" si="12"/>
        <v>1.8038044187115982E-3</v>
      </c>
      <c r="AA44" s="123">
        <f t="shared" si="12"/>
        <v>2.4065521087109757E-3</v>
      </c>
      <c r="AB44" s="123">
        <f t="shared" si="12"/>
        <v>2.9203157379854728E-3</v>
      </c>
      <c r="AC44" s="109"/>
      <c r="AE44" s="77">
        <v>3.8</v>
      </c>
      <c r="AF44" s="123">
        <f t="shared" si="11"/>
        <v>2.555329875619992E-8</v>
      </c>
      <c r="AG44" s="123">
        <f t="shared" si="11"/>
        <v>5.4894935591823183E-8</v>
      </c>
      <c r="AH44" s="123">
        <f t="shared" si="11"/>
        <v>1.5643031761430979E-7</v>
      </c>
      <c r="AI44" s="123">
        <f t="shared" si="11"/>
        <v>5.3907707276436836E-7</v>
      </c>
      <c r="AJ44" s="123">
        <f t="shared" si="11"/>
        <v>1.2327945277607006E-6</v>
      </c>
    </row>
    <row r="45" spans="23:36" x14ac:dyDescent="0.2">
      <c r="W45" s="77">
        <v>3.9</v>
      </c>
      <c r="X45" s="123">
        <f t="shared" si="12"/>
        <v>1.071899724799621E-3</v>
      </c>
      <c r="Y45" s="123">
        <f t="shared" si="12"/>
        <v>1.2792085688970907E-3</v>
      </c>
      <c r="Z45" s="123">
        <f t="shared" si="12"/>
        <v>1.6310202076160836E-3</v>
      </c>
      <c r="AA45" s="123">
        <f t="shared" si="12"/>
        <v>2.1760314362641946E-3</v>
      </c>
      <c r="AB45" s="123">
        <f t="shared" si="12"/>
        <v>2.640582278136181E-3</v>
      </c>
      <c r="AC45" s="109"/>
      <c r="AE45" s="77">
        <v>3.9</v>
      </c>
      <c r="AF45" s="123">
        <f t="shared" si="11"/>
        <v>2.2171279150229231E-8</v>
      </c>
      <c r="AG45" s="123">
        <f t="shared" si="11"/>
        <v>4.8338775115303377E-8</v>
      </c>
      <c r="AH45" s="123">
        <f t="shared" si="11"/>
        <v>1.4055061199345201E-7</v>
      </c>
      <c r="AI45" s="123">
        <f t="shared" si="11"/>
        <v>4.9594633348545187E-7</v>
      </c>
      <c r="AJ45" s="123">
        <f t="shared" si="11"/>
        <v>1.152134604637439E-6</v>
      </c>
    </row>
    <row r="46" spans="23:36" x14ac:dyDescent="0.2">
      <c r="W46" s="77">
        <v>4</v>
      </c>
      <c r="X46" s="123">
        <f t="shared" si="12"/>
        <v>9.6698683560274398E-4</v>
      </c>
      <c r="Y46" s="123">
        <f t="shared" si="12"/>
        <v>1.1540051904994665E-3</v>
      </c>
      <c r="Z46" s="123">
        <f t="shared" si="12"/>
        <v>1.4713830341374903E-3</v>
      </c>
      <c r="AA46" s="123">
        <f t="shared" si="12"/>
        <v>1.9630509310174155E-3</v>
      </c>
      <c r="AB46" s="123">
        <f t="shared" si="12"/>
        <v>2.3821335542939153E-3</v>
      </c>
      <c r="AC46" s="109"/>
      <c r="AE46" s="77">
        <v>4</v>
      </c>
      <c r="AF46" s="123">
        <f t="shared" ref="AF46:AJ56" si="13">10^(($D$11+$D$12/(AF$5-$D$15-$AE46*$D$16))+$AE46*($D$13+$D$14/(AF$5-$D$15-$AE46*$D$16)))</f>
        <v>1.9221201435960117E-8</v>
      </c>
      <c r="AG46" s="123">
        <f t="shared" si="13"/>
        <v>4.2533514432336012E-8</v>
      </c>
      <c r="AH46" s="123">
        <f t="shared" si="13"/>
        <v>1.2619758963860675E-7</v>
      </c>
      <c r="AI46" s="123">
        <f t="shared" si="13"/>
        <v>4.5599797205566823E-7</v>
      </c>
      <c r="AJ46" s="123">
        <f t="shared" si="13"/>
        <v>1.0761776228225396E-6</v>
      </c>
    </row>
    <row r="47" spans="23:36" x14ac:dyDescent="0.2">
      <c r="W47" s="77">
        <v>4.0999999999999996</v>
      </c>
      <c r="X47" s="123">
        <f t="shared" si="12"/>
        <v>8.7035012281222446E-4</v>
      </c>
      <c r="Y47" s="123">
        <f t="shared" si="12"/>
        <v>1.0386786275648706E-3</v>
      </c>
      <c r="Z47" s="123">
        <f t="shared" si="12"/>
        <v>1.3243390264637376E-3</v>
      </c>
      <c r="AA47" s="123">
        <f t="shared" si="12"/>
        <v>1.7668716429140301E-3</v>
      </c>
      <c r="AB47" s="123">
        <f t="shared" si="12"/>
        <v>2.1440728613875111E-3</v>
      </c>
      <c r="AC47" s="109"/>
      <c r="AE47" s="77">
        <v>4.0999999999999996</v>
      </c>
      <c r="AF47" s="123">
        <f t="shared" si="13"/>
        <v>1.6650035915933391E-8</v>
      </c>
      <c r="AG47" s="123">
        <f t="shared" si="13"/>
        <v>3.7397119091541162E-8</v>
      </c>
      <c r="AH47" s="123">
        <f t="shared" si="13"/>
        <v>1.1323352387839013E-7</v>
      </c>
      <c r="AI47" s="123">
        <f t="shared" si="13"/>
        <v>4.1902008678312351E-7</v>
      </c>
      <c r="AJ47" s="123">
        <f t="shared" si="13"/>
        <v>1.004690512744197E-6</v>
      </c>
    </row>
    <row r="48" spans="23:36" x14ac:dyDescent="0.2">
      <c r="W48" s="77">
        <v>4.2</v>
      </c>
      <c r="X48" s="123">
        <f t="shared" si="12"/>
        <v>7.8159940868451343E-4</v>
      </c>
      <c r="Y48" s="123">
        <f t="shared" si="12"/>
        <v>9.3276324072294622E-4</v>
      </c>
      <c r="Z48" s="123">
        <f t="shared" si="12"/>
        <v>1.1892944837387032E-3</v>
      </c>
      <c r="AA48" s="123">
        <f t="shared" si="12"/>
        <v>1.5867014838360451E-3</v>
      </c>
      <c r="AB48" s="123">
        <f t="shared" si="12"/>
        <v>1.9254390120865665E-3</v>
      </c>
      <c r="AC48" s="109"/>
      <c r="AE48" s="77">
        <v>4.2</v>
      </c>
      <c r="AF48" s="123">
        <f t="shared" si="13"/>
        <v>1.4410980841584798E-8</v>
      </c>
      <c r="AG48" s="123">
        <f t="shared" si="13"/>
        <v>3.2856042985847718E-8</v>
      </c>
      <c r="AH48" s="123">
        <f t="shared" si="13"/>
        <v>1.0153219268017129E-7</v>
      </c>
      <c r="AI48" s="123">
        <f t="shared" si="13"/>
        <v>3.8481303427892727E-7</v>
      </c>
      <c r="AJ48" s="123">
        <f t="shared" si="13"/>
        <v>9.3744898720073447E-7</v>
      </c>
    </row>
    <row r="49" spans="23:36" x14ac:dyDescent="0.2">
      <c r="W49" s="77">
        <v>4.3</v>
      </c>
      <c r="X49" s="123">
        <f t="shared" si="12"/>
        <v>7.0032610808378707E-4</v>
      </c>
      <c r="Y49" s="123">
        <f t="shared" si="12"/>
        <v>8.3577142316236866E-4</v>
      </c>
      <c r="Z49" s="123">
        <f t="shared" si="12"/>
        <v>1.0656276961161751E-3</v>
      </c>
      <c r="AA49" s="123">
        <f t="shared" si="12"/>
        <v>1.4217109973712865E-3</v>
      </c>
      <c r="AB49" s="123">
        <f t="shared" si="12"/>
        <v>1.7252254731829799E-3</v>
      </c>
      <c r="AC49" s="109"/>
      <c r="AE49" s="77">
        <v>4.3</v>
      </c>
      <c r="AF49" s="123">
        <f t="shared" si="13"/>
        <v>1.2462767144371774E-8</v>
      </c>
      <c r="AG49" s="123">
        <f t="shared" si="13"/>
        <v>2.8844404522079672E-8</v>
      </c>
      <c r="AH49" s="123">
        <f t="shared" si="13"/>
        <v>9.0978007036670314E-8</v>
      </c>
      <c r="AI49" s="123">
        <f t="shared" si="13"/>
        <v>3.5318886198280418E-7</v>
      </c>
      <c r="AJ49" s="123">
        <f t="shared" si="13"/>
        <v>8.7423738839151941E-7</v>
      </c>
    </row>
    <row r="50" spans="23:36" x14ac:dyDescent="0.2">
      <c r="W50" s="77">
        <v>4.4000000000000004</v>
      </c>
      <c r="X50" s="123">
        <f t="shared" si="12"/>
        <v>6.2611012605714056E-4</v>
      </c>
      <c r="Y50" s="123">
        <f t="shared" si="12"/>
        <v>7.472018322191989E-4</v>
      </c>
      <c r="Z50" s="123">
        <f t="shared" si="12"/>
        <v>9.5269944022343203E-4</v>
      </c>
      <c r="AA50" s="123">
        <f t="shared" si="12"/>
        <v>1.2710473613736274E-3</v>
      </c>
      <c r="AB50" s="123">
        <f t="shared" si="12"/>
        <v>1.5423973574927078E-3</v>
      </c>
      <c r="AC50" s="109"/>
      <c r="AE50" s="77">
        <v>4.4000000000000004</v>
      </c>
      <c r="AF50" s="123">
        <f t="shared" si="13"/>
        <v>1.0769036316171234E-8</v>
      </c>
      <c r="AG50" s="123">
        <f t="shared" si="13"/>
        <v>2.53032367268098E-8</v>
      </c>
      <c r="AH50" s="123">
        <f t="shared" si="13"/>
        <v>8.1465197103537478E-8</v>
      </c>
      <c r="AI50" s="123">
        <f t="shared" si="13"/>
        <v>3.2397075656469198E-7</v>
      </c>
      <c r="AJ50" s="123">
        <f t="shared" si="13"/>
        <v>8.1484852557435543E-7</v>
      </c>
    </row>
    <row r="51" spans="23:36" x14ac:dyDescent="0.2">
      <c r="W51" s="77">
        <v>4.5</v>
      </c>
      <c r="X51" s="123">
        <f t="shared" si="12"/>
        <v>5.585259193596285E-4</v>
      </c>
      <c r="Y51" s="123">
        <f t="shared" si="12"/>
        <v>6.6654662322030561E-4</v>
      </c>
      <c r="Z51" s="123">
        <f t="shared" si="12"/>
        <v>8.4986220247719511E-4</v>
      </c>
      <c r="AA51" s="123">
        <f t="shared" si="12"/>
        <v>1.1338466932829107E-3</v>
      </c>
      <c r="AB51" s="123">
        <f t="shared" si="12"/>
        <v>1.3759063561812703E-3</v>
      </c>
      <c r="AC51" s="109"/>
      <c r="AE51" s="77">
        <v>4.5</v>
      </c>
      <c r="AF51" s="123">
        <f t="shared" si="13"/>
        <v>9.2977842748874342E-9</v>
      </c>
      <c r="AG51" s="123">
        <f t="shared" si="13"/>
        <v>2.2179805290697179E-8</v>
      </c>
      <c r="AH51" s="123">
        <f t="shared" si="13"/>
        <v>7.2897052995339427E-8</v>
      </c>
      <c r="AI51" s="123">
        <f t="shared" si="13"/>
        <v>2.9699250853921605E-7</v>
      </c>
      <c r="AJ51" s="123">
        <f t="shared" si="13"/>
        <v>7.5908350432727336E-7</v>
      </c>
    </row>
    <row r="52" spans="23:36" x14ac:dyDescent="0.2">
      <c r="W52" s="77">
        <v>4.5999999999999996</v>
      </c>
      <c r="X52" s="123">
        <f t="shared" si="12"/>
        <v>4.9714776248142682E-4</v>
      </c>
      <c r="Y52" s="123">
        <f t="shared" si="12"/>
        <v>5.9329773397706685E-4</v>
      </c>
      <c r="Z52" s="123">
        <f t="shared" si="12"/>
        <v>7.5646819195695613E-4</v>
      </c>
      <c r="AA52" s="123">
        <f t="shared" si="12"/>
        <v>1.009244740528524E-3</v>
      </c>
      <c r="AB52" s="123">
        <f t="shared" si="12"/>
        <v>1.2247037114119196E-3</v>
      </c>
      <c r="AC52" s="109"/>
      <c r="AE52" s="77">
        <v>4.5999999999999996</v>
      </c>
      <c r="AF52" s="123">
        <f t="shared" si="13"/>
        <v>8.0208646919434885E-9</v>
      </c>
      <c r="AG52" s="123">
        <f t="shared" si="13"/>
        <v>1.9426988975286201E-8</v>
      </c>
      <c r="AH52" s="123">
        <f t="shared" si="13"/>
        <v>6.5185217249771094E-8</v>
      </c>
      <c r="AI52" s="123">
        <f t="shared" si="13"/>
        <v>2.7209799335354243E-7</v>
      </c>
      <c r="AJ52" s="123">
        <f t="shared" si="13"/>
        <v>7.0675154836053741E-7</v>
      </c>
    </row>
    <row r="53" spans="23:36" x14ac:dyDescent="0.2">
      <c r="W53" s="77">
        <v>4.7</v>
      </c>
      <c r="X53" s="123">
        <f t="shared" si="12"/>
        <v>4.4155426358539134E-4</v>
      </c>
      <c r="Y53" s="123">
        <f t="shared" si="12"/>
        <v>5.2695227411973388E-4</v>
      </c>
      <c r="Z53" s="123">
        <f t="shared" si="12"/>
        <v>6.718762119296577E-4</v>
      </c>
      <c r="AA53" s="123">
        <f t="shared" si="12"/>
        <v>8.9638604819859886E-4</v>
      </c>
      <c r="AB53" s="123">
        <f t="shared" si="12"/>
        <v>1.0877513411779438E-3</v>
      </c>
      <c r="AC53" s="109"/>
      <c r="AE53" s="77">
        <v>4.7</v>
      </c>
      <c r="AF53" s="123">
        <f t="shared" si="13"/>
        <v>6.913545848455973E-9</v>
      </c>
      <c r="AG53" s="123">
        <f t="shared" si="13"/>
        <v>1.7002717204709321E-8</v>
      </c>
      <c r="AH53" s="123">
        <f t="shared" si="13"/>
        <v>5.8249026074608392E-8</v>
      </c>
      <c r="AI53" s="123">
        <f t="shared" si="13"/>
        <v>2.4914066913731072E-7</v>
      </c>
      <c r="AJ53" s="123">
        <f t="shared" si="13"/>
        <v>6.5766981479196538E-7</v>
      </c>
    </row>
    <row r="54" spans="23:36" x14ac:dyDescent="0.2">
      <c r="W54" s="77">
        <v>4.8</v>
      </c>
      <c r="X54" s="123">
        <f t="shared" si="12"/>
        <v>3.9133217943444613E-4</v>
      </c>
      <c r="Y54" s="123">
        <f t="shared" si="12"/>
        <v>4.6701707784400985E-4</v>
      </c>
      <c r="Z54" s="123">
        <f t="shared" si="12"/>
        <v>5.9545746470579791E-4</v>
      </c>
      <c r="AA54" s="123">
        <f t="shared" si="12"/>
        <v>7.9443170360951696E-4</v>
      </c>
      <c r="AB54" s="123">
        <f t="shared" si="12"/>
        <v>9.6403123722433855E-4</v>
      </c>
      <c r="AC54" s="109"/>
      <c r="AE54" s="77">
        <v>4.8</v>
      </c>
      <c r="AF54" s="123">
        <f t="shared" si="13"/>
        <v>5.9541156296989483E-9</v>
      </c>
      <c r="AG54" s="123">
        <f t="shared" si="13"/>
        <v>1.4869460040552543E-8</v>
      </c>
      <c r="AH54" s="123">
        <f t="shared" si="13"/>
        <v>5.201489659820792E-8</v>
      </c>
      <c r="AI54" s="123">
        <f t="shared" si="13"/>
        <v>2.2798309123598549E-7</v>
      </c>
      <c r="AJ54" s="123">
        <f t="shared" si="13"/>
        <v>6.1166320376402789E-7</v>
      </c>
    </row>
    <row r="55" spans="23:36" x14ac:dyDescent="0.2">
      <c r="W55" s="77">
        <v>4.9000000000000004</v>
      </c>
      <c r="X55" s="123">
        <f t="shared" si="12"/>
        <v>3.4607958094228885E-4</v>
      </c>
      <c r="Y55" s="123">
        <f t="shared" si="12"/>
        <v>4.1301248168941289E-4</v>
      </c>
      <c r="Z55" s="123">
        <f t="shared" si="12"/>
        <v>5.2660036839332041E-4</v>
      </c>
      <c r="AA55" s="123">
        <f t="shared" si="12"/>
        <v>7.0256576259532006E-4</v>
      </c>
      <c r="AB55" s="123">
        <f t="shared" si="12"/>
        <v>8.5255326325588696E-4</v>
      </c>
      <c r="AC55" s="109"/>
      <c r="AE55" s="77">
        <v>4.9000000000000004</v>
      </c>
      <c r="AF55" s="123">
        <f t="shared" si="13"/>
        <v>5.1235297661019738E-9</v>
      </c>
      <c r="AG55" s="123">
        <f t="shared" si="13"/>
        <v>1.2993766092040989E-8</v>
      </c>
      <c r="AH55" s="123">
        <f t="shared" si="13"/>
        <v>4.6415757451653951E-8</v>
      </c>
      <c r="AI55" s="123">
        <f t="shared" si="13"/>
        <v>2.0849644358612124E-7</v>
      </c>
      <c r="AJ55" s="123">
        <f t="shared" si="13"/>
        <v>5.6856416324587754E-7</v>
      </c>
    </row>
    <row r="56" spans="23:36" ht="17" thickBot="1" x14ac:dyDescent="0.25">
      <c r="W56" s="79">
        <v>5</v>
      </c>
      <c r="X56" s="123">
        <f t="shared" si="12"/>
        <v>3.0540842250112666E-4</v>
      </c>
      <c r="Y56" s="123">
        <f t="shared" si="12"/>
        <v>3.6447539078323532E-4</v>
      </c>
      <c r="Z56" s="123">
        <f t="shared" si="12"/>
        <v>4.6471446642885108E-4</v>
      </c>
      <c r="AA56" s="123">
        <f t="shared" si="12"/>
        <v>6.2000046542277421E-4</v>
      </c>
      <c r="AB56" s="123">
        <f t="shared" si="12"/>
        <v>7.5236148437369903E-4</v>
      </c>
      <c r="AC56" s="109"/>
      <c r="AE56" s="79">
        <v>5</v>
      </c>
      <c r="AF56" s="123">
        <f t="shared" si="13"/>
        <v>4.4050988864911634E-9</v>
      </c>
      <c r="AG56" s="123">
        <f t="shared" si="13"/>
        <v>1.1345844246437118E-8</v>
      </c>
      <c r="AH56" s="123">
        <f t="shared" si="13"/>
        <v>4.1390520118339995E-8</v>
      </c>
      <c r="AI56" s="123">
        <f t="shared" si="13"/>
        <v>1.9056008693260173E-7</v>
      </c>
      <c r="AJ56" s="123">
        <f t="shared" si="13"/>
        <v>5.2821248982717836E-7</v>
      </c>
    </row>
  </sheetData>
  <mergeCells count="2">
    <mergeCell ref="B11:B16"/>
    <mergeCell ref="B5:B10"/>
  </mergeCells>
  <phoneticPr fontId="10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r:id="rId5">
            <anchor moveWithCells="1">
              <from>
                <xdr:col>5</xdr:col>
                <xdr:colOff>139700</xdr:colOff>
                <xdr:row>5</xdr:row>
                <xdr:rowOff>127000</xdr:rowOff>
              </from>
              <to>
                <xdr:col>10</xdr:col>
                <xdr:colOff>635000</xdr:colOff>
                <xdr:row>9</xdr:row>
                <xdr:rowOff>38100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G13"/>
  <sheetViews>
    <sheetView workbookViewId="0">
      <selection activeCell="I14" sqref="I14"/>
    </sheetView>
  </sheetViews>
  <sheetFormatPr baseColWidth="10" defaultColWidth="8.83203125" defaultRowHeight="16" x14ac:dyDescent="0.2"/>
  <cols>
    <col min="2" max="2" width="25.83203125" bestFit="1" customWidth="1"/>
    <col min="3" max="3" width="40.1640625" bestFit="1" customWidth="1"/>
    <col min="4" max="4" width="7.5" customWidth="1"/>
  </cols>
  <sheetData>
    <row r="3" spans="2:7" x14ac:dyDescent="0.2">
      <c r="B3" s="146" t="s">
        <v>332</v>
      </c>
    </row>
    <row r="8" spans="2:7" x14ac:dyDescent="0.2">
      <c r="B8" s="146" t="s">
        <v>333</v>
      </c>
    </row>
    <row r="9" spans="2:7" ht="19" thickBot="1" x14ac:dyDescent="0.3">
      <c r="B9" s="147"/>
    </row>
    <row r="10" spans="2:7" ht="17.25" customHeight="1" thickBot="1" x14ac:dyDescent="0.25">
      <c r="B10" s="149" t="s">
        <v>1</v>
      </c>
      <c r="C10" s="150" t="s">
        <v>2</v>
      </c>
      <c r="D10" s="12" t="s">
        <v>3</v>
      </c>
      <c r="E10" s="10" t="s">
        <v>335</v>
      </c>
      <c r="F10" s="10" t="s">
        <v>142</v>
      </c>
      <c r="G10" s="10" t="s">
        <v>143</v>
      </c>
    </row>
    <row r="11" spans="2:7" x14ac:dyDescent="0.2">
      <c r="B11" s="223" t="s">
        <v>152</v>
      </c>
      <c r="C11" s="151" t="s">
        <v>342</v>
      </c>
      <c r="D11" s="152" t="s">
        <v>334</v>
      </c>
      <c r="E11" s="153">
        <v>1015</v>
      </c>
      <c r="F11" s="17"/>
      <c r="G11" s="5"/>
    </row>
    <row r="12" spans="2:7" ht="18" x14ac:dyDescent="0.25">
      <c r="B12" s="224"/>
      <c r="C12" s="163" t="s">
        <v>343</v>
      </c>
      <c r="D12" s="148" t="s">
        <v>344</v>
      </c>
      <c r="E12" s="33">
        <v>0.83399999999999996</v>
      </c>
      <c r="F12" s="9"/>
      <c r="G12" s="6"/>
    </row>
    <row r="13" spans="2:7" ht="17" thickBot="1" x14ac:dyDescent="0.25">
      <c r="B13" s="225"/>
      <c r="C13" s="32" t="s">
        <v>345</v>
      </c>
      <c r="D13" s="18" t="s">
        <v>336</v>
      </c>
      <c r="E13" s="156"/>
      <c r="F13" s="154">
        <v>0</v>
      </c>
      <c r="G13" s="155">
        <v>3</v>
      </c>
    </row>
  </sheetData>
  <mergeCells count="1">
    <mergeCell ref="B11:B13"/>
  </mergeCells>
  <phoneticPr fontId="10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r:id="rId5">
            <anchor moveWithCells="1">
              <from>
                <xdr:col>1</xdr:col>
                <xdr:colOff>165100</xdr:colOff>
                <xdr:row>3</xdr:row>
                <xdr:rowOff>177800</xdr:rowOff>
              </from>
              <to>
                <xdr:col>2</xdr:col>
                <xdr:colOff>1282700</xdr:colOff>
                <xdr:row>6</xdr:row>
                <xdr:rowOff>88900</xdr:rowOff>
              </to>
            </anchor>
          </objectPr>
        </oleObject>
      </mc:Choice>
      <mc:Fallback>
        <oleObject progId="Equation.3" shapeId="6145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7"/>
  <sheetViews>
    <sheetView workbookViewId="0">
      <selection activeCell="D11" sqref="D11"/>
    </sheetView>
  </sheetViews>
  <sheetFormatPr baseColWidth="10" defaultColWidth="8.83203125" defaultRowHeight="16" x14ac:dyDescent="0.2"/>
  <sheetData>
    <row r="4" spans="2:9" x14ac:dyDescent="0.2">
      <c r="B4" t="s">
        <v>337</v>
      </c>
    </row>
    <row r="5" spans="2:9" x14ac:dyDescent="0.2">
      <c r="B5" t="s">
        <v>341</v>
      </c>
    </row>
    <row r="8" spans="2:9" ht="17" thickBot="1" x14ac:dyDescent="0.25">
      <c r="C8" t="s">
        <v>340</v>
      </c>
    </row>
    <row r="9" spans="2:9" x14ac:dyDescent="0.2">
      <c r="C9" s="74" t="s">
        <v>339</v>
      </c>
      <c r="D9" s="75">
        <v>0.25</v>
      </c>
      <c r="E9" s="75">
        <v>0.3</v>
      </c>
      <c r="F9" s="76">
        <v>0.35</v>
      </c>
    </row>
    <row r="10" spans="2:9" x14ac:dyDescent="0.2">
      <c r="C10" s="77" t="s">
        <v>338</v>
      </c>
      <c r="D10" s="4"/>
      <c r="E10" s="4"/>
      <c r="F10" s="78"/>
    </row>
    <row r="11" spans="2:9" x14ac:dyDescent="0.2">
      <c r="C11" s="77">
        <v>4</v>
      </c>
      <c r="D11" s="159">
        <f>1-LOG($C11)/LOG(D$9)</f>
        <v>2</v>
      </c>
      <c r="E11" s="159">
        <f t="shared" ref="E11:F26" si="0">1-LOG($C11)/LOG(E$9)</f>
        <v>2.15143328498689</v>
      </c>
      <c r="F11" s="160">
        <f t="shared" si="0"/>
        <v>2.3205040442273863</v>
      </c>
      <c r="I11" s="157"/>
    </row>
    <row r="12" spans="2:9" x14ac:dyDescent="0.2">
      <c r="C12" s="77">
        <v>4.5</v>
      </c>
      <c r="D12" s="159">
        <f t="shared" ref="D12:F27" si="1">1-LOG($C12)/LOG(D$9)</f>
        <v>2.0849625007211561</v>
      </c>
      <c r="E12" s="159">
        <f t="shared" si="0"/>
        <v>2.2492619362929518</v>
      </c>
      <c r="F12" s="160">
        <f t="shared" si="0"/>
        <v>2.4326973700373453</v>
      </c>
      <c r="I12" s="158"/>
    </row>
    <row r="13" spans="2:9" x14ac:dyDescent="0.2">
      <c r="C13" s="77">
        <v>5</v>
      </c>
      <c r="D13" s="159">
        <f t="shared" si="1"/>
        <v>2.1609640474436813</v>
      </c>
      <c r="E13" s="159">
        <f t="shared" si="0"/>
        <v>2.3367726468997532</v>
      </c>
      <c r="F13" s="160">
        <f t="shared" si="0"/>
        <v>2.5330577198519766</v>
      </c>
    </row>
    <row r="14" spans="2:9" x14ac:dyDescent="0.2">
      <c r="C14" s="77">
        <v>5.5</v>
      </c>
      <c r="D14" s="159">
        <f t="shared" si="1"/>
        <v>2.2297158093186487</v>
      </c>
      <c r="E14" s="159">
        <f t="shared" si="0"/>
        <v>2.4159357139240836</v>
      </c>
      <c r="F14" s="160">
        <f t="shared" si="0"/>
        <v>2.623844699455629</v>
      </c>
    </row>
    <row r="15" spans="2:9" x14ac:dyDescent="0.2">
      <c r="C15" s="77">
        <v>6</v>
      </c>
      <c r="D15" s="159">
        <f t="shared" si="1"/>
        <v>2.292481250360578</v>
      </c>
      <c r="E15" s="159">
        <f t="shared" si="0"/>
        <v>2.4882059318866432</v>
      </c>
      <c r="F15" s="160">
        <f t="shared" si="0"/>
        <v>2.7067267181892123</v>
      </c>
    </row>
    <row r="16" spans="2:9" x14ac:dyDescent="0.2">
      <c r="C16" s="77">
        <v>6.5</v>
      </c>
      <c r="D16" s="159">
        <f t="shared" si="1"/>
        <v>2.3502198590705463</v>
      </c>
      <c r="E16" s="159">
        <f t="shared" si="0"/>
        <v>2.5546880877841343</v>
      </c>
      <c r="F16" s="160">
        <f t="shared" si="0"/>
        <v>2.7829707844987874</v>
      </c>
    </row>
    <row r="17" spans="3:6" x14ac:dyDescent="0.2">
      <c r="C17" s="77">
        <v>7</v>
      </c>
      <c r="D17" s="159">
        <f t="shared" si="1"/>
        <v>2.4036774610288019</v>
      </c>
      <c r="E17" s="159">
        <f t="shared" si="0"/>
        <v>2.6162409500144506</v>
      </c>
      <c r="F17" s="160">
        <f t="shared" si="0"/>
        <v>2.8535617640793625</v>
      </c>
    </row>
    <row r="18" spans="3:6" x14ac:dyDescent="0.2">
      <c r="C18" s="77">
        <v>7.5</v>
      </c>
      <c r="D18" s="159">
        <f t="shared" si="1"/>
        <v>2.4534452978042594</v>
      </c>
      <c r="E18" s="159">
        <f t="shared" si="0"/>
        <v>2.6735452937995068</v>
      </c>
      <c r="F18" s="160">
        <f t="shared" si="0"/>
        <v>2.9192803938138026</v>
      </c>
    </row>
    <row r="19" spans="3:6" x14ac:dyDescent="0.2">
      <c r="C19" s="77">
        <v>8</v>
      </c>
      <c r="D19" s="159">
        <f t="shared" si="1"/>
        <v>2.5</v>
      </c>
      <c r="E19" s="159">
        <f t="shared" si="0"/>
        <v>2.727149927480335</v>
      </c>
      <c r="F19" s="160">
        <f t="shared" si="0"/>
        <v>2.9807560663410797</v>
      </c>
    </row>
    <row r="20" spans="3:6" x14ac:dyDescent="0.2">
      <c r="C20" s="77">
        <v>8.5</v>
      </c>
      <c r="D20" s="159">
        <f t="shared" si="1"/>
        <v>2.5437314206251695</v>
      </c>
      <c r="E20" s="159">
        <f t="shared" si="0"/>
        <v>2.7775037407879175</v>
      </c>
      <c r="F20" s="160">
        <f t="shared" si="0"/>
        <v>3.038503584136425</v>
      </c>
    </row>
    <row r="21" spans="3:6" x14ac:dyDescent="0.2">
      <c r="C21" s="77">
        <v>9</v>
      </c>
      <c r="D21" s="159">
        <f t="shared" si="1"/>
        <v>2.5849625007211561</v>
      </c>
      <c r="E21" s="159">
        <f t="shared" si="0"/>
        <v>2.8249785787863964</v>
      </c>
      <c r="F21" s="160">
        <f t="shared" si="0"/>
        <v>3.0929493921510383</v>
      </c>
    </row>
    <row r="22" spans="3:6" x14ac:dyDescent="0.2">
      <c r="C22" s="77">
        <v>9.5</v>
      </c>
      <c r="D22" s="159">
        <f t="shared" si="1"/>
        <v>2.6239637567217926</v>
      </c>
      <c r="E22" s="159">
        <f t="shared" si="0"/>
        <v>2.8698859231018243</v>
      </c>
      <c r="F22" s="160">
        <f t="shared" si="0"/>
        <v>3.1444507084298268</v>
      </c>
    </row>
    <row r="23" spans="3:6" x14ac:dyDescent="0.2">
      <c r="C23" s="77">
        <v>10</v>
      </c>
      <c r="D23" s="159">
        <f t="shared" si="1"/>
        <v>2.6609640474436809</v>
      </c>
      <c r="E23" s="159">
        <f t="shared" si="0"/>
        <v>2.9124892893931982</v>
      </c>
      <c r="F23" s="160">
        <f t="shared" si="0"/>
        <v>3.1933097419656695</v>
      </c>
    </row>
    <row r="24" spans="3:6" x14ac:dyDescent="0.2">
      <c r="C24" s="77">
        <v>10.5</v>
      </c>
      <c r="D24" s="159">
        <f t="shared" si="1"/>
        <v>2.6961587113893799</v>
      </c>
      <c r="E24" s="159">
        <f t="shared" si="0"/>
        <v>2.9530135969142037</v>
      </c>
      <c r="F24" s="160">
        <f t="shared" si="0"/>
        <v>3.2397844380411884</v>
      </c>
    </row>
    <row r="25" spans="3:6" x14ac:dyDescent="0.2">
      <c r="C25" s="77">
        <v>11</v>
      </c>
      <c r="D25" s="159">
        <f t="shared" si="1"/>
        <v>2.7297158093186491</v>
      </c>
      <c r="E25" s="159">
        <f t="shared" si="0"/>
        <v>2.9916523564175286</v>
      </c>
      <c r="F25" s="160">
        <f t="shared" si="0"/>
        <v>3.2840967215693224</v>
      </c>
    </row>
    <row r="26" spans="3:6" x14ac:dyDescent="0.2">
      <c r="C26" s="77">
        <v>11.5</v>
      </c>
      <c r="D26" s="159">
        <f t="shared" si="1"/>
        <v>2.7617809780285061</v>
      </c>
      <c r="E26" s="159">
        <f t="shared" si="0"/>
        <v>3.0285732589587786</v>
      </c>
      <c r="F26" s="160">
        <f t="shared" si="0"/>
        <v>3.3264389065295226</v>
      </c>
    </row>
    <row r="27" spans="3:6" ht="17" thickBot="1" x14ac:dyDescent="0.25">
      <c r="C27" s="79">
        <v>12</v>
      </c>
      <c r="D27" s="161">
        <f t="shared" si="1"/>
        <v>2.792481250360578</v>
      </c>
      <c r="E27" s="161">
        <f t="shared" si="1"/>
        <v>3.0639225743800882</v>
      </c>
      <c r="F27" s="162">
        <f t="shared" si="1"/>
        <v>3.3669787403029057</v>
      </c>
    </row>
  </sheetData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EC Model Parameters</vt:lpstr>
      <vt:lpstr>U_p U_n(Extrapolated)</vt:lpstr>
      <vt:lpstr>i_0(k_0)</vt:lpstr>
      <vt:lpstr>i0 example</vt:lpstr>
      <vt:lpstr>Electrolyte(K_e D_e)</vt:lpstr>
      <vt:lpstr>ThermalModel</vt:lpstr>
      <vt:lpstr>brug. coeff.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2018-02-12T19:52:31Z</dcterms:created>
  <dcterms:modified xsi:type="dcterms:W3CDTF">2018-06-01T22:35:47Z</dcterms:modified>
</cp:coreProperties>
</file>