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kaigoretirement-my.sharepoint.com/personal/raisa_sera_kaigo_ca/Documents/Raisa's files/Raisa's Projects/"/>
    </mc:Choice>
  </mc:AlternateContent>
  <xr:revisionPtr revIDLastSave="63" documentId="13_ncr:1_{011E52CA-9124-4FCC-84F5-15FCBDA9072D}" xr6:coauthVersionLast="47" xr6:coauthVersionMax="47" xr10:uidLastSave="{4B8D5F97-C20C-46DF-A227-2767E7E445D6}"/>
  <bookViews>
    <workbookView xWindow="-110" yWindow="-110" windowWidth="19420" windowHeight="10420" firstSheet="1" activeTab="1" xr2:uid="{00000000-000D-0000-FFFF-FFFF00000000}"/>
  </bookViews>
  <sheets>
    <sheet name="Payworks- Analytics (values)" sheetId="37" r:id="rId1"/>
    <sheet name="Dashboard - Aug 2024" sheetId="71" r:id="rId2"/>
    <sheet name="Dashboard - Jul 2024" sheetId="70" r:id="rId3"/>
    <sheet name="Dashboard - Jun 2024" sheetId="69" r:id="rId4"/>
    <sheet name="Dashboard - May 2024" sheetId="68" r:id="rId5"/>
    <sheet name="Dashboard - Apr 2024" sheetId="63" r:id="rId6"/>
    <sheet name="Dashboard - Mar 2024" sheetId="61" r:id="rId7"/>
    <sheet name="Dashboard - Feb 2024" sheetId="60" r:id="rId8"/>
    <sheet name="Dashboard- Jan 2024" sheetId="56" r:id="rId9"/>
    <sheet name="Dashboard- Dec 2023" sheetId="54" r:id="rId10"/>
    <sheet name="December 2023" sheetId="53" r:id="rId11"/>
    <sheet name="Dashboard- Nov 2023" sheetId="52" r:id="rId12"/>
    <sheet name="November 2023" sheetId="51" r:id="rId13"/>
    <sheet name="Dashboard- Oct 2023" sheetId="46" r:id="rId14"/>
    <sheet name="Payworks- Analytics (22-23)" sheetId="27" state="hidden" r:id="rId15"/>
    <sheet name="XPayworks- Analytics" sheetId="2" state="hidden" r:id="rId16"/>
  </sheets>
  <externalReferences>
    <externalReference r:id="rId17"/>
  </externalReferences>
  <calcPr calcId="191029"/>
  <pivotCaches>
    <pivotCache cacheId="3" r:id="rId18"/>
    <pivotCache cacheId="4" r:id="rId19"/>
    <pivotCache cacheId="5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37" l="1"/>
  <c r="I23" i="37"/>
  <c r="I66" i="37" l="1"/>
  <c r="J66" i="37" s="1"/>
  <c r="J88" i="37"/>
  <c r="I88" i="37"/>
  <c r="I65" i="37"/>
  <c r="J65" i="37" s="1"/>
  <c r="I67" i="37"/>
  <c r="J67" i="37" s="1"/>
  <c r="I68" i="37"/>
  <c r="J68" i="37" s="1"/>
  <c r="I69" i="37"/>
  <c r="J69" i="37" s="1"/>
  <c r="I70" i="37"/>
  <c r="J70" i="37" s="1"/>
  <c r="I71" i="37"/>
  <c r="J71" i="37" s="1"/>
  <c r="I72" i="37"/>
  <c r="J72" i="37" s="1"/>
  <c r="I73" i="37"/>
  <c r="J73" i="37" s="1"/>
  <c r="I74" i="37"/>
  <c r="J74" i="37" s="1"/>
  <c r="I75" i="37"/>
  <c r="J75" i="37" s="1"/>
  <c r="I64" i="37"/>
  <c r="J64" i="37" s="1"/>
  <c r="I41" i="37"/>
  <c r="J41" i="37" s="1"/>
  <c r="I42" i="37"/>
  <c r="J42" i="37" s="1"/>
  <c r="I43" i="37"/>
  <c r="J43" i="37" s="1"/>
  <c r="I44" i="37"/>
  <c r="J44" i="37" s="1"/>
  <c r="I45" i="37"/>
  <c r="J45" i="37" s="1"/>
  <c r="I46" i="37"/>
  <c r="J46" i="37" s="1"/>
  <c r="I47" i="37"/>
  <c r="J47" i="37" s="1"/>
  <c r="I48" i="37"/>
  <c r="J48" i="37" s="1"/>
  <c r="I49" i="37"/>
  <c r="J49" i="37" s="1"/>
  <c r="I50" i="37"/>
  <c r="J50" i="37" s="1"/>
  <c r="I51" i="37"/>
  <c r="J51" i="37" s="1"/>
  <c r="I40" i="37"/>
  <c r="J40" i="37" s="1"/>
  <c r="I17" i="37"/>
  <c r="J17" i="37" s="1"/>
  <c r="I16" i="37"/>
  <c r="J16" i="37" s="1"/>
  <c r="I18" i="37"/>
  <c r="J18" i="37" s="1"/>
  <c r="I19" i="37"/>
  <c r="J19" i="37" s="1"/>
  <c r="I20" i="37"/>
  <c r="J20" i="37" s="1"/>
  <c r="I21" i="37"/>
  <c r="J21" i="37" s="1"/>
  <c r="I22" i="37"/>
  <c r="J22" i="37" s="1"/>
  <c r="I24" i="37"/>
  <c r="J24" i="37" s="1"/>
  <c r="I25" i="37"/>
  <c r="J25" i="37" s="1"/>
  <c r="I26" i="37"/>
  <c r="J26" i="37" s="1"/>
  <c r="I27" i="37"/>
  <c r="J27" i="37" s="1"/>
  <c r="AH12" i="37"/>
  <c r="AG12" i="37"/>
  <c r="AH11" i="37"/>
  <c r="AG10" i="37"/>
  <c r="AG9" i="37"/>
  <c r="AG8" i="37"/>
  <c r="AH7" i="37"/>
  <c r="AH6" i="37"/>
  <c r="AG6" i="37"/>
  <c r="AH5" i="37"/>
  <c r="AG5" i="37"/>
  <c r="AH4" i="37"/>
  <c r="AG4" i="37"/>
  <c r="K16" i="37" l="1"/>
  <c r="K17" i="37" s="1"/>
  <c r="K18" i="37" s="1"/>
  <c r="I99" i="37"/>
  <c r="J99" i="37" s="1"/>
  <c r="I98" i="37" l="1"/>
  <c r="J98" i="37" s="1"/>
  <c r="L16" i="37"/>
  <c r="L17" i="37" s="1"/>
  <c r="L18" i="37" s="1"/>
  <c r="L19" i="37" s="1"/>
  <c r="L20" i="37" s="1"/>
  <c r="L21" i="37" s="1"/>
  <c r="L22" i="37" s="1"/>
  <c r="K19" i="37"/>
  <c r="K20" i="37" s="1"/>
  <c r="K21" i="37" s="1"/>
  <c r="K22" i="37" s="1"/>
  <c r="K23" i="37" s="1"/>
  <c r="K24" i="37" s="1"/>
  <c r="K25" i="37" s="1"/>
  <c r="K26" i="37" s="1"/>
  <c r="K27" i="37" s="1"/>
  <c r="L40" i="37"/>
  <c r="L41" i="37" s="1"/>
  <c r="L42" i="37" s="1"/>
  <c r="L43" i="37" s="1"/>
  <c r="L44" i="37" s="1"/>
  <c r="L45" i="37" s="1"/>
  <c r="L46" i="37" s="1"/>
  <c r="L47" i="37" s="1"/>
  <c r="L48" i="37" s="1"/>
  <c r="L49" i="37" s="1"/>
  <c r="L50" i="37" s="1"/>
  <c r="L51" i="37" s="1"/>
  <c r="K40" i="37"/>
  <c r="K41" i="37" s="1"/>
  <c r="K42" i="37" s="1"/>
  <c r="K43" i="37" s="1"/>
  <c r="K44" i="37" s="1"/>
  <c r="K45" i="37" s="1"/>
  <c r="K46" i="37" s="1"/>
  <c r="K47" i="37" s="1"/>
  <c r="K48" i="37" s="1"/>
  <c r="K49" i="37" s="1"/>
  <c r="K50" i="37" s="1"/>
  <c r="K51" i="37" s="1"/>
  <c r="L64" i="37"/>
  <c r="L65" i="37" s="1"/>
  <c r="L66" i="37" s="1"/>
  <c r="L67" i="37" s="1"/>
  <c r="L68" i="37" s="1"/>
  <c r="L69" i="37" s="1"/>
  <c r="L70" i="37" s="1"/>
  <c r="L71" i="37" s="1"/>
  <c r="L72" i="37" s="1"/>
  <c r="L73" i="37" s="1"/>
  <c r="L74" i="37" s="1"/>
  <c r="L75" i="37" s="1"/>
  <c r="K64" i="37"/>
  <c r="K65" i="37" s="1"/>
  <c r="K66" i="37" s="1"/>
  <c r="L88" i="37"/>
  <c r="L89" i="37" s="1"/>
  <c r="K88" i="37"/>
  <c r="K89" i="37" s="1"/>
  <c r="I93" i="37"/>
  <c r="J93" i="37" s="1"/>
  <c r="I94" i="37"/>
  <c r="J94" i="37" s="1"/>
  <c r="I95" i="37"/>
  <c r="J95" i="37" s="1"/>
  <c r="I96" i="37"/>
  <c r="J96" i="37" s="1"/>
  <c r="I97" i="37"/>
  <c r="J97" i="37" s="1"/>
  <c r="L23" i="37" l="1"/>
  <c r="L24" i="37" s="1"/>
  <c r="L25" i="37" s="1"/>
  <c r="L26" i="37" s="1"/>
  <c r="L27" i="37" s="1"/>
  <c r="L90" i="37"/>
  <c r="L91" i="37" s="1"/>
  <c r="L92" i="37" s="1"/>
  <c r="L93" i="37" s="1"/>
  <c r="L94" i="37" s="1"/>
  <c r="L95" i="37" s="1"/>
  <c r="L96" i="37" s="1"/>
  <c r="L97" i="37" s="1"/>
  <c r="L98" i="37" s="1"/>
  <c r="L99" i="37" s="1"/>
  <c r="K90" i="37"/>
  <c r="K91" i="37" s="1"/>
  <c r="K92" i="37" s="1"/>
  <c r="K93" i="37" s="1"/>
  <c r="K94" i="37" s="1"/>
  <c r="K95" i="37" s="1"/>
  <c r="K96" i="37" s="1"/>
  <c r="K97" i="37" s="1"/>
  <c r="K98" i="37" s="1"/>
  <c r="K99" i="37" s="1"/>
  <c r="K67" i="37"/>
  <c r="K68" i="37" s="1"/>
  <c r="K69" i="37" s="1"/>
  <c r="K70" i="37" s="1"/>
  <c r="K71" i="37" s="1"/>
  <c r="K72" i="37" s="1"/>
  <c r="K73" i="37" s="1"/>
  <c r="K74" i="37" s="1"/>
  <c r="K75" i="37" s="1"/>
  <c r="I92" i="37"/>
  <c r="J92" i="37" s="1"/>
  <c r="I91" i="37"/>
  <c r="J91" i="37" s="1"/>
  <c r="I90" i="37"/>
  <c r="J90" i="37" s="1"/>
  <c r="I89" i="37"/>
  <c r="J89" i="37" s="1"/>
  <c r="C64" i="27"/>
  <c r="D64" i="27"/>
  <c r="C65" i="27"/>
  <c r="D65" i="27"/>
  <c r="C66" i="27"/>
  <c r="D66" i="27"/>
  <c r="C67" i="27"/>
  <c r="D67" i="27"/>
  <c r="G64" i="27" l="1"/>
  <c r="G65" i="27"/>
  <c r="G66" i="27"/>
  <c r="G67" i="27"/>
  <c r="AD65" i="27"/>
  <c r="AD66" i="27"/>
  <c r="AD67" i="27"/>
  <c r="AE64" i="27"/>
  <c r="AE66" i="27"/>
  <c r="AE67" i="27"/>
  <c r="AE4" i="27"/>
  <c r="AE5" i="27"/>
  <c r="AE6" i="27"/>
  <c r="AE7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2" i="27"/>
  <c r="AE63" i="27"/>
  <c r="AD4" i="27"/>
  <c r="AD5" i="27"/>
  <c r="AD6" i="27"/>
  <c r="AD7" i="27"/>
  <c r="AD8" i="27"/>
  <c r="AD9" i="27"/>
  <c r="AD10" i="27"/>
  <c r="AD11" i="27"/>
  <c r="AD12" i="27"/>
  <c r="AD13" i="27"/>
  <c r="AD14" i="27"/>
  <c r="AD15" i="27"/>
  <c r="AD16" i="27"/>
  <c r="AD17" i="27"/>
  <c r="AD18" i="27"/>
  <c r="AD19" i="27"/>
  <c r="AD20" i="27"/>
  <c r="AD21" i="27"/>
  <c r="AD22" i="27"/>
  <c r="AD23" i="27"/>
  <c r="AD24" i="27"/>
  <c r="AD25" i="27"/>
  <c r="AD26" i="27"/>
  <c r="AD27" i="27"/>
  <c r="AD28" i="27"/>
  <c r="AD29" i="27"/>
  <c r="AD30" i="27"/>
  <c r="AD31" i="27"/>
  <c r="AD32" i="27"/>
  <c r="AD33" i="27"/>
  <c r="AD34" i="27"/>
  <c r="AD35" i="27"/>
  <c r="AD36" i="27"/>
  <c r="AD37" i="27"/>
  <c r="AD38" i="27"/>
  <c r="AD39" i="27"/>
  <c r="AD40" i="27"/>
  <c r="AD41" i="27"/>
  <c r="AD42" i="27"/>
  <c r="AD43" i="27"/>
  <c r="AD44" i="27"/>
  <c r="AD45" i="27"/>
  <c r="AD46" i="27"/>
  <c r="AD47" i="27"/>
  <c r="AD48" i="27"/>
  <c r="AD49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D44" i="27"/>
  <c r="D48" i="27"/>
  <c r="C48" i="27"/>
  <c r="C50" i="27"/>
  <c r="D50" i="27"/>
  <c r="C46" i="27"/>
  <c r="D46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C56" i="2"/>
  <c r="D47" i="27"/>
  <c r="C47" i="27"/>
  <c r="D45" i="27"/>
  <c r="C45" i="27"/>
  <c r="C41" i="27"/>
  <c r="C49" i="27"/>
  <c r="D49" i="27"/>
  <c r="C51" i="27"/>
  <c r="D51" i="27"/>
  <c r="C56" i="27"/>
  <c r="D56" i="27"/>
  <c r="C57" i="27"/>
  <c r="D57" i="27"/>
  <c r="C58" i="27"/>
  <c r="D58" i="27"/>
  <c r="C59" i="27"/>
  <c r="D59" i="27"/>
  <c r="C60" i="27"/>
  <c r="D60" i="27"/>
  <c r="C61" i="27"/>
  <c r="D61" i="27"/>
  <c r="C62" i="27"/>
  <c r="D62" i="27"/>
  <c r="C63" i="27"/>
  <c r="D63" i="27"/>
  <c r="G40" i="27"/>
  <c r="G41" i="27"/>
  <c r="G42" i="27"/>
  <c r="G43" i="27"/>
  <c r="D40" i="27"/>
  <c r="D41" i="27"/>
  <c r="D42" i="27"/>
  <c r="D43" i="27"/>
  <c r="C40" i="27"/>
  <c r="C42" i="27"/>
  <c r="C43" i="27"/>
  <c r="G39" i="27"/>
  <c r="D39" i="27"/>
  <c r="C39" i="27"/>
  <c r="G38" i="27"/>
  <c r="D38" i="27"/>
  <c r="C38" i="27"/>
  <c r="G37" i="27"/>
  <c r="D37" i="27"/>
  <c r="C37" i="27"/>
  <c r="G36" i="27"/>
  <c r="D36" i="27"/>
  <c r="C36" i="27"/>
  <c r="G35" i="27"/>
  <c r="D35" i="27"/>
  <c r="C35" i="27"/>
  <c r="G34" i="27"/>
  <c r="D34" i="27"/>
  <c r="C34" i="27"/>
  <c r="G33" i="27"/>
  <c r="D33" i="27"/>
  <c r="C33" i="27"/>
  <c r="G32" i="27"/>
  <c r="D32" i="27"/>
  <c r="C32" i="27"/>
  <c r="G31" i="27"/>
  <c r="D31" i="27"/>
  <c r="C31" i="27"/>
  <c r="G30" i="27"/>
  <c r="D30" i="27"/>
  <c r="C30" i="27"/>
  <c r="G29" i="27"/>
  <c r="D29" i="27"/>
  <c r="C29" i="27"/>
  <c r="G28" i="27"/>
  <c r="D28" i="27"/>
  <c r="C28" i="27"/>
  <c r="G27" i="27"/>
  <c r="D27" i="27"/>
  <c r="C27" i="27"/>
  <c r="G26" i="27"/>
  <c r="D26" i="27"/>
  <c r="C26" i="27"/>
  <c r="G25" i="27"/>
  <c r="D25" i="27"/>
  <c r="C25" i="27"/>
  <c r="G24" i="27"/>
  <c r="D24" i="27"/>
  <c r="C24" i="27"/>
  <c r="G23" i="27"/>
  <c r="D23" i="27"/>
  <c r="C23" i="27"/>
  <c r="G22" i="27"/>
  <c r="D22" i="27"/>
  <c r="C22" i="27"/>
  <c r="G21" i="27"/>
  <c r="D21" i="27"/>
  <c r="C21" i="27"/>
  <c r="G20" i="27"/>
  <c r="D20" i="27"/>
  <c r="C20" i="27"/>
  <c r="G19" i="27"/>
  <c r="D19" i="27"/>
  <c r="C19" i="27"/>
  <c r="G18" i="27"/>
  <c r="D18" i="27"/>
  <c r="C18" i="27"/>
  <c r="G17" i="27"/>
  <c r="D17" i="27"/>
  <c r="C17" i="27"/>
  <c r="G16" i="27"/>
  <c r="D16" i="27"/>
  <c r="C16" i="27"/>
  <c r="G15" i="27"/>
  <c r="D15" i="27"/>
  <c r="C15" i="27"/>
  <c r="G14" i="27"/>
  <c r="D14" i="27"/>
  <c r="C14" i="27"/>
  <c r="G13" i="27"/>
  <c r="D13" i="27"/>
  <c r="C13" i="27"/>
  <c r="G12" i="27"/>
  <c r="D12" i="27"/>
  <c r="C12" i="27"/>
  <c r="G11" i="27"/>
  <c r="D11" i="27"/>
  <c r="C11" i="27"/>
  <c r="G10" i="27"/>
  <c r="D10" i="27"/>
  <c r="C10" i="27"/>
  <c r="G9" i="27"/>
  <c r="G8" i="27"/>
  <c r="D8" i="27"/>
  <c r="C8" i="27"/>
  <c r="G87" i="2"/>
  <c r="G86" i="2"/>
  <c r="G83" i="2"/>
  <c r="G84" i="2"/>
  <c r="G85" i="2"/>
  <c r="D84" i="2"/>
  <c r="D85" i="2"/>
  <c r="D86" i="2"/>
  <c r="D87" i="2"/>
  <c r="C84" i="2"/>
  <c r="C85" i="2"/>
  <c r="C86" i="2"/>
  <c r="C87" i="2"/>
  <c r="G80" i="2"/>
  <c r="G81" i="2"/>
  <c r="G82" i="2"/>
  <c r="C80" i="2"/>
  <c r="D80" i="2"/>
  <c r="C81" i="2"/>
  <c r="D81" i="2"/>
  <c r="C82" i="2"/>
  <c r="D82" i="2"/>
  <c r="C83" i="2"/>
  <c r="D83" i="2"/>
  <c r="G76" i="2"/>
  <c r="G77" i="2"/>
  <c r="G78" i="2"/>
  <c r="G79" i="2"/>
  <c r="C76" i="2"/>
  <c r="D76" i="2"/>
  <c r="C77" i="2"/>
  <c r="D77" i="2"/>
  <c r="C78" i="2"/>
  <c r="D78" i="2"/>
  <c r="C79" i="2"/>
  <c r="D79" i="2"/>
  <c r="G75" i="2"/>
  <c r="D75" i="2"/>
  <c r="C75" i="2"/>
  <c r="G74" i="2"/>
  <c r="D74" i="2"/>
  <c r="C74" i="2"/>
  <c r="G73" i="2"/>
  <c r="D73" i="2"/>
  <c r="C73" i="2"/>
  <c r="G72" i="2"/>
  <c r="D72" i="2"/>
  <c r="C72" i="2"/>
  <c r="G68" i="2"/>
  <c r="G69" i="2"/>
  <c r="G70" i="2"/>
  <c r="G71" i="2"/>
  <c r="C68" i="2"/>
  <c r="D68" i="2"/>
  <c r="C69" i="2"/>
  <c r="D69" i="2"/>
  <c r="C70" i="2"/>
  <c r="D70" i="2"/>
  <c r="C71" i="2"/>
  <c r="D71" i="2"/>
  <c r="G31" i="2"/>
  <c r="C64" i="2"/>
  <c r="D64" i="2"/>
  <c r="G64" i="2"/>
  <c r="C65" i="2"/>
  <c r="D65" i="2"/>
  <c r="G65" i="2"/>
  <c r="C66" i="2"/>
  <c r="D66" i="2"/>
  <c r="G66" i="2"/>
  <c r="C67" i="2"/>
  <c r="D67" i="2"/>
  <c r="G67" i="2"/>
  <c r="C61" i="2"/>
  <c r="D61" i="2"/>
  <c r="G61" i="2"/>
  <c r="C62" i="2"/>
  <c r="D62" i="2"/>
  <c r="G62" i="2"/>
  <c r="C63" i="2"/>
  <c r="D63" i="2"/>
  <c r="G63" i="2"/>
  <c r="C60" i="2"/>
  <c r="D60" i="2"/>
  <c r="G60" i="2"/>
  <c r="C57" i="2"/>
  <c r="D57" i="2"/>
  <c r="D56" i="2"/>
  <c r="G56" i="2"/>
  <c r="G57" i="2"/>
  <c r="C58" i="2"/>
  <c r="D58" i="2"/>
  <c r="G58" i="2"/>
  <c r="C59" i="2"/>
  <c r="D59" i="2"/>
  <c r="G59" i="2"/>
  <c r="D49" i="2"/>
  <c r="C49" i="2"/>
  <c r="D50" i="2"/>
  <c r="C50" i="2"/>
  <c r="D51" i="2"/>
  <c r="C51" i="2"/>
  <c r="D48" i="2"/>
  <c r="C48" i="2"/>
  <c r="G48" i="2"/>
  <c r="G49" i="2"/>
  <c r="G50" i="2"/>
  <c r="G51" i="2"/>
  <c r="G52" i="2"/>
  <c r="G53" i="2"/>
  <c r="G54" i="2"/>
  <c r="G55" i="2"/>
  <c r="C44" i="2"/>
  <c r="D44" i="2"/>
  <c r="G44" i="2"/>
  <c r="G46" i="2"/>
  <c r="G47" i="2"/>
  <c r="C46" i="2"/>
  <c r="D46" i="2"/>
  <c r="C47" i="2"/>
  <c r="D47" i="2"/>
  <c r="G45" i="2"/>
  <c r="D45" i="2"/>
  <c r="C45" i="2"/>
  <c r="G42" i="2"/>
  <c r="D42" i="2"/>
  <c r="C42" i="2"/>
  <c r="C40" i="2"/>
  <c r="G40" i="2"/>
  <c r="D40" i="2"/>
  <c r="G43" i="2"/>
  <c r="D43" i="2"/>
  <c r="C43" i="2"/>
  <c r="G41" i="2"/>
  <c r="D41" i="2"/>
  <c r="C41" i="2"/>
  <c r="C36" i="2"/>
  <c r="D36" i="2"/>
  <c r="C37" i="2"/>
  <c r="D37" i="2"/>
  <c r="C38" i="2"/>
  <c r="D38" i="2"/>
  <c r="C39" i="2"/>
  <c r="D39" i="2"/>
  <c r="G36" i="2"/>
  <c r="G37" i="2"/>
  <c r="G38" i="2"/>
  <c r="G39" i="2"/>
  <c r="C32" i="2"/>
  <c r="D32" i="2"/>
  <c r="C33" i="2"/>
  <c r="D33" i="2"/>
  <c r="C34" i="2"/>
  <c r="D34" i="2"/>
  <c r="C35" i="2"/>
  <c r="D35" i="2"/>
  <c r="G35" i="2"/>
  <c r="G32" i="2"/>
  <c r="G33" i="2"/>
  <c r="G34" i="2"/>
  <c r="D30" i="2"/>
  <c r="C28" i="2"/>
  <c r="D28" i="2"/>
  <c r="C30" i="2"/>
  <c r="C31" i="2"/>
  <c r="D31" i="2"/>
  <c r="C29" i="2"/>
  <c r="D2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8" i="2"/>
  <c r="D25" i="2"/>
  <c r="C25" i="2"/>
  <c r="D26" i="2"/>
  <c r="C26" i="2"/>
  <c r="C24" i="2"/>
  <c r="D24" i="2"/>
  <c r="C44" i="27" l="1"/>
</calcChain>
</file>

<file path=xl/sharedStrings.xml><?xml version="1.0" encoding="utf-8"?>
<sst xmlns="http://schemas.openxmlformats.org/spreadsheetml/2006/main" count="1674" uniqueCount="154">
  <si>
    <t>Total Headcount</t>
  </si>
  <si>
    <t>CL</t>
  </si>
  <si>
    <t>FV</t>
  </si>
  <si>
    <t>MCL</t>
  </si>
  <si>
    <t>VH</t>
  </si>
  <si>
    <t>Month</t>
  </si>
  <si>
    <t>Site</t>
  </si>
  <si>
    <t>Hires</t>
  </si>
  <si>
    <t>Terminations</t>
  </si>
  <si>
    <t>YTD Hired</t>
  </si>
  <si>
    <t>YTD Terminated</t>
  </si>
  <si>
    <t># Open Lines</t>
  </si>
  <si>
    <t>RN</t>
  </si>
  <si>
    <t>LPN</t>
  </si>
  <si>
    <t>HCA</t>
  </si>
  <si>
    <t xml:space="preserve">Hired by source </t>
  </si>
  <si>
    <t>Indeed</t>
  </si>
  <si>
    <t>Referral</t>
  </si>
  <si>
    <t>Other Platform</t>
  </si>
  <si>
    <t>1 (Work BC)</t>
  </si>
  <si>
    <t>ACT</t>
  </si>
  <si>
    <t>REHAB</t>
  </si>
  <si>
    <t>COOK</t>
  </si>
  <si>
    <t>DA</t>
  </si>
  <si>
    <t>HKG</t>
  </si>
  <si>
    <t>LDY</t>
  </si>
  <si>
    <t>CA MOBILITY</t>
  </si>
  <si>
    <t>TENANT HELPER</t>
  </si>
  <si>
    <t>RN-FT</t>
  </si>
  <si>
    <t>RN-PT</t>
  </si>
  <si>
    <t>LPN-FT</t>
  </si>
  <si>
    <t>LPN-PT</t>
  </si>
  <si>
    <t>HCA-FT</t>
  </si>
  <si>
    <t>HCA-PT</t>
  </si>
  <si>
    <t>ACT-FT</t>
  </si>
  <si>
    <t>ACT-PT</t>
  </si>
  <si>
    <t>REHAB-FT</t>
  </si>
  <si>
    <t>REHAB-PT</t>
  </si>
  <si>
    <t>CA-MOB-FT</t>
  </si>
  <si>
    <t>CA-MOB-PT</t>
  </si>
  <si>
    <t>COOK-FT</t>
  </si>
  <si>
    <t>COOK-PT</t>
  </si>
  <si>
    <t>DA-FT</t>
  </si>
  <si>
    <t>DA-PT</t>
  </si>
  <si>
    <t>HKG-FT</t>
  </si>
  <si>
    <t>HKG-PT</t>
  </si>
  <si>
    <t>LDY-FT</t>
  </si>
  <si>
    <t>LDY-PT</t>
  </si>
  <si>
    <t>TH-FT</t>
  </si>
  <si>
    <t>TH-PT</t>
  </si>
  <si>
    <t>Sum of Total Headcount</t>
  </si>
  <si>
    <t>Months</t>
  </si>
  <si>
    <t>Jan</t>
  </si>
  <si>
    <t>Jun</t>
  </si>
  <si>
    <t>% change in Turnover</t>
  </si>
  <si>
    <t>Row Labels</t>
  </si>
  <si>
    <t>Grand Total</t>
  </si>
  <si>
    <t>Sum of Terminations</t>
  </si>
  <si>
    <t>Sum of Hires</t>
  </si>
  <si>
    <t>Sum of YTD Hired</t>
  </si>
  <si>
    <t>Sum of YTD Terminated</t>
  </si>
  <si>
    <t>Sum of RN-FT</t>
  </si>
  <si>
    <t>Sum of RN-PT</t>
  </si>
  <si>
    <t>Sum of LPN-FT</t>
  </si>
  <si>
    <t>Sum of LPN-PT</t>
  </si>
  <si>
    <t>Sum of HCA-FT</t>
  </si>
  <si>
    <t>Sum of HCA-PT</t>
  </si>
  <si>
    <t>Sum of ACT-FT</t>
  </si>
  <si>
    <t>Sum of REHAB-PT</t>
  </si>
  <si>
    <t>Sum of DA-PT</t>
  </si>
  <si>
    <t>Sum of TH-PT</t>
  </si>
  <si>
    <t>MSW</t>
  </si>
  <si>
    <t>YTD Turnover %</t>
  </si>
  <si>
    <t>Column1</t>
  </si>
  <si>
    <t>Column2</t>
  </si>
  <si>
    <t>Aug</t>
  </si>
  <si>
    <t>Sep</t>
  </si>
  <si>
    <t>30-Sep</t>
  </si>
  <si>
    <t>Jul</t>
  </si>
  <si>
    <t>Sum of Competition Score   /100</t>
  </si>
  <si>
    <t>Sum of Job Seekers per Job</t>
  </si>
  <si>
    <t>Sum of # of Employees with active jobs</t>
  </si>
  <si>
    <t>Oct</t>
  </si>
  <si>
    <t>31-Jan</t>
  </si>
  <si>
    <t>28-Feb</t>
  </si>
  <si>
    <t>31-Mar</t>
  </si>
  <si>
    <t>30-Apr</t>
  </si>
  <si>
    <t>31-May</t>
  </si>
  <si>
    <t>Nov</t>
  </si>
  <si>
    <t>31-Oct</t>
  </si>
  <si>
    <t>30-Nov</t>
  </si>
  <si>
    <t>31-Dec</t>
  </si>
  <si>
    <t>Dec</t>
  </si>
  <si>
    <t>(All)</t>
  </si>
  <si>
    <t>Support Services</t>
  </si>
  <si>
    <t>SS-FT</t>
  </si>
  <si>
    <t>SS-PT</t>
  </si>
  <si>
    <t>Column Labels</t>
  </si>
  <si>
    <t xml:space="preserve">Open Line Reporting </t>
  </si>
  <si>
    <t>Date:</t>
  </si>
  <si>
    <t xml:space="preserve">Full Time </t>
  </si>
  <si>
    <t>Part Time</t>
  </si>
  <si>
    <t># of lines filled by contractor</t>
  </si>
  <si>
    <t xml:space="preserve">Creekside Landing </t>
  </si>
  <si>
    <t>DDDNN (LPNs)</t>
  </si>
  <si>
    <t>DDEE (LPNs)</t>
  </si>
  <si>
    <t xml:space="preserve">Days </t>
  </si>
  <si>
    <t>Evenings</t>
  </si>
  <si>
    <t>Nights</t>
  </si>
  <si>
    <t>Notes</t>
  </si>
  <si>
    <t>Health Care Aide</t>
  </si>
  <si>
    <t xml:space="preserve">Recreation </t>
  </si>
  <si>
    <t xml:space="preserve">Administration </t>
  </si>
  <si>
    <t xml:space="preserve">Mission Creek Landing </t>
  </si>
  <si>
    <t>Valleyhaven</t>
  </si>
  <si>
    <t>Fraserview</t>
  </si>
  <si>
    <t>Heritage Square</t>
  </si>
  <si>
    <t>Pioneer Square</t>
  </si>
  <si>
    <t>Administration</t>
  </si>
  <si>
    <t>Admi-FT</t>
  </si>
  <si>
    <t>Admin-PT</t>
  </si>
  <si>
    <t>Rolling Average Headcount</t>
  </si>
  <si>
    <t>Turnover %</t>
  </si>
  <si>
    <t>Sum of Turnover %</t>
  </si>
  <si>
    <t>DDDEE (HCAs)</t>
  </si>
  <si>
    <t>4-on-2-off: 2 days (0630-1430) &amp; 2 evenings (1430-2230).  4-on-4-off: 1-12 hr (0630-1830) line, 1-12 hour (1830-0630) line. Lower number based on continuing with 12 hr rotation on East. If returning to 8 hr, would need higher number. Need 3-4 casuals.</t>
  </si>
  <si>
    <t>30-Jun</t>
  </si>
  <si>
    <t>31-Jul</t>
  </si>
  <si>
    <t>31-Aug</t>
  </si>
  <si>
    <t>(Multiple Items)</t>
  </si>
  <si>
    <t>November, 2023</t>
  </si>
  <si>
    <t>Temp day line 0.88</t>
  </si>
  <si>
    <t>3</t>
  </si>
  <si>
    <t>Daytime LPN is a temp line</t>
  </si>
  <si>
    <t xml:space="preserve">RN EENN rotation </t>
  </si>
  <si>
    <t>Day --- Bath Line 30 hours/week</t>
  </si>
  <si>
    <t>December, 2023</t>
  </si>
  <si>
    <t>days - 7-3pm, 8-1pm, 8-2:30pm/evenings 3-11pm/nights 11-7am</t>
  </si>
  <si>
    <t>Temp daytime line</t>
  </si>
  <si>
    <t xml:space="preserve">Temp daytime line </t>
  </si>
  <si>
    <t>LPN Night line is 4 on 2 off (Both Provita)</t>
  </si>
  <si>
    <t>Month Name2</t>
  </si>
  <si>
    <t>Year</t>
  </si>
  <si>
    <t>Feb</t>
  </si>
  <si>
    <t>Mar</t>
  </si>
  <si>
    <t>Apr</t>
  </si>
  <si>
    <t>May</t>
  </si>
  <si>
    <t>Sum of ACT-PT</t>
  </si>
  <si>
    <t>Sum of DA-FT</t>
  </si>
  <si>
    <t>Sum of REHAB-FT</t>
  </si>
  <si>
    <t>Site 1</t>
  </si>
  <si>
    <t>Site 2</t>
  </si>
  <si>
    <t>Site 3</t>
  </si>
  <si>
    <t>Site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</si>
</sst>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409]mmmm\-yy;@"/>
    <numFmt numFmtId="169" formatCode="[$-F800]dddd\,\ mmmm\ dd\,\ yyyy"/>
    <numFmt numFmtId="170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lightDown">
        <bgColor theme="0" tint="-0.14996795556505021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5"/>
      </right>
      <top/>
      <bottom style="thin">
        <color indexed="64"/>
      </bottom>
      <diagonal/>
    </border>
    <border>
      <left/>
      <right style="medium">
        <color theme="5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5"/>
      </right>
      <top style="medium">
        <color indexed="64"/>
      </top>
      <bottom/>
      <diagonal/>
    </border>
    <border>
      <left/>
      <right style="medium">
        <color theme="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0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 vertical="center"/>
    </xf>
    <xf numFmtId="9" fontId="13" fillId="0" borderId="0" xfId="1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9" xfId="0" applyFont="1" applyBorder="1" applyAlignment="1">
      <alignment horizontal="left" vertical="center"/>
    </xf>
    <xf numFmtId="0" fontId="13" fillId="0" borderId="3" xfId="0" applyFont="1" applyBorder="1"/>
    <xf numFmtId="0" fontId="13" fillId="3" borderId="0" xfId="0" applyFont="1" applyFill="1"/>
    <xf numFmtId="9" fontId="13" fillId="0" borderId="0" xfId="1" applyFont="1" applyBorder="1" applyAlignment="1">
      <alignment horizontal="left" vertical="center"/>
    </xf>
    <xf numFmtId="0" fontId="13" fillId="4" borderId="0" xfId="0" applyFont="1" applyFill="1"/>
    <xf numFmtId="0" fontId="13" fillId="5" borderId="5" xfId="0" applyFont="1" applyFill="1" applyBorder="1"/>
    <xf numFmtId="0" fontId="13" fillId="0" borderId="5" xfId="0" applyFont="1" applyBorder="1" applyAlignment="1">
      <alignment horizontal="left" vertical="center"/>
    </xf>
    <xf numFmtId="9" fontId="13" fillId="0" borderId="5" xfId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6" xfId="0" applyFont="1" applyBorder="1"/>
    <xf numFmtId="0" fontId="13" fillId="2" borderId="0" xfId="0" applyFont="1" applyFill="1"/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49" fontId="14" fillId="6" borderId="10" xfId="0" applyNumberFormat="1" applyFont="1" applyFill="1" applyBorder="1" applyAlignment="1">
      <alignment vertical="center"/>
    </xf>
    <xf numFmtId="49" fontId="14" fillId="6" borderId="16" xfId="0" applyNumberFormat="1" applyFont="1" applyFill="1" applyBorder="1" applyAlignment="1">
      <alignment vertical="center"/>
    </xf>
    <xf numFmtId="9" fontId="14" fillId="6" borderId="10" xfId="1" applyFont="1" applyFill="1" applyBorder="1" applyAlignment="1">
      <alignment vertical="center"/>
    </xf>
    <xf numFmtId="0" fontId="0" fillId="0" borderId="0" xfId="0" pivotButton="1"/>
    <xf numFmtId="9" fontId="0" fillId="0" borderId="0" xfId="1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9" fontId="0" fillId="0" borderId="0" xfId="0" applyNumberFormat="1"/>
    <xf numFmtId="49" fontId="15" fillId="6" borderId="13" xfId="0" applyNumberFormat="1" applyFont="1" applyFill="1" applyBorder="1" applyAlignment="1">
      <alignment vertical="center"/>
    </xf>
    <xf numFmtId="9" fontId="15" fillId="6" borderId="13" xfId="1" applyFont="1" applyFill="1" applyBorder="1" applyAlignment="1">
      <alignment vertical="center"/>
    </xf>
    <xf numFmtId="49" fontId="15" fillId="6" borderId="17" xfId="0" applyNumberFormat="1" applyFont="1" applyFill="1" applyBorder="1" applyAlignment="1">
      <alignment vertical="center"/>
    </xf>
    <xf numFmtId="0" fontId="15" fillId="6" borderId="13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indent="2"/>
    </xf>
    <xf numFmtId="168" fontId="0" fillId="0" borderId="0" xfId="0" applyNumberFormat="1" applyAlignment="1">
      <alignment horizontal="left"/>
    </xf>
    <xf numFmtId="0" fontId="13" fillId="0" borderId="5" xfId="0" applyFont="1" applyBorder="1"/>
    <xf numFmtId="169" fontId="13" fillId="0" borderId="2" xfId="0" applyNumberFormat="1" applyFont="1" applyBorder="1"/>
    <xf numFmtId="169" fontId="13" fillId="0" borderId="0" xfId="0" applyNumberFormat="1" applyFont="1"/>
    <xf numFmtId="169" fontId="13" fillId="0" borderId="4" xfId="0" applyNumberFormat="1" applyFont="1" applyBorder="1"/>
    <xf numFmtId="169" fontId="13" fillId="0" borderId="5" xfId="0" applyNumberFormat="1" applyFont="1" applyBorder="1"/>
    <xf numFmtId="0" fontId="13" fillId="2" borderId="0" xfId="0" applyFont="1" applyFill="1" applyAlignment="1">
      <alignment horizontal="left" vertical="center"/>
    </xf>
    <xf numFmtId="170" fontId="0" fillId="0" borderId="0" xfId="1" applyNumberFormat="1" applyFont="1"/>
    <xf numFmtId="0" fontId="13" fillId="2" borderId="5" xfId="0" applyFont="1" applyFill="1" applyBorder="1" applyAlignment="1">
      <alignment horizontal="left" vertical="center"/>
    </xf>
    <xf numFmtId="170" fontId="13" fillId="0" borderId="0" xfId="1" applyNumberFormat="1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16" fontId="0" fillId="0" borderId="0" xfId="0" applyNumberFormat="1" applyAlignment="1">
      <alignment horizontal="left"/>
    </xf>
    <xf numFmtId="2" fontId="13" fillId="0" borderId="0" xfId="0" applyNumberFormat="1" applyFont="1" applyAlignment="1">
      <alignment horizontal="left" vertical="center"/>
    </xf>
    <xf numFmtId="0" fontId="13" fillId="5" borderId="0" xfId="0" applyFont="1" applyFill="1"/>
    <xf numFmtId="0" fontId="6" fillId="0" borderId="0" xfId="10"/>
    <xf numFmtId="0" fontId="18" fillId="0" borderId="0" xfId="10" applyFont="1" applyAlignment="1">
      <alignment horizontal="center"/>
    </xf>
    <xf numFmtId="0" fontId="17" fillId="0" borderId="0" xfId="10" applyFont="1" applyAlignment="1">
      <alignment horizontal="right"/>
    </xf>
    <xf numFmtId="49" fontId="6" fillId="0" borderId="0" xfId="10" applyNumberFormat="1"/>
    <xf numFmtId="0" fontId="6" fillId="8" borderId="1" xfId="10" applyFill="1" applyBorder="1"/>
    <xf numFmtId="0" fontId="17" fillId="8" borderId="26" xfId="10" applyFont="1" applyFill="1" applyBorder="1" applyAlignment="1">
      <alignment horizontal="center"/>
    </xf>
    <xf numFmtId="0" fontId="6" fillId="8" borderId="27" xfId="10" applyFill="1" applyBorder="1" applyAlignment="1">
      <alignment horizontal="center"/>
    </xf>
    <xf numFmtId="0" fontId="6" fillId="8" borderId="24" xfId="10" applyFill="1" applyBorder="1" applyAlignment="1">
      <alignment horizontal="center"/>
    </xf>
    <xf numFmtId="0" fontId="6" fillId="0" borderId="0" xfId="10" applyAlignment="1">
      <alignment horizontal="center"/>
    </xf>
    <xf numFmtId="0" fontId="6" fillId="0" borderId="27" xfId="10" applyBorder="1"/>
    <xf numFmtId="0" fontId="6" fillId="0" borderId="27" xfId="10" applyBorder="1" applyAlignment="1">
      <alignment wrapText="1"/>
    </xf>
    <xf numFmtId="0" fontId="6" fillId="0" borderId="28" xfId="10" applyBorder="1"/>
    <xf numFmtId="0" fontId="6" fillId="0" borderId="26" xfId="10" applyBorder="1"/>
    <xf numFmtId="0" fontId="6" fillId="9" borderId="0" xfId="10" applyFill="1"/>
    <xf numFmtId="0" fontId="6" fillId="8" borderId="0" xfId="10" applyFill="1"/>
    <xf numFmtId="0" fontId="6" fillId="8" borderId="26" xfId="10" applyFill="1" applyBorder="1" applyAlignment="1">
      <alignment horizontal="center"/>
    </xf>
    <xf numFmtId="49" fontId="6" fillId="0" borderId="27" xfId="10" applyNumberFormat="1" applyBorder="1" applyAlignment="1">
      <alignment horizontal="center" vertical="center"/>
    </xf>
    <xf numFmtId="0" fontId="6" fillId="0" borderId="27" xfId="10" applyBorder="1" applyAlignment="1">
      <alignment vertical="top" wrapText="1"/>
    </xf>
    <xf numFmtId="0" fontId="6" fillId="0" borderId="26" xfId="10" applyBorder="1" applyAlignment="1">
      <alignment wrapText="1"/>
    </xf>
    <xf numFmtId="0" fontId="6" fillId="10" borderId="26" xfId="10" applyFill="1" applyBorder="1"/>
    <xf numFmtId="0" fontId="17" fillId="8" borderId="0" xfId="10" applyFont="1" applyFill="1" applyAlignment="1">
      <alignment horizontal="center"/>
    </xf>
    <xf numFmtId="0" fontId="13" fillId="0" borderId="20" xfId="0" applyFont="1" applyBorder="1" applyAlignment="1">
      <alignment horizontal="left" vertical="center"/>
    </xf>
    <xf numFmtId="0" fontId="5" fillId="0" borderId="0" xfId="11"/>
    <xf numFmtId="0" fontId="18" fillId="0" borderId="0" xfId="11" applyFont="1" applyAlignment="1">
      <alignment horizontal="center"/>
    </xf>
    <xf numFmtId="0" fontId="17" fillId="0" borderId="0" xfId="11" applyFont="1" applyAlignment="1">
      <alignment horizontal="right"/>
    </xf>
    <xf numFmtId="49" fontId="5" fillId="0" borderId="0" xfId="11" applyNumberFormat="1"/>
    <xf numFmtId="0" fontId="5" fillId="8" borderId="1" xfId="11" applyFill="1" applyBorder="1"/>
    <xf numFmtId="0" fontId="17" fillId="8" borderId="26" xfId="11" applyFont="1" applyFill="1" applyBorder="1" applyAlignment="1">
      <alignment horizontal="center"/>
    </xf>
    <xf numFmtId="0" fontId="5" fillId="8" borderId="27" xfId="11" applyFill="1" applyBorder="1" applyAlignment="1">
      <alignment horizontal="center"/>
    </xf>
    <xf numFmtId="0" fontId="5" fillId="8" borderId="24" xfId="11" applyFill="1" applyBorder="1" applyAlignment="1">
      <alignment horizontal="center"/>
    </xf>
    <xf numFmtId="0" fontId="5" fillId="0" borderId="0" xfId="11" applyAlignment="1">
      <alignment horizontal="center"/>
    </xf>
    <xf numFmtId="0" fontId="5" fillId="0" borderId="27" xfId="11" applyBorder="1"/>
    <xf numFmtId="0" fontId="5" fillId="0" borderId="27" xfId="11" applyBorder="1" applyAlignment="1">
      <alignment wrapText="1"/>
    </xf>
    <xf numFmtId="0" fontId="5" fillId="0" borderId="27" xfId="11" applyBorder="1" applyAlignment="1">
      <alignment vertical="top" wrapText="1"/>
    </xf>
    <xf numFmtId="0" fontId="5" fillId="0" borderId="28" xfId="11" applyBorder="1"/>
    <xf numFmtId="0" fontId="5" fillId="0" borderId="26" xfId="11" applyBorder="1"/>
    <xf numFmtId="0" fontId="5" fillId="9" borderId="0" xfId="11" applyFill="1"/>
    <xf numFmtId="0" fontId="5" fillId="8" borderId="0" xfId="11" applyFill="1"/>
    <xf numFmtId="0" fontId="5" fillId="8" borderId="26" xfId="11" applyFill="1" applyBorder="1" applyAlignment="1">
      <alignment horizontal="center"/>
    </xf>
    <xf numFmtId="49" fontId="5" fillId="0" borderId="27" xfId="11" applyNumberFormat="1" applyBorder="1" applyAlignment="1">
      <alignment horizontal="right"/>
    </xf>
    <xf numFmtId="49" fontId="5" fillId="0" borderId="27" xfId="11" applyNumberFormat="1" applyBorder="1" applyAlignment="1">
      <alignment horizontal="center" vertical="center"/>
    </xf>
    <xf numFmtId="0" fontId="5" fillId="0" borderId="26" xfId="11" applyBorder="1" applyAlignment="1">
      <alignment wrapText="1"/>
    </xf>
    <xf numFmtId="0" fontId="5" fillId="10" borderId="26" xfId="11" applyFill="1" applyBorder="1"/>
    <xf numFmtId="0" fontId="17" fillId="8" borderId="0" xfId="11" applyFont="1" applyFill="1" applyAlignment="1">
      <alignment horizontal="center"/>
    </xf>
    <xf numFmtId="10" fontId="13" fillId="0" borderId="0" xfId="1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vertical="center"/>
    </xf>
    <xf numFmtId="49" fontId="15" fillId="0" borderId="13" xfId="0" applyNumberFormat="1" applyFont="1" applyBorder="1" applyAlignment="1">
      <alignment vertical="center"/>
    </xf>
    <xf numFmtId="169" fontId="0" fillId="0" borderId="0" xfId="0" applyNumberFormat="1" applyAlignment="1">
      <alignment horizontal="left"/>
    </xf>
    <xf numFmtId="169" fontId="0" fillId="0" borderId="0" xfId="0" applyNumberFormat="1"/>
    <xf numFmtId="169" fontId="0" fillId="0" borderId="0" xfId="0" applyNumberFormat="1" applyAlignment="1">
      <alignment horizontal="left" indent="1"/>
    </xf>
    <xf numFmtId="10" fontId="13" fillId="0" borderId="0" xfId="1" applyNumberFormat="1" applyFont="1" applyAlignment="1">
      <alignment horizontal="left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7" fillId="8" borderId="27" xfId="11" applyFont="1" applyFill="1" applyBorder="1" applyAlignment="1">
      <alignment horizontal="center"/>
    </xf>
    <xf numFmtId="0" fontId="19" fillId="8" borderId="25" xfId="11" applyFont="1" applyFill="1" applyBorder="1" applyAlignment="1">
      <alignment horizontal="center" vertical="center" wrapText="1"/>
    </xf>
    <xf numFmtId="0" fontId="5" fillId="8" borderId="26" xfId="11" applyFill="1" applyBorder="1" applyAlignment="1">
      <alignment horizontal="center" vertical="center" wrapText="1"/>
    </xf>
    <xf numFmtId="0" fontId="18" fillId="7" borderId="18" xfId="11" applyFont="1" applyFill="1" applyBorder="1" applyAlignment="1">
      <alignment horizontal="center" vertical="center"/>
    </xf>
    <xf numFmtId="0" fontId="18" fillId="7" borderId="21" xfId="11" applyFont="1" applyFill="1" applyBorder="1" applyAlignment="1">
      <alignment horizontal="center" vertical="center"/>
    </xf>
    <xf numFmtId="0" fontId="18" fillId="7" borderId="19" xfId="11" applyFont="1" applyFill="1" applyBorder="1" applyAlignment="1">
      <alignment horizontal="center" vertical="center"/>
    </xf>
    <xf numFmtId="169" fontId="17" fillId="0" borderId="5" xfId="11" applyNumberFormat="1" applyFont="1" applyBorder="1" applyAlignment="1">
      <alignment horizontal="center"/>
    </xf>
    <xf numFmtId="0" fontId="17" fillId="8" borderId="22" xfId="11" applyFont="1" applyFill="1" applyBorder="1" applyAlignment="1">
      <alignment horizontal="center"/>
    </xf>
    <xf numFmtId="0" fontId="17" fillId="8" borderId="23" xfId="11" applyFont="1" applyFill="1" applyBorder="1" applyAlignment="1">
      <alignment horizontal="center"/>
    </xf>
    <xf numFmtId="0" fontId="17" fillId="8" borderId="24" xfId="11" applyFont="1" applyFill="1" applyBorder="1" applyAlignment="1">
      <alignment horizontal="center"/>
    </xf>
    <xf numFmtId="0" fontId="17" fillId="8" borderId="27" xfId="10" applyFont="1" applyFill="1" applyBorder="1" applyAlignment="1">
      <alignment horizontal="center"/>
    </xf>
    <xf numFmtId="0" fontId="19" fillId="8" borderId="25" xfId="10" applyFont="1" applyFill="1" applyBorder="1" applyAlignment="1">
      <alignment horizontal="center" vertical="center" wrapText="1"/>
    </xf>
    <xf numFmtId="0" fontId="6" fillId="8" borderId="26" xfId="10" applyFill="1" applyBorder="1" applyAlignment="1">
      <alignment horizontal="center" vertical="center" wrapText="1"/>
    </xf>
    <xf numFmtId="0" fontId="18" fillId="7" borderId="18" xfId="10" applyFont="1" applyFill="1" applyBorder="1" applyAlignment="1">
      <alignment horizontal="center" vertical="center"/>
    </xf>
    <xf numFmtId="0" fontId="18" fillId="7" borderId="21" xfId="10" applyFont="1" applyFill="1" applyBorder="1" applyAlignment="1">
      <alignment horizontal="center" vertical="center"/>
    </xf>
    <xf numFmtId="0" fontId="18" fillId="7" borderId="19" xfId="10" applyFont="1" applyFill="1" applyBorder="1" applyAlignment="1">
      <alignment horizontal="center" vertical="center"/>
    </xf>
    <xf numFmtId="169" fontId="17" fillId="0" borderId="5" xfId="10" applyNumberFormat="1" applyFont="1" applyBorder="1" applyAlignment="1">
      <alignment horizontal="center"/>
    </xf>
    <xf numFmtId="0" fontId="17" fillId="8" borderId="22" xfId="10" applyFont="1" applyFill="1" applyBorder="1" applyAlignment="1">
      <alignment horizontal="center"/>
    </xf>
    <xf numFmtId="0" fontId="17" fillId="8" borderId="23" xfId="10" applyFont="1" applyFill="1" applyBorder="1" applyAlignment="1">
      <alignment horizontal="center"/>
    </xf>
    <xf numFmtId="0" fontId="17" fillId="8" borderId="24" xfId="10" applyFont="1" applyFill="1" applyBorder="1" applyAlignment="1">
      <alignment horizontal="center"/>
    </xf>
  </cellXfs>
  <cellStyles count="1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10" xfId="14" xr:uid="{36753B69-A1A6-4775-89AF-8CE1C24A9F8A}"/>
    <cellStyle name="Normal 11" xfId="15" xr:uid="{662232F4-4313-452A-BC35-B5ABD79B2EB8}"/>
    <cellStyle name="Normal 2" xfId="6" xr:uid="{775D4732-4A42-472D-86E0-FCDF791A6569}"/>
    <cellStyle name="Normal 3" xfId="7" xr:uid="{3FE49CB2-C81E-45D3-B77E-228241B911E7}"/>
    <cellStyle name="Normal 4" xfId="8" xr:uid="{5A40F25C-5537-4E09-B44D-BF9D312BF7A0}"/>
    <cellStyle name="Normal 5" xfId="9" xr:uid="{C88BF043-5DE5-41CF-8E42-E6DD75298DD5}"/>
    <cellStyle name="Normal 6" xfId="10" xr:uid="{871C8418-1C46-47B5-A5BC-D0E941CE5CD2}"/>
    <cellStyle name="Normal 7" xfId="11" xr:uid="{2FA5C3C2-B4C7-4C64-B92D-E6EB73E4F690}"/>
    <cellStyle name="Normal 8" xfId="12" xr:uid="{913AE0AA-C728-4008-A37A-20DFD79D376A}"/>
    <cellStyle name="Normal 9" xfId="13" xr:uid="{BC1427CC-C5A0-43B7-B258-C77FB274D0C6}"/>
    <cellStyle name="Percent" xfId="1" xr:uid="{00000000-0005-0000-0000-000001000000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[$-F800]dddd\,\ mmmm\ dd\,\ yyyy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[$-F800]dddd\,\ mmmm\ dd\,\ yyyy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[$-F800]dddd\,\ mmmm\ dd\,\ yyyy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Aug 2024!PivotTable1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Aug 2024'!$W$6:$W$7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2024'!$V$8:$V$13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2024'!$W$8:$W$13</c:f>
              <c:numCache>
                <c:formatCode>General</c:formatCode>
                <c:ptCount val="5"/>
                <c:pt idx="0">
                  <c:v>226</c:v>
                </c:pt>
                <c:pt idx="1">
                  <c:v>237</c:v>
                </c:pt>
                <c:pt idx="2">
                  <c:v>251</c:v>
                </c:pt>
                <c:pt idx="3">
                  <c:v>246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5-43A4-B6FB-DE08C04ABACC}"/>
            </c:ext>
          </c:extLst>
        </c:ser>
        <c:ser>
          <c:idx val="1"/>
          <c:order val="1"/>
          <c:tx>
            <c:strRef>
              <c:f>'Dashboard - Aug 2024'!$X$6:$X$7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2024'!$V$8:$V$13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2024'!$X$8:$X$13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5-43A4-B6FB-DE08C04ABACC}"/>
            </c:ext>
          </c:extLst>
        </c:ser>
        <c:ser>
          <c:idx val="2"/>
          <c:order val="2"/>
          <c:tx>
            <c:strRef>
              <c:f>'Dashboard - Aug 2024'!$Y$6:$Y$7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2024'!$V$8:$V$13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2024'!$Y$8:$Y$13</c:f>
              <c:numCache>
                <c:formatCode>General</c:formatCode>
                <c:ptCount val="5"/>
                <c:pt idx="0">
                  <c:v>132</c:v>
                </c:pt>
                <c:pt idx="1">
                  <c:v>131</c:v>
                </c:pt>
                <c:pt idx="2">
                  <c:v>138</c:v>
                </c:pt>
                <c:pt idx="3">
                  <c:v>140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5-43A4-B6FB-DE08C04ABACC}"/>
            </c:ext>
          </c:extLst>
        </c:ser>
        <c:ser>
          <c:idx val="3"/>
          <c:order val="3"/>
          <c:tx>
            <c:strRef>
              <c:f>'Dashboard - Aug 2024'!$Z$6:$Z$7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2024'!$V$8:$V$13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2024'!$Z$8:$Z$13</c:f>
              <c:numCache>
                <c:formatCode>General</c:formatCode>
                <c:ptCount val="5"/>
                <c:pt idx="0">
                  <c:v>222</c:v>
                </c:pt>
                <c:pt idx="1">
                  <c:v>226</c:v>
                </c:pt>
                <c:pt idx="2">
                  <c:v>212</c:v>
                </c:pt>
                <c:pt idx="3">
                  <c:v>210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5-43A4-B6FB-DE08C04ABA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Jun 2024!PivotTable2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Jun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2024'!$W$35:$W$50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4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D-42C5-8F41-036ACF445855}"/>
            </c:ext>
          </c:extLst>
        </c:ser>
        <c:ser>
          <c:idx val="1"/>
          <c:order val="1"/>
          <c:tx>
            <c:strRef>
              <c:f>'Dashboard - Jun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2024'!$X$35:$X$50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65D-42C5-8F41-036ACF445855}"/>
            </c:ext>
          </c:extLst>
        </c:ser>
        <c:ser>
          <c:idx val="2"/>
          <c:order val="2"/>
          <c:tx>
            <c:strRef>
              <c:f>'Dashboard - Jun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2024'!$Y$35:$Y$50</c:f>
              <c:numCache>
                <c:formatCode>General</c:formatCode>
                <c:ptCount val="12"/>
                <c:pt idx="0">
                  <c:v>10</c:v>
                </c:pt>
                <c:pt idx="4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D-42C5-8F41-036ACF445855}"/>
            </c:ext>
          </c:extLst>
        </c:ser>
        <c:ser>
          <c:idx val="3"/>
          <c:order val="3"/>
          <c:tx>
            <c:strRef>
              <c:f>'Dashboard - Jun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2024'!$Z$35:$Z$50</c:f>
              <c:numCache>
                <c:formatCode>General</c:formatCode>
                <c:ptCount val="12"/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D-42C5-8F41-036ACF445855}"/>
            </c:ext>
          </c:extLst>
        </c:ser>
        <c:ser>
          <c:idx val="4"/>
          <c:order val="4"/>
          <c:tx>
            <c:strRef>
              <c:f>'Dashboard - Jun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65D-42C5-8F41-036ACF44585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65D-42C5-8F41-036ACF4458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2024'!$AA$35:$AA$50</c:f>
              <c:numCache>
                <c:formatCode>General</c:formatCode>
                <c:ptCount val="12"/>
                <c:pt idx="0">
                  <c:v>27</c:v>
                </c:pt>
                <c:pt idx="4">
                  <c:v>37</c:v>
                </c:pt>
                <c:pt idx="6">
                  <c:v>10</c:v>
                </c:pt>
                <c:pt idx="8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D-42C5-8F41-036ACF445855}"/>
            </c:ext>
          </c:extLst>
        </c:ser>
        <c:ser>
          <c:idx val="5"/>
          <c:order val="5"/>
          <c:tx>
            <c:strRef>
              <c:f>'Dashboard - Jun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2024'!$AB$35:$AB$50</c:f>
              <c:numCache>
                <c:formatCode>General</c:formatCode>
                <c:ptCount val="12"/>
                <c:pt idx="4">
                  <c:v>13</c:v>
                </c:pt>
                <c:pt idx="6">
                  <c:v>4</c:v>
                </c:pt>
                <c:pt idx="8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D-42C5-8F41-036ACF445855}"/>
            </c:ext>
          </c:extLst>
        </c:ser>
        <c:ser>
          <c:idx val="6"/>
          <c:order val="6"/>
          <c:tx>
            <c:strRef>
              <c:f>'Dashboard - Jun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2024'!$AC$35:$AC$50</c:f>
              <c:numCache>
                <c:formatCode>General</c:formatCode>
                <c:ptCount val="12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5D-42C5-8F41-036ACF445855}"/>
            </c:ext>
          </c:extLst>
        </c:ser>
        <c:ser>
          <c:idx val="7"/>
          <c:order val="7"/>
          <c:tx>
            <c:strRef>
              <c:f>'Dashboard - Jun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2024'!$AD$35:$AD$50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165D-42C5-8F41-036ACF445855}"/>
            </c:ext>
          </c:extLst>
        </c:ser>
        <c:ser>
          <c:idx val="8"/>
          <c:order val="8"/>
          <c:tx>
            <c:strRef>
              <c:f>'Dashboard - Jun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165D-42C5-8F41-036ACF445855}"/>
            </c:ext>
          </c:extLst>
        </c:ser>
        <c:ser>
          <c:idx val="9"/>
          <c:order val="9"/>
          <c:tx>
            <c:strRef>
              <c:f>'Dashboard - Jun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165D-42C5-8F41-036ACF445855}"/>
            </c:ext>
          </c:extLst>
        </c:ser>
        <c:ser>
          <c:idx val="10"/>
          <c:order val="10"/>
          <c:tx>
            <c:strRef>
              <c:f>'Dashboard - Jun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2024'!$AG$35:$AG$50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5D-42C5-8F41-036ACF445855}"/>
            </c:ext>
          </c:extLst>
        </c:ser>
        <c:ser>
          <c:idx val="11"/>
          <c:order val="11"/>
          <c:tx>
            <c:strRef>
              <c:f>'Dashboard - Jun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April 30, 2024</c:v>
                  </c:pt>
                  <c:pt idx="4">
                    <c:v>May 31, 2024</c:v>
                  </c:pt>
                  <c:pt idx="8">
                    <c:v>June 30, 2024</c:v>
                  </c:pt>
                </c:lvl>
              </c:multiLvlStrCache>
            </c:multiLvlStrRef>
          </c:cat>
          <c:val>
            <c:numRef>
              <c:f>'Dashboard - Jun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165D-42C5-8F41-036ACF445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Jun 2024!PivotTable3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Jun 2024'!$W$70:$W$71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845-4C99-A368-6DC9CB760C6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845-4C99-A368-6DC9CB760C6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45-4C99-A368-6DC9CB760C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2024'!$V$72:$V$77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2024'!$W$72:$W$77</c:f>
              <c:numCache>
                <c:formatCode>0%</c:formatCode>
                <c:ptCount val="5"/>
                <c:pt idx="0">
                  <c:v>0.20389805097451275</c:v>
                </c:pt>
                <c:pt idx="1">
                  <c:v>0.20398251578436133</c:v>
                </c:pt>
                <c:pt idx="2">
                  <c:v>0.20815752461322082</c:v>
                </c:pt>
                <c:pt idx="3">
                  <c:v>0.18411552346570398</c:v>
                </c:pt>
                <c:pt idx="4">
                  <c:v>0.15189873417721519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5-4C99-A368-6DC9CB760C6B}"/>
            </c:ext>
          </c:extLst>
        </c:ser>
        <c:ser>
          <c:idx val="1"/>
          <c:order val="1"/>
          <c:tx>
            <c:strRef>
              <c:f>'Dashboard - Jun 2024'!$X$70:$X$71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2024'!$V$72:$V$77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2024'!$X$72:$X$77</c:f>
              <c:numCache>
                <c:formatCode>0%</c:formatCode>
                <c:ptCount val="5"/>
                <c:pt idx="0">
                  <c:v>0.52941176470588236</c:v>
                </c:pt>
                <c:pt idx="1">
                  <c:v>0.49122807017543857</c:v>
                </c:pt>
                <c:pt idx="2">
                  <c:v>0.49122807017543857</c:v>
                </c:pt>
                <c:pt idx="3">
                  <c:v>0.49704142011834318</c:v>
                </c:pt>
                <c:pt idx="4">
                  <c:v>0.54216867469879515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5-4C99-A368-6DC9CB760C6B}"/>
            </c:ext>
          </c:extLst>
        </c:ser>
        <c:ser>
          <c:idx val="2"/>
          <c:order val="2"/>
          <c:tx>
            <c:strRef>
              <c:f>'Dashboard - Jun 2024'!$Y$70:$Y$71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845-4C99-A368-6DC9CB760C6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845-4C99-A368-6DC9CB760C6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845-4C99-A368-6DC9CB760C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2024'!$V$72:$V$77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2024'!$Y$72:$Y$77</c:f>
              <c:numCache>
                <c:formatCode>0%</c:formatCode>
                <c:ptCount val="5"/>
                <c:pt idx="0">
                  <c:v>0.37294332723948814</c:v>
                </c:pt>
                <c:pt idx="1">
                  <c:v>0.36319612590799033</c:v>
                </c:pt>
                <c:pt idx="2">
                  <c:v>0.39783001808318263</c:v>
                </c:pt>
                <c:pt idx="3">
                  <c:v>0.3963963963963964</c:v>
                </c:pt>
                <c:pt idx="4">
                  <c:v>0.35842293906810035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45-4C99-A368-6DC9CB760C6B}"/>
            </c:ext>
          </c:extLst>
        </c:ser>
        <c:ser>
          <c:idx val="3"/>
          <c:order val="3"/>
          <c:tx>
            <c:strRef>
              <c:f>'Dashboard - Jun 2024'!$Z$70:$Z$71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845-4C99-A368-6DC9CB760C6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845-4C99-A368-6DC9CB760C6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0845-4C99-A368-6DC9CB760C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2024'!$V$72:$V$77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2024'!$Z$72:$Z$77</c:f>
              <c:numCache>
                <c:formatCode>0%</c:formatCode>
                <c:ptCount val="5"/>
                <c:pt idx="0">
                  <c:v>3.0769230769230771E-2</c:v>
                </c:pt>
                <c:pt idx="1">
                  <c:v>3.5398230088495575E-2</c:v>
                </c:pt>
                <c:pt idx="2">
                  <c:v>4.4444444444444446E-2</c:v>
                </c:pt>
                <c:pt idx="3">
                  <c:v>6.216696269982238E-2</c:v>
                </c:pt>
                <c:pt idx="4">
                  <c:v>7.1748878923766815E-2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45-4C99-A368-6DC9CB760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Jun 2024!PivotTable4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Jun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2024'!$W$91:$W$111</c:f>
              <c:multiLvlStrCache>
                <c:ptCount val="16"/>
                <c:lvl>
                  <c:pt idx="0">
                    <c:v>March 31, 2024</c:v>
                  </c:pt>
                  <c:pt idx="1">
                    <c:v>April 30, 2024</c:v>
                  </c:pt>
                  <c:pt idx="2">
                    <c:v>May 31, 2024</c:v>
                  </c:pt>
                  <c:pt idx="3">
                    <c:v>June 30, 2024</c:v>
                  </c:pt>
                  <c:pt idx="4">
                    <c:v>March 31, 2024</c:v>
                  </c:pt>
                  <c:pt idx="5">
                    <c:v>April 30, 2024</c:v>
                  </c:pt>
                  <c:pt idx="6">
                    <c:v>May 31, 2024</c:v>
                  </c:pt>
                  <c:pt idx="7">
                    <c:v>June 30, 2024</c:v>
                  </c:pt>
                  <c:pt idx="8">
                    <c:v>March 31, 2024</c:v>
                  </c:pt>
                  <c:pt idx="9">
                    <c:v>April 30, 2024</c:v>
                  </c:pt>
                  <c:pt idx="10">
                    <c:v>May 31, 2024</c:v>
                  </c:pt>
                  <c:pt idx="11">
                    <c:v>June 30, 2024</c:v>
                  </c:pt>
                  <c:pt idx="12">
                    <c:v>March 31, 2024</c:v>
                  </c:pt>
                  <c:pt idx="13">
                    <c:v>April 30, 2024</c:v>
                  </c:pt>
                  <c:pt idx="14">
                    <c:v>May 31, 2024</c:v>
                  </c:pt>
                  <c:pt idx="15">
                    <c:v>June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Jun 2024'!$X$91:$X$111</c:f>
              <c:numCache>
                <c:formatCode>General</c:formatCode>
                <c:ptCount val="16"/>
                <c:pt idx="0">
                  <c:v>24</c:v>
                </c:pt>
                <c:pt idx="1">
                  <c:v>22</c:v>
                </c:pt>
                <c:pt idx="2">
                  <c:v>11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1-468A-BDC2-A172F0A6D533}"/>
            </c:ext>
          </c:extLst>
        </c:ser>
        <c:ser>
          <c:idx val="1"/>
          <c:order val="1"/>
          <c:tx>
            <c:strRef>
              <c:f>'Dashboard - Jun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2024'!$W$91:$W$111</c:f>
              <c:multiLvlStrCache>
                <c:ptCount val="16"/>
                <c:lvl>
                  <c:pt idx="0">
                    <c:v>March 31, 2024</c:v>
                  </c:pt>
                  <c:pt idx="1">
                    <c:v>April 30, 2024</c:v>
                  </c:pt>
                  <c:pt idx="2">
                    <c:v>May 31, 2024</c:v>
                  </c:pt>
                  <c:pt idx="3">
                    <c:v>June 30, 2024</c:v>
                  </c:pt>
                  <c:pt idx="4">
                    <c:v>March 31, 2024</c:v>
                  </c:pt>
                  <c:pt idx="5">
                    <c:v>April 30, 2024</c:v>
                  </c:pt>
                  <c:pt idx="6">
                    <c:v>May 31, 2024</c:v>
                  </c:pt>
                  <c:pt idx="7">
                    <c:v>June 30, 2024</c:v>
                  </c:pt>
                  <c:pt idx="8">
                    <c:v>March 31, 2024</c:v>
                  </c:pt>
                  <c:pt idx="9">
                    <c:v>April 30, 2024</c:v>
                  </c:pt>
                  <c:pt idx="10">
                    <c:v>May 31, 2024</c:v>
                  </c:pt>
                  <c:pt idx="11">
                    <c:v>June 30, 2024</c:v>
                  </c:pt>
                  <c:pt idx="12">
                    <c:v>March 31, 2024</c:v>
                  </c:pt>
                  <c:pt idx="13">
                    <c:v>April 30, 2024</c:v>
                  </c:pt>
                  <c:pt idx="14">
                    <c:v>May 31, 2024</c:v>
                  </c:pt>
                  <c:pt idx="15">
                    <c:v>June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Jun 2024'!$Y$91:$Y$111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1-468A-BDC2-A172F0A6D533}"/>
            </c:ext>
          </c:extLst>
        </c:ser>
        <c:ser>
          <c:idx val="2"/>
          <c:order val="2"/>
          <c:tx>
            <c:strRef>
              <c:f>'Dashboard - Jun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2024'!$W$91:$W$111</c:f>
              <c:multiLvlStrCache>
                <c:ptCount val="16"/>
                <c:lvl>
                  <c:pt idx="0">
                    <c:v>March 31, 2024</c:v>
                  </c:pt>
                  <c:pt idx="1">
                    <c:v>April 30, 2024</c:v>
                  </c:pt>
                  <c:pt idx="2">
                    <c:v>May 31, 2024</c:v>
                  </c:pt>
                  <c:pt idx="3">
                    <c:v>June 30, 2024</c:v>
                  </c:pt>
                  <c:pt idx="4">
                    <c:v>March 31, 2024</c:v>
                  </c:pt>
                  <c:pt idx="5">
                    <c:v>April 30, 2024</c:v>
                  </c:pt>
                  <c:pt idx="6">
                    <c:v>May 31, 2024</c:v>
                  </c:pt>
                  <c:pt idx="7">
                    <c:v>June 30, 2024</c:v>
                  </c:pt>
                  <c:pt idx="8">
                    <c:v>March 31, 2024</c:v>
                  </c:pt>
                  <c:pt idx="9">
                    <c:v>April 30, 2024</c:v>
                  </c:pt>
                  <c:pt idx="10">
                    <c:v>May 31, 2024</c:v>
                  </c:pt>
                  <c:pt idx="11">
                    <c:v>June 30, 2024</c:v>
                  </c:pt>
                  <c:pt idx="12">
                    <c:v>March 31, 2024</c:v>
                  </c:pt>
                  <c:pt idx="13">
                    <c:v>April 30, 2024</c:v>
                  </c:pt>
                  <c:pt idx="14">
                    <c:v>May 31, 2024</c:v>
                  </c:pt>
                  <c:pt idx="15">
                    <c:v>June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Jun 2024'!$Z$91:$Z$111</c:f>
              <c:numCache>
                <c:formatCode>General</c:formatCode>
                <c:ptCount val="16"/>
                <c:pt idx="0">
                  <c:v>48</c:v>
                </c:pt>
                <c:pt idx="1">
                  <c:v>70</c:v>
                </c:pt>
                <c:pt idx="2">
                  <c:v>81</c:v>
                </c:pt>
                <c:pt idx="3">
                  <c:v>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27</c:v>
                </c:pt>
                <c:pt idx="12">
                  <c:v>7</c:v>
                </c:pt>
                <c:pt idx="13">
                  <c:v>9</c:v>
                </c:pt>
                <c:pt idx="14">
                  <c:v>14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1-468A-BDC2-A172F0A6D533}"/>
            </c:ext>
          </c:extLst>
        </c:ser>
        <c:ser>
          <c:idx val="3"/>
          <c:order val="3"/>
          <c:tx>
            <c:strRef>
              <c:f>'Dashboard - Jun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Jun 2024'!$W$91:$W$111</c:f>
              <c:multiLvlStrCache>
                <c:ptCount val="16"/>
                <c:lvl>
                  <c:pt idx="0">
                    <c:v>March 31, 2024</c:v>
                  </c:pt>
                  <c:pt idx="1">
                    <c:v>April 30, 2024</c:v>
                  </c:pt>
                  <c:pt idx="2">
                    <c:v>May 31, 2024</c:v>
                  </c:pt>
                  <c:pt idx="3">
                    <c:v>June 30, 2024</c:v>
                  </c:pt>
                  <c:pt idx="4">
                    <c:v>March 31, 2024</c:v>
                  </c:pt>
                  <c:pt idx="5">
                    <c:v>April 30, 2024</c:v>
                  </c:pt>
                  <c:pt idx="6">
                    <c:v>May 31, 2024</c:v>
                  </c:pt>
                  <c:pt idx="7">
                    <c:v>June 30, 2024</c:v>
                  </c:pt>
                  <c:pt idx="8">
                    <c:v>March 31, 2024</c:v>
                  </c:pt>
                  <c:pt idx="9">
                    <c:v>April 30, 2024</c:v>
                  </c:pt>
                  <c:pt idx="10">
                    <c:v>May 31, 2024</c:v>
                  </c:pt>
                  <c:pt idx="11">
                    <c:v>June 30, 2024</c:v>
                  </c:pt>
                  <c:pt idx="12">
                    <c:v>March 31, 2024</c:v>
                  </c:pt>
                  <c:pt idx="13">
                    <c:v>April 30, 2024</c:v>
                  </c:pt>
                  <c:pt idx="14">
                    <c:v>May 31, 2024</c:v>
                  </c:pt>
                  <c:pt idx="15">
                    <c:v>June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Jun 2024'!$AA$91:$AA$111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28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8</c:v>
                </c:pt>
                <c:pt idx="13">
                  <c:v>10</c:v>
                </c:pt>
                <c:pt idx="14">
                  <c:v>14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1-468A-BDC2-A172F0A6D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May 2024!PivotTable1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May 2024'!$W$6:$W$7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2024'!$V$8:$V$13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2024'!$W$8:$W$13</c:f>
              <c:numCache>
                <c:formatCode>General</c:formatCode>
                <c:ptCount val="5"/>
                <c:pt idx="0">
                  <c:v>171</c:v>
                </c:pt>
                <c:pt idx="1">
                  <c:v>199</c:v>
                </c:pt>
                <c:pt idx="2">
                  <c:v>208</c:v>
                </c:pt>
                <c:pt idx="3">
                  <c:v>226</c:v>
                </c:pt>
                <c:pt idx="4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2-47A9-BEFC-FADCB347A9B5}"/>
            </c:ext>
          </c:extLst>
        </c:ser>
        <c:ser>
          <c:idx val="1"/>
          <c:order val="1"/>
          <c:tx>
            <c:strRef>
              <c:f>'Dashboard - May 2024'!$X$6:$X$7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2024'!$V$8:$V$13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2024'!$X$8:$X$13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2-47A9-BEFC-FADCB347A9B5}"/>
            </c:ext>
          </c:extLst>
        </c:ser>
        <c:ser>
          <c:idx val="2"/>
          <c:order val="2"/>
          <c:tx>
            <c:strRef>
              <c:f>'Dashboard - May 2024'!$Y$6:$Y$7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2024'!$V$8:$V$13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2024'!$Y$8:$Y$13</c:f>
              <c:numCache>
                <c:formatCode>General</c:formatCode>
                <c:ptCount val="5"/>
                <c:pt idx="0">
                  <c:v>142</c:v>
                </c:pt>
                <c:pt idx="1">
                  <c:v>140</c:v>
                </c:pt>
                <c:pt idx="2">
                  <c:v>134</c:v>
                </c:pt>
                <c:pt idx="3">
                  <c:v>132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2-47A9-BEFC-FADCB347A9B5}"/>
            </c:ext>
          </c:extLst>
        </c:ser>
        <c:ser>
          <c:idx val="3"/>
          <c:order val="3"/>
          <c:tx>
            <c:strRef>
              <c:f>'Dashboard - May 2024'!$Z$6:$Z$7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2024'!$V$8:$V$13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2024'!$Z$8:$Z$13</c:f>
              <c:numCache>
                <c:formatCode>General</c:formatCode>
                <c:ptCount val="5"/>
                <c:pt idx="0">
                  <c:v>231</c:v>
                </c:pt>
                <c:pt idx="1">
                  <c:v>224</c:v>
                </c:pt>
                <c:pt idx="2">
                  <c:v>223</c:v>
                </c:pt>
                <c:pt idx="3">
                  <c:v>222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2-47A9-BEFC-FADCB347A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May 2024!PivotTable2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May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2024'!$W$35:$W$50</c:f>
              <c:numCache>
                <c:formatCode>General</c:formatCode>
                <c:ptCount val="12"/>
                <c:pt idx="0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5-40EB-AAEA-932243A47D34}"/>
            </c:ext>
          </c:extLst>
        </c:ser>
        <c:ser>
          <c:idx val="1"/>
          <c:order val="1"/>
          <c:tx>
            <c:strRef>
              <c:f>'Dashboard - May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2024'!$X$35:$X$50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F15-40EB-AAEA-932243A47D34}"/>
            </c:ext>
          </c:extLst>
        </c:ser>
        <c:ser>
          <c:idx val="2"/>
          <c:order val="2"/>
          <c:tx>
            <c:strRef>
              <c:f>'Dashboard - May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2024'!$Y$35:$Y$50</c:f>
              <c:numCache>
                <c:formatCode>General</c:formatCode>
                <c:ptCount val="12"/>
                <c:pt idx="0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8">
                  <c:v>9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5-40EB-AAEA-932243A47D34}"/>
            </c:ext>
          </c:extLst>
        </c:ser>
        <c:ser>
          <c:idx val="3"/>
          <c:order val="3"/>
          <c:tx>
            <c:strRef>
              <c:f>'Dashboard - May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2024'!$Z$35:$Z$50</c:f>
              <c:numCache>
                <c:formatCode>General</c:formatCode>
                <c:ptCount val="12"/>
                <c:pt idx="2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5-40EB-AAEA-932243A47D34}"/>
            </c:ext>
          </c:extLst>
        </c:ser>
        <c:ser>
          <c:idx val="4"/>
          <c:order val="4"/>
          <c:tx>
            <c:strRef>
              <c:f>'Dashboard - May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F15-40EB-AAEA-932243A47D3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F15-40EB-AAEA-932243A47D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2024'!$AA$35:$AA$50</c:f>
              <c:numCache>
                <c:formatCode>General</c:formatCode>
                <c:ptCount val="12"/>
                <c:pt idx="2">
                  <c:v>16</c:v>
                </c:pt>
                <c:pt idx="3">
                  <c:v>2</c:v>
                </c:pt>
                <c:pt idx="4">
                  <c:v>27</c:v>
                </c:pt>
                <c:pt idx="8">
                  <c:v>37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15-40EB-AAEA-932243A47D34}"/>
            </c:ext>
          </c:extLst>
        </c:ser>
        <c:ser>
          <c:idx val="5"/>
          <c:order val="5"/>
          <c:tx>
            <c:strRef>
              <c:f>'Dashboard - May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2024'!$AB$35:$AB$50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8">
                  <c:v>13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15-40EB-AAEA-932243A47D34}"/>
            </c:ext>
          </c:extLst>
        </c:ser>
        <c:ser>
          <c:idx val="6"/>
          <c:order val="6"/>
          <c:tx>
            <c:strRef>
              <c:f>'Dashboard - May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2024'!$AC$35:$AC$50</c:f>
              <c:numCache>
                <c:formatCode>General</c:formatCode>
                <c:ptCount val="12"/>
                <c:pt idx="5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15-40EB-AAEA-932243A47D34}"/>
            </c:ext>
          </c:extLst>
        </c:ser>
        <c:ser>
          <c:idx val="7"/>
          <c:order val="7"/>
          <c:tx>
            <c:strRef>
              <c:f>'Dashboard - May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2024'!$AD$35:$AD$50</c:f>
              <c:numCache>
                <c:formatCode>General</c:formatCode>
                <c:ptCount val="12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15-40EB-AAEA-932243A47D34}"/>
            </c:ext>
          </c:extLst>
        </c:ser>
        <c:ser>
          <c:idx val="8"/>
          <c:order val="8"/>
          <c:tx>
            <c:strRef>
              <c:f>'Dashboard - May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CF15-40EB-AAEA-932243A47D34}"/>
            </c:ext>
          </c:extLst>
        </c:ser>
        <c:ser>
          <c:idx val="9"/>
          <c:order val="9"/>
          <c:tx>
            <c:strRef>
              <c:f>'Dashboard - May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CF15-40EB-AAEA-932243A47D34}"/>
            </c:ext>
          </c:extLst>
        </c:ser>
        <c:ser>
          <c:idx val="10"/>
          <c:order val="10"/>
          <c:tx>
            <c:strRef>
              <c:f>'Dashboard - May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2024'!$AG$35:$AG$50</c:f>
              <c:numCache>
                <c:formatCode>General</c:formatCode>
                <c:ptCount val="12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15-40EB-AAEA-932243A47D34}"/>
            </c:ext>
          </c:extLst>
        </c:ser>
        <c:ser>
          <c:idx val="11"/>
          <c:order val="11"/>
          <c:tx>
            <c:strRef>
              <c:f>'Dashboard - May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March 31, 2024</c:v>
                  </c:pt>
                  <c:pt idx="4">
                    <c:v>April 30, 2024</c:v>
                  </c:pt>
                  <c:pt idx="8">
                    <c:v>May 31, 2024</c:v>
                  </c:pt>
                </c:lvl>
              </c:multiLvlStrCache>
            </c:multiLvlStrRef>
          </c:cat>
          <c:val>
            <c:numRef>
              <c:f>'Dashboard - May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CF15-40EB-AAEA-932243A47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May 2024!PivotTable3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May 2024'!$W$70:$W$71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A25-405A-928C-5413ECB9A91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767-40C8-BB3D-48FFCFF0902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767-40C8-BB3D-48FFCFF0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2024'!$V$72:$V$77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2024'!$W$72:$W$77</c:f>
              <c:numCache>
                <c:formatCode>0%</c:formatCode>
                <c:ptCount val="5"/>
                <c:pt idx="0">
                  <c:v>0.17204301075268819</c:v>
                </c:pt>
                <c:pt idx="1">
                  <c:v>0.20389805097451275</c:v>
                </c:pt>
                <c:pt idx="2">
                  <c:v>0.20398251578436133</c:v>
                </c:pt>
                <c:pt idx="3">
                  <c:v>0.20815752461322082</c:v>
                </c:pt>
                <c:pt idx="4">
                  <c:v>0.18411552346570398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7-40C8-BB3D-48FFCFF0902E}"/>
            </c:ext>
          </c:extLst>
        </c:ser>
        <c:ser>
          <c:idx val="1"/>
          <c:order val="1"/>
          <c:tx>
            <c:strRef>
              <c:f>'Dashboard - May 2024'!$X$70:$X$71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2024'!$V$72:$V$77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2024'!$X$72:$X$77</c:f>
              <c:numCache>
                <c:formatCode>0%</c:formatCode>
                <c:ptCount val="5"/>
                <c:pt idx="0">
                  <c:v>0.39285714285714285</c:v>
                </c:pt>
                <c:pt idx="1">
                  <c:v>0.52941176470588236</c:v>
                </c:pt>
                <c:pt idx="2">
                  <c:v>0.49122807017543857</c:v>
                </c:pt>
                <c:pt idx="3">
                  <c:v>0.49122807017543857</c:v>
                </c:pt>
                <c:pt idx="4">
                  <c:v>0.49704142011834318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7-40C8-BB3D-48FFCFF0902E}"/>
            </c:ext>
          </c:extLst>
        </c:ser>
        <c:ser>
          <c:idx val="2"/>
          <c:order val="2"/>
          <c:tx>
            <c:strRef>
              <c:f>'Dashboard - May 2024'!$Y$70:$Y$71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A25-405A-928C-5413ECB9A91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767-40C8-BB3D-48FFCFF0902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767-40C8-BB3D-48FFCFF0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2024'!$V$72:$V$77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2024'!$Y$72:$Y$77</c:f>
              <c:numCache>
                <c:formatCode>0%</c:formatCode>
                <c:ptCount val="5"/>
                <c:pt idx="0">
                  <c:v>0.2365988909426987</c:v>
                </c:pt>
                <c:pt idx="1">
                  <c:v>0.37294332723948814</c:v>
                </c:pt>
                <c:pt idx="2">
                  <c:v>0.36319612590799033</c:v>
                </c:pt>
                <c:pt idx="3">
                  <c:v>0.39783001808318263</c:v>
                </c:pt>
                <c:pt idx="4">
                  <c:v>0.3963963963963964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67-40C8-BB3D-48FFCFF0902E}"/>
            </c:ext>
          </c:extLst>
        </c:ser>
        <c:ser>
          <c:idx val="3"/>
          <c:order val="3"/>
          <c:tx>
            <c:strRef>
              <c:f>'Dashboard - May 2024'!$Z$70:$Z$71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2A25-405A-928C-5413ECB9A91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767-40C8-BB3D-48FFCFF0902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2767-40C8-BB3D-48FFCFF0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May 2024'!$V$72:$V$77</c:f>
              <c:strCache>
                <c:ptCount val="5"/>
                <c:pt idx="0">
                  <c:v>January 31, 2024</c:v>
                </c:pt>
                <c:pt idx="1">
                  <c:v>February 28, 2024</c:v>
                </c:pt>
                <c:pt idx="2">
                  <c:v>March 31, 2024</c:v>
                </c:pt>
                <c:pt idx="3">
                  <c:v>April 30, 2024</c:v>
                </c:pt>
                <c:pt idx="4">
                  <c:v>May 31, 2024</c:v>
                </c:pt>
              </c:strCache>
            </c:strRef>
          </c:cat>
          <c:val>
            <c:numRef>
              <c:f>'Dashboard - May 2024'!$Z$72:$Z$77</c:f>
              <c:numCache>
                <c:formatCode>0%</c:formatCode>
                <c:ptCount val="5"/>
                <c:pt idx="0">
                  <c:v>9.5066618653222912E-2</c:v>
                </c:pt>
                <c:pt idx="1">
                  <c:v>3.0769230769230771E-2</c:v>
                </c:pt>
                <c:pt idx="2">
                  <c:v>3.5398230088495575E-2</c:v>
                </c:pt>
                <c:pt idx="3">
                  <c:v>4.4444444444444446E-2</c:v>
                </c:pt>
                <c:pt idx="4">
                  <c:v>6.216696269982238E-2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67-40C8-BB3D-48FFCFF090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May 2024!PivotTable4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May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2024'!$W$91:$W$111</c:f>
              <c:multiLvlStrCache>
                <c:ptCount val="16"/>
                <c:lvl>
                  <c:pt idx="0">
                    <c:v>February 28, 2024</c:v>
                  </c:pt>
                  <c:pt idx="1">
                    <c:v>March 31, 2024</c:v>
                  </c:pt>
                  <c:pt idx="2">
                    <c:v>April 30, 2024</c:v>
                  </c:pt>
                  <c:pt idx="3">
                    <c:v>May 31, 2024</c:v>
                  </c:pt>
                  <c:pt idx="4">
                    <c:v>February 28, 2024</c:v>
                  </c:pt>
                  <c:pt idx="5">
                    <c:v>March 31, 2024</c:v>
                  </c:pt>
                  <c:pt idx="6">
                    <c:v>April 30, 2024</c:v>
                  </c:pt>
                  <c:pt idx="7">
                    <c:v>May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April 30, 2024</c:v>
                  </c:pt>
                  <c:pt idx="11">
                    <c:v>May 31, 2024</c:v>
                  </c:pt>
                  <c:pt idx="12">
                    <c:v>February 28, 2024</c:v>
                  </c:pt>
                  <c:pt idx="13">
                    <c:v>March 31, 2024</c:v>
                  </c:pt>
                  <c:pt idx="14">
                    <c:v>April 30, 2024</c:v>
                  </c:pt>
                  <c:pt idx="15">
                    <c:v>May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May 2024'!$X$91:$X$111</c:f>
              <c:numCache>
                <c:formatCode>General</c:formatCode>
                <c:ptCount val="16"/>
                <c:pt idx="0">
                  <c:v>18</c:v>
                </c:pt>
                <c:pt idx="1">
                  <c:v>24</c:v>
                </c:pt>
                <c:pt idx="2">
                  <c:v>22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301-A25D-7C56DC7CFF9F}"/>
            </c:ext>
          </c:extLst>
        </c:ser>
        <c:ser>
          <c:idx val="1"/>
          <c:order val="1"/>
          <c:tx>
            <c:strRef>
              <c:f>'Dashboard - May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2024'!$W$91:$W$111</c:f>
              <c:multiLvlStrCache>
                <c:ptCount val="16"/>
                <c:lvl>
                  <c:pt idx="0">
                    <c:v>February 28, 2024</c:v>
                  </c:pt>
                  <c:pt idx="1">
                    <c:v>March 31, 2024</c:v>
                  </c:pt>
                  <c:pt idx="2">
                    <c:v>April 30, 2024</c:v>
                  </c:pt>
                  <c:pt idx="3">
                    <c:v>May 31, 2024</c:v>
                  </c:pt>
                  <c:pt idx="4">
                    <c:v>February 28, 2024</c:v>
                  </c:pt>
                  <c:pt idx="5">
                    <c:v>March 31, 2024</c:v>
                  </c:pt>
                  <c:pt idx="6">
                    <c:v>April 30, 2024</c:v>
                  </c:pt>
                  <c:pt idx="7">
                    <c:v>May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April 30, 2024</c:v>
                  </c:pt>
                  <c:pt idx="11">
                    <c:v>May 31, 2024</c:v>
                  </c:pt>
                  <c:pt idx="12">
                    <c:v>February 28, 2024</c:v>
                  </c:pt>
                  <c:pt idx="13">
                    <c:v>March 31, 2024</c:v>
                  </c:pt>
                  <c:pt idx="14">
                    <c:v>April 30, 2024</c:v>
                  </c:pt>
                  <c:pt idx="15">
                    <c:v>May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May 2024'!$Y$91:$Y$111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6-4301-A25D-7C56DC7CFF9F}"/>
            </c:ext>
          </c:extLst>
        </c:ser>
        <c:ser>
          <c:idx val="2"/>
          <c:order val="2"/>
          <c:tx>
            <c:strRef>
              <c:f>'Dashboard - May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2024'!$W$91:$W$111</c:f>
              <c:multiLvlStrCache>
                <c:ptCount val="16"/>
                <c:lvl>
                  <c:pt idx="0">
                    <c:v>February 28, 2024</c:v>
                  </c:pt>
                  <c:pt idx="1">
                    <c:v>March 31, 2024</c:v>
                  </c:pt>
                  <c:pt idx="2">
                    <c:v>April 30, 2024</c:v>
                  </c:pt>
                  <c:pt idx="3">
                    <c:v>May 31, 2024</c:v>
                  </c:pt>
                  <c:pt idx="4">
                    <c:v>February 28, 2024</c:v>
                  </c:pt>
                  <c:pt idx="5">
                    <c:v>March 31, 2024</c:v>
                  </c:pt>
                  <c:pt idx="6">
                    <c:v>April 30, 2024</c:v>
                  </c:pt>
                  <c:pt idx="7">
                    <c:v>May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April 30, 2024</c:v>
                  </c:pt>
                  <c:pt idx="11">
                    <c:v>May 31, 2024</c:v>
                  </c:pt>
                  <c:pt idx="12">
                    <c:v>February 28, 2024</c:v>
                  </c:pt>
                  <c:pt idx="13">
                    <c:v>March 31, 2024</c:v>
                  </c:pt>
                  <c:pt idx="14">
                    <c:v>April 30, 2024</c:v>
                  </c:pt>
                  <c:pt idx="15">
                    <c:v>May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May 2024'!$Z$91:$Z$111</c:f>
              <c:numCache>
                <c:formatCode>General</c:formatCode>
                <c:ptCount val="16"/>
                <c:pt idx="0">
                  <c:v>24</c:v>
                </c:pt>
                <c:pt idx="1">
                  <c:v>48</c:v>
                </c:pt>
                <c:pt idx="2">
                  <c:v>70</c:v>
                </c:pt>
                <c:pt idx="3">
                  <c:v>81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6-4301-A25D-7C56DC7CFF9F}"/>
            </c:ext>
          </c:extLst>
        </c:ser>
        <c:ser>
          <c:idx val="3"/>
          <c:order val="3"/>
          <c:tx>
            <c:strRef>
              <c:f>'Dashboard - May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May 2024'!$W$91:$W$111</c:f>
              <c:multiLvlStrCache>
                <c:ptCount val="16"/>
                <c:lvl>
                  <c:pt idx="0">
                    <c:v>February 28, 2024</c:v>
                  </c:pt>
                  <c:pt idx="1">
                    <c:v>March 31, 2024</c:v>
                  </c:pt>
                  <c:pt idx="2">
                    <c:v>April 30, 2024</c:v>
                  </c:pt>
                  <c:pt idx="3">
                    <c:v>May 31, 2024</c:v>
                  </c:pt>
                  <c:pt idx="4">
                    <c:v>February 28, 2024</c:v>
                  </c:pt>
                  <c:pt idx="5">
                    <c:v>March 31, 2024</c:v>
                  </c:pt>
                  <c:pt idx="6">
                    <c:v>April 30, 2024</c:v>
                  </c:pt>
                  <c:pt idx="7">
                    <c:v>May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April 30, 2024</c:v>
                  </c:pt>
                  <c:pt idx="11">
                    <c:v>May 31, 2024</c:v>
                  </c:pt>
                  <c:pt idx="12">
                    <c:v>February 28, 2024</c:v>
                  </c:pt>
                  <c:pt idx="13">
                    <c:v>March 31, 2024</c:v>
                  </c:pt>
                  <c:pt idx="14">
                    <c:v>April 30, 2024</c:v>
                  </c:pt>
                  <c:pt idx="15">
                    <c:v>May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May 2024'!$AA$91:$AA$111</c:f>
              <c:numCache>
                <c:formatCode>General</c:formatCode>
                <c:ptCount val="16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26</c:v>
                </c:pt>
                <c:pt idx="9">
                  <c:v>28</c:v>
                </c:pt>
                <c:pt idx="10">
                  <c:v>34</c:v>
                </c:pt>
                <c:pt idx="11">
                  <c:v>36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6-4301-A25D-7C56DC7CFF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Apr 2024!PivotTable1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Apr 2024'!$W$6:$W$7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2024'!$W$8:$W$13</c:f>
              <c:numCache>
                <c:formatCode>General</c:formatCode>
                <c:ptCount val="5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A-4FD0-8E08-829B28DDA274}"/>
            </c:ext>
          </c:extLst>
        </c:ser>
        <c:ser>
          <c:idx val="1"/>
          <c:order val="1"/>
          <c:tx>
            <c:strRef>
              <c:f>'Dashboard - Apr 2024'!$X$6:$X$7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2024'!$X$8:$X$13</c:f>
              <c:numCache>
                <c:formatCode>General</c:formatCode>
                <c:ptCount val="5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A-4FD0-8E08-829B28DDA274}"/>
            </c:ext>
          </c:extLst>
        </c:ser>
        <c:ser>
          <c:idx val="2"/>
          <c:order val="2"/>
          <c:tx>
            <c:strRef>
              <c:f>'Dashboard - Apr 2024'!$Y$6:$Y$7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2024'!$Y$8:$Y$13</c:f>
              <c:numCache>
                <c:formatCode>General</c:formatCode>
                <c:ptCount val="5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A-4FD0-8E08-829B28DDA274}"/>
            </c:ext>
          </c:extLst>
        </c:ser>
        <c:ser>
          <c:idx val="3"/>
          <c:order val="3"/>
          <c:tx>
            <c:strRef>
              <c:f>'Dashboard - Apr 2024'!$Z$6:$Z$7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2024'!$Z$8:$Z$13</c:f>
              <c:numCache>
                <c:formatCode>General</c:formatCode>
                <c:ptCount val="5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A-4FD0-8E08-829B28DDA274}"/>
            </c:ext>
          </c:extLst>
        </c:ser>
        <c:ser>
          <c:idx val="4"/>
          <c:order val="4"/>
          <c:tx>
            <c:strRef>
              <c:f>'Dashboard - Apr 2024'!$AA$6:$AA$7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2024'!$AA$8:$AA$13</c:f>
              <c:numCache>
                <c:formatCode>General</c:formatCode>
                <c:ptCount val="5"/>
                <c:pt idx="1">
                  <c:v>171</c:v>
                </c:pt>
                <c:pt idx="2">
                  <c:v>199</c:v>
                </c:pt>
                <c:pt idx="3">
                  <c:v>208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7-43AE-8F3A-B709539DCF38}"/>
            </c:ext>
          </c:extLst>
        </c:ser>
        <c:ser>
          <c:idx val="5"/>
          <c:order val="5"/>
          <c:tx>
            <c:strRef>
              <c:f>'Dashboard - Apr 2024'!$AB$6:$AB$7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2024'!$AB$8:$AB$13</c:f>
              <c:numCache>
                <c:formatCode>General</c:formatCode>
                <c:ptCount val="5"/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7-43AE-8F3A-B709539DCF38}"/>
            </c:ext>
          </c:extLst>
        </c:ser>
        <c:ser>
          <c:idx val="6"/>
          <c:order val="6"/>
          <c:tx>
            <c:strRef>
              <c:f>'Dashboard - Apr 2024'!$AC$6:$AC$7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2024'!$AC$8:$AC$13</c:f>
              <c:numCache>
                <c:formatCode>General</c:formatCode>
                <c:ptCount val="5"/>
                <c:pt idx="1">
                  <c:v>142</c:v>
                </c:pt>
                <c:pt idx="2">
                  <c:v>140</c:v>
                </c:pt>
                <c:pt idx="3">
                  <c:v>134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7-43AE-8F3A-B709539DCF38}"/>
            </c:ext>
          </c:extLst>
        </c:ser>
        <c:ser>
          <c:idx val="7"/>
          <c:order val="7"/>
          <c:tx>
            <c:strRef>
              <c:f>'Dashboard - Apr 2024'!$AD$6:$AD$7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2024'!$V$8:$V$13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2024'!$AD$8:$AD$13</c:f>
              <c:numCache>
                <c:formatCode>General</c:formatCode>
                <c:ptCount val="5"/>
                <c:pt idx="1">
                  <c:v>231</c:v>
                </c:pt>
                <c:pt idx="2">
                  <c:v>224</c:v>
                </c:pt>
                <c:pt idx="3">
                  <c:v>223</c:v>
                </c:pt>
                <c:pt idx="4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7-43AE-8F3A-B709539DCF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Apr 2024!PivotTable2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Apr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2024'!$W$35:$W$50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5A4-ADED-050B8CFDD4A0}"/>
            </c:ext>
          </c:extLst>
        </c:ser>
        <c:ser>
          <c:idx val="1"/>
          <c:order val="1"/>
          <c:tx>
            <c:strRef>
              <c:f>'Dashboard - Apr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2024'!$X$35:$X$50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0-45A4-ADED-050B8CFDD4A0}"/>
            </c:ext>
          </c:extLst>
        </c:ser>
        <c:ser>
          <c:idx val="2"/>
          <c:order val="2"/>
          <c:tx>
            <c:strRef>
              <c:f>'Dashboard - Apr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2024'!$Y$35:$Y$50</c:f>
              <c:numCache>
                <c:formatCode>General</c:formatCode>
                <c:ptCount val="12"/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0-45A4-ADED-050B8CFDD4A0}"/>
            </c:ext>
          </c:extLst>
        </c:ser>
        <c:ser>
          <c:idx val="3"/>
          <c:order val="3"/>
          <c:tx>
            <c:strRef>
              <c:f>'Dashboard - Apr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2024'!$Z$35:$Z$50</c:f>
              <c:numCache>
                <c:formatCode>General</c:formatCode>
                <c:ptCount val="12"/>
                <c:pt idx="0">
                  <c:v>6</c:v>
                </c:pt>
                <c:pt idx="2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0-45A4-ADED-050B8CFDD4A0}"/>
            </c:ext>
          </c:extLst>
        </c:ser>
        <c:ser>
          <c:idx val="4"/>
          <c:order val="4"/>
          <c:tx>
            <c:strRef>
              <c:f>'Dashboard - Apr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4D0-45A4-ADED-050B8CFDD4A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4D0-45A4-ADED-050B8CFDD4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2024'!$AA$35:$AA$50</c:f>
              <c:numCache>
                <c:formatCode>General</c:formatCode>
                <c:ptCount val="12"/>
                <c:pt idx="2">
                  <c:v>18</c:v>
                </c:pt>
                <c:pt idx="3">
                  <c:v>1</c:v>
                </c:pt>
                <c:pt idx="6">
                  <c:v>16</c:v>
                </c:pt>
                <c:pt idx="7">
                  <c:v>2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0-45A4-ADED-050B8CFDD4A0}"/>
            </c:ext>
          </c:extLst>
        </c:ser>
        <c:ser>
          <c:idx val="5"/>
          <c:order val="5"/>
          <c:tx>
            <c:strRef>
              <c:f>'Dashboard - Apr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2024'!$AB$35:$AB$50</c:f>
              <c:numCache>
                <c:formatCode>General</c:formatCode>
                <c:ptCount val="12"/>
                <c:pt idx="0">
                  <c:v>9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0-45A4-ADED-050B8CFDD4A0}"/>
            </c:ext>
          </c:extLst>
        </c:ser>
        <c:ser>
          <c:idx val="6"/>
          <c:order val="6"/>
          <c:tx>
            <c:strRef>
              <c:f>'Dashboard - Apr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2024'!$AC$35:$AC$50</c:f>
              <c:numCache>
                <c:formatCode>General</c:formatCode>
                <c:ptCount val="12"/>
                <c:pt idx="1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0-45A4-ADED-050B8CFDD4A0}"/>
            </c:ext>
          </c:extLst>
        </c:ser>
        <c:ser>
          <c:idx val="7"/>
          <c:order val="7"/>
          <c:tx>
            <c:strRef>
              <c:f>'Dashboard - Apr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2024'!$AD$35:$AD$50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0-45A4-ADED-050B8CFDD4A0}"/>
            </c:ext>
          </c:extLst>
        </c:ser>
        <c:ser>
          <c:idx val="8"/>
          <c:order val="8"/>
          <c:tx>
            <c:strRef>
              <c:f>'Dashboard - Apr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4D0-45A4-ADED-050B8CFDD4A0}"/>
            </c:ext>
          </c:extLst>
        </c:ser>
        <c:ser>
          <c:idx val="9"/>
          <c:order val="9"/>
          <c:tx>
            <c:strRef>
              <c:f>'Dashboard - Apr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D4D0-45A4-ADED-050B8CFDD4A0}"/>
            </c:ext>
          </c:extLst>
        </c:ser>
        <c:ser>
          <c:idx val="10"/>
          <c:order val="10"/>
          <c:tx>
            <c:strRef>
              <c:f>'Dashboard - Apr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2024'!$AG$35:$AG$50</c:f>
              <c:numCache>
                <c:formatCode>General</c:formatCode>
                <c:ptCount val="12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D0-45A4-ADED-050B8CFDD4A0}"/>
            </c:ext>
          </c:extLst>
        </c:ser>
        <c:ser>
          <c:idx val="11"/>
          <c:order val="11"/>
          <c:tx>
            <c:strRef>
              <c:f>'Dashboard - Apr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February 28, 2024</c:v>
                  </c:pt>
                  <c:pt idx="4">
                    <c:v>March 31, 2024</c:v>
                  </c:pt>
                  <c:pt idx="8">
                    <c:v>April 30, 2024</c:v>
                  </c:pt>
                </c:lvl>
              </c:multiLvlStrCache>
            </c:multiLvlStrRef>
          </c:cat>
          <c:val>
            <c:numRef>
              <c:f>'Dashboard - Apr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F-D4D0-45A4-ADED-050B8CFDD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Apr 2024!PivotTable3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Apr 2024'!$W$70:$W$71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78-4287-95FC-D7948EF84D9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88A-4132-92B5-7771C1AEBB80}"/>
              </c:ext>
            </c:extLst>
          </c:dPt>
          <c:dLbls>
            <c:dLbl>
              <c:idx val="1"/>
              <c:layout>
                <c:manualLayout>
                  <c:x val="1.5305286839145019E-2"/>
                  <c:y val="-4.10264699317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8-4287-95FC-D7948EF84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2024'!$W$72:$W$77</c:f>
              <c:numCache>
                <c:formatCode>0%</c:formatCode>
                <c:ptCount val="5"/>
                <c:pt idx="0">
                  <c:v>0.16770186335403728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A-4132-92B5-7771C1AEBB80}"/>
            </c:ext>
          </c:extLst>
        </c:ser>
        <c:ser>
          <c:idx val="1"/>
          <c:order val="1"/>
          <c:tx>
            <c:strRef>
              <c:f>'Dashboard - Apr 2024'!$X$70:$X$71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2024'!$X$72:$X$77</c:f>
              <c:numCache>
                <c:formatCode>0%</c:formatCode>
                <c:ptCount val="5"/>
                <c:pt idx="0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A-4132-92B5-7771C1AEBB80}"/>
            </c:ext>
          </c:extLst>
        </c:ser>
        <c:ser>
          <c:idx val="2"/>
          <c:order val="2"/>
          <c:tx>
            <c:strRef>
              <c:f>'Dashboard - Apr 2024'!$Y$70:$Y$71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78-4287-95FC-D7948EF84D9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88A-4132-92B5-7771C1AEBB80}"/>
              </c:ext>
            </c:extLst>
          </c:dPt>
          <c:dLbls>
            <c:dLbl>
              <c:idx val="1"/>
              <c:layout>
                <c:manualLayout>
                  <c:x val="-3.6424036469125655E-2"/>
                  <c:y val="-6.44868804889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78-4287-95FC-D7948EF84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2024'!$Y$72:$Y$77</c:f>
              <c:numCache>
                <c:formatCode>0%</c:formatCode>
                <c:ptCount val="5"/>
                <c:pt idx="0">
                  <c:v>0.23970037453183521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A-4132-92B5-7771C1AEBB80}"/>
            </c:ext>
          </c:extLst>
        </c:ser>
        <c:ser>
          <c:idx val="3"/>
          <c:order val="3"/>
          <c:tx>
            <c:strRef>
              <c:f>'Dashboard - Apr 2024'!$Z$70:$Z$71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8-4287-95FC-D7948EF84D9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88A-4132-92B5-7771C1AEBB80}"/>
              </c:ext>
            </c:extLst>
          </c:dPt>
          <c:dLbls>
            <c:dLbl>
              <c:idx val="1"/>
              <c:layout>
                <c:manualLayout>
                  <c:x val="-2.0784938724764668E-2"/>
                  <c:y val="6.845544600180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78-4287-95FC-D7948EF84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2024'!$Z$72:$Z$77</c:f>
              <c:numCache>
                <c:formatCode>0%</c:formatCode>
                <c:ptCount val="5"/>
                <c:pt idx="0">
                  <c:v>9.077809798270893E-2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8A-4132-92B5-7771C1AEBB80}"/>
            </c:ext>
          </c:extLst>
        </c:ser>
        <c:ser>
          <c:idx val="4"/>
          <c:order val="4"/>
          <c:tx>
            <c:strRef>
              <c:f>'Dashboard - Apr 2024'!$AA$70:$AA$71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2024'!$AA$72:$AA$77</c:f>
              <c:numCache>
                <c:formatCode>0%</c:formatCode>
                <c:ptCount val="5"/>
                <c:pt idx="1">
                  <c:v>0.17204301075268819</c:v>
                </c:pt>
                <c:pt idx="2">
                  <c:v>0.20389805097451275</c:v>
                </c:pt>
                <c:pt idx="3">
                  <c:v>0.20398251578436133</c:v>
                </c:pt>
                <c:pt idx="4">
                  <c:v>0.20815752461322082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78-4287-95FC-D7948EF84D92}"/>
            </c:ext>
          </c:extLst>
        </c:ser>
        <c:ser>
          <c:idx val="5"/>
          <c:order val="5"/>
          <c:tx>
            <c:strRef>
              <c:f>'Dashboard - Apr 2024'!$AB$70:$AB$71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2024'!$AB$72:$AB$77</c:f>
              <c:numCache>
                <c:formatCode>0%</c:formatCode>
                <c:ptCount val="5"/>
                <c:pt idx="1">
                  <c:v>0.39285714285714285</c:v>
                </c:pt>
                <c:pt idx="2">
                  <c:v>0.52941176470588236</c:v>
                </c:pt>
                <c:pt idx="3">
                  <c:v>0.49122807017543857</c:v>
                </c:pt>
                <c:pt idx="4">
                  <c:v>0.49122807017543857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78-4287-95FC-D7948EF84D92}"/>
            </c:ext>
          </c:extLst>
        </c:ser>
        <c:ser>
          <c:idx val="6"/>
          <c:order val="6"/>
          <c:tx>
            <c:strRef>
              <c:f>'Dashboard - Apr 2024'!$AC$70:$AC$71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2024'!$AC$72:$AC$77</c:f>
              <c:numCache>
                <c:formatCode>0%</c:formatCode>
                <c:ptCount val="5"/>
                <c:pt idx="1">
                  <c:v>0.2365988909426987</c:v>
                </c:pt>
                <c:pt idx="2">
                  <c:v>0.37294332723948814</c:v>
                </c:pt>
                <c:pt idx="3">
                  <c:v>0.36319612590799033</c:v>
                </c:pt>
                <c:pt idx="4">
                  <c:v>0.39783001808318263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78-4287-95FC-D7948EF84D92}"/>
            </c:ext>
          </c:extLst>
        </c:ser>
        <c:ser>
          <c:idx val="7"/>
          <c:order val="7"/>
          <c:tx>
            <c:strRef>
              <c:f>'Dashboard - Apr 2024'!$AD$70:$AD$71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Apr 2024'!$V$72:$V$77</c:f>
              <c:strCache>
                <c:ptCount val="5"/>
                <c:pt idx="0">
                  <c:v>December 31, 2023</c:v>
                </c:pt>
                <c:pt idx="1">
                  <c:v>January 31, 2024</c:v>
                </c:pt>
                <c:pt idx="2">
                  <c:v>February 28, 2024</c:v>
                </c:pt>
                <c:pt idx="3">
                  <c:v>March 31, 2024</c:v>
                </c:pt>
                <c:pt idx="4">
                  <c:v>April 30, 2024</c:v>
                </c:pt>
              </c:strCache>
            </c:strRef>
          </c:cat>
          <c:val>
            <c:numRef>
              <c:f>'Dashboard - Apr 2024'!$AD$72:$AD$77</c:f>
              <c:numCache>
                <c:formatCode>0%</c:formatCode>
                <c:ptCount val="5"/>
                <c:pt idx="1">
                  <c:v>9.5066618653222912E-2</c:v>
                </c:pt>
                <c:pt idx="2">
                  <c:v>3.0769230769230771E-2</c:v>
                </c:pt>
                <c:pt idx="3">
                  <c:v>3.5398230088495575E-2</c:v>
                </c:pt>
                <c:pt idx="4">
                  <c:v>4.4444444444444446E-2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78-4287-95FC-D7948EF84D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Aug 2024!PivotTable2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Aug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2024'!$W$35:$W$50</c:f>
              <c:numCache>
                <c:formatCode>General</c:formatCode>
                <c:ptCount val="12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8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3-4BD7-ABF5-B5EB540E45DD}"/>
            </c:ext>
          </c:extLst>
        </c:ser>
        <c:ser>
          <c:idx val="1"/>
          <c:order val="1"/>
          <c:tx>
            <c:strRef>
              <c:f>'Dashboard - Aug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2024'!$X$35:$X$50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983-4BD7-ABF5-B5EB540E45DD}"/>
            </c:ext>
          </c:extLst>
        </c:ser>
        <c:ser>
          <c:idx val="2"/>
          <c:order val="2"/>
          <c:tx>
            <c:strRef>
              <c:f>'Dashboard - Aug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2024'!$Y$35:$Y$50</c:f>
              <c:numCache>
                <c:formatCode>General</c:formatCode>
                <c:ptCount val="12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3-4BD7-ABF5-B5EB540E45DD}"/>
            </c:ext>
          </c:extLst>
        </c:ser>
        <c:ser>
          <c:idx val="3"/>
          <c:order val="3"/>
          <c:tx>
            <c:strRef>
              <c:f>'Dashboard - Aug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2024'!$Z$35:$Z$50</c:f>
              <c:numCache>
                <c:formatCode>General</c:formatCode>
                <c:ptCount val="12"/>
                <c:pt idx="2">
                  <c:v>1</c:v>
                </c:pt>
                <c:pt idx="4">
                  <c:v>8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3-4BD7-ABF5-B5EB540E45DD}"/>
            </c:ext>
          </c:extLst>
        </c:ser>
        <c:ser>
          <c:idx val="4"/>
          <c:order val="4"/>
          <c:tx>
            <c:strRef>
              <c:f>'Dashboard - Aug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983-4BD7-ABF5-B5EB540E45D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983-4BD7-ABF5-B5EB540E45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2024'!$AA$35:$AA$50</c:f>
              <c:numCache>
                <c:formatCode>General</c:formatCode>
                <c:ptCount val="12"/>
                <c:pt idx="0">
                  <c:v>3</c:v>
                </c:pt>
                <c:pt idx="2">
                  <c:v>5</c:v>
                </c:pt>
                <c:pt idx="4">
                  <c:v>4</c:v>
                </c:pt>
                <c:pt idx="6">
                  <c:v>5</c:v>
                </c:pt>
                <c:pt idx="8">
                  <c:v>4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3-4BD7-ABF5-B5EB540E45DD}"/>
            </c:ext>
          </c:extLst>
        </c:ser>
        <c:ser>
          <c:idx val="5"/>
          <c:order val="5"/>
          <c:tx>
            <c:strRef>
              <c:f>'Dashboard - Aug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2024'!$AB$35:$AB$50</c:f>
              <c:numCache>
                <c:formatCode>General</c:formatCode>
                <c:ptCount val="12"/>
                <c:pt idx="0">
                  <c:v>3</c:v>
                </c:pt>
                <c:pt idx="2">
                  <c:v>4</c:v>
                </c:pt>
                <c:pt idx="4">
                  <c:v>16</c:v>
                </c:pt>
                <c:pt idx="6">
                  <c:v>4</c:v>
                </c:pt>
                <c:pt idx="8">
                  <c:v>17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3-4BD7-ABF5-B5EB540E45DD}"/>
            </c:ext>
          </c:extLst>
        </c:ser>
        <c:ser>
          <c:idx val="6"/>
          <c:order val="6"/>
          <c:tx>
            <c:strRef>
              <c:f>'Dashboard - Aug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2024'!$AC$35:$AC$50</c:f>
              <c:numCache>
                <c:formatCode>General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3-4BD7-ABF5-B5EB540E45DD}"/>
            </c:ext>
          </c:extLst>
        </c:ser>
        <c:ser>
          <c:idx val="7"/>
          <c:order val="7"/>
          <c:tx>
            <c:strRef>
              <c:f>'Dashboard - Aug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2024'!$AD$35:$AD$50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0983-4BD7-ABF5-B5EB540E45DD}"/>
            </c:ext>
          </c:extLst>
        </c:ser>
        <c:ser>
          <c:idx val="8"/>
          <c:order val="8"/>
          <c:tx>
            <c:strRef>
              <c:f>'Dashboard - Aug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0983-4BD7-ABF5-B5EB540E45DD}"/>
            </c:ext>
          </c:extLst>
        </c:ser>
        <c:ser>
          <c:idx val="9"/>
          <c:order val="9"/>
          <c:tx>
            <c:strRef>
              <c:f>'Dashboard - Aug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0983-4BD7-ABF5-B5EB540E45DD}"/>
            </c:ext>
          </c:extLst>
        </c:ser>
        <c:ser>
          <c:idx val="10"/>
          <c:order val="10"/>
          <c:tx>
            <c:strRef>
              <c:f>'Dashboard - Aug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2024'!$AG$35:$AG$50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0983-4BD7-ABF5-B5EB540E45DD}"/>
            </c:ext>
          </c:extLst>
        </c:ser>
        <c:ser>
          <c:idx val="11"/>
          <c:order val="11"/>
          <c:tx>
            <c:strRef>
              <c:f>'Dashboard - Aug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June 30, 2024</c:v>
                  </c:pt>
                  <c:pt idx="4">
                    <c:v>July 31, 2024</c:v>
                  </c:pt>
                  <c:pt idx="8">
                    <c:v>August 31, 2024</c:v>
                  </c:pt>
                </c:lvl>
              </c:multiLvlStrCache>
            </c:multiLvlStrRef>
          </c:cat>
          <c:val>
            <c:numRef>
              <c:f>'Dashboard - Aug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0983-4BD7-ABF5-B5EB540E45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Apr 2024!PivotTable4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Apr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2024'!$W$91:$W$111</c:f>
              <c:multiLvlStrCache>
                <c:ptCount val="16"/>
                <c:lvl>
                  <c:pt idx="0">
                    <c:v>January 31, 2024</c:v>
                  </c:pt>
                  <c:pt idx="1">
                    <c:v>February 28, 2024</c:v>
                  </c:pt>
                  <c:pt idx="2">
                    <c:v>March 31, 2024</c:v>
                  </c:pt>
                  <c:pt idx="3">
                    <c:v>April 30, 2024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April 30, 2024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March 31, 2024</c:v>
                  </c:pt>
                  <c:pt idx="11">
                    <c:v>April 30,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March 31, 2024</c:v>
                  </c:pt>
                  <c:pt idx="15">
                    <c:v>April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Apr 2024'!$X$91:$X$111</c:f>
              <c:numCache>
                <c:formatCode>General</c:formatCode>
                <c:ptCount val="16"/>
                <c:pt idx="0">
                  <c:v>6</c:v>
                </c:pt>
                <c:pt idx="1">
                  <c:v>18</c:v>
                </c:pt>
                <c:pt idx="2">
                  <c:v>24</c:v>
                </c:pt>
                <c:pt idx="3">
                  <c:v>22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325-BD54-A38DE6FEF8A8}"/>
            </c:ext>
          </c:extLst>
        </c:ser>
        <c:ser>
          <c:idx val="1"/>
          <c:order val="1"/>
          <c:tx>
            <c:strRef>
              <c:f>'Dashboard - Apr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2024'!$W$91:$W$111</c:f>
              <c:multiLvlStrCache>
                <c:ptCount val="16"/>
                <c:lvl>
                  <c:pt idx="0">
                    <c:v>January 31, 2024</c:v>
                  </c:pt>
                  <c:pt idx="1">
                    <c:v>February 28, 2024</c:v>
                  </c:pt>
                  <c:pt idx="2">
                    <c:v>March 31, 2024</c:v>
                  </c:pt>
                  <c:pt idx="3">
                    <c:v>April 30, 2024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April 30, 2024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March 31, 2024</c:v>
                  </c:pt>
                  <c:pt idx="11">
                    <c:v>April 30,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March 31, 2024</c:v>
                  </c:pt>
                  <c:pt idx="15">
                    <c:v>April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Apr 2024'!$Y$91:$Y$111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23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7-4325-BD54-A38DE6FEF8A8}"/>
            </c:ext>
          </c:extLst>
        </c:ser>
        <c:ser>
          <c:idx val="2"/>
          <c:order val="2"/>
          <c:tx>
            <c:strRef>
              <c:f>'Dashboard - Apr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2024'!$W$91:$W$111</c:f>
              <c:multiLvlStrCache>
                <c:ptCount val="16"/>
                <c:lvl>
                  <c:pt idx="0">
                    <c:v>January 31, 2024</c:v>
                  </c:pt>
                  <c:pt idx="1">
                    <c:v>February 28, 2024</c:v>
                  </c:pt>
                  <c:pt idx="2">
                    <c:v>March 31, 2024</c:v>
                  </c:pt>
                  <c:pt idx="3">
                    <c:v>April 30, 2024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April 30, 2024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March 31, 2024</c:v>
                  </c:pt>
                  <c:pt idx="11">
                    <c:v>April 30,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March 31, 2024</c:v>
                  </c:pt>
                  <c:pt idx="15">
                    <c:v>April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Apr 2024'!$Z$91:$Z$111</c:f>
              <c:numCache>
                <c:formatCode>General</c:formatCode>
                <c:ptCount val="16"/>
                <c:pt idx="0">
                  <c:v>6</c:v>
                </c:pt>
                <c:pt idx="1">
                  <c:v>24</c:v>
                </c:pt>
                <c:pt idx="2">
                  <c:v>48</c:v>
                </c:pt>
                <c:pt idx="3">
                  <c:v>70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7-4325-BD54-A38DE6FEF8A8}"/>
            </c:ext>
          </c:extLst>
        </c:ser>
        <c:ser>
          <c:idx val="3"/>
          <c:order val="3"/>
          <c:tx>
            <c:strRef>
              <c:f>'Dashboard - Apr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Apr 2024'!$W$91:$W$111</c:f>
              <c:multiLvlStrCache>
                <c:ptCount val="16"/>
                <c:lvl>
                  <c:pt idx="0">
                    <c:v>January 31, 2024</c:v>
                  </c:pt>
                  <c:pt idx="1">
                    <c:v>February 28, 2024</c:v>
                  </c:pt>
                  <c:pt idx="2">
                    <c:v>March 31, 2024</c:v>
                  </c:pt>
                  <c:pt idx="3">
                    <c:v>April 30, 2024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April 30, 2024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March 31, 2024</c:v>
                  </c:pt>
                  <c:pt idx="11">
                    <c:v>April 30,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March 31, 2024</c:v>
                  </c:pt>
                  <c:pt idx="15">
                    <c:v>April 30,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Apr 2024'!$AA$91:$AA$111</c:f>
              <c:numCache>
                <c:formatCode>General</c:formatCode>
                <c:ptCount val="16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26</c:v>
                </c:pt>
                <c:pt idx="10">
                  <c:v>28</c:v>
                </c:pt>
                <c:pt idx="11">
                  <c:v>34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7-4325-BD54-A38DE6FEF8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Mar 2024!PivotTable1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Mar 2024'!$W$6:$W$7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2024'!$W$8:$W$13</c:f>
              <c:numCache>
                <c:formatCode>General</c:formatCode>
                <c:ptCount val="5"/>
                <c:pt idx="0">
                  <c:v>168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4-4FBF-88E5-E3655D9DB279}"/>
            </c:ext>
          </c:extLst>
        </c:ser>
        <c:ser>
          <c:idx val="1"/>
          <c:order val="1"/>
          <c:tx>
            <c:strRef>
              <c:f>'Dashboard - Mar 2024'!$X$6:$X$7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2024'!$X$8:$X$13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4-4FBF-88E5-E3655D9DB279}"/>
            </c:ext>
          </c:extLst>
        </c:ser>
        <c:ser>
          <c:idx val="2"/>
          <c:order val="2"/>
          <c:tx>
            <c:strRef>
              <c:f>'Dashboard - Mar 2024'!$Y$6:$Y$7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2024'!$Y$8:$Y$13</c:f>
              <c:numCache>
                <c:formatCode>General</c:formatCode>
                <c:ptCount val="5"/>
                <c:pt idx="0">
                  <c:v>145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4-4FBF-88E5-E3655D9DB279}"/>
            </c:ext>
          </c:extLst>
        </c:ser>
        <c:ser>
          <c:idx val="3"/>
          <c:order val="3"/>
          <c:tx>
            <c:strRef>
              <c:f>'Dashboard - Mar 2024'!$Z$6:$Z$7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2024'!$Z$8:$Z$13</c:f>
              <c:numCache>
                <c:formatCode>General</c:formatCode>
                <c:ptCount val="5"/>
                <c:pt idx="0">
                  <c:v>233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4-4FBF-88E5-E3655D9DB279}"/>
            </c:ext>
          </c:extLst>
        </c:ser>
        <c:ser>
          <c:idx val="4"/>
          <c:order val="4"/>
          <c:tx>
            <c:strRef>
              <c:f>'Dashboard - Mar 2024'!$AA$6:$AA$7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2024'!$AA$8:$AA$13</c:f>
              <c:numCache>
                <c:formatCode>General</c:formatCode>
                <c:ptCount val="5"/>
                <c:pt idx="2">
                  <c:v>171</c:v>
                </c:pt>
                <c:pt idx="3">
                  <c:v>199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F-49A8-95CB-6544D4CF8DBA}"/>
            </c:ext>
          </c:extLst>
        </c:ser>
        <c:ser>
          <c:idx val="5"/>
          <c:order val="5"/>
          <c:tx>
            <c:strRef>
              <c:f>'Dashboard - Mar 2024'!$AB$6:$AB$7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2024'!$AB$8:$AB$13</c:f>
              <c:numCache>
                <c:formatCode>General</c:formatCode>
                <c:ptCount val="5"/>
                <c:pt idx="2">
                  <c:v>27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F-49A8-95CB-6544D4CF8DBA}"/>
            </c:ext>
          </c:extLst>
        </c:ser>
        <c:ser>
          <c:idx val="6"/>
          <c:order val="6"/>
          <c:tx>
            <c:strRef>
              <c:f>'Dashboard - Mar 2024'!$AC$6:$AC$7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2024'!$AC$8:$AC$13</c:f>
              <c:numCache>
                <c:formatCode>General</c:formatCode>
                <c:ptCount val="5"/>
                <c:pt idx="2">
                  <c:v>142</c:v>
                </c:pt>
                <c:pt idx="3">
                  <c:v>140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F-49A8-95CB-6544D4CF8DBA}"/>
            </c:ext>
          </c:extLst>
        </c:ser>
        <c:ser>
          <c:idx val="7"/>
          <c:order val="7"/>
          <c:tx>
            <c:strRef>
              <c:f>'Dashboard - Mar 2024'!$AD$6:$AD$7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2024'!$V$8:$V$13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2024'!$AD$8:$AD$13</c:f>
              <c:numCache>
                <c:formatCode>General</c:formatCode>
                <c:ptCount val="5"/>
                <c:pt idx="2">
                  <c:v>231</c:v>
                </c:pt>
                <c:pt idx="3">
                  <c:v>224</c:v>
                </c:pt>
                <c:pt idx="4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F-49A8-95CB-6544D4CF8D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Mar 2024!PivotTable2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Mar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2024'!$W$35:$W$50</c:f>
              <c:numCache>
                <c:formatCode>General</c:formatCode>
                <c:ptCount val="12"/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9-4FDA-8F8F-326C66235BB8}"/>
            </c:ext>
          </c:extLst>
        </c:ser>
        <c:ser>
          <c:idx val="1"/>
          <c:order val="1"/>
          <c:tx>
            <c:strRef>
              <c:f>'Dashboard - Mar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2024'!$X$35:$X$50</c:f>
              <c:numCache>
                <c:formatCode>General</c:formatCode>
                <c:ptCount val="12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9-4FDA-8F8F-326C66235BB8}"/>
            </c:ext>
          </c:extLst>
        </c:ser>
        <c:ser>
          <c:idx val="2"/>
          <c:order val="2"/>
          <c:tx>
            <c:strRef>
              <c:f>'Dashboard - Mar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2024'!$Y$35:$Y$50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9-4FDA-8F8F-326C66235BB8}"/>
            </c:ext>
          </c:extLst>
        </c:ser>
        <c:ser>
          <c:idx val="3"/>
          <c:order val="3"/>
          <c:tx>
            <c:strRef>
              <c:f>'Dashboard - Mar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2024'!$Z$35:$Z$50</c:f>
              <c:numCache>
                <c:formatCode>General</c:formatCode>
                <c:ptCount val="12"/>
                <c:pt idx="4">
                  <c:v>6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9-4FDA-8F8F-326C66235BB8}"/>
            </c:ext>
          </c:extLst>
        </c:ser>
        <c:ser>
          <c:idx val="4"/>
          <c:order val="4"/>
          <c:tx>
            <c:strRef>
              <c:f>'Dashboard - Mar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E39-4FDA-8F8F-326C66235B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E39-4FDA-8F8F-326C66235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2024'!$AA$35:$AA$50</c:f>
              <c:numCache>
                <c:formatCode>General</c:formatCode>
                <c:ptCount val="12"/>
                <c:pt idx="0">
                  <c:v>2</c:v>
                </c:pt>
                <c:pt idx="2">
                  <c:v>16</c:v>
                </c:pt>
                <c:pt idx="3">
                  <c:v>1</c:v>
                </c:pt>
                <c:pt idx="6">
                  <c:v>18</c:v>
                </c:pt>
                <c:pt idx="7">
                  <c:v>1</c:v>
                </c:pt>
                <c:pt idx="10">
                  <c:v>16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39-4FDA-8F8F-326C66235BB8}"/>
            </c:ext>
          </c:extLst>
        </c:ser>
        <c:ser>
          <c:idx val="5"/>
          <c:order val="5"/>
          <c:tx>
            <c:strRef>
              <c:f>'Dashboard - Mar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2024'!$AB$35:$AB$50</c:f>
              <c:numCache>
                <c:formatCode>General</c:formatCode>
                <c:ptCount val="12"/>
                <c:pt idx="2">
                  <c:v>1</c:v>
                </c:pt>
                <c:pt idx="4">
                  <c:v>9</c:v>
                </c:pt>
                <c:pt idx="6">
                  <c:v>1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39-4FDA-8F8F-326C66235BB8}"/>
            </c:ext>
          </c:extLst>
        </c:ser>
        <c:ser>
          <c:idx val="6"/>
          <c:order val="6"/>
          <c:tx>
            <c:strRef>
              <c:f>'Dashboard - Mar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2024'!$AC$35:$AC$50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39-4FDA-8F8F-326C66235BB8}"/>
            </c:ext>
          </c:extLst>
        </c:ser>
        <c:ser>
          <c:idx val="7"/>
          <c:order val="7"/>
          <c:tx>
            <c:strRef>
              <c:f>'Dashboard - Mar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2024'!$AD$35:$AD$50</c:f>
              <c:numCache>
                <c:formatCode>General</c:formatCode>
                <c:ptCount val="12"/>
                <c:pt idx="2">
                  <c:v>2</c:v>
                </c:pt>
                <c:pt idx="4">
                  <c:v>1</c:v>
                </c:pt>
                <c:pt idx="6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39-4FDA-8F8F-326C66235BB8}"/>
            </c:ext>
          </c:extLst>
        </c:ser>
        <c:ser>
          <c:idx val="8"/>
          <c:order val="8"/>
          <c:tx>
            <c:strRef>
              <c:f>'Dashboard - Mar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BE39-4FDA-8F8F-326C66235BB8}"/>
            </c:ext>
          </c:extLst>
        </c:ser>
        <c:ser>
          <c:idx val="9"/>
          <c:order val="9"/>
          <c:tx>
            <c:strRef>
              <c:f>'Dashboard - Mar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BE39-4FDA-8F8F-326C66235BB8}"/>
            </c:ext>
          </c:extLst>
        </c:ser>
        <c:ser>
          <c:idx val="10"/>
          <c:order val="10"/>
          <c:tx>
            <c:strRef>
              <c:f>'Dashboard - Mar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2024'!$AG$35:$AG$50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BE39-4FDA-8F8F-326C66235BB8}"/>
            </c:ext>
          </c:extLst>
        </c:ser>
        <c:ser>
          <c:idx val="11"/>
          <c:order val="11"/>
          <c:tx>
            <c:strRef>
              <c:f>'Dashboard - Mar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January 31, 2024</c:v>
                  </c:pt>
                  <c:pt idx="4">
                    <c:v>February 28, 2024</c:v>
                  </c:pt>
                  <c:pt idx="8">
                    <c:v>March 31, 2024</c:v>
                  </c:pt>
                </c:lvl>
              </c:multiLvlStrCache>
            </c:multiLvlStrRef>
          </c:cat>
          <c:val>
            <c:numRef>
              <c:f>'Dashboard - Mar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BE39-4FDA-8F8F-326C66235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Mar 2024!PivotTable3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Mar 2024'!$W$70:$W$71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725-48AA-A75A-0039E50B8BCC}"/>
              </c:ext>
            </c:extLst>
          </c:dPt>
          <c:dLbls>
            <c:dLbl>
              <c:idx val="2"/>
              <c:layout>
                <c:manualLayout>
                  <c:x val="1.5305286839145019E-2"/>
                  <c:y val="-4.10264699317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25-48AA-A75A-0039E50B8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2024'!$W$72:$W$77</c:f>
              <c:numCache>
                <c:formatCode>0%</c:formatCode>
                <c:ptCount val="5"/>
                <c:pt idx="0">
                  <c:v>0.16855845629965946</c:v>
                </c:pt>
                <c:pt idx="1">
                  <c:v>0.16770186335403728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5-48AA-A75A-0039E50B8BCC}"/>
            </c:ext>
          </c:extLst>
        </c:ser>
        <c:ser>
          <c:idx val="1"/>
          <c:order val="1"/>
          <c:tx>
            <c:strRef>
              <c:f>'Dashboard - Mar 2024'!$X$70:$X$71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2024'!$X$72:$X$77</c:f>
              <c:numCache>
                <c:formatCode>0%</c:formatCode>
                <c:ptCount val="5"/>
                <c:pt idx="0">
                  <c:v>0.43137254901960786</c:v>
                </c:pt>
                <c:pt idx="1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5-48AA-A75A-0039E50B8BCC}"/>
            </c:ext>
          </c:extLst>
        </c:ser>
        <c:ser>
          <c:idx val="2"/>
          <c:order val="2"/>
          <c:tx>
            <c:strRef>
              <c:f>'Dashboard - Mar 2024'!$Y$70:$Y$71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725-48AA-A75A-0039E50B8BCC}"/>
              </c:ext>
            </c:extLst>
          </c:dPt>
          <c:dLbls>
            <c:dLbl>
              <c:idx val="2"/>
              <c:layout>
                <c:manualLayout>
                  <c:x val="-3.6424036469125655E-2"/>
                  <c:y val="-6.44868804889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5-48AA-A75A-0039E50B8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2024'!$Y$72:$Y$77</c:f>
              <c:numCache>
                <c:formatCode>0%</c:formatCode>
                <c:ptCount val="5"/>
                <c:pt idx="0">
                  <c:v>0.24242424242424243</c:v>
                </c:pt>
                <c:pt idx="1">
                  <c:v>0.23970037453183521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5-48AA-A75A-0039E50B8BCC}"/>
            </c:ext>
          </c:extLst>
        </c:ser>
        <c:ser>
          <c:idx val="3"/>
          <c:order val="3"/>
          <c:tx>
            <c:strRef>
              <c:f>'Dashboard - Mar 2024'!$Z$70:$Z$71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725-48AA-A75A-0039E50B8BCC}"/>
              </c:ext>
            </c:extLst>
          </c:dPt>
          <c:dLbls>
            <c:dLbl>
              <c:idx val="2"/>
              <c:layout>
                <c:manualLayout>
                  <c:x val="-2.0784938724764668E-2"/>
                  <c:y val="6.845544600180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25-48AA-A75A-0039E50B8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2024'!$Z$72:$Z$77</c:f>
              <c:numCache>
                <c:formatCode>0%</c:formatCode>
                <c:ptCount val="5"/>
                <c:pt idx="0">
                  <c:v>9.0766208251473468E-2</c:v>
                </c:pt>
                <c:pt idx="1">
                  <c:v>9.077809798270893E-2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25-48AA-A75A-0039E50B8BCC}"/>
            </c:ext>
          </c:extLst>
        </c:ser>
        <c:ser>
          <c:idx val="4"/>
          <c:order val="4"/>
          <c:tx>
            <c:strRef>
              <c:f>'Dashboard - Mar 2024'!$AA$70:$AA$71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2024'!$AA$72:$AA$77</c:f>
              <c:numCache>
                <c:formatCode>0%</c:formatCode>
                <c:ptCount val="5"/>
                <c:pt idx="2">
                  <c:v>0.17204301075268819</c:v>
                </c:pt>
                <c:pt idx="3">
                  <c:v>0.20389805097451275</c:v>
                </c:pt>
                <c:pt idx="4">
                  <c:v>0.20398251578436133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B-47AE-BFC2-73C035EC0303}"/>
            </c:ext>
          </c:extLst>
        </c:ser>
        <c:ser>
          <c:idx val="5"/>
          <c:order val="5"/>
          <c:tx>
            <c:strRef>
              <c:f>'Dashboard - Mar 2024'!$AB$70:$AB$71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2024'!$AB$72:$AB$77</c:f>
              <c:numCache>
                <c:formatCode>0%</c:formatCode>
                <c:ptCount val="5"/>
                <c:pt idx="2">
                  <c:v>0.39285714285714285</c:v>
                </c:pt>
                <c:pt idx="3">
                  <c:v>0.52941176470588236</c:v>
                </c:pt>
                <c:pt idx="4">
                  <c:v>0.49122807017543857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B-47AE-BFC2-73C035EC0303}"/>
            </c:ext>
          </c:extLst>
        </c:ser>
        <c:ser>
          <c:idx val="6"/>
          <c:order val="6"/>
          <c:tx>
            <c:strRef>
              <c:f>'Dashboard - Mar 2024'!$AC$70:$AC$71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2024'!$AC$72:$AC$77</c:f>
              <c:numCache>
                <c:formatCode>0%</c:formatCode>
                <c:ptCount val="5"/>
                <c:pt idx="2">
                  <c:v>0.2365988909426987</c:v>
                </c:pt>
                <c:pt idx="3">
                  <c:v>0.37294332723948814</c:v>
                </c:pt>
                <c:pt idx="4">
                  <c:v>0.36319612590799033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B-47AE-BFC2-73C035EC0303}"/>
            </c:ext>
          </c:extLst>
        </c:ser>
        <c:ser>
          <c:idx val="7"/>
          <c:order val="7"/>
          <c:tx>
            <c:strRef>
              <c:f>'Dashboard - Mar 2024'!$AD$70:$AD$71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Mar 2024'!$V$72:$V$77</c:f>
              <c:strCache>
                <c:ptCount val="5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  <c:pt idx="4">
                  <c:v>March 31, 2024</c:v>
                </c:pt>
              </c:strCache>
            </c:strRef>
          </c:cat>
          <c:val>
            <c:numRef>
              <c:f>'Dashboard - Mar 2024'!$AD$72:$AD$77</c:f>
              <c:numCache>
                <c:formatCode>0%</c:formatCode>
                <c:ptCount val="5"/>
                <c:pt idx="2">
                  <c:v>9.5066618653222912E-2</c:v>
                </c:pt>
                <c:pt idx="3">
                  <c:v>3.0769230769230771E-2</c:v>
                </c:pt>
                <c:pt idx="4">
                  <c:v>3.5398230088495575E-2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B-47AE-BFC2-73C035EC03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Mar 2024!PivotTable4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Mar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2024'!$W$91:$W$115</c:f>
              <c:multiLvlStrCache>
                <c:ptCount val="16"/>
                <c:lvl>
                  <c:pt idx="0">
                    <c:v>December 31, 2023</c:v>
                  </c:pt>
                  <c:pt idx="1">
                    <c:v>December 31, 2023</c:v>
                  </c:pt>
                  <c:pt idx="2">
                    <c:v>December 31, 2023</c:v>
                  </c:pt>
                  <c:pt idx="3">
                    <c:v>December 31, 2023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January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March 31, 2024</c:v>
                  </c:pt>
                  <c:pt idx="13">
                    <c:v>January 31, 2024</c:v>
                  </c:pt>
                  <c:pt idx="14">
                    <c:v>February 28, 2024</c:v>
                  </c:pt>
                  <c:pt idx="15">
                    <c:v>March 31, 2024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7">
                    <c:v>Site 2</c:v>
                  </c:pt>
                  <c:pt idx="10">
                    <c:v>Site 3</c:v>
                  </c:pt>
                  <c:pt idx="13">
                    <c:v>Site 4</c:v>
                  </c:pt>
                </c:lvl>
              </c:multiLvlStrCache>
            </c:multiLvlStrRef>
          </c:cat>
          <c:val>
            <c:numRef>
              <c:f>'Dashboard - Mar 2024'!$X$91:$X$115</c:f>
              <c:numCache>
                <c:formatCode>General</c:formatCode>
                <c:ptCount val="16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18</c:v>
                </c:pt>
                <c:pt idx="6">
                  <c:v>24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592-9920-C09D071A38A3}"/>
            </c:ext>
          </c:extLst>
        </c:ser>
        <c:ser>
          <c:idx val="1"/>
          <c:order val="1"/>
          <c:tx>
            <c:strRef>
              <c:f>'Dashboard - Mar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2024'!$W$91:$W$115</c:f>
              <c:multiLvlStrCache>
                <c:ptCount val="16"/>
                <c:lvl>
                  <c:pt idx="0">
                    <c:v>December 31, 2023</c:v>
                  </c:pt>
                  <c:pt idx="1">
                    <c:v>December 31, 2023</c:v>
                  </c:pt>
                  <c:pt idx="2">
                    <c:v>December 31, 2023</c:v>
                  </c:pt>
                  <c:pt idx="3">
                    <c:v>December 31, 2023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January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March 31, 2024</c:v>
                  </c:pt>
                  <c:pt idx="13">
                    <c:v>January 31, 2024</c:v>
                  </c:pt>
                  <c:pt idx="14">
                    <c:v>February 28, 2024</c:v>
                  </c:pt>
                  <c:pt idx="15">
                    <c:v>March 31, 2024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7">
                    <c:v>Site 2</c:v>
                  </c:pt>
                  <c:pt idx="10">
                    <c:v>Site 3</c:v>
                  </c:pt>
                  <c:pt idx="13">
                    <c:v>Site 4</c:v>
                  </c:pt>
                </c:lvl>
              </c:multiLvlStrCache>
            </c:multiLvlStrRef>
          </c:cat>
          <c:val>
            <c:numRef>
              <c:f>'Dashboard - Mar 2024'!$Y$91:$Y$115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23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592-9920-C09D071A38A3}"/>
            </c:ext>
          </c:extLst>
        </c:ser>
        <c:ser>
          <c:idx val="2"/>
          <c:order val="2"/>
          <c:tx>
            <c:strRef>
              <c:f>'Dashboard - Mar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2024'!$W$91:$W$115</c:f>
              <c:multiLvlStrCache>
                <c:ptCount val="16"/>
                <c:lvl>
                  <c:pt idx="0">
                    <c:v>December 31, 2023</c:v>
                  </c:pt>
                  <c:pt idx="1">
                    <c:v>December 31, 2023</c:v>
                  </c:pt>
                  <c:pt idx="2">
                    <c:v>December 31, 2023</c:v>
                  </c:pt>
                  <c:pt idx="3">
                    <c:v>December 31, 2023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January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March 31, 2024</c:v>
                  </c:pt>
                  <c:pt idx="13">
                    <c:v>January 31, 2024</c:v>
                  </c:pt>
                  <c:pt idx="14">
                    <c:v>February 28, 2024</c:v>
                  </c:pt>
                  <c:pt idx="15">
                    <c:v>March 31, 2024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7">
                    <c:v>Site 2</c:v>
                  </c:pt>
                  <c:pt idx="10">
                    <c:v>Site 3</c:v>
                  </c:pt>
                  <c:pt idx="13">
                    <c:v>Site 4</c:v>
                  </c:pt>
                </c:lvl>
              </c:multiLvlStrCache>
            </c:multiLvlStrRef>
          </c:cat>
          <c:val>
            <c:numRef>
              <c:f>'Dashboard - Mar 2024'!$Z$91:$Z$115</c:f>
              <c:numCache>
                <c:formatCode>General</c:formatCode>
                <c:ptCount val="16"/>
                <c:pt idx="0">
                  <c:v>61</c:v>
                </c:pt>
                <c:pt idx="1">
                  <c:v>15</c:v>
                </c:pt>
                <c:pt idx="2">
                  <c:v>65</c:v>
                </c:pt>
                <c:pt idx="3">
                  <c:v>47</c:v>
                </c:pt>
                <c:pt idx="4">
                  <c:v>6</c:v>
                </c:pt>
                <c:pt idx="5">
                  <c:v>24</c:v>
                </c:pt>
                <c:pt idx="6">
                  <c:v>48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12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D-4592-9920-C09D071A38A3}"/>
            </c:ext>
          </c:extLst>
        </c:ser>
        <c:ser>
          <c:idx val="3"/>
          <c:order val="3"/>
          <c:tx>
            <c:strRef>
              <c:f>'Dashboard - Mar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Mar 2024'!$W$91:$W$115</c:f>
              <c:multiLvlStrCache>
                <c:ptCount val="16"/>
                <c:lvl>
                  <c:pt idx="0">
                    <c:v>December 31, 2023</c:v>
                  </c:pt>
                  <c:pt idx="1">
                    <c:v>December 31, 2023</c:v>
                  </c:pt>
                  <c:pt idx="2">
                    <c:v>December 31, 2023</c:v>
                  </c:pt>
                  <c:pt idx="3">
                    <c:v>December 31, 2023</c:v>
                  </c:pt>
                  <c:pt idx="4">
                    <c:v>January 31, 2024</c:v>
                  </c:pt>
                  <c:pt idx="5">
                    <c:v>February 28, 2024</c:v>
                  </c:pt>
                  <c:pt idx="6">
                    <c:v>March 31, 2024</c:v>
                  </c:pt>
                  <c:pt idx="7">
                    <c:v>January 31, 2024</c:v>
                  </c:pt>
                  <c:pt idx="8">
                    <c:v>February 28, 2024</c:v>
                  </c:pt>
                  <c:pt idx="9">
                    <c:v>March 31,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March 31, 2024</c:v>
                  </c:pt>
                  <c:pt idx="13">
                    <c:v>January 31, 2024</c:v>
                  </c:pt>
                  <c:pt idx="14">
                    <c:v>February 28, 2024</c:v>
                  </c:pt>
                  <c:pt idx="15">
                    <c:v>March 31, 2024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7">
                    <c:v>Site 2</c:v>
                  </c:pt>
                  <c:pt idx="10">
                    <c:v>Site 3</c:v>
                  </c:pt>
                  <c:pt idx="13">
                    <c:v>Site 4</c:v>
                  </c:pt>
                </c:lvl>
              </c:multiLvlStrCache>
            </c:multiLvlStrRef>
          </c:cat>
          <c:val>
            <c:numRef>
              <c:f>'Dashboard - Mar 2024'!$AA$91:$AA$115</c:f>
              <c:numCache>
                <c:formatCode>General</c:formatCode>
                <c:ptCount val="16"/>
                <c:pt idx="0">
                  <c:v>27</c:v>
                </c:pt>
                <c:pt idx="1">
                  <c:v>12</c:v>
                </c:pt>
                <c:pt idx="2">
                  <c:v>32</c:v>
                </c:pt>
                <c:pt idx="3">
                  <c:v>21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26</c:v>
                </c:pt>
                <c:pt idx="12">
                  <c:v>28</c:v>
                </c:pt>
                <c:pt idx="13">
                  <c:v>3</c:v>
                </c:pt>
                <c:pt idx="14">
                  <c:v>7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D-4592-9920-C09D071A3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Feb 2024!PivotTable1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Feb 2024'!$W$6:$W$7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2024'!$W$8:$W$12</c:f>
              <c:numCache>
                <c:formatCode>General</c:formatCode>
                <c:ptCount val="4"/>
                <c:pt idx="0">
                  <c:v>168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2-4828-909C-9B14BB071294}"/>
            </c:ext>
          </c:extLst>
        </c:ser>
        <c:ser>
          <c:idx val="1"/>
          <c:order val="1"/>
          <c:tx>
            <c:strRef>
              <c:f>'Dashboard - Feb 2024'!$X$6:$X$7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2024'!$X$8:$X$12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2-4828-909C-9B14BB071294}"/>
            </c:ext>
          </c:extLst>
        </c:ser>
        <c:ser>
          <c:idx val="2"/>
          <c:order val="2"/>
          <c:tx>
            <c:strRef>
              <c:f>'Dashboard - Feb 2024'!$Y$6:$Y$7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2024'!$Y$8:$Y$12</c:f>
              <c:numCache>
                <c:formatCode>General</c:formatCode>
                <c:ptCount val="4"/>
                <c:pt idx="0">
                  <c:v>145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2-4828-909C-9B14BB071294}"/>
            </c:ext>
          </c:extLst>
        </c:ser>
        <c:ser>
          <c:idx val="3"/>
          <c:order val="3"/>
          <c:tx>
            <c:strRef>
              <c:f>'Dashboard - Feb 2024'!$Z$6:$Z$7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2024'!$Z$8:$Z$12</c:f>
              <c:numCache>
                <c:formatCode>General</c:formatCode>
                <c:ptCount val="4"/>
                <c:pt idx="0">
                  <c:v>233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2-4828-909C-9B14BB071294}"/>
            </c:ext>
          </c:extLst>
        </c:ser>
        <c:ser>
          <c:idx val="4"/>
          <c:order val="4"/>
          <c:tx>
            <c:strRef>
              <c:f>'Dashboard - Feb 2024'!$AA$6:$AA$7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2024'!$AA$8:$AA$12</c:f>
              <c:numCache>
                <c:formatCode>General</c:formatCode>
                <c:ptCount val="4"/>
                <c:pt idx="2">
                  <c:v>171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8-4373-B582-7F077AE068CA}"/>
            </c:ext>
          </c:extLst>
        </c:ser>
        <c:ser>
          <c:idx val="5"/>
          <c:order val="5"/>
          <c:tx>
            <c:strRef>
              <c:f>'Dashboard - Feb 2024'!$AB$6:$AB$7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2024'!$AB$8:$AB$12</c:f>
              <c:numCache>
                <c:formatCode>General</c:formatCode>
                <c:ptCount val="4"/>
                <c:pt idx="2">
                  <c:v>27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4373-B582-7F077AE068CA}"/>
            </c:ext>
          </c:extLst>
        </c:ser>
        <c:ser>
          <c:idx val="6"/>
          <c:order val="6"/>
          <c:tx>
            <c:strRef>
              <c:f>'Dashboard - Feb 2024'!$AC$6:$AC$7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2024'!$AC$8:$AC$12</c:f>
              <c:numCache>
                <c:formatCode>General</c:formatCode>
                <c:ptCount val="4"/>
                <c:pt idx="2">
                  <c:v>142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8-4373-B582-7F077AE068CA}"/>
            </c:ext>
          </c:extLst>
        </c:ser>
        <c:ser>
          <c:idx val="7"/>
          <c:order val="7"/>
          <c:tx>
            <c:strRef>
              <c:f>'Dashboard - Feb 2024'!$AD$6:$AD$7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2024'!$V$8:$V$12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2024'!$AD$8:$AD$12</c:f>
              <c:numCache>
                <c:formatCode>General</c:formatCode>
                <c:ptCount val="4"/>
                <c:pt idx="2">
                  <c:v>231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4373-B582-7F077AE068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Feb 2024!PivotTable2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Feb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2024'!$W$35:$W$50</c:f>
              <c:numCache>
                <c:formatCode>General</c:formatCode>
                <c:ptCount val="12"/>
                <c:pt idx="3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4FC3-A258-17422122EF9E}"/>
            </c:ext>
          </c:extLst>
        </c:ser>
        <c:ser>
          <c:idx val="1"/>
          <c:order val="1"/>
          <c:tx>
            <c:strRef>
              <c:f>'Dashboard - Feb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2024'!$X$35:$X$50</c:f>
              <c:numCache>
                <c:formatCode>General</c:formatCode>
                <c:ptCount val="12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4-4FC3-A258-17422122EF9E}"/>
            </c:ext>
          </c:extLst>
        </c:ser>
        <c:ser>
          <c:idx val="2"/>
          <c:order val="2"/>
          <c:tx>
            <c:strRef>
              <c:f>'Dashboard - Feb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2024'!$Y$35:$Y$50</c:f>
              <c:numCache>
                <c:formatCode>General</c:formatCode>
                <c:ptCount val="12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4-4FC3-A258-17422122EF9E}"/>
            </c:ext>
          </c:extLst>
        </c:ser>
        <c:ser>
          <c:idx val="3"/>
          <c:order val="3"/>
          <c:tx>
            <c:strRef>
              <c:f>'Dashboard - Feb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2024'!$Z$35:$Z$50</c:f>
              <c:numCache>
                <c:formatCode>General</c:formatCode>
                <c:ptCount val="12"/>
                <c:pt idx="0">
                  <c:v>4</c:v>
                </c:pt>
                <c:pt idx="8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4-4FC3-A258-17422122EF9E}"/>
            </c:ext>
          </c:extLst>
        </c:ser>
        <c:ser>
          <c:idx val="4"/>
          <c:order val="4"/>
          <c:tx>
            <c:strRef>
              <c:f>'Dashboard - Feb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33-45D7-9CA6-4A58613274A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574-4FC3-A258-17422122E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2024'!$AA$35:$AA$50</c:f>
              <c:numCache>
                <c:formatCode>General</c:formatCode>
                <c:ptCount val="12"/>
                <c:pt idx="2">
                  <c:v>10</c:v>
                </c:pt>
                <c:pt idx="4">
                  <c:v>2</c:v>
                </c:pt>
                <c:pt idx="6">
                  <c:v>16</c:v>
                </c:pt>
                <c:pt idx="7">
                  <c:v>1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4-4FC3-A258-17422122EF9E}"/>
            </c:ext>
          </c:extLst>
        </c:ser>
        <c:ser>
          <c:idx val="5"/>
          <c:order val="5"/>
          <c:tx>
            <c:strRef>
              <c:f>'Dashboard - Feb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2024'!$AB$35:$AB$50</c:f>
              <c:numCache>
                <c:formatCode>General</c:formatCode>
                <c:ptCount val="12"/>
                <c:pt idx="2">
                  <c:v>4</c:v>
                </c:pt>
                <c:pt idx="6">
                  <c:v>1</c:v>
                </c:pt>
                <c:pt idx="8">
                  <c:v>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4-4FC3-A258-17422122EF9E}"/>
            </c:ext>
          </c:extLst>
        </c:ser>
        <c:ser>
          <c:idx val="6"/>
          <c:order val="6"/>
          <c:tx>
            <c:strRef>
              <c:f>'Dashboard - Feb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2024'!$AC$35:$AC$50</c:f>
              <c:numCache>
                <c:formatCode>General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4-4FC3-A258-17422122EF9E}"/>
            </c:ext>
          </c:extLst>
        </c:ser>
        <c:ser>
          <c:idx val="7"/>
          <c:order val="7"/>
          <c:tx>
            <c:strRef>
              <c:f>'Dashboard - Feb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2024'!$AD$35:$AD$50</c:f>
              <c:numCache>
                <c:formatCode>General</c:formatCode>
                <c:ptCount val="12"/>
                <c:pt idx="2">
                  <c:v>1</c:v>
                </c:pt>
                <c:pt idx="6">
                  <c:v>2</c:v>
                </c:pt>
                <c:pt idx="8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74-4FC3-A258-17422122EF9E}"/>
            </c:ext>
          </c:extLst>
        </c:ser>
        <c:ser>
          <c:idx val="8"/>
          <c:order val="8"/>
          <c:tx>
            <c:strRef>
              <c:f>'Dashboard - Feb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574-4FC3-A258-17422122EF9E}"/>
            </c:ext>
          </c:extLst>
        </c:ser>
        <c:ser>
          <c:idx val="9"/>
          <c:order val="9"/>
          <c:tx>
            <c:strRef>
              <c:f>'Dashboard - Feb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574-4FC3-A258-17422122EF9E}"/>
            </c:ext>
          </c:extLst>
        </c:ser>
        <c:ser>
          <c:idx val="10"/>
          <c:order val="10"/>
          <c:tx>
            <c:strRef>
              <c:f>'Dashboard - Feb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2024'!$AG$35:$AG$50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574-4FC3-A258-17422122EF9E}"/>
            </c:ext>
          </c:extLst>
        </c:ser>
        <c:ser>
          <c:idx val="11"/>
          <c:order val="11"/>
          <c:tx>
            <c:strRef>
              <c:f>'Dashboard - Feb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2024'!$V$35:$V$50</c:f>
              <c:multiLvlStrCache>
                <c:ptCount val="12"/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December 31, 2023</c:v>
                  </c:pt>
                  <c:pt idx="4">
                    <c:v>January 31, 2024</c:v>
                  </c:pt>
                  <c:pt idx="8">
                    <c:v>February 28, 2024</c:v>
                  </c:pt>
                </c:lvl>
              </c:multiLvlStrCache>
            </c:multiLvlStrRef>
          </c:cat>
          <c:val>
            <c:numRef>
              <c:f>'Dashboard - Feb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9574-4FC3-A258-17422122E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Feb 2024!PivotTable3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Feb 2024'!$W$70:$W$71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1213-4C1C-AEB7-9A87D47893C3}"/>
              </c:ext>
            </c:extLst>
          </c:dPt>
          <c:dLbls>
            <c:dLbl>
              <c:idx val="2"/>
              <c:layout>
                <c:manualLayout>
                  <c:x val="1.5305286839145019E-2"/>
                  <c:y val="-4.10264699317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13-4C1C-AEB7-9A87D4789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2024'!$W$72:$W$76</c:f>
              <c:numCache>
                <c:formatCode>0%</c:formatCode>
                <c:ptCount val="4"/>
                <c:pt idx="0">
                  <c:v>0.16855845629965946</c:v>
                </c:pt>
                <c:pt idx="1">
                  <c:v>0.16770186335403728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3-4C1C-AEB7-9A87D47893C3}"/>
            </c:ext>
          </c:extLst>
        </c:ser>
        <c:ser>
          <c:idx val="1"/>
          <c:order val="1"/>
          <c:tx>
            <c:strRef>
              <c:f>'Dashboard - Feb 2024'!$X$70:$X$71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2024'!$X$72:$X$76</c:f>
              <c:numCache>
                <c:formatCode>0%</c:formatCode>
                <c:ptCount val="4"/>
                <c:pt idx="0">
                  <c:v>0.43137254901960786</c:v>
                </c:pt>
                <c:pt idx="1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3-4C1C-AEB7-9A87D47893C3}"/>
            </c:ext>
          </c:extLst>
        </c:ser>
        <c:ser>
          <c:idx val="2"/>
          <c:order val="2"/>
          <c:tx>
            <c:strRef>
              <c:f>'Dashboard - Feb 2024'!$Y$70:$Y$71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1213-4C1C-AEB7-9A87D47893C3}"/>
              </c:ext>
            </c:extLst>
          </c:dPt>
          <c:dLbls>
            <c:dLbl>
              <c:idx val="2"/>
              <c:layout>
                <c:manualLayout>
                  <c:x val="-3.6424036469125655E-2"/>
                  <c:y val="-6.44868804889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13-4C1C-AEB7-9A87D4789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2024'!$Y$72:$Y$76</c:f>
              <c:numCache>
                <c:formatCode>0%</c:formatCode>
                <c:ptCount val="4"/>
                <c:pt idx="0">
                  <c:v>0.24242424242424243</c:v>
                </c:pt>
                <c:pt idx="1">
                  <c:v>0.23970037453183521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3-4C1C-AEB7-9A87D47893C3}"/>
            </c:ext>
          </c:extLst>
        </c:ser>
        <c:ser>
          <c:idx val="3"/>
          <c:order val="3"/>
          <c:tx>
            <c:strRef>
              <c:f>'Dashboard - Feb 2024'!$Z$70:$Z$71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213-4C1C-AEB7-9A87D47893C3}"/>
              </c:ext>
            </c:extLst>
          </c:dPt>
          <c:dLbls>
            <c:dLbl>
              <c:idx val="2"/>
              <c:layout>
                <c:manualLayout>
                  <c:x val="-2.0784938724764668E-2"/>
                  <c:y val="6.845544600180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13-4C1C-AEB7-9A87D4789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2024'!$Z$72:$Z$76</c:f>
              <c:numCache>
                <c:formatCode>0%</c:formatCode>
                <c:ptCount val="4"/>
                <c:pt idx="0">
                  <c:v>9.0766208251473468E-2</c:v>
                </c:pt>
                <c:pt idx="1">
                  <c:v>9.077809798270893E-2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3-4C1C-AEB7-9A87D47893C3}"/>
            </c:ext>
          </c:extLst>
        </c:ser>
        <c:ser>
          <c:idx val="4"/>
          <c:order val="4"/>
          <c:tx>
            <c:strRef>
              <c:f>'Dashboard - Feb 2024'!$AA$70:$AA$71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2024'!$AA$72:$AA$76</c:f>
              <c:numCache>
                <c:formatCode>0%</c:formatCode>
                <c:ptCount val="4"/>
                <c:pt idx="2">
                  <c:v>0.17204301075268819</c:v>
                </c:pt>
                <c:pt idx="3">
                  <c:v>0.20389805097451275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5-4B7A-8413-F7A168B0E452}"/>
            </c:ext>
          </c:extLst>
        </c:ser>
        <c:ser>
          <c:idx val="5"/>
          <c:order val="5"/>
          <c:tx>
            <c:strRef>
              <c:f>'Dashboard - Feb 2024'!$AB$70:$AB$71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2024'!$AB$72:$AB$76</c:f>
              <c:numCache>
                <c:formatCode>0%</c:formatCode>
                <c:ptCount val="4"/>
                <c:pt idx="2">
                  <c:v>0.39285714285714285</c:v>
                </c:pt>
                <c:pt idx="3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5-4B7A-8413-F7A168B0E452}"/>
            </c:ext>
          </c:extLst>
        </c:ser>
        <c:ser>
          <c:idx val="6"/>
          <c:order val="6"/>
          <c:tx>
            <c:strRef>
              <c:f>'Dashboard - Feb 2024'!$AC$70:$AC$71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2024'!$AC$72:$AC$76</c:f>
              <c:numCache>
                <c:formatCode>0%</c:formatCode>
                <c:ptCount val="4"/>
                <c:pt idx="2">
                  <c:v>0.2365988909426987</c:v>
                </c:pt>
                <c:pt idx="3">
                  <c:v>0.37294332723948814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E5-4B7A-8413-F7A168B0E452}"/>
            </c:ext>
          </c:extLst>
        </c:ser>
        <c:ser>
          <c:idx val="7"/>
          <c:order val="7"/>
          <c:tx>
            <c:strRef>
              <c:f>'Dashboard - Feb 2024'!$AD$70:$AD$71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Feb 2024'!$V$72:$V$76</c:f>
              <c:strCache>
                <c:ptCount val="4"/>
                <c:pt idx="0">
                  <c:v>November 30, 2023</c:v>
                </c:pt>
                <c:pt idx="1">
                  <c:v>December 31, 2023</c:v>
                </c:pt>
                <c:pt idx="2">
                  <c:v>January 31, 2024</c:v>
                </c:pt>
                <c:pt idx="3">
                  <c:v>February 28, 2024</c:v>
                </c:pt>
              </c:strCache>
            </c:strRef>
          </c:cat>
          <c:val>
            <c:numRef>
              <c:f>'Dashboard - Feb 2024'!$AD$72:$AD$76</c:f>
              <c:numCache>
                <c:formatCode>0%</c:formatCode>
                <c:ptCount val="4"/>
                <c:pt idx="2">
                  <c:v>9.5066618653222912E-2</c:v>
                </c:pt>
                <c:pt idx="3">
                  <c:v>3.0769230769230771E-2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E5-4B7A-8413-F7A168B0E4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Feb 2024!PivotTable4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Feb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2024'!$W$91:$W$115</c:f>
              <c:multiLvlStrCache>
                <c:ptCount val="16"/>
                <c:lvl>
                  <c:pt idx="0">
                    <c:v>November 30, 2023</c:v>
                  </c:pt>
                  <c:pt idx="1">
                    <c:v>December 31, 2023</c:v>
                  </c:pt>
                  <c:pt idx="2">
                    <c:v>November 30, 2023</c:v>
                  </c:pt>
                  <c:pt idx="3">
                    <c:v>December 31, 2023</c:v>
                  </c:pt>
                  <c:pt idx="4">
                    <c:v>November 30, 2023</c:v>
                  </c:pt>
                  <c:pt idx="5">
                    <c:v>December 31, 2023</c:v>
                  </c:pt>
                  <c:pt idx="6">
                    <c:v>November 30, 2023</c:v>
                  </c:pt>
                  <c:pt idx="7">
                    <c:v>December 31, 2023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January 31, 2024</c:v>
                  </c:pt>
                  <c:pt idx="15">
                    <c:v>February 28, 2024</c:v>
                  </c:pt>
                </c:lvl>
                <c:lvl>
                  <c:pt idx="0">
                    <c:v>CL</c:v>
                  </c:pt>
                  <c:pt idx="2">
                    <c:v>FV</c:v>
                  </c:pt>
                  <c:pt idx="4">
                    <c:v>MCL</c:v>
                  </c:pt>
                  <c:pt idx="6">
                    <c:v>VH</c:v>
                  </c:pt>
                  <c:pt idx="8">
                    <c:v>Site 1</c:v>
                  </c:pt>
                  <c:pt idx="10">
                    <c:v>Site 2</c:v>
                  </c:pt>
                  <c:pt idx="12">
                    <c:v>Site 3</c:v>
                  </c:pt>
                  <c:pt idx="14">
                    <c:v>Site 4</c:v>
                  </c:pt>
                </c:lvl>
              </c:multiLvlStrCache>
            </c:multiLvlStrRef>
          </c:cat>
          <c:val>
            <c:numRef>
              <c:f>'Dashboard - Feb 2024'!$X$91:$X$115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18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146-81F7-3C5CD3399D09}"/>
            </c:ext>
          </c:extLst>
        </c:ser>
        <c:ser>
          <c:idx val="1"/>
          <c:order val="1"/>
          <c:tx>
            <c:strRef>
              <c:f>'Dashboard - Feb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2024'!$W$91:$W$115</c:f>
              <c:multiLvlStrCache>
                <c:ptCount val="16"/>
                <c:lvl>
                  <c:pt idx="0">
                    <c:v>November 30, 2023</c:v>
                  </c:pt>
                  <c:pt idx="1">
                    <c:v>December 31, 2023</c:v>
                  </c:pt>
                  <c:pt idx="2">
                    <c:v>November 30, 2023</c:v>
                  </c:pt>
                  <c:pt idx="3">
                    <c:v>December 31, 2023</c:v>
                  </c:pt>
                  <c:pt idx="4">
                    <c:v>November 30, 2023</c:v>
                  </c:pt>
                  <c:pt idx="5">
                    <c:v>December 31, 2023</c:v>
                  </c:pt>
                  <c:pt idx="6">
                    <c:v>November 30, 2023</c:v>
                  </c:pt>
                  <c:pt idx="7">
                    <c:v>December 31, 2023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January 31, 2024</c:v>
                  </c:pt>
                  <c:pt idx="15">
                    <c:v>February 28, 2024</c:v>
                  </c:pt>
                </c:lvl>
                <c:lvl>
                  <c:pt idx="0">
                    <c:v>CL</c:v>
                  </c:pt>
                  <c:pt idx="2">
                    <c:v>FV</c:v>
                  </c:pt>
                  <c:pt idx="4">
                    <c:v>MCL</c:v>
                  </c:pt>
                  <c:pt idx="6">
                    <c:v>VH</c:v>
                  </c:pt>
                  <c:pt idx="8">
                    <c:v>Site 1</c:v>
                  </c:pt>
                  <c:pt idx="10">
                    <c:v>Site 2</c:v>
                  </c:pt>
                  <c:pt idx="12">
                    <c:v>Site 3</c:v>
                  </c:pt>
                  <c:pt idx="14">
                    <c:v>Site 4</c:v>
                  </c:pt>
                </c:lvl>
              </c:multiLvlStrCache>
            </c:multiLvlStrRef>
          </c:cat>
          <c:val>
            <c:numRef>
              <c:f>'Dashboard - Feb 2024'!$Y$91:$Y$115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23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146-81F7-3C5CD3399D09}"/>
            </c:ext>
          </c:extLst>
        </c:ser>
        <c:ser>
          <c:idx val="2"/>
          <c:order val="2"/>
          <c:tx>
            <c:strRef>
              <c:f>'Dashboard - Feb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2024'!$W$91:$W$115</c:f>
              <c:multiLvlStrCache>
                <c:ptCount val="16"/>
                <c:lvl>
                  <c:pt idx="0">
                    <c:v>November 30, 2023</c:v>
                  </c:pt>
                  <c:pt idx="1">
                    <c:v>December 31, 2023</c:v>
                  </c:pt>
                  <c:pt idx="2">
                    <c:v>November 30, 2023</c:v>
                  </c:pt>
                  <c:pt idx="3">
                    <c:v>December 31, 2023</c:v>
                  </c:pt>
                  <c:pt idx="4">
                    <c:v>November 30, 2023</c:v>
                  </c:pt>
                  <c:pt idx="5">
                    <c:v>December 31, 2023</c:v>
                  </c:pt>
                  <c:pt idx="6">
                    <c:v>November 30, 2023</c:v>
                  </c:pt>
                  <c:pt idx="7">
                    <c:v>December 31, 2023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January 31, 2024</c:v>
                  </c:pt>
                  <c:pt idx="15">
                    <c:v>February 28, 2024</c:v>
                  </c:pt>
                </c:lvl>
                <c:lvl>
                  <c:pt idx="0">
                    <c:v>CL</c:v>
                  </c:pt>
                  <c:pt idx="2">
                    <c:v>FV</c:v>
                  </c:pt>
                  <c:pt idx="4">
                    <c:v>MCL</c:v>
                  </c:pt>
                  <c:pt idx="6">
                    <c:v>VH</c:v>
                  </c:pt>
                  <c:pt idx="8">
                    <c:v>Site 1</c:v>
                  </c:pt>
                  <c:pt idx="10">
                    <c:v>Site 2</c:v>
                  </c:pt>
                  <c:pt idx="12">
                    <c:v>Site 3</c:v>
                  </c:pt>
                  <c:pt idx="14">
                    <c:v>Site 4</c:v>
                  </c:pt>
                </c:lvl>
              </c:multiLvlStrCache>
            </c:multiLvlStrRef>
          </c:cat>
          <c:val>
            <c:numRef>
              <c:f>'Dashboard - Feb 2024'!$Z$91:$Z$115</c:f>
              <c:numCache>
                <c:formatCode>General</c:formatCode>
                <c:ptCount val="16"/>
                <c:pt idx="0">
                  <c:v>53</c:v>
                </c:pt>
                <c:pt idx="1">
                  <c:v>61</c:v>
                </c:pt>
                <c:pt idx="2">
                  <c:v>15</c:v>
                </c:pt>
                <c:pt idx="3">
                  <c:v>15</c:v>
                </c:pt>
                <c:pt idx="4">
                  <c:v>60</c:v>
                </c:pt>
                <c:pt idx="5">
                  <c:v>65</c:v>
                </c:pt>
                <c:pt idx="6">
                  <c:v>47</c:v>
                </c:pt>
                <c:pt idx="7">
                  <c:v>47</c:v>
                </c:pt>
                <c:pt idx="8">
                  <c:v>6</c:v>
                </c:pt>
                <c:pt idx="9">
                  <c:v>24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F-4146-81F7-3C5CD3399D09}"/>
            </c:ext>
          </c:extLst>
        </c:ser>
        <c:ser>
          <c:idx val="3"/>
          <c:order val="3"/>
          <c:tx>
            <c:strRef>
              <c:f>'Dashboard - Feb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Feb 2024'!$W$91:$W$115</c:f>
              <c:multiLvlStrCache>
                <c:ptCount val="16"/>
                <c:lvl>
                  <c:pt idx="0">
                    <c:v>November 30, 2023</c:v>
                  </c:pt>
                  <c:pt idx="1">
                    <c:v>December 31, 2023</c:v>
                  </c:pt>
                  <c:pt idx="2">
                    <c:v>November 30, 2023</c:v>
                  </c:pt>
                  <c:pt idx="3">
                    <c:v>December 31, 2023</c:v>
                  </c:pt>
                  <c:pt idx="4">
                    <c:v>November 30, 2023</c:v>
                  </c:pt>
                  <c:pt idx="5">
                    <c:v>December 31, 2023</c:v>
                  </c:pt>
                  <c:pt idx="6">
                    <c:v>November 30, 2023</c:v>
                  </c:pt>
                  <c:pt idx="7">
                    <c:v>December 31, 2023</c:v>
                  </c:pt>
                  <c:pt idx="8">
                    <c:v>January 31, 2024</c:v>
                  </c:pt>
                  <c:pt idx="9">
                    <c:v>February 28, 2024</c:v>
                  </c:pt>
                  <c:pt idx="10">
                    <c:v>January 31, 2024</c:v>
                  </c:pt>
                  <c:pt idx="11">
                    <c:v>February 28, 2024</c:v>
                  </c:pt>
                  <c:pt idx="12">
                    <c:v>January 31, 2024</c:v>
                  </c:pt>
                  <c:pt idx="13">
                    <c:v>February 28, 2024</c:v>
                  </c:pt>
                  <c:pt idx="14">
                    <c:v>January 31, 2024</c:v>
                  </c:pt>
                  <c:pt idx="15">
                    <c:v>February 28, 2024</c:v>
                  </c:pt>
                </c:lvl>
                <c:lvl>
                  <c:pt idx="0">
                    <c:v>CL</c:v>
                  </c:pt>
                  <c:pt idx="2">
                    <c:v>FV</c:v>
                  </c:pt>
                  <c:pt idx="4">
                    <c:v>MCL</c:v>
                  </c:pt>
                  <c:pt idx="6">
                    <c:v>VH</c:v>
                  </c:pt>
                  <c:pt idx="8">
                    <c:v>Site 1</c:v>
                  </c:pt>
                  <c:pt idx="10">
                    <c:v>Site 2</c:v>
                  </c:pt>
                  <c:pt idx="12">
                    <c:v>Site 3</c:v>
                  </c:pt>
                  <c:pt idx="14">
                    <c:v>Site 4</c:v>
                  </c:pt>
                </c:lvl>
              </c:multiLvlStrCache>
            </c:multiLvlStrRef>
          </c:cat>
          <c:val>
            <c:numRef>
              <c:f>'Dashboard - Feb 2024'!$AA$91:$AA$115</c:f>
              <c:numCache>
                <c:formatCode>General</c:formatCode>
                <c:ptCount val="16"/>
                <c:pt idx="0">
                  <c:v>27</c:v>
                </c:pt>
                <c:pt idx="1">
                  <c:v>27</c:v>
                </c:pt>
                <c:pt idx="2">
                  <c:v>12</c:v>
                </c:pt>
                <c:pt idx="3">
                  <c:v>12</c:v>
                </c:pt>
                <c:pt idx="4">
                  <c:v>32</c:v>
                </c:pt>
                <c:pt idx="5">
                  <c:v>32</c:v>
                </c:pt>
                <c:pt idx="6">
                  <c:v>21</c:v>
                </c:pt>
                <c:pt idx="7">
                  <c:v>21</c:v>
                </c:pt>
                <c:pt idx="8">
                  <c:v>3</c:v>
                </c:pt>
                <c:pt idx="9">
                  <c:v>10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26</c:v>
                </c:pt>
                <c:pt idx="14">
                  <c:v>3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F-4146-81F7-3C5CD3399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Jan 2024!PivotTable29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Hires and Terminations</a:t>
            </a:r>
          </a:p>
        </c:rich>
      </c:tx>
      <c:layout>
        <c:manualLayout>
          <c:xMode val="edge"/>
          <c:yMode val="edge"/>
          <c:x val="0.40187229060213869"/>
          <c:y val="8.860612233967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 Jan 2024'!$R$176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2024'!$Q$177:$Q$197</c:f>
              <c:multiLvlStrCache>
                <c:ptCount val="16"/>
                <c:lvl>
                  <c:pt idx="0">
                    <c:v>31-Jan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31-Jan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31-Jan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31-Jan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Jan 2024'!$R$177:$R$197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8-4840-8DEC-FEB86DDF0C3E}"/>
            </c:ext>
          </c:extLst>
        </c:ser>
        <c:ser>
          <c:idx val="1"/>
          <c:order val="1"/>
          <c:tx>
            <c:strRef>
              <c:f>'Dashboard- Jan 2024'!$S$176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2024'!$Q$177:$Q$197</c:f>
              <c:multiLvlStrCache>
                <c:ptCount val="16"/>
                <c:lvl>
                  <c:pt idx="0">
                    <c:v>31-Jan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31-Jan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31-Jan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31-Jan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Jan 2024'!$S$177:$S$197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8-4840-8DEC-FEB86DDF0C3E}"/>
            </c:ext>
          </c:extLst>
        </c:ser>
        <c:ser>
          <c:idx val="2"/>
          <c:order val="2"/>
          <c:tx>
            <c:strRef>
              <c:f>'Dashboard- Jan 2024'!$T$176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2024'!$Q$177:$Q$197</c:f>
              <c:multiLvlStrCache>
                <c:ptCount val="16"/>
                <c:lvl>
                  <c:pt idx="0">
                    <c:v>31-Jan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31-Jan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31-Jan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31-Jan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Jan 2024'!$T$177:$T$197</c:f>
              <c:numCache>
                <c:formatCode>General</c:formatCode>
                <c:ptCount val="16"/>
                <c:pt idx="0">
                  <c:v>6</c:v>
                </c:pt>
                <c:pt idx="1">
                  <c:v>53</c:v>
                </c:pt>
                <c:pt idx="2">
                  <c:v>59</c:v>
                </c:pt>
                <c:pt idx="3">
                  <c:v>67</c:v>
                </c:pt>
                <c:pt idx="4">
                  <c:v>1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53</c:v>
                </c:pt>
                <c:pt idx="10">
                  <c:v>62</c:v>
                </c:pt>
                <c:pt idx="11">
                  <c:v>67</c:v>
                </c:pt>
                <c:pt idx="12">
                  <c:v>1</c:v>
                </c:pt>
                <c:pt idx="13">
                  <c:v>44</c:v>
                </c:pt>
                <c:pt idx="14">
                  <c:v>48</c:v>
                </c:pt>
                <c:pt idx="1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8-4840-8DEC-FEB86DDF0C3E}"/>
            </c:ext>
          </c:extLst>
        </c:ser>
        <c:ser>
          <c:idx val="3"/>
          <c:order val="3"/>
          <c:tx>
            <c:strRef>
              <c:f>'Dashboard- Jan 2024'!$U$176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2024'!$Q$177:$Q$197</c:f>
              <c:multiLvlStrCache>
                <c:ptCount val="16"/>
                <c:lvl>
                  <c:pt idx="0">
                    <c:v>31-Jan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31-Jan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31-Jan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31-Jan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Jan 2024'!$U$177:$U$197</c:f>
              <c:numCache>
                <c:formatCode>General</c:formatCode>
                <c:ptCount val="16"/>
                <c:pt idx="0">
                  <c:v>3</c:v>
                </c:pt>
                <c:pt idx="1">
                  <c:v>27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8-4840-8DEC-FEB86DDF0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Aug 2024!PivotTable3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Aug 2024'!$W$70:$W$71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F51-46F4-BECF-2FEE0697A33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F51-46F4-BECF-2FEE0697A33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F51-46F4-BECF-2FEE0697A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2024'!$V$72:$V$77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2024'!$W$72:$W$77</c:f>
              <c:numCache>
                <c:formatCode>0%</c:formatCode>
                <c:ptCount val="5"/>
                <c:pt idx="0">
                  <c:v>0.20815752461322082</c:v>
                </c:pt>
                <c:pt idx="1">
                  <c:v>0.18411552346570398</c:v>
                </c:pt>
                <c:pt idx="2">
                  <c:v>0.15189873417721519</c:v>
                </c:pt>
                <c:pt idx="3">
                  <c:v>0.15669755686604886</c:v>
                </c:pt>
                <c:pt idx="4">
                  <c:v>0.15196078431372548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1-46F4-BECF-2FEE0697A33D}"/>
            </c:ext>
          </c:extLst>
        </c:ser>
        <c:ser>
          <c:idx val="1"/>
          <c:order val="1"/>
          <c:tx>
            <c:strRef>
              <c:f>'Dashboard - Aug 2024'!$X$70:$X$71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2024'!$V$72:$V$77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2024'!$X$72:$X$77</c:f>
              <c:numCache>
                <c:formatCode>0%</c:formatCode>
                <c:ptCount val="5"/>
                <c:pt idx="0">
                  <c:v>0.49122807017543857</c:v>
                </c:pt>
                <c:pt idx="1">
                  <c:v>0.49704142011834318</c:v>
                </c:pt>
                <c:pt idx="2">
                  <c:v>0.54216867469879515</c:v>
                </c:pt>
                <c:pt idx="3">
                  <c:v>0.36253776435045321</c:v>
                </c:pt>
                <c:pt idx="4">
                  <c:v>0.32926829268292684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1-46F4-BECF-2FEE0697A33D}"/>
            </c:ext>
          </c:extLst>
        </c:ser>
        <c:ser>
          <c:idx val="2"/>
          <c:order val="2"/>
          <c:tx>
            <c:strRef>
              <c:f>'Dashboard - Aug 2024'!$Y$70:$Y$71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F51-46F4-BECF-2FEE0697A33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F51-46F4-BECF-2FEE0697A33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F51-46F4-BECF-2FEE0697A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2024'!$V$72:$V$77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2024'!$Y$72:$Y$77</c:f>
              <c:numCache>
                <c:formatCode>0%</c:formatCode>
                <c:ptCount val="5"/>
                <c:pt idx="0">
                  <c:v>0.39783001808318263</c:v>
                </c:pt>
                <c:pt idx="1">
                  <c:v>0.3963963963963964</c:v>
                </c:pt>
                <c:pt idx="2">
                  <c:v>0.35842293906810035</c:v>
                </c:pt>
                <c:pt idx="3">
                  <c:v>0.34326579261025025</c:v>
                </c:pt>
                <c:pt idx="4">
                  <c:v>0.33671641791044776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51-46F4-BECF-2FEE0697A33D}"/>
            </c:ext>
          </c:extLst>
        </c:ser>
        <c:ser>
          <c:idx val="3"/>
          <c:order val="3"/>
          <c:tx>
            <c:strRef>
              <c:f>'Dashboard - Aug 2024'!$Z$70:$Z$71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F51-46F4-BECF-2FEE0697A33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F51-46F4-BECF-2FEE0697A33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F51-46F4-BECF-2FEE0697A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Aug 2024'!$V$72:$V$77</c:f>
              <c:strCache>
                <c:ptCount val="5"/>
                <c:pt idx="0">
                  <c:v>April 30, 2024</c:v>
                </c:pt>
                <c:pt idx="1">
                  <c:v>May 31, 2024</c:v>
                </c:pt>
                <c:pt idx="2">
                  <c:v>June 30, 2024</c:v>
                </c:pt>
                <c:pt idx="3">
                  <c:v>July 31, 2024</c:v>
                </c:pt>
                <c:pt idx="4">
                  <c:v>August 31, 2024</c:v>
                </c:pt>
              </c:strCache>
            </c:strRef>
          </c:cat>
          <c:val>
            <c:numRef>
              <c:f>'Dashboard - Aug 2024'!$Z$72:$Z$77</c:f>
              <c:numCache>
                <c:formatCode>0%</c:formatCode>
                <c:ptCount val="5"/>
                <c:pt idx="0">
                  <c:v>4.4444444444444446E-2</c:v>
                </c:pt>
                <c:pt idx="1">
                  <c:v>6.216696269982238E-2</c:v>
                </c:pt>
                <c:pt idx="2">
                  <c:v>7.1748878923766815E-2</c:v>
                </c:pt>
                <c:pt idx="3">
                  <c:v>7.2351421188630499E-2</c:v>
                </c:pt>
                <c:pt idx="4">
                  <c:v>7.38603577611079E-2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51-46F4-BECF-2FEE0697A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Jan 2024!PivotTable31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Lines </a:t>
            </a:r>
          </a:p>
        </c:rich>
      </c:tx>
      <c:layout>
        <c:manualLayout>
          <c:xMode val="edge"/>
          <c:yMode val="edge"/>
          <c:x val="0.38304717601300148"/>
          <c:y val="0.1010503191614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55540480293982E-3"/>
          <c:y val="0.24386100094159488"/>
          <c:w val="0.93417658820736627"/>
          <c:h val="0.56032304592711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'Dashboard- Jan 2024'!$B$176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2024'!$B$177:$B$204</c:f>
              <c:numCache>
                <c:formatCode>General</c:formatCode>
                <c:ptCount val="12"/>
                <c:pt idx="3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E-48B1-9D37-101C6B61370B}"/>
            </c:ext>
          </c:extLst>
        </c:ser>
        <c:ser>
          <c:idx val="1"/>
          <c:order val="1"/>
          <c:tx>
            <c:strRef>
              <c:f>'Dashboard- Jan 2024'!$C$176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2024'!$C$177:$C$204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71E-48B1-9D37-101C6B61370B}"/>
            </c:ext>
          </c:extLst>
        </c:ser>
        <c:ser>
          <c:idx val="2"/>
          <c:order val="2"/>
          <c:tx>
            <c:strRef>
              <c:f>'Dashboard- Jan 2024'!$D$176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2024'!$D$177:$D$204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E-48B1-9D37-101C6B61370B}"/>
            </c:ext>
          </c:extLst>
        </c:ser>
        <c:ser>
          <c:idx val="3"/>
          <c:order val="3"/>
          <c:tx>
            <c:strRef>
              <c:f>'Dashboard- Jan 2024'!$E$176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2024'!$E$177:$E$204</c:f>
              <c:numCache>
                <c:formatCode>General</c:formatCode>
                <c:ptCount val="12"/>
                <c:pt idx="4">
                  <c:v>4</c:v>
                </c:pt>
                <c:pt idx="5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E-48B1-9D37-101C6B61370B}"/>
            </c:ext>
          </c:extLst>
        </c:ser>
        <c:ser>
          <c:idx val="4"/>
          <c:order val="4"/>
          <c:tx>
            <c:strRef>
              <c:f>'Dashboard- Jan 2024'!$F$176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2024'!$F$177:$F$204</c:f>
              <c:numCache>
                <c:formatCode>General</c:formatCode>
                <c:ptCount val="12"/>
                <c:pt idx="0">
                  <c:v>2</c:v>
                </c:pt>
                <c:pt idx="2">
                  <c:v>16</c:v>
                </c:pt>
                <c:pt idx="3">
                  <c:v>1</c:v>
                </c:pt>
                <c:pt idx="5">
                  <c:v>1</c:v>
                </c:pt>
                <c:pt idx="6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E-48B1-9D37-101C6B61370B}"/>
            </c:ext>
          </c:extLst>
        </c:ser>
        <c:ser>
          <c:idx val="5"/>
          <c:order val="5"/>
          <c:tx>
            <c:strRef>
              <c:f>'Dashboard- Jan 2024'!$G$176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2024'!$G$177:$G$204</c:f>
              <c:numCache>
                <c:formatCode>General</c:formatCode>
                <c:ptCount val="12"/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1E-48B1-9D37-101C6B61370B}"/>
            </c:ext>
          </c:extLst>
        </c:ser>
        <c:ser>
          <c:idx val="6"/>
          <c:order val="6"/>
          <c:tx>
            <c:strRef>
              <c:f>'Dashboard- Jan 2024'!$H$176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2024'!$H$177:$H$204</c:f>
              <c:numCache>
                <c:formatCode>General</c:formatCode>
                <c:ptCount val="1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1E-48B1-9D37-101C6B61370B}"/>
            </c:ext>
          </c:extLst>
        </c:ser>
        <c:ser>
          <c:idx val="7"/>
          <c:order val="7"/>
          <c:tx>
            <c:strRef>
              <c:f>'Dashboard- Jan 2024'!$I$176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2024'!$I$177:$I$204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071E-48B1-9D37-101C6B61370B}"/>
            </c:ext>
          </c:extLst>
        </c:ser>
        <c:ser>
          <c:idx val="8"/>
          <c:order val="8"/>
          <c:tx>
            <c:strRef>
              <c:f>'Dashboard- Jan 2024'!$J$176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2024'!$J$177:$J$204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071E-48B1-9D37-101C6B61370B}"/>
            </c:ext>
          </c:extLst>
        </c:ser>
        <c:ser>
          <c:idx val="9"/>
          <c:order val="9"/>
          <c:tx>
            <c:strRef>
              <c:f>'Dashboard- Jan 2024'!$K$176</c:f>
              <c:strCache>
                <c:ptCount val="1"/>
                <c:pt idx="0">
                  <c:v>Sum of TH-PT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Jan 2024'!$A$177:$A$204</c:f>
              <c:multiLvlStrCache>
                <c:ptCount val="12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Jan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31-Jan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Jan 2024'!$K$177:$K$204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071E-48B1-9D37-101C6B613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Jan 2024!PivotTable10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Turnover %</a:t>
            </a:r>
          </a:p>
          <a:p>
            <a:pPr>
              <a:defRPr sz="1800"/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822720046415392E-2"/>
              <c:y val="-5.54418101096176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122710694717687E-2"/>
              <c:y val="5.0401645554198765E-3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168169490943908E-2"/>
              <c:y val="-3.78012341656485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271590590283032E-2"/>
              <c:y val="2.01606582216791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'Dashboard- Jan 2024'!$AJ$173:$AJ$174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D27-4DC8-94AE-6954D4D972B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7-4DC8-94AE-6954D4D972B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D27-4DC8-94AE-6954D4D972B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D27-4DC8-94AE-6954D4D972B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D27-4DC8-94AE-6954D4D972B9}"/>
              </c:ext>
            </c:extLst>
          </c:dPt>
          <c:dLbls>
            <c:dLbl>
              <c:idx val="0"/>
              <c:layout>
                <c:manualLayout>
                  <c:x val="-2.8822720046415392E-2"/>
                  <c:y val="-5.5441810109617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27-4DC8-94AE-6954D4D972B9}"/>
                </c:ext>
              </c:extLst>
            </c:dLbl>
            <c:dLbl>
              <c:idx val="1"/>
              <c:layout>
                <c:manualLayout>
                  <c:x val="0"/>
                  <c:y val="-4.5361480998778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27-4DC8-94AE-6954D4D972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2024'!$AH$175:$AI$178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2024'!$AJ$175:$AJ$178</c:f>
              <c:numCache>
                <c:formatCode>0%</c:formatCode>
                <c:ptCount val="4"/>
                <c:pt idx="0">
                  <c:v>7.1111111111111111E-2</c:v>
                </c:pt>
                <c:pt idx="1">
                  <c:v>0.16790565777735872</c:v>
                </c:pt>
                <c:pt idx="2">
                  <c:v>0.1858994967620872</c:v>
                </c:pt>
                <c:pt idx="3">
                  <c:v>0.18504290381646502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27-4DC8-94AE-6954D4D972B9}"/>
            </c:ext>
          </c:extLst>
        </c:ser>
        <c:ser>
          <c:idx val="1"/>
          <c:order val="1"/>
          <c:tx>
            <c:strRef>
              <c:f>'Dashboard- Jan 2024'!$AK$173:$AK$174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ED27-4DC8-94AE-6954D4D972B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D27-4DC8-94AE-6954D4D972B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ED27-4DC8-94AE-6954D4D972B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ED27-4DC8-94AE-6954D4D972B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ED27-4DC8-94AE-6954D4D972B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ED27-4DC8-94AE-6954D4D972B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ED27-4DC8-94AE-6954D4D972B9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ED27-4DC8-94AE-6954D4D972B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ED27-4DC8-94AE-6954D4D972B9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ED27-4DC8-94AE-6954D4D972B9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ED27-4DC8-94AE-6954D4D972B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ED27-4DC8-94AE-6954D4D972B9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ED27-4DC8-94AE-6954D4D972B9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ED27-4DC8-94AE-6954D4D972B9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ED27-4DC8-94AE-6954D4D972B9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ED27-4DC8-94AE-6954D4D972B9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ED27-4DC8-94AE-6954D4D972B9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ED27-4DC8-94AE-6954D4D972B9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ED27-4DC8-94AE-6954D4D972B9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ED27-4DC8-94AE-6954D4D972B9}"/>
              </c:ext>
            </c:extLst>
          </c:dPt>
          <c:dPt>
            <c:idx val="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ED27-4DC8-94AE-6954D4D972B9}"/>
              </c:ext>
            </c:extLst>
          </c:dPt>
          <c:dLbls>
            <c:dLbl>
              <c:idx val="0"/>
              <c:layout>
                <c:manualLayout>
                  <c:x val="-4.9168169490943908E-2"/>
                  <c:y val="-3.7801234165648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27-4DC8-94AE-6954D4D972B9}"/>
                </c:ext>
              </c:extLst>
            </c:dLbl>
            <c:dLbl>
              <c:idx val="1"/>
              <c:layout>
                <c:manualLayout>
                  <c:x val="-1.6954541203775004E-3"/>
                  <c:y val="-4.032131644335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27-4DC8-94AE-6954D4D972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2024'!$AH$175:$AI$178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2024'!$AK$175:$AK$178</c:f>
              <c:numCache>
                <c:formatCode>0%</c:formatCode>
                <c:ptCount val="4"/>
                <c:pt idx="0">
                  <c:v>3.669724770642202E-2</c:v>
                </c:pt>
                <c:pt idx="1">
                  <c:v>0.3942652329749104</c:v>
                </c:pt>
                <c:pt idx="2">
                  <c:v>0.43137254901960786</c:v>
                </c:pt>
                <c:pt idx="3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D27-4DC8-94AE-6954D4D972B9}"/>
            </c:ext>
          </c:extLst>
        </c:ser>
        <c:ser>
          <c:idx val="2"/>
          <c:order val="2"/>
          <c:tx>
            <c:strRef>
              <c:f>'Dashboard- Jan 2024'!$AL$173:$AL$174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ED27-4DC8-94AE-6954D4D972B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ED27-4DC8-94AE-6954D4D972B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ED27-4DC8-94AE-6954D4D972B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ED27-4DC8-94AE-6954D4D972B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ED27-4DC8-94AE-6954D4D972B9}"/>
              </c:ext>
            </c:extLst>
          </c:dPt>
          <c:dLbls>
            <c:dLbl>
              <c:idx val="0"/>
              <c:layout>
                <c:manualLayout>
                  <c:x val="-6.6122710694717687E-2"/>
                  <c:y val="5.0401645554198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D27-4DC8-94AE-6954D4D972B9}"/>
                </c:ext>
              </c:extLst>
            </c:dLbl>
            <c:dLbl>
              <c:idx val="1"/>
              <c:layout>
                <c:manualLayout>
                  <c:x val="-1.6954541203775004E-3"/>
                  <c:y val="-3.78012341656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D27-4DC8-94AE-6954D4D972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2024'!$AH$175:$AI$178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2024'!$AL$175:$AL$178</c:f>
              <c:numCache>
                <c:formatCode>0%</c:formatCode>
                <c:ptCount val="4"/>
                <c:pt idx="0">
                  <c:v>3.4782608695652174E-2</c:v>
                </c:pt>
                <c:pt idx="1">
                  <c:v>0.25126889877905539</c:v>
                </c:pt>
                <c:pt idx="2">
                  <c:v>0.25650874946649593</c:v>
                </c:pt>
                <c:pt idx="3">
                  <c:v>0.25378488157408874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D27-4DC8-94AE-6954D4D972B9}"/>
            </c:ext>
          </c:extLst>
        </c:ser>
        <c:ser>
          <c:idx val="3"/>
          <c:order val="3"/>
          <c:tx>
            <c:strRef>
              <c:f>'Dashboard- Jan 2024'!$AM$173:$AM$174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ED27-4DC8-94AE-6954D4D972B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ED27-4DC8-94AE-6954D4D972B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ED27-4DC8-94AE-6954D4D972B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ED27-4DC8-94AE-6954D4D972B9}"/>
              </c:ext>
            </c:extLst>
          </c:dPt>
          <c:dLbls>
            <c:dLbl>
              <c:idx val="0"/>
              <c:layout>
                <c:manualLayout>
                  <c:x val="1.271590590283032E-2"/>
                  <c:y val="2.0160658221679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D27-4DC8-94AE-6954D4D972B9}"/>
                </c:ext>
              </c:extLst>
            </c:dLbl>
            <c:dLbl>
              <c:idx val="1"/>
              <c:layout>
                <c:manualLayout>
                  <c:x val="0"/>
                  <c:y val="-3.2761069610228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D27-4DC8-94AE-6954D4D972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2024'!$AH$175:$AI$178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2024'!$AM$175:$AM$178</c:f>
              <c:numCache>
                <c:formatCode>0%</c:formatCode>
                <c:ptCount val="4"/>
                <c:pt idx="0">
                  <c:v>1.2917115177610334E-2</c:v>
                </c:pt>
                <c:pt idx="1">
                  <c:v>9.5088881298543149E-2</c:v>
                </c:pt>
                <c:pt idx="2">
                  <c:v>9.9349899238597938E-2</c:v>
                </c:pt>
                <c:pt idx="3">
                  <c:v>9.9361788969833387E-2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D27-4DC8-94AE-6954D4D97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9354472"/>
        <c:axId val="799351520"/>
      </c:lineChart>
      <c:catAx>
        <c:axId val="79935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1520"/>
        <c:crosses val="autoZero"/>
        <c:auto val="1"/>
        <c:lblAlgn val="ctr"/>
        <c:lblOffset val="100"/>
        <c:noMultiLvlLbl val="0"/>
      </c:catAx>
      <c:valAx>
        <c:axId val="799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301329256055423"/>
          <c:y val="0.44697850727188437"/>
          <c:w val="4.4649383759164878E-2"/>
          <c:h val="0.42339743602463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Jan 2024!PivotTable2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Total Headcounts</a:t>
            </a:r>
          </a:p>
        </c:rich>
      </c:tx>
      <c:layout>
        <c:manualLayout>
          <c:xMode val="edge"/>
          <c:yMode val="edge"/>
          <c:x val="0.44217455411341428"/>
          <c:y val="4.566866640438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127936507626296E-2"/>
          <c:y val="0.19700129366169031"/>
          <c:w val="0.93857372281889095"/>
          <c:h val="0.67637752342496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'Dashboard- Jan 2024'!$AB$192:$AB$193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2024'!$AB$194:$AB$198</c:f>
              <c:numCache>
                <c:formatCode>General</c:formatCode>
                <c:ptCount val="4"/>
                <c:pt idx="0">
                  <c:v>150</c:v>
                </c:pt>
                <c:pt idx="1">
                  <c:v>164</c:v>
                </c:pt>
                <c:pt idx="2">
                  <c:v>168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E-49D5-806E-033EDC1697C9}"/>
            </c:ext>
          </c:extLst>
        </c:ser>
        <c:ser>
          <c:idx val="1"/>
          <c:order val="1"/>
          <c:tx>
            <c:strRef>
              <c:f>'Dashboard- Jan 2024'!$AC$192:$AC$193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2024'!$AC$194:$AC$198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E-49D5-806E-033EDC1697C9}"/>
            </c:ext>
          </c:extLst>
        </c:ser>
        <c:ser>
          <c:idx val="2"/>
          <c:order val="2"/>
          <c:tx>
            <c:strRef>
              <c:f>'Dashboard- Jan 2024'!$AD$192:$AD$193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2024'!$AD$194:$AD$198</c:f>
              <c:numCache>
                <c:formatCode>General</c:formatCode>
                <c:ptCount val="4"/>
                <c:pt idx="0">
                  <c:v>121</c:v>
                </c:pt>
                <c:pt idx="1">
                  <c:v>138</c:v>
                </c:pt>
                <c:pt idx="2">
                  <c:v>145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E-49D5-806E-033EDC1697C9}"/>
            </c:ext>
          </c:extLst>
        </c:ser>
        <c:ser>
          <c:idx val="3"/>
          <c:order val="3"/>
          <c:tx>
            <c:strRef>
              <c:f>'Dashboard- Jan 2024'!$AE$192:$AE$193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2024'!$AE$194:$AE$198</c:f>
              <c:numCache>
                <c:formatCode>General</c:formatCode>
                <c:ptCount val="4"/>
                <c:pt idx="0">
                  <c:v>230</c:v>
                </c:pt>
                <c:pt idx="1">
                  <c:v>232</c:v>
                </c:pt>
                <c:pt idx="2">
                  <c:v>233</c:v>
                </c:pt>
                <c:pt idx="3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E-49D5-806E-033EDC1697C9}"/>
            </c:ext>
          </c:extLst>
        </c:ser>
        <c:ser>
          <c:idx val="4"/>
          <c:order val="4"/>
          <c:tx>
            <c:strRef>
              <c:f>'Dashboard- Jan 2024'!$AF$192:$AF$193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2024'!$AF$194:$AF$198</c:f>
              <c:numCache>
                <c:formatCode>General</c:formatCode>
                <c:ptCount val="4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F5A-B6D4-749AC3040027}"/>
            </c:ext>
          </c:extLst>
        </c:ser>
        <c:ser>
          <c:idx val="5"/>
          <c:order val="5"/>
          <c:tx>
            <c:strRef>
              <c:f>'Dashboard- Jan 2024'!$AG$192:$AG$193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2024'!$AG$194:$AG$198</c:f>
              <c:numCache>
                <c:formatCode>General</c:formatCode>
                <c:ptCount val="4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C-4F5A-B6D4-749AC3040027}"/>
            </c:ext>
          </c:extLst>
        </c:ser>
        <c:ser>
          <c:idx val="6"/>
          <c:order val="6"/>
          <c:tx>
            <c:strRef>
              <c:f>'Dashboard- Jan 2024'!$AH$192:$AH$193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2024'!$AH$194:$AH$198</c:f>
              <c:numCache>
                <c:formatCode>General</c:formatCode>
                <c:ptCount val="4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C-4F5A-B6D4-749AC3040027}"/>
            </c:ext>
          </c:extLst>
        </c:ser>
        <c:ser>
          <c:idx val="7"/>
          <c:order val="7"/>
          <c:tx>
            <c:strRef>
              <c:f>'Dashboard- Jan 2024'!$AI$192:$AI$193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Jan 2024'!$AA$194:$AA$198</c:f>
              <c:strCache>
                <c:ptCount val="4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Jan 2024'!$AI$194:$AI$198</c:f>
              <c:numCache>
                <c:formatCode>General</c:formatCode>
                <c:ptCount val="4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C-4F5A-B6D4-749AC304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915504"/>
        <c:axId val="878918384"/>
      </c:barChart>
      <c:catAx>
        <c:axId val="8789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8384"/>
        <c:crosses val="autoZero"/>
        <c:auto val="1"/>
        <c:lblAlgn val="ctr"/>
        <c:lblOffset val="100"/>
        <c:noMultiLvlLbl val="0"/>
      </c:catAx>
      <c:valAx>
        <c:axId val="878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Dec 2023!PivotTable29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Hires and Terminations</a:t>
            </a:r>
          </a:p>
        </c:rich>
      </c:tx>
      <c:layout>
        <c:manualLayout>
          <c:xMode val="edge"/>
          <c:yMode val="edge"/>
          <c:x val="0.40187229060213869"/>
          <c:y val="8.860612233967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 Dec 2023'!$R$176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Dec 2023'!$R$177:$R$197</c:f>
              <c:numCache>
                <c:formatCode>General</c:formatCode>
                <c:ptCount val="16"/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2-447A-A27F-B97E7DA3C90A}"/>
            </c:ext>
          </c:extLst>
        </c:ser>
        <c:ser>
          <c:idx val="1"/>
          <c:order val="1"/>
          <c:tx>
            <c:strRef>
              <c:f>'Dashboard- Dec 2023'!$S$176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Dec 2023'!$S$177:$S$197</c:f>
              <c:numCache>
                <c:formatCode>General</c:formatCode>
                <c:ptCount val="16"/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2-447A-A27F-B97E7DA3C90A}"/>
            </c:ext>
          </c:extLst>
        </c:ser>
        <c:ser>
          <c:idx val="2"/>
          <c:order val="2"/>
          <c:tx>
            <c:strRef>
              <c:f>'Dashboard- Dec 2023'!$T$176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Dec 2023'!$T$177:$T$197</c:f>
              <c:numCache>
                <c:formatCode>General</c:formatCode>
                <c:ptCount val="16"/>
                <c:pt idx="0">
                  <c:v>6</c:v>
                </c:pt>
                <c:pt idx="1">
                  <c:v>53</c:v>
                </c:pt>
                <c:pt idx="2">
                  <c:v>59</c:v>
                </c:pt>
                <c:pt idx="3">
                  <c:v>67</c:v>
                </c:pt>
                <c:pt idx="4">
                  <c:v>1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53</c:v>
                </c:pt>
                <c:pt idx="10">
                  <c:v>62</c:v>
                </c:pt>
                <c:pt idx="11">
                  <c:v>67</c:v>
                </c:pt>
                <c:pt idx="12">
                  <c:v>1</c:v>
                </c:pt>
                <c:pt idx="13">
                  <c:v>44</c:v>
                </c:pt>
                <c:pt idx="14">
                  <c:v>48</c:v>
                </c:pt>
                <c:pt idx="1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2-447A-A27F-B97E7DA3C90A}"/>
            </c:ext>
          </c:extLst>
        </c:ser>
        <c:ser>
          <c:idx val="3"/>
          <c:order val="3"/>
          <c:tx>
            <c:strRef>
              <c:f>'Dashboard- Dec 2023'!$U$176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Dec 2023'!$U$177:$U$197</c:f>
              <c:numCache>
                <c:formatCode>General</c:formatCode>
                <c:ptCount val="16"/>
                <c:pt idx="0">
                  <c:v>3</c:v>
                </c:pt>
                <c:pt idx="1">
                  <c:v>27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2-447A-A27F-B97E7DA3C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Dec 2023!PivotTable31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Lines </a:t>
            </a:r>
          </a:p>
        </c:rich>
      </c:tx>
      <c:layout>
        <c:manualLayout>
          <c:xMode val="edge"/>
          <c:yMode val="edge"/>
          <c:x val="0.38304717601300148"/>
          <c:y val="0.1010503191614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55540480293982E-3"/>
          <c:y val="0.24386100094159488"/>
          <c:w val="0.93417658820736627"/>
          <c:h val="0.56032304592711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'Dashboard- Dec 2023'!$B$176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2023'!$B$177:$B$204</c:f>
              <c:numCache>
                <c:formatCode>General</c:formatCode>
                <c:ptCount val="12"/>
                <c:pt idx="3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7-4A71-8A85-CB34304F75CD}"/>
            </c:ext>
          </c:extLst>
        </c:ser>
        <c:ser>
          <c:idx val="1"/>
          <c:order val="1"/>
          <c:tx>
            <c:strRef>
              <c:f>'Dashboard- Dec 2023'!$C$176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2023'!$C$177:$C$204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8A7-4A71-8A85-CB34304F75CD}"/>
            </c:ext>
          </c:extLst>
        </c:ser>
        <c:ser>
          <c:idx val="2"/>
          <c:order val="2"/>
          <c:tx>
            <c:strRef>
              <c:f>'Dashboard- Dec 2023'!$D$176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2023'!$D$177:$D$204</c:f>
              <c:numCache>
                <c:formatCode>General</c:formatCode>
                <c:ptCount val="12"/>
                <c:pt idx="2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7-4A71-8A85-CB34304F75CD}"/>
            </c:ext>
          </c:extLst>
        </c:ser>
        <c:ser>
          <c:idx val="3"/>
          <c:order val="3"/>
          <c:tx>
            <c:strRef>
              <c:f>'Dashboard- Dec 2023'!$E$176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2023'!$E$177:$E$204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7-4A71-8A85-CB34304F75CD}"/>
            </c:ext>
          </c:extLst>
        </c:ser>
        <c:ser>
          <c:idx val="4"/>
          <c:order val="4"/>
          <c:tx>
            <c:strRef>
              <c:f>'Dashboard- Dec 2023'!$F$176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2023'!$F$177:$F$204</c:f>
              <c:numCache>
                <c:formatCode>General</c:formatCode>
                <c:ptCount val="12"/>
                <c:pt idx="2">
                  <c:v>13</c:v>
                </c:pt>
                <c:pt idx="5">
                  <c:v>1</c:v>
                </c:pt>
                <c:pt idx="6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7-4A71-8A85-CB34304F75CD}"/>
            </c:ext>
          </c:extLst>
        </c:ser>
        <c:ser>
          <c:idx val="5"/>
          <c:order val="5"/>
          <c:tx>
            <c:strRef>
              <c:f>'Dashboard- Dec 2023'!$G$176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2023'!$G$177:$G$204</c:f>
              <c:numCache>
                <c:formatCode>General</c:formatCode>
                <c:ptCount val="12"/>
                <c:pt idx="1">
                  <c:v>1</c:v>
                </c:pt>
                <c:pt idx="2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7-4A71-8A85-CB34304F75CD}"/>
            </c:ext>
          </c:extLst>
        </c:ser>
        <c:ser>
          <c:idx val="6"/>
          <c:order val="6"/>
          <c:tx>
            <c:strRef>
              <c:f>'Dashboard- Dec 2023'!$H$176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2023'!$H$177:$H$204</c:f>
              <c:numCache>
                <c:formatCode>General</c:formatCode>
                <c:ptCount val="12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7-4A71-8A85-CB34304F75CD}"/>
            </c:ext>
          </c:extLst>
        </c:ser>
        <c:ser>
          <c:idx val="7"/>
          <c:order val="7"/>
          <c:tx>
            <c:strRef>
              <c:f>'Dashboard- Dec 2023'!$I$176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2023'!$I$177:$I$204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28A7-4A71-8A85-CB34304F75CD}"/>
            </c:ext>
          </c:extLst>
        </c:ser>
        <c:ser>
          <c:idx val="8"/>
          <c:order val="8"/>
          <c:tx>
            <c:strRef>
              <c:f>'Dashboard- Dec 2023'!$J$176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2023'!$J$177:$J$204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28A7-4A71-8A85-CB34304F75CD}"/>
            </c:ext>
          </c:extLst>
        </c:ser>
        <c:ser>
          <c:idx val="9"/>
          <c:order val="9"/>
          <c:tx>
            <c:strRef>
              <c:f>'Dashboard- Dec 2023'!$K$176</c:f>
              <c:strCache>
                <c:ptCount val="1"/>
                <c:pt idx="0">
                  <c:v>Sum of TH-PT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Dec 2023'!$A$177:$A$204</c:f>
              <c:multiLvlStrCache>
                <c:ptCount val="12"/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Nov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</c:lvl>
                <c:lvl>
                  <c:pt idx="0">
                    <c:v>31-Oct</c:v>
                  </c:pt>
                  <c:pt idx="4">
                    <c:v>30-Nov</c:v>
                  </c:pt>
                  <c:pt idx="8">
                    <c:v>31-Dec</c:v>
                  </c:pt>
                </c:lvl>
              </c:multiLvlStrCache>
            </c:multiLvlStrRef>
          </c:cat>
          <c:val>
            <c:numRef>
              <c:f>'Dashboard- Dec 2023'!$K$177:$K$204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28A7-4A71-8A85-CB34304F7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Dec 2023!PivotTable10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Turnover %</a:t>
            </a:r>
          </a:p>
          <a:p>
            <a:pPr>
              <a:defRPr sz="1800"/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'Dashboard- Dec 2023'!$AJ$173:$AJ$174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2-46B6-A49E-8EB26650B31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2-46B6-A49E-8EB26650B31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62-46B6-A49E-8EB26650B31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1C62-46B6-A49E-8EB26650B31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1C62-46B6-A49E-8EB26650B31B}"/>
              </c:ext>
            </c:extLst>
          </c:dPt>
          <c:dLbls>
            <c:dLbl>
              <c:idx val="0"/>
              <c:layout>
                <c:manualLayout>
                  <c:x val="-6.2165932934341699E-17"/>
                  <c:y val="-4.0321316443358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62-46B6-A49E-8EB26650B31B}"/>
                </c:ext>
              </c:extLst>
            </c:dLbl>
            <c:dLbl>
              <c:idx val="1"/>
              <c:layout>
                <c:manualLayout>
                  <c:x val="0"/>
                  <c:y val="-3.78012341656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62-46B6-A49E-8EB26650B31B}"/>
                </c:ext>
              </c:extLst>
            </c:dLbl>
            <c:dLbl>
              <c:idx val="2"/>
              <c:layout>
                <c:manualLayout>
                  <c:x val="0"/>
                  <c:y val="-4.5361480998778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2-46B6-A49E-8EB26650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2023'!$AH$175:$AI$179</c:f>
              <c:strCache>
                <c:ptCount val="5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'Dashboard- Dec 2023'!$AJ$175:$AJ$179</c:f>
              <c:numCache>
                <c:formatCode>0%</c:formatCode>
                <c:ptCount val="5"/>
                <c:pt idx="0">
                  <c:v>1.7341040462427744E-2</c:v>
                </c:pt>
                <c:pt idx="1">
                  <c:v>1.7341040462427744E-2</c:v>
                </c:pt>
                <c:pt idx="2">
                  <c:v>0.16790565777735872</c:v>
                </c:pt>
                <c:pt idx="3">
                  <c:v>0.1858994967620872</c:v>
                </c:pt>
                <c:pt idx="4">
                  <c:v>0.18504290381646502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62-46B6-A49E-8EB26650B31B}"/>
            </c:ext>
          </c:extLst>
        </c:ser>
        <c:ser>
          <c:idx val="1"/>
          <c:order val="1"/>
          <c:tx>
            <c:strRef>
              <c:f>'Dashboard- Dec 2023'!$AK$173:$AK$174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62-46B6-A49E-8EB26650B31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62-46B6-A49E-8EB26650B31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C62-46B6-A49E-8EB26650B31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1C62-46B6-A49E-8EB26650B31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1C62-46B6-A49E-8EB26650B31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1C62-46B6-A49E-8EB26650B31B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1C62-46B6-A49E-8EB26650B31B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1C62-46B6-A49E-8EB26650B31B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1C62-46B6-A49E-8EB26650B31B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1C62-46B6-A49E-8EB26650B31B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1C62-46B6-A49E-8EB26650B31B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1C62-46B6-A49E-8EB26650B31B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1C62-46B6-A49E-8EB26650B31B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1C62-46B6-A49E-8EB26650B31B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1C62-46B6-A49E-8EB26650B31B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1C62-46B6-A49E-8EB26650B31B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1C62-46B6-A49E-8EB26650B31B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1C62-46B6-A49E-8EB26650B31B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1C62-46B6-A49E-8EB26650B31B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1C62-46B6-A49E-8EB26650B31B}"/>
              </c:ext>
            </c:extLst>
          </c:dPt>
          <c:dPt>
            <c:idx val="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1C62-46B6-A49E-8EB26650B31B}"/>
              </c:ext>
            </c:extLst>
          </c:dPt>
          <c:dLbls>
            <c:dLbl>
              <c:idx val="0"/>
              <c:layout>
                <c:manualLayout>
                  <c:x val="-6.2165932934341699E-17"/>
                  <c:y val="-5.2921727831907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62-46B6-A49E-8EB26650B31B}"/>
                </c:ext>
              </c:extLst>
            </c:dLbl>
            <c:dLbl>
              <c:idx val="1"/>
              <c:layout>
                <c:manualLayout>
                  <c:x val="0"/>
                  <c:y val="-4.2841398721068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62-46B6-A49E-8EB26650B31B}"/>
                </c:ext>
              </c:extLst>
            </c:dLbl>
            <c:dLbl>
              <c:idx val="2"/>
              <c:layout>
                <c:manualLayout>
                  <c:x val="-1.6954541203775004E-3"/>
                  <c:y val="-4.032131644335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62-46B6-A49E-8EB26650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2023'!$AH$175:$AI$179</c:f>
              <c:strCache>
                <c:ptCount val="5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'Dashboard- Dec 2023'!$AK$175:$AK$179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0.3942652329749104</c:v>
                </c:pt>
                <c:pt idx="3">
                  <c:v>0.43137254901960786</c:v>
                </c:pt>
                <c:pt idx="4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C62-46B6-A49E-8EB26650B31B}"/>
            </c:ext>
          </c:extLst>
        </c:ser>
        <c:ser>
          <c:idx val="2"/>
          <c:order val="2"/>
          <c:tx>
            <c:strRef>
              <c:f>'Dashboard- Dec 2023'!$AL$173:$AL$174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C62-46B6-A49E-8EB26650B31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C62-46B6-A49E-8EB26650B31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C62-46B6-A49E-8EB26650B31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1C62-46B6-A49E-8EB26650B31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1C62-46B6-A49E-8EB26650B31B}"/>
              </c:ext>
            </c:extLst>
          </c:dPt>
          <c:dLbls>
            <c:dLbl>
              <c:idx val="0"/>
              <c:layout>
                <c:manualLayout>
                  <c:x val="-6.2165932934341699E-17"/>
                  <c:y val="-3.276106961022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62-46B6-A49E-8EB26650B31B}"/>
                </c:ext>
              </c:extLst>
            </c:dLbl>
            <c:dLbl>
              <c:idx val="1"/>
              <c:layout>
                <c:manualLayout>
                  <c:x val="0"/>
                  <c:y val="-3.78012341656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62-46B6-A49E-8EB26650B31B}"/>
                </c:ext>
              </c:extLst>
            </c:dLbl>
            <c:dLbl>
              <c:idx val="2"/>
              <c:layout>
                <c:manualLayout>
                  <c:x val="-1.6954541203775004E-3"/>
                  <c:y val="-3.78012341656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62-46B6-A49E-8EB26650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2023'!$AH$175:$AI$179</c:f>
              <c:strCache>
                <c:ptCount val="5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'Dashboard- Dec 2023'!$AL$175:$AL$179</c:f>
              <c:numCache>
                <c:formatCode>0%</c:formatCode>
                <c:ptCount val="5"/>
                <c:pt idx="0">
                  <c:v>1.4084507042253521E-2</c:v>
                </c:pt>
                <c:pt idx="1">
                  <c:v>1.4084507042253521E-2</c:v>
                </c:pt>
                <c:pt idx="2">
                  <c:v>0.25126889877905539</c:v>
                </c:pt>
                <c:pt idx="3">
                  <c:v>0.25650874946649593</c:v>
                </c:pt>
                <c:pt idx="4">
                  <c:v>0.25378488157408874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C62-46B6-A49E-8EB26650B31B}"/>
            </c:ext>
          </c:extLst>
        </c:ser>
        <c:ser>
          <c:idx val="3"/>
          <c:order val="3"/>
          <c:tx>
            <c:strRef>
              <c:f>'Dashboard- Dec 2023'!$AM$173:$AM$174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C62-46B6-A49E-8EB26650B31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C62-46B6-A49E-8EB26650B31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C62-46B6-A49E-8EB26650B31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1C62-46B6-A49E-8EB26650B31B}"/>
              </c:ext>
            </c:extLst>
          </c:dPt>
          <c:dLbls>
            <c:dLbl>
              <c:idx val="0"/>
              <c:layout>
                <c:manualLayout>
                  <c:x val="-6.2165932934341699E-17"/>
                  <c:y val="4.032131644335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62-46B6-A49E-8EB26650B31B}"/>
                </c:ext>
              </c:extLst>
            </c:dLbl>
            <c:dLbl>
              <c:idx val="1"/>
              <c:layout>
                <c:manualLayout>
                  <c:x val="0"/>
                  <c:y val="4.2841398721068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62-46B6-A49E-8EB26650B31B}"/>
                </c:ext>
              </c:extLst>
            </c:dLbl>
            <c:dLbl>
              <c:idx val="2"/>
              <c:layout>
                <c:manualLayout>
                  <c:x val="0"/>
                  <c:y val="-3.2761069610228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62-46B6-A49E-8EB26650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2023'!$AH$175:$AI$179</c:f>
              <c:strCache>
                <c:ptCount val="5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'Dashboard- Dec 2023'!$AM$175:$AM$179</c:f>
              <c:numCache>
                <c:formatCode>0%</c:formatCode>
                <c:ptCount val="5"/>
                <c:pt idx="0">
                  <c:v>8.5836909871244635E-3</c:v>
                </c:pt>
                <c:pt idx="1">
                  <c:v>8.5836909871244635E-3</c:v>
                </c:pt>
                <c:pt idx="2">
                  <c:v>9.5088881298543149E-2</c:v>
                </c:pt>
                <c:pt idx="3">
                  <c:v>9.9349899238597938E-2</c:v>
                </c:pt>
                <c:pt idx="4">
                  <c:v>9.9361788969833387E-2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C62-46B6-A49E-8EB26650B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9354472"/>
        <c:axId val="799351520"/>
      </c:lineChart>
      <c:catAx>
        <c:axId val="79935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1520"/>
        <c:crosses val="autoZero"/>
        <c:auto val="1"/>
        <c:lblAlgn val="ctr"/>
        <c:lblOffset val="100"/>
        <c:noMultiLvlLbl val="0"/>
      </c:catAx>
      <c:valAx>
        <c:axId val="799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301329256055423"/>
          <c:y val="0.44697850727188437"/>
          <c:w val="4.4649383759164878E-2"/>
          <c:h val="0.42339743602463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Dec 2023!PivotTable2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Total Headcounts</a:t>
            </a:r>
          </a:p>
        </c:rich>
      </c:tx>
      <c:layout>
        <c:manualLayout>
          <c:xMode val="edge"/>
          <c:yMode val="edge"/>
          <c:x val="0.44217455411341428"/>
          <c:y val="4.566866640438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127936507626296E-2"/>
          <c:y val="0.19700129366169031"/>
          <c:w val="0.93857372281889095"/>
          <c:h val="0.67637752342496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'Dashboard- Dec 2023'!$AB$192:$AB$193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2023'!$AB$194:$AB$198</c:f>
              <c:numCache>
                <c:formatCode>General</c:formatCode>
                <c:ptCount val="4"/>
                <c:pt idx="0">
                  <c:v>162</c:v>
                </c:pt>
                <c:pt idx="1">
                  <c:v>164</c:v>
                </c:pt>
                <c:pt idx="2">
                  <c:v>168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9-4212-9C5C-0ED4B8E7EFD9}"/>
            </c:ext>
          </c:extLst>
        </c:ser>
        <c:ser>
          <c:idx val="1"/>
          <c:order val="1"/>
          <c:tx>
            <c:strRef>
              <c:f>'Dashboard- Dec 2023'!$AC$192:$AC$193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2023'!$AC$194:$AC$198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9-4212-9C5C-0ED4B8E7EFD9}"/>
            </c:ext>
          </c:extLst>
        </c:ser>
        <c:ser>
          <c:idx val="2"/>
          <c:order val="2"/>
          <c:tx>
            <c:strRef>
              <c:f>'Dashboard- Dec 2023'!$AD$192:$AD$193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2023'!$AD$194:$AD$198</c:f>
              <c:numCache>
                <c:formatCode>General</c:formatCode>
                <c:ptCount val="4"/>
                <c:pt idx="0">
                  <c:v>147</c:v>
                </c:pt>
                <c:pt idx="1">
                  <c:v>138</c:v>
                </c:pt>
                <c:pt idx="2">
                  <c:v>145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9-4212-9C5C-0ED4B8E7EFD9}"/>
            </c:ext>
          </c:extLst>
        </c:ser>
        <c:ser>
          <c:idx val="3"/>
          <c:order val="3"/>
          <c:tx>
            <c:strRef>
              <c:f>'Dashboard- Dec 2023'!$AE$192:$AE$193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2023'!$AE$194:$AE$198</c:f>
              <c:numCache>
                <c:formatCode>General</c:formatCode>
                <c:ptCount val="4"/>
                <c:pt idx="0">
                  <c:v>230</c:v>
                </c:pt>
                <c:pt idx="1">
                  <c:v>232</c:v>
                </c:pt>
                <c:pt idx="2">
                  <c:v>233</c:v>
                </c:pt>
                <c:pt idx="3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9-4212-9C5C-0ED4B8E7EFD9}"/>
            </c:ext>
          </c:extLst>
        </c:ser>
        <c:ser>
          <c:idx val="4"/>
          <c:order val="4"/>
          <c:tx>
            <c:strRef>
              <c:f>'Dashboard- Dec 2023'!$AF$192:$AF$193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2023'!$AF$194:$AF$198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E3C-4C0F-A767-93B173B9DCB0}"/>
            </c:ext>
          </c:extLst>
        </c:ser>
        <c:ser>
          <c:idx val="5"/>
          <c:order val="5"/>
          <c:tx>
            <c:strRef>
              <c:f>'Dashboard- Dec 2023'!$AG$192:$AG$193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2023'!$AG$194:$AG$198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E3C-4C0F-A767-93B173B9DCB0}"/>
            </c:ext>
          </c:extLst>
        </c:ser>
        <c:ser>
          <c:idx val="6"/>
          <c:order val="6"/>
          <c:tx>
            <c:strRef>
              <c:f>'Dashboard- Dec 2023'!$AH$192:$AH$193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2023'!$AH$194:$AH$198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6E3C-4C0F-A767-93B173B9DCB0}"/>
            </c:ext>
          </c:extLst>
        </c:ser>
        <c:ser>
          <c:idx val="7"/>
          <c:order val="7"/>
          <c:tx>
            <c:strRef>
              <c:f>'Dashboard- Dec 2023'!$AI$192:$AI$193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Dec 2023'!$AA$194:$AA$198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'Dashboard- Dec 2023'!$AI$194:$AI$198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E3C-4C0F-A767-93B173B9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915504"/>
        <c:axId val="878918384"/>
      </c:barChart>
      <c:catAx>
        <c:axId val="8789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8384"/>
        <c:crosses val="autoZero"/>
        <c:auto val="1"/>
        <c:lblAlgn val="ctr"/>
        <c:lblOffset val="100"/>
        <c:noMultiLvlLbl val="0"/>
      </c:catAx>
      <c:valAx>
        <c:axId val="878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Nov 2023!PivotTable29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Hires and Terminations</a:t>
            </a:r>
          </a:p>
        </c:rich>
      </c:tx>
      <c:layout>
        <c:manualLayout>
          <c:xMode val="edge"/>
          <c:yMode val="edge"/>
          <c:x val="0.40187229060213869"/>
          <c:y val="8.860612233967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 Nov 2023'!$R$176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Nov 2023'!$R$177:$R$197</c:f>
              <c:numCache>
                <c:formatCode>General</c:formatCode>
                <c:ptCount val="16"/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A-426A-B4D2-1FB0A6368BE3}"/>
            </c:ext>
          </c:extLst>
        </c:ser>
        <c:ser>
          <c:idx val="1"/>
          <c:order val="1"/>
          <c:tx>
            <c:strRef>
              <c:f>'Dashboard- Nov 2023'!$S$176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Nov 2023'!$S$177:$S$197</c:f>
              <c:numCache>
                <c:formatCode>General</c:formatCode>
                <c:ptCount val="16"/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426A-B4D2-1FB0A6368BE3}"/>
            </c:ext>
          </c:extLst>
        </c:ser>
        <c:ser>
          <c:idx val="2"/>
          <c:order val="2"/>
          <c:tx>
            <c:strRef>
              <c:f>'Dashboard- Nov 2023'!$T$176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Nov 2023'!$T$177:$T$197</c:f>
              <c:numCache>
                <c:formatCode>General</c:formatCode>
                <c:ptCount val="16"/>
                <c:pt idx="0">
                  <c:v>6</c:v>
                </c:pt>
                <c:pt idx="1">
                  <c:v>53</c:v>
                </c:pt>
                <c:pt idx="2">
                  <c:v>59</c:v>
                </c:pt>
                <c:pt idx="3">
                  <c:v>67</c:v>
                </c:pt>
                <c:pt idx="4">
                  <c:v>1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53</c:v>
                </c:pt>
                <c:pt idx="10">
                  <c:v>62</c:v>
                </c:pt>
                <c:pt idx="11">
                  <c:v>67</c:v>
                </c:pt>
                <c:pt idx="12">
                  <c:v>1</c:v>
                </c:pt>
                <c:pt idx="13">
                  <c:v>44</c:v>
                </c:pt>
                <c:pt idx="14">
                  <c:v>48</c:v>
                </c:pt>
                <c:pt idx="1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A-426A-B4D2-1FB0A6368BE3}"/>
            </c:ext>
          </c:extLst>
        </c:ser>
        <c:ser>
          <c:idx val="3"/>
          <c:order val="3"/>
          <c:tx>
            <c:strRef>
              <c:f>'Dashboard- Nov 2023'!$U$176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2023'!$Q$177:$Q$197</c:f>
              <c:multiLvlStrCache>
                <c:ptCount val="16"/>
                <c:lvl>
                  <c:pt idx="0">
                    <c:v>30-Sep</c:v>
                  </c:pt>
                  <c:pt idx="1">
                    <c:v>31-Oct</c:v>
                  </c:pt>
                  <c:pt idx="2">
                    <c:v>30-Nov</c:v>
                  </c:pt>
                  <c:pt idx="3">
                    <c:v>31-Dec</c:v>
                  </c:pt>
                  <c:pt idx="4">
                    <c:v>30-Sep</c:v>
                  </c:pt>
                  <c:pt idx="5">
                    <c:v>31-Oct</c:v>
                  </c:pt>
                  <c:pt idx="6">
                    <c:v>30-Nov</c:v>
                  </c:pt>
                  <c:pt idx="7">
                    <c:v>31-Dec</c:v>
                  </c:pt>
                  <c:pt idx="8">
                    <c:v>30-Sep</c:v>
                  </c:pt>
                  <c:pt idx="9">
                    <c:v>31-Oct</c:v>
                  </c:pt>
                  <c:pt idx="10">
                    <c:v>30-Nov</c:v>
                  </c:pt>
                  <c:pt idx="11">
                    <c:v>31-Dec</c:v>
                  </c:pt>
                  <c:pt idx="12">
                    <c:v>30-Sep</c:v>
                  </c:pt>
                  <c:pt idx="13">
                    <c:v>31-Oct</c:v>
                  </c:pt>
                  <c:pt idx="14">
                    <c:v>30-Nov</c:v>
                  </c:pt>
                  <c:pt idx="15">
                    <c:v>31-Dec</c:v>
                  </c:pt>
                </c:lvl>
                <c:lvl>
                  <c:pt idx="0">
                    <c:v>CL</c:v>
                  </c:pt>
                  <c:pt idx="4">
                    <c:v>FV</c:v>
                  </c:pt>
                  <c:pt idx="8">
                    <c:v>MCL</c:v>
                  </c:pt>
                  <c:pt idx="12">
                    <c:v>VH</c:v>
                  </c:pt>
                </c:lvl>
              </c:multiLvlStrCache>
            </c:multiLvlStrRef>
          </c:cat>
          <c:val>
            <c:numRef>
              <c:f>'Dashboard- Nov 2023'!$U$177:$U$197</c:f>
              <c:numCache>
                <c:formatCode>General</c:formatCode>
                <c:ptCount val="16"/>
                <c:pt idx="0">
                  <c:v>3</c:v>
                </c:pt>
                <c:pt idx="1">
                  <c:v>27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A-426A-B4D2-1FB0A6368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Nov 2023!PivotTable31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Lines </a:t>
            </a:r>
          </a:p>
        </c:rich>
      </c:tx>
      <c:layout>
        <c:manualLayout>
          <c:xMode val="edge"/>
          <c:yMode val="edge"/>
          <c:x val="0.38304717601300148"/>
          <c:y val="0.1010503191614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55540480293982E-3"/>
          <c:y val="0.24386100094159488"/>
          <c:w val="0.93417658820736627"/>
          <c:h val="0.56032304592711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'Dashboard- Nov 2023'!$B$176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2023'!$B$177:$B$213</c:f>
              <c:numCache>
                <c:formatCode>General</c:formatCode>
                <c:ptCount val="16"/>
                <c:pt idx="7">
                  <c:v>1</c:v>
                </c:pt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7-4E65-A261-476E04A1E327}"/>
            </c:ext>
          </c:extLst>
        </c:ser>
        <c:ser>
          <c:idx val="1"/>
          <c:order val="1"/>
          <c:tx>
            <c:strRef>
              <c:f>'Dashboard- Nov 2023'!$C$176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2023'!$C$177:$C$213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F057-4E65-A261-476E04A1E327}"/>
            </c:ext>
          </c:extLst>
        </c:ser>
        <c:ser>
          <c:idx val="2"/>
          <c:order val="2"/>
          <c:tx>
            <c:strRef>
              <c:f>'Dashboard- Nov 2023'!$D$176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2023'!$D$177:$D$213</c:f>
              <c:numCache>
                <c:formatCode>General</c:formatCode>
                <c:ptCount val="16"/>
                <c:pt idx="6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7-4E65-A261-476E04A1E327}"/>
            </c:ext>
          </c:extLst>
        </c:ser>
        <c:ser>
          <c:idx val="3"/>
          <c:order val="3"/>
          <c:tx>
            <c:strRef>
              <c:f>'Dashboard- Nov 2023'!$E$176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2023'!$E$177:$E$213</c:f>
              <c:numCache>
                <c:formatCode>General</c:formatCode>
                <c:ptCount val="16"/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8">
                  <c:v>4</c:v>
                </c:pt>
                <c:pt idx="9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7-4E65-A261-476E04A1E327}"/>
            </c:ext>
          </c:extLst>
        </c:ser>
        <c:ser>
          <c:idx val="4"/>
          <c:order val="4"/>
          <c:tx>
            <c:strRef>
              <c:f>'Dashboard- Nov 2023'!$F$176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2023'!$F$177:$F$213</c:f>
              <c:numCache>
                <c:formatCode>General</c:formatCode>
                <c:ptCount val="16"/>
                <c:pt idx="6">
                  <c:v>13</c:v>
                </c:pt>
                <c:pt idx="9">
                  <c:v>1</c:v>
                </c:pt>
                <c:pt idx="10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7-4E65-A261-476E04A1E327}"/>
            </c:ext>
          </c:extLst>
        </c:ser>
        <c:ser>
          <c:idx val="5"/>
          <c:order val="5"/>
          <c:tx>
            <c:strRef>
              <c:f>'Dashboard- Nov 2023'!$G$176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2023'!$G$177:$G$213</c:f>
              <c:numCache>
                <c:formatCode>General</c:formatCode>
                <c:ptCount val="16"/>
                <c:pt idx="5">
                  <c:v>1</c:v>
                </c:pt>
                <c:pt idx="6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57-4E65-A261-476E04A1E327}"/>
            </c:ext>
          </c:extLst>
        </c:ser>
        <c:ser>
          <c:idx val="6"/>
          <c:order val="6"/>
          <c:tx>
            <c:strRef>
              <c:f>'Dashboard- Nov 2023'!$H$176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2023'!$H$177:$H$213</c:f>
              <c:numCache>
                <c:formatCode>General</c:formatCode>
                <c:ptCount val="16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57-4E65-A261-476E04A1E327}"/>
            </c:ext>
          </c:extLst>
        </c:ser>
        <c:ser>
          <c:idx val="7"/>
          <c:order val="7"/>
          <c:tx>
            <c:strRef>
              <c:f>'Dashboard- Nov 2023'!$I$176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2023'!$I$177:$I$213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F057-4E65-A261-476E04A1E327}"/>
            </c:ext>
          </c:extLst>
        </c:ser>
        <c:ser>
          <c:idx val="8"/>
          <c:order val="8"/>
          <c:tx>
            <c:strRef>
              <c:f>'Dashboard- Nov 2023'!$J$176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2023'!$J$177:$J$213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8-F057-4E65-A261-476E04A1E327}"/>
            </c:ext>
          </c:extLst>
        </c:ser>
        <c:ser>
          <c:idx val="9"/>
          <c:order val="9"/>
          <c:tx>
            <c:strRef>
              <c:f>'Dashboard- Nov 2023'!$K$176</c:f>
              <c:strCache>
                <c:ptCount val="1"/>
                <c:pt idx="0">
                  <c:v>Sum of TH-PT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Nov 2023'!$A$177:$A$213</c:f>
              <c:multiLvlStrCache>
                <c:ptCount val="16"/>
                <c:lvl>
                  <c:pt idx="0">
                    <c:v>Sep</c:v>
                  </c:pt>
                  <c:pt idx="1">
                    <c:v>Sep</c:v>
                  </c:pt>
                  <c:pt idx="2">
                    <c:v>Sep</c:v>
                  </c:pt>
                  <c:pt idx="3">
                    <c:v>Sep</c:v>
                  </c:pt>
                  <c:pt idx="4">
                    <c:v>Oct</c:v>
                  </c:pt>
                  <c:pt idx="5">
                    <c:v>Oct</c:v>
                  </c:pt>
                  <c:pt idx="6">
                    <c:v>Oct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Nov</c:v>
                  </c:pt>
                  <c:pt idx="10">
                    <c:v>Nov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Dec</c:v>
                  </c:pt>
                  <c:pt idx="14">
                    <c:v>Dec</c:v>
                  </c:pt>
                  <c:pt idx="15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</c:lvl>
                <c:lvl>
                  <c:pt idx="0">
                    <c:v>30-Sep</c:v>
                  </c:pt>
                  <c:pt idx="4">
                    <c:v>31-Oct</c:v>
                  </c:pt>
                  <c:pt idx="8">
                    <c:v>30-Nov</c:v>
                  </c:pt>
                  <c:pt idx="12">
                    <c:v>31-Dec</c:v>
                  </c:pt>
                </c:lvl>
              </c:multiLvlStrCache>
            </c:multiLvlStrRef>
          </c:cat>
          <c:val>
            <c:numRef>
              <c:f>'Dashboard- Nov 2023'!$K$177:$K$213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9-F057-4E65-A261-476E04A1E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Nov 2023!PivotTable10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Turnover %</a:t>
            </a:r>
          </a:p>
          <a:p>
            <a:pPr>
              <a:defRPr sz="1800"/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</c:pivotFmt>
      <c:pivotFmt>
        <c:idx val="27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5004E-3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'Dashboard- Nov 2023'!$AJ$173:$AJ$174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6E-4169-A3D6-97F2C2FF70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E-4169-A3D6-97F2C2FF70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6E-4169-A3D6-97F2C2FF70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E-4169-A3D6-97F2C2FF70E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D6E-4169-A3D6-97F2C2FF70E2}"/>
              </c:ext>
            </c:extLst>
          </c:dPt>
          <c:dLbls>
            <c:dLbl>
              <c:idx val="0"/>
              <c:layout>
                <c:manualLayout>
                  <c:x val="8.4772706018868807E-4"/>
                  <c:y val="-3.528115188793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6E-4169-A3D6-97F2C2FF70E2}"/>
                </c:ext>
              </c:extLst>
            </c:dLbl>
            <c:dLbl>
              <c:idx val="1"/>
              <c:layout>
                <c:manualLayout>
                  <c:x val="-6.2165932934341699E-17"/>
                  <c:y val="-4.0321316443358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6E-4169-A3D6-97F2C2FF70E2}"/>
                </c:ext>
              </c:extLst>
            </c:dLbl>
            <c:dLbl>
              <c:idx val="2"/>
              <c:layout>
                <c:manualLayout>
                  <c:x val="0"/>
                  <c:y val="-3.78012341656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6E-4169-A3D6-97F2C2FF70E2}"/>
                </c:ext>
              </c:extLst>
            </c:dLbl>
            <c:dLbl>
              <c:idx val="3"/>
              <c:layout>
                <c:manualLayout>
                  <c:x val="0"/>
                  <c:y val="-4.5361480998778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6E-4169-A3D6-97F2C2FF70E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2023'!$AH$175:$AI$180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'Dashboard- Nov 2023'!$AJ$175:$AJ$180</c:f>
              <c:numCache>
                <c:formatCode>0%</c:formatCode>
                <c:ptCount val="6"/>
                <c:pt idx="0">
                  <c:v>1.7341040462427744E-2</c:v>
                </c:pt>
                <c:pt idx="1">
                  <c:v>1.7341040462427744E-2</c:v>
                </c:pt>
                <c:pt idx="2">
                  <c:v>1.7341040462427744E-2</c:v>
                </c:pt>
                <c:pt idx="3">
                  <c:v>0.16790565777735872</c:v>
                </c:pt>
                <c:pt idx="4">
                  <c:v>0.1858994967620872</c:v>
                </c:pt>
                <c:pt idx="5">
                  <c:v>0.18504290381646502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E-4169-A3D6-97F2C2FF70E2}"/>
            </c:ext>
          </c:extLst>
        </c:ser>
        <c:ser>
          <c:idx val="1"/>
          <c:order val="1"/>
          <c:tx>
            <c:strRef>
              <c:f>'Dashboard- Nov 2023'!$AK$173:$AK$174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6E-4169-A3D6-97F2C2FF70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E-4169-A3D6-97F2C2FF70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6E-4169-A3D6-97F2C2FF70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E-4169-A3D6-97F2C2FF70E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D6E-4169-A3D6-97F2C2FF70E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D6E-4169-A3D6-97F2C2FF70E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D6E-4169-A3D6-97F2C2FF70E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D6E-4169-A3D6-97F2C2FF70E2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D6E-4169-A3D6-97F2C2FF70E2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6D6E-4169-A3D6-97F2C2FF70E2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D6E-4169-A3D6-97F2C2FF70E2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D6E-4169-A3D6-97F2C2FF70E2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6D6E-4169-A3D6-97F2C2FF70E2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6D6E-4169-A3D6-97F2C2FF70E2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D6E-4169-A3D6-97F2C2FF70E2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D6E-4169-A3D6-97F2C2FF70E2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6D6E-4169-A3D6-97F2C2FF70E2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6D6E-4169-A3D6-97F2C2FF70E2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6D6E-4169-A3D6-97F2C2FF70E2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6D6E-4169-A3D6-97F2C2FF70E2}"/>
              </c:ext>
            </c:extLst>
          </c:dPt>
          <c:dPt>
            <c:idx val="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6D6E-4169-A3D6-97F2C2FF70E2}"/>
              </c:ext>
            </c:extLst>
          </c:dPt>
          <c:dLbls>
            <c:dLbl>
              <c:idx val="0"/>
              <c:layout>
                <c:manualLayout>
                  <c:x val="-6.2165932934341699E-17"/>
                  <c:y val="-5.0401645554197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6E-4169-A3D6-97F2C2FF70E2}"/>
                </c:ext>
              </c:extLst>
            </c:dLbl>
            <c:dLbl>
              <c:idx val="1"/>
              <c:layout>
                <c:manualLayout>
                  <c:x val="-6.2165932934341699E-17"/>
                  <c:y val="-5.2921727831907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6E-4169-A3D6-97F2C2FF70E2}"/>
                </c:ext>
              </c:extLst>
            </c:dLbl>
            <c:dLbl>
              <c:idx val="2"/>
              <c:layout>
                <c:manualLayout>
                  <c:x val="0"/>
                  <c:y val="-4.2841398721068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6E-4169-A3D6-97F2C2FF70E2}"/>
                </c:ext>
              </c:extLst>
            </c:dLbl>
            <c:dLbl>
              <c:idx val="3"/>
              <c:layout>
                <c:manualLayout>
                  <c:x val="-1.6954541203775004E-3"/>
                  <c:y val="-4.032131644335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6E-4169-A3D6-97F2C2FF70E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2023'!$AH$175:$AI$180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'Dashboard- Nov 2023'!$AK$175:$AK$180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0.3942652329749104</c:v>
                </c:pt>
                <c:pt idx="4">
                  <c:v>0.43137254901960786</c:v>
                </c:pt>
                <c:pt idx="5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D6E-4169-A3D6-97F2C2FF70E2}"/>
            </c:ext>
          </c:extLst>
        </c:ser>
        <c:ser>
          <c:idx val="2"/>
          <c:order val="2"/>
          <c:tx>
            <c:strRef>
              <c:f>'Dashboard- Nov 2023'!$AL$173:$AL$174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D6E-4169-A3D6-97F2C2FF70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6E-4169-A3D6-97F2C2FF70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6E-4169-A3D6-97F2C2FF70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6E-4169-A3D6-97F2C2FF70E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6D6E-4169-A3D6-97F2C2FF70E2}"/>
              </c:ext>
            </c:extLst>
          </c:dPt>
          <c:dLbls>
            <c:dLbl>
              <c:idx val="0"/>
              <c:layout>
                <c:manualLayout>
                  <c:x val="8.4772706018868807E-4"/>
                  <c:y val="3.0240987332518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D6E-4169-A3D6-97F2C2FF70E2}"/>
                </c:ext>
              </c:extLst>
            </c:dLbl>
            <c:dLbl>
              <c:idx val="1"/>
              <c:layout>
                <c:manualLayout>
                  <c:x val="-6.2165932934341699E-17"/>
                  <c:y val="-3.276106961022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D6E-4169-A3D6-97F2C2FF70E2}"/>
                </c:ext>
              </c:extLst>
            </c:dLbl>
            <c:dLbl>
              <c:idx val="2"/>
              <c:layout>
                <c:manualLayout>
                  <c:x val="0"/>
                  <c:y val="-3.78012341656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D6E-4169-A3D6-97F2C2FF70E2}"/>
                </c:ext>
              </c:extLst>
            </c:dLbl>
            <c:dLbl>
              <c:idx val="3"/>
              <c:layout>
                <c:manualLayout>
                  <c:x val="-1.6954541203775004E-3"/>
                  <c:y val="-3.78012341656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D6E-4169-A3D6-97F2C2FF70E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2023'!$AH$175:$AI$180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'Dashboard- Nov 2023'!$AL$175:$AL$180</c:f>
              <c:numCache>
                <c:formatCode>0%</c:formatCode>
                <c:ptCount val="6"/>
                <c:pt idx="0">
                  <c:v>1.4084507042253521E-2</c:v>
                </c:pt>
                <c:pt idx="1">
                  <c:v>1.4084507042253521E-2</c:v>
                </c:pt>
                <c:pt idx="2">
                  <c:v>1.4084507042253521E-2</c:v>
                </c:pt>
                <c:pt idx="3">
                  <c:v>0.25126889877905539</c:v>
                </c:pt>
                <c:pt idx="4">
                  <c:v>0.25650874946649593</c:v>
                </c:pt>
                <c:pt idx="5">
                  <c:v>0.25378488157408874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D6E-4169-A3D6-97F2C2FF70E2}"/>
            </c:ext>
          </c:extLst>
        </c:ser>
        <c:ser>
          <c:idx val="3"/>
          <c:order val="3"/>
          <c:tx>
            <c:strRef>
              <c:f>'Dashboard- Nov 2023'!$AM$173:$AM$174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6E-4169-A3D6-97F2C2FF70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6D6E-4169-A3D6-97F2C2FF70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6E-4169-A3D6-97F2C2FF70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D6E-4169-A3D6-97F2C2FF70E2}"/>
              </c:ext>
            </c:extLst>
          </c:dPt>
          <c:dLbls>
            <c:dLbl>
              <c:idx val="0"/>
              <c:layout>
                <c:manualLayout>
                  <c:x val="-1.6954541203773761E-3"/>
                  <c:y val="4.5361480998778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D6E-4169-A3D6-97F2C2FF70E2}"/>
                </c:ext>
              </c:extLst>
            </c:dLbl>
            <c:dLbl>
              <c:idx val="1"/>
              <c:layout>
                <c:manualLayout>
                  <c:x val="-6.2165932934341699E-17"/>
                  <c:y val="4.032131644335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D6E-4169-A3D6-97F2C2FF70E2}"/>
                </c:ext>
              </c:extLst>
            </c:dLbl>
            <c:dLbl>
              <c:idx val="2"/>
              <c:layout>
                <c:manualLayout>
                  <c:x val="0"/>
                  <c:y val="4.2841398721068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D6E-4169-A3D6-97F2C2FF70E2}"/>
                </c:ext>
              </c:extLst>
            </c:dLbl>
            <c:dLbl>
              <c:idx val="3"/>
              <c:layout>
                <c:manualLayout>
                  <c:x val="0"/>
                  <c:y val="-3.2761069610228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D6E-4169-A3D6-97F2C2FF70E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2023'!$AH$175:$AI$180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'Dashboard- Nov 2023'!$AM$175:$AM$180</c:f>
              <c:numCache>
                <c:formatCode>0%</c:formatCode>
                <c:ptCount val="6"/>
                <c:pt idx="0">
                  <c:v>8.5836909871244635E-3</c:v>
                </c:pt>
                <c:pt idx="1">
                  <c:v>8.5836909871244635E-3</c:v>
                </c:pt>
                <c:pt idx="2">
                  <c:v>8.5836909871244635E-3</c:v>
                </c:pt>
                <c:pt idx="3">
                  <c:v>9.5088881298543149E-2</c:v>
                </c:pt>
                <c:pt idx="4">
                  <c:v>9.9349899238597938E-2</c:v>
                </c:pt>
                <c:pt idx="5">
                  <c:v>9.9361788969833387E-2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D6E-4169-A3D6-97F2C2FF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9354472"/>
        <c:axId val="799351520"/>
      </c:lineChart>
      <c:catAx>
        <c:axId val="79935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1520"/>
        <c:crosses val="autoZero"/>
        <c:auto val="1"/>
        <c:lblAlgn val="ctr"/>
        <c:lblOffset val="100"/>
        <c:noMultiLvlLbl val="0"/>
      </c:catAx>
      <c:valAx>
        <c:axId val="799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301329256055423"/>
          <c:y val="0.44697850727188437"/>
          <c:w val="4.4649383759164878E-2"/>
          <c:h val="0.42339743602463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Aug 2024!PivotTable4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Aug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2024'!$W$91:$W$111</c:f>
              <c:multiLvlStrCache>
                <c:ptCount val="16"/>
                <c:lvl>
                  <c:pt idx="0">
                    <c:v>May 31, 2024</c:v>
                  </c:pt>
                  <c:pt idx="1">
                    <c:v>June 30, 2024</c:v>
                  </c:pt>
                  <c:pt idx="2">
                    <c:v>July 31, 2024</c:v>
                  </c:pt>
                  <c:pt idx="3">
                    <c:v>August 31, 2024</c:v>
                  </c:pt>
                  <c:pt idx="4">
                    <c:v>May 31, 2024</c:v>
                  </c:pt>
                  <c:pt idx="5">
                    <c:v>June 30, 2024</c:v>
                  </c:pt>
                  <c:pt idx="6">
                    <c:v>July 31, 2024</c:v>
                  </c:pt>
                  <c:pt idx="7">
                    <c:v>August 31, 2024</c:v>
                  </c:pt>
                  <c:pt idx="8">
                    <c:v>May 31, 2024</c:v>
                  </c:pt>
                  <c:pt idx="9">
                    <c:v>June 30, 2024</c:v>
                  </c:pt>
                  <c:pt idx="10">
                    <c:v>July 31, 2024</c:v>
                  </c:pt>
                  <c:pt idx="11">
                    <c:v>August 31, 2024</c:v>
                  </c:pt>
                  <c:pt idx="12">
                    <c:v>May 31, 2024</c:v>
                  </c:pt>
                  <c:pt idx="13">
                    <c:v>June 30, 2024</c:v>
                  </c:pt>
                  <c:pt idx="14">
                    <c:v>July 31, 2024</c:v>
                  </c:pt>
                  <c:pt idx="15">
                    <c:v>August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Aug 2024'!$X$91:$X$111</c:f>
              <c:numCache>
                <c:formatCode>General</c:formatCode>
                <c:ptCount val="16"/>
                <c:pt idx="0">
                  <c:v>11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51E-8C4F-405B9E3C3A63}"/>
            </c:ext>
          </c:extLst>
        </c:ser>
        <c:ser>
          <c:idx val="1"/>
          <c:order val="1"/>
          <c:tx>
            <c:strRef>
              <c:f>'Dashboard - Aug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2024'!$W$91:$W$111</c:f>
              <c:multiLvlStrCache>
                <c:ptCount val="16"/>
                <c:lvl>
                  <c:pt idx="0">
                    <c:v>May 31, 2024</c:v>
                  </c:pt>
                  <c:pt idx="1">
                    <c:v>June 30, 2024</c:v>
                  </c:pt>
                  <c:pt idx="2">
                    <c:v>July 31, 2024</c:v>
                  </c:pt>
                  <c:pt idx="3">
                    <c:v>August 31, 2024</c:v>
                  </c:pt>
                  <c:pt idx="4">
                    <c:v>May 31, 2024</c:v>
                  </c:pt>
                  <c:pt idx="5">
                    <c:v>June 30, 2024</c:v>
                  </c:pt>
                  <c:pt idx="6">
                    <c:v>July 31, 2024</c:v>
                  </c:pt>
                  <c:pt idx="7">
                    <c:v>August 31, 2024</c:v>
                  </c:pt>
                  <c:pt idx="8">
                    <c:v>May 31, 2024</c:v>
                  </c:pt>
                  <c:pt idx="9">
                    <c:v>June 30, 2024</c:v>
                  </c:pt>
                  <c:pt idx="10">
                    <c:v>July 31, 2024</c:v>
                  </c:pt>
                  <c:pt idx="11">
                    <c:v>August 31, 2024</c:v>
                  </c:pt>
                  <c:pt idx="12">
                    <c:v>May 31, 2024</c:v>
                  </c:pt>
                  <c:pt idx="13">
                    <c:v>June 30, 2024</c:v>
                  </c:pt>
                  <c:pt idx="14">
                    <c:v>July 31, 2024</c:v>
                  </c:pt>
                  <c:pt idx="15">
                    <c:v>August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Aug 2024'!$Y$91:$Y$111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51E-8C4F-405B9E3C3A63}"/>
            </c:ext>
          </c:extLst>
        </c:ser>
        <c:ser>
          <c:idx val="2"/>
          <c:order val="2"/>
          <c:tx>
            <c:strRef>
              <c:f>'Dashboard - Aug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2024'!$W$91:$W$111</c:f>
              <c:multiLvlStrCache>
                <c:ptCount val="16"/>
                <c:lvl>
                  <c:pt idx="0">
                    <c:v>May 31, 2024</c:v>
                  </c:pt>
                  <c:pt idx="1">
                    <c:v>June 30, 2024</c:v>
                  </c:pt>
                  <c:pt idx="2">
                    <c:v>July 31, 2024</c:v>
                  </c:pt>
                  <c:pt idx="3">
                    <c:v>August 31, 2024</c:v>
                  </c:pt>
                  <c:pt idx="4">
                    <c:v>May 31, 2024</c:v>
                  </c:pt>
                  <c:pt idx="5">
                    <c:v>June 30, 2024</c:v>
                  </c:pt>
                  <c:pt idx="6">
                    <c:v>July 31, 2024</c:v>
                  </c:pt>
                  <c:pt idx="7">
                    <c:v>August 31, 2024</c:v>
                  </c:pt>
                  <c:pt idx="8">
                    <c:v>May 31, 2024</c:v>
                  </c:pt>
                  <c:pt idx="9">
                    <c:v>June 30, 2024</c:v>
                  </c:pt>
                  <c:pt idx="10">
                    <c:v>July 31, 2024</c:v>
                  </c:pt>
                  <c:pt idx="11">
                    <c:v>August 31, 2024</c:v>
                  </c:pt>
                  <c:pt idx="12">
                    <c:v>May 31, 2024</c:v>
                  </c:pt>
                  <c:pt idx="13">
                    <c:v>June 30, 2024</c:v>
                  </c:pt>
                  <c:pt idx="14">
                    <c:v>July 31, 2024</c:v>
                  </c:pt>
                  <c:pt idx="15">
                    <c:v>August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Aug 2024'!$Z$91:$Z$111</c:f>
              <c:numCache>
                <c:formatCode>General</c:formatCode>
                <c:ptCount val="16"/>
                <c:pt idx="0">
                  <c:v>81</c:v>
                </c:pt>
                <c:pt idx="1">
                  <c:v>98</c:v>
                </c:pt>
                <c:pt idx="2">
                  <c:v>108</c:v>
                </c:pt>
                <c:pt idx="3">
                  <c:v>113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14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51E-8C4F-405B9E3C3A63}"/>
            </c:ext>
          </c:extLst>
        </c:ser>
        <c:ser>
          <c:idx val="3"/>
          <c:order val="3"/>
          <c:tx>
            <c:strRef>
              <c:f>'Dashboard - Aug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Aug 2024'!$W$91:$W$111</c:f>
              <c:multiLvlStrCache>
                <c:ptCount val="16"/>
                <c:lvl>
                  <c:pt idx="0">
                    <c:v>May 31, 2024</c:v>
                  </c:pt>
                  <c:pt idx="1">
                    <c:v>June 30, 2024</c:v>
                  </c:pt>
                  <c:pt idx="2">
                    <c:v>July 31, 2024</c:v>
                  </c:pt>
                  <c:pt idx="3">
                    <c:v>August 31, 2024</c:v>
                  </c:pt>
                  <c:pt idx="4">
                    <c:v>May 31, 2024</c:v>
                  </c:pt>
                  <c:pt idx="5">
                    <c:v>June 30, 2024</c:v>
                  </c:pt>
                  <c:pt idx="6">
                    <c:v>July 31, 2024</c:v>
                  </c:pt>
                  <c:pt idx="7">
                    <c:v>August 31, 2024</c:v>
                  </c:pt>
                  <c:pt idx="8">
                    <c:v>May 31, 2024</c:v>
                  </c:pt>
                  <c:pt idx="9">
                    <c:v>June 30, 2024</c:v>
                  </c:pt>
                  <c:pt idx="10">
                    <c:v>July 31, 2024</c:v>
                  </c:pt>
                  <c:pt idx="11">
                    <c:v>August 31, 2024</c:v>
                  </c:pt>
                  <c:pt idx="12">
                    <c:v>May 31, 2024</c:v>
                  </c:pt>
                  <c:pt idx="13">
                    <c:v>June 30, 2024</c:v>
                  </c:pt>
                  <c:pt idx="14">
                    <c:v>July 31, 2024</c:v>
                  </c:pt>
                  <c:pt idx="15">
                    <c:v>August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Aug 2024'!$AA$91:$AA$111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36</c:v>
                </c:pt>
                <c:pt idx="9">
                  <c:v>37</c:v>
                </c:pt>
                <c:pt idx="10">
                  <c:v>39</c:v>
                </c:pt>
                <c:pt idx="11">
                  <c:v>42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51E-8C4F-405B9E3C3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Nov 2023!PivotTable2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Total Headcounts</a:t>
            </a:r>
          </a:p>
        </c:rich>
      </c:tx>
      <c:layout>
        <c:manualLayout>
          <c:xMode val="edge"/>
          <c:yMode val="edge"/>
          <c:x val="0.44217455411341428"/>
          <c:y val="4.566866640438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 Nov 2023'!$AB$192:$AB$193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2023'!$AB$194:$AB$199</c:f>
              <c:numCache>
                <c:formatCode>General</c:formatCode>
                <c:ptCount val="5"/>
                <c:pt idx="0">
                  <c:v>163</c:v>
                </c:pt>
                <c:pt idx="1">
                  <c:v>172</c:v>
                </c:pt>
                <c:pt idx="2">
                  <c:v>162</c:v>
                </c:pt>
                <c:pt idx="3">
                  <c:v>164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D-49C6-B148-8C2E3F40A8CE}"/>
            </c:ext>
          </c:extLst>
        </c:ser>
        <c:ser>
          <c:idx val="1"/>
          <c:order val="1"/>
          <c:tx>
            <c:strRef>
              <c:f>'Dashboard- Nov 2023'!$AC$192:$AC$193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2023'!$AC$194:$AC$199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D-49C6-B148-8C2E3F40A8CE}"/>
            </c:ext>
          </c:extLst>
        </c:ser>
        <c:ser>
          <c:idx val="2"/>
          <c:order val="2"/>
          <c:tx>
            <c:strRef>
              <c:f>'Dashboard- Nov 2023'!$AD$192:$AD$193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2023'!$AD$194:$AD$199</c:f>
              <c:numCache>
                <c:formatCode>General</c:formatCode>
                <c:ptCount val="5"/>
                <c:pt idx="0">
                  <c:v>136</c:v>
                </c:pt>
                <c:pt idx="1">
                  <c:v>141</c:v>
                </c:pt>
                <c:pt idx="2">
                  <c:v>147</c:v>
                </c:pt>
                <c:pt idx="3">
                  <c:v>138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D-49C6-B148-8C2E3F40A8CE}"/>
            </c:ext>
          </c:extLst>
        </c:ser>
        <c:ser>
          <c:idx val="3"/>
          <c:order val="3"/>
          <c:tx>
            <c:strRef>
              <c:f>'Dashboard- Nov 2023'!$AE$192:$AE$193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2023'!$AE$194:$AE$199</c:f>
              <c:numCache>
                <c:formatCode>General</c:formatCode>
                <c:ptCount val="5"/>
                <c:pt idx="0">
                  <c:v>229</c:v>
                </c:pt>
                <c:pt idx="1">
                  <c:v>231</c:v>
                </c:pt>
                <c:pt idx="2">
                  <c:v>230</c:v>
                </c:pt>
                <c:pt idx="3">
                  <c:v>232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9D-49C6-B148-8C2E3F40A8CE}"/>
            </c:ext>
          </c:extLst>
        </c:ser>
        <c:ser>
          <c:idx val="4"/>
          <c:order val="4"/>
          <c:tx>
            <c:strRef>
              <c:f>'Dashboard- Nov 2023'!$AF$192:$AF$193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2023'!$AF$194:$AF$199</c:f>
              <c:numCache>
                <c:formatCode>General</c:formatCode>
                <c:ptCount val="5"/>
                <c:pt idx="0">
                  <c:v>246</c:v>
                </c:pt>
                <c:pt idx="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D-468A-8575-7ED55E5A43EE}"/>
            </c:ext>
          </c:extLst>
        </c:ser>
        <c:ser>
          <c:idx val="5"/>
          <c:order val="5"/>
          <c:tx>
            <c:strRef>
              <c:f>'Dashboard- Nov 2023'!$AG$192:$AG$193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2023'!$AG$194:$AG$199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D-468A-8575-7ED55E5A43EE}"/>
            </c:ext>
          </c:extLst>
        </c:ser>
        <c:ser>
          <c:idx val="6"/>
          <c:order val="6"/>
          <c:tx>
            <c:strRef>
              <c:f>'Dashboard- Nov 2023'!$AH$192:$AH$193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2023'!$AH$194:$AH$199</c:f>
              <c:numCache>
                <c:formatCode>General</c:formatCode>
                <c:ptCount val="5"/>
                <c:pt idx="0">
                  <c:v>140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D-468A-8575-7ED55E5A43EE}"/>
            </c:ext>
          </c:extLst>
        </c:ser>
        <c:ser>
          <c:idx val="7"/>
          <c:order val="7"/>
          <c:tx>
            <c:strRef>
              <c:f>'Dashboard- Nov 2023'!$AI$192:$AI$193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Nov 2023'!$AA$194:$AA$199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'Dashboard- Nov 2023'!$AI$194:$AI$199</c:f>
              <c:numCache>
                <c:formatCode>General</c:formatCode>
                <c:ptCount val="5"/>
                <c:pt idx="0">
                  <c:v>210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D-468A-8575-7ED55E5A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915504"/>
        <c:axId val="878918384"/>
      </c:barChart>
      <c:catAx>
        <c:axId val="8789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8384"/>
        <c:crosses val="autoZero"/>
        <c:auto val="1"/>
        <c:lblAlgn val="ctr"/>
        <c:lblOffset val="100"/>
        <c:noMultiLvlLbl val="0"/>
      </c:catAx>
      <c:valAx>
        <c:axId val="878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Oct 2023!PivotTable29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Hires and Terminations</a:t>
            </a:r>
          </a:p>
        </c:rich>
      </c:tx>
      <c:layout>
        <c:manualLayout>
          <c:xMode val="edge"/>
          <c:yMode val="edge"/>
          <c:x val="0.40187229060213869"/>
          <c:y val="8.8606122339672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 Oct 2023'!$R$176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2023'!$Q$177:$Q$201</c:f>
              <c:multiLvlStrCache>
                <c:ptCount val="20"/>
                <c:lvl>
                  <c:pt idx="0">
                    <c:v>31-Aug</c:v>
                  </c:pt>
                  <c:pt idx="1">
                    <c:v>30-Sep</c:v>
                  </c:pt>
                  <c:pt idx="2">
                    <c:v>31-Oct</c:v>
                  </c:pt>
                  <c:pt idx="3">
                    <c:v>30-Nov</c:v>
                  </c:pt>
                  <c:pt idx="4">
                    <c:v>31-Dec</c:v>
                  </c:pt>
                  <c:pt idx="5">
                    <c:v>31-Aug</c:v>
                  </c:pt>
                  <c:pt idx="6">
                    <c:v>30-Sep</c:v>
                  </c:pt>
                  <c:pt idx="7">
                    <c:v>31-Oct</c:v>
                  </c:pt>
                  <c:pt idx="8">
                    <c:v>30-Nov</c:v>
                  </c:pt>
                  <c:pt idx="9">
                    <c:v>31-Dec</c:v>
                  </c:pt>
                  <c:pt idx="10">
                    <c:v>31-Aug</c:v>
                  </c:pt>
                  <c:pt idx="11">
                    <c:v>30-Sep</c:v>
                  </c:pt>
                  <c:pt idx="12">
                    <c:v>31-Oct</c:v>
                  </c:pt>
                  <c:pt idx="13">
                    <c:v>30-Nov</c:v>
                  </c:pt>
                  <c:pt idx="14">
                    <c:v>31-Dec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31-Oct</c:v>
                  </c:pt>
                  <c:pt idx="18">
                    <c:v>30-Nov</c:v>
                  </c:pt>
                  <c:pt idx="19">
                    <c:v>31-Dec</c:v>
                  </c:pt>
                </c:lvl>
                <c:lvl>
                  <c:pt idx="0">
                    <c:v>CL</c:v>
                  </c:pt>
                  <c:pt idx="5">
                    <c:v>FV</c:v>
                  </c:pt>
                  <c:pt idx="10">
                    <c:v>MCL</c:v>
                  </c:pt>
                  <c:pt idx="15">
                    <c:v>VH</c:v>
                  </c:pt>
                </c:lvl>
              </c:multiLvlStrCache>
            </c:multiLvlStrRef>
          </c:cat>
          <c:val>
            <c:numRef>
              <c:f>'Dashboard- Oct 2023'!$R$177:$R$201</c:f>
              <c:numCache>
                <c:formatCode>General</c:formatCode>
                <c:ptCount val="20"/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9-43CA-99B7-FBC52A4ED731}"/>
            </c:ext>
          </c:extLst>
        </c:ser>
        <c:ser>
          <c:idx val="1"/>
          <c:order val="1"/>
          <c:tx>
            <c:strRef>
              <c:f>'Dashboard- Oct 2023'!$S$176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2023'!$Q$177:$Q$201</c:f>
              <c:multiLvlStrCache>
                <c:ptCount val="20"/>
                <c:lvl>
                  <c:pt idx="0">
                    <c:v>31-Aug</c:v>
                  </c:pt>
                  <c:pt idx="1">
                    <c:v>30-Sep</c:v>
                  </c:pt>
                  <c:pt idx="2">
                    <c:v>31-Oct</c:v>
                  </c:pt>
                  <c:pt idx="3">
                    <c:v>30-Nov</c:v>
                  </c:pt>
                  <c:pt idx="4">
                    <c:v>31-Dec</c:v>
                  </c:pt>
                  <c:pt idx="5">
                    <c:v>31-Aug</c:v>
                  </c:pt>
                  <c:pt idx="6">
                    <c:v>30-Sep</c:v>
                  </c:pt>
                  <c:pt idx="7">
                    <c:v>31-Oct</c:v>
                  </c:pt>
                  <c:pt idx="8">
                    <c:v>30-Nov</c:v>
                  </c:pt>
                  <c:pt idx="9">
                    <c:v>31-Dec</c:v>
                  </c:pt>
                  <c:pt idx="10">
                    <c:v>31-Aug</c:v>
                  </c:pt>
                  <c:pt idx="11">
                    <c:v>30-Sep</c:v>
                  </c:pt>
                  <c:pt idx="12">
                    <c:v>31-Oct</c:v>
                  </c:pt>
                  <c:pt idx="13">
                    <c:v>30-Nov</c:v>
                  </c:pt>
                  <c:pt idx="14">
                    <c:v>31-Dec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31-Oct</c:v>
                  </c:pt>
                  <c:pt idx="18">
                    <c:v>30-Nov</c:v>
                  </c:pt>
                  <c:pt idx="19">
                    <c:v>31-Dec</c:v>
                  </c:pt>
                </c:lvl>
                <c:lvl>
                  <c:pt idx="0">
                    <c:v>CL</c:v>
                  </c:pt>
                  <c:pt idx="5">
                    <c:v>FV</c:v>
                  </c:pt>
                  <c:pt idx="10">
                    <c:v>MCL</c:v>
                  </c:pt>
                  <c:pt idx="15">
                    <c:v>VH</c:v>
                  </c:pt>
                </c:lvl>
              </c:multiLvlStrCache>
            </c:multiLvlStrRef>
          </c:cat>
          <c:val>
            <c:numRef>
              <c:f>'Dashboard- Oct 2023'!$S$177:$S$201</c:f>
              <c:numCache>
                <c:formatCode>General</c:formatCode>
                <c:ptCount val="20"/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9-43CA-99B7-FBC52A4ED731}"/>
            </c:ext>
          </c:extLst>
        </c:ser>
        <c:ser>
          <c:idx val="2"/>
          <c:order val="2"/>
          <c:tx>
            <c:strRef>
              <c:f>'Dashboard- Oct 2023'!$T$176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2023'!$Q$177:$Q$201</c:f>
              <c:multiLvlStrCache>
                <c:ptCount val="20"/>
                <c:lvl>
                  <c:pt idx="0">
                    <c:v>31-Aug</c:v>
                  </c:pt>
                  <c:pt idx="1">
                    <c:v>30-Sep</c:v>
                  </c:pt>
                  <c:pt idx="2">
                    <c:v>31-Oct</c:v>
                  </c:pt>
                  <c:pt idx="3">
                    <c:v>30-Nov</c:v>
                  </c:pt>
                  <c:pt idx="4">
                    <c:v>31-Dec</c:v>
                  </c:pt>
                  <c:pt idx="5">
                    <c:v>31-Aug</c:v>
                  </c:pt>
                  <c:pt idx="6">
                    <c:v>30-Sep</c:v>
                  </c:pt>
                  <c:pt idx="7">
                    <c:v>31-Oct</c:v>
                  </c:pt>
                  <c:pt idx="8">
                    <c:v>30-Nov</c:v>
                  </c:pt>
                  <c:pt idx="9">
                    <c:v>31-Dec</c:v>
                  </c:pt>
                  <c:pt idx="10">
                    <c:v>31-Aug</c:v>
                  </c:pt>
                  <c:pt idx="11">
                    <c:v>30-Sep</c:v>
                  </c:pt>
                  <c:pt idx="12">
                    <c:v>31-Oct</c:v>
                  </c:pt>
                  <c:pt idx="13">
                    <c:v>30-Nov</c:v>
                  </c:pt>
                  <c:pt idx="14">
                    <c:v>31-Dec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31-Oct</c:v>
                  </c:pt>
                  <c:pt idx="18">
                    <c:v>30-Nov</c:v>
                  </c:pt>
                  <c:pt idx="19">
                    <c:v>31-Dec</c:v>
                  </c:pt>
                </c:lvl>
                <c:lvl>
                  <c:pt idx="0">
                    <c:v>CL</c:v>
                  </c:pt>
                  <c:pt idx="5">
                    <c:v>FV</c:v>
                  </c:pt>
                  <c:pt idx="10">
                    <c:v>MCL</c:v>
                  </c:pt>
                  <c:pt idx="15">
                    <c:v>VH</c:v>
                  </c:pt>
                </c:lvl>
              </c:multiLvlStrCache>
            </c:multiLvlStrRef>
          </c:cat>
          <c:val>
            <c:numRef>
              <c:f>'Dashboard- Oct 2023'!$T$177:$T$201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53</c:v>
                </c:pt>
                <c:pt idx="3">
                  <c:v>59</c:v>
                </c:pt>
                <c:pt idx="4">
                  <c:v>67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2</c:v>
                </c:pt>
                <c:pt idx="11">
                  <c:v>2</c:v>
                </c:pt>
                <c:pt idx="12">
                  <c:v>53</c:v>
                </c:pt>
                <c:pt idx="13">
                  <c:v>62</c:v>
                </c:pt>
                <c:pt idx="14">
                  <c:v>67</c:v>
                </c:pt>
                <c:pt idx="15">
                  <c:v>1</c:v>
                </c:pt>
                <c:pt idx="16">
                  <c:v>1</c:v>
                </c:pt>
                <c:pt idx="17">
                  <c:v>44</c:v>
                </c:pt>
                <c:pt idx="18">
                  <c:v>48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9-43CA-99B7-FBC52A4ED731}"/>
            </c:ext>
          </c:extLst>
        </c:ser>
        <c:ser>
          <c:idx val="3"/>
          <c:order val="3"/>
          <c:tx>
            <c:strRef>
              <c:f>'Dashboard- Oct 2023'!$U$176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2023'!$Q$177:$Q$201</c:f>
              <c:multiLvlStrCache>
                <c:ptCount val="20"/>
                <c:lvl>
                  <c:pt idx="0">
                    <c:v>31-Aug</c:v>
                  </c:pt>
                  <c:pt idx="1">
                    <c:v>30-Sep</c:v>
                  </c:pt>
                  <c:pt idx="2">
                    <c:v>31-Oct</c:v>
                  </c:pt>
                  <c:pt idx="3">
                    <c:v>30-Nov</c:v>
                  </c:pt>
                  <c:pt idx="4">
                    <c:v>31-Dec</c:v>
                  </c:pt>
                  <c:pt idx="5">
                    <c:v>31-Aug</c:v>
                  </c:pt>
                  <c:pt idx="6">
                    <c:v>30-Sep</c:v>
                  </c:pt>
                  <c:pt idx="7">
                    <c:v>31-Oct</c:v>
                  </c:pt>
                  <c:pt idx="8">
                    <c:v>30-Nov</c:v>
                  </c:pt>
                  <c:pt idx="9">
                    <c:v>31-Dec</c:v>
                  </c:pt>
                  <c:pt idx="10">
                    <c:v>31-Aug</c:v>
                  </c:pt>
                  <c:pt idx="11">
                    <c:v>30-Sep</c:v>
                  </c:pt>
                  <c:pt idx="12">
                    <c:v>31-Oct</c:v>
                  </c:pt>
                  <c:pt idx="13">
                    <c:v>30-Nov</c:v>
                  </c:pt>
                  <c:pt idx="14">
                    <c:v>31-Dec</c:v>
                  </c:pt>
                  <c:pt idx="15">
                    <c:v>31-Aug</c:v>
                  </c:pt>
                  <c:pt idx="16">
                    <c:v>30-Sep</c:v>
                  </c:pt>
                  <c:pt idx="17">
                    <c:v>31-Oct</c:v>
                  </c:pt>
                  <c:pt idx="18">
                    <c:v>30-Nov</c:v>
                  </c:pt>
                  <c:pt idx="19">
                    <c:v>31-Dec</c:v>
                  </c:pt>
                </c:lvl>
                <c:lvl>
                  <c:pt idx="0">
                    <c:v>CL</c:v>
                  </c:pt>
                  <c:pt idx="5">
                    <c:v>FV</c:v>
                  </c:pt>
                  <c:pt idx="10">
                    <c:v>MCL</c:v>
                  </c:pt>
                  <c:pt idx="15">
                    <c:v>VH</c:v>
                  </c:pt>
                </c:lvl>
              </c:multiLvlStrCache>
            </c:multiLvlStrRef>
          </c:cat>
          <c:val>
            <c:numRef>
              <c:f>'Dashboard- Oct 2023'!$U$177:$U$201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27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2</c:v>
                </c:pt>
                <c:pt idx="11">
                  <c:v>2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2</c:v>
                </c:pt>
                <c:pt idx="16">
                  <c:v>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9-43CA-99B7-FBC52A4ED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Oct 2023!PivotTable31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Lines </a:t>
            </a:r>
          </a:p>
        </c:rich>
      </c:tx>
      <c:layout>
        <c:manualLayout>
          <c:xMode val="edge"/>
          <c:yMode val="edge"/>
          <c:x val="0.38304717601300148"/>
          <c:y val="0.1010503191614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55540480293982E-3"/>
          <c:y val="0.24386100094159488"/>
          <c:w val="0.93417658820736627"/>
          <c:h val="0.56032304592711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'Dashboard- Oct 2023'!$B$176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2023'!$B$177:$B$222</c:f>
              <c:numCache>
                <c:formatCode>General</c:formatCode>
                <c:ptCount val="20"/>
                <c:pt idx="11">
                  <c:v>1</c:v>
                </c:pt>
                <c:pt idx="15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3-4EBE-9676-1141137E39B7}"/>
            </c:ext>
          </c:extLst>
        </c:ser>
        <c:ser>
          <c:idx val="1"/>
          <c:order val="1"/>
          <c:tx>
            <c:strRef>
              <c:f>'Dashboard- Oct 2023'!$C$176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2023'!$C$177:$C$222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1923-4EBE-9676-1141137E39B7}"/>
            </c:ext>
          </c:extLst>
        </c:ser>
        <c:ser>
          <c:idx val="2"/>
          <c:order val="2"/>
          <c:tx>
            <c:strRef>
              <c:f>'Dashboard- Oct 2023'!$D$176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2023'!$D$177:$D$222</c:f>
              <c:numCache>
                <c:formatCode>General</c:formatCode>
                <c:ptCount val="20"/>
                <c:pt idx="10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3-4EBE-9676-1141137E39B7}"/>
            </c:ext>
          </c:extLst>
        </c:ser>
        <c:ser>
          <c:idx val="3"/>
          <c:order val="3"/>
          <c:tx>
            <c:strRef>
              <c:f>'Dashboard- Oct 2023'!$E$176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2023'!$E$177:$E$222</c:f>
              <c:numCache>
                <c:formatCode>General</c:formatCode>
                <c:ptCount val="20"/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3-4EBE-9676-1141137E39B7}"/>
            </c:ext>
          </c:extLst>
        </c:ser>
        <c:ser>
          <c:idx val="4"/>
          <c:order val="4"/>
          <c:tx>
            <c:strRef>
              <c:f>'Dashboard- Oct 2023'!$F$176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2023'!$F$177:$F$222</c:f>
              <c:numCache>
                <c:formatCode>General</c:formatCode>
                <c:ptCount val="20"/>
                <c:pt idx="10">
                  <c:v>13</c:v>
                </c:pt>
                <c:pt idx="13">
                  <c:v>1</c:v>
                </c:pt>
                <c:pt idx="14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3-4EBE-9676-1141137E39B7}"/>
            </c:ext>
          </c:extLst>
        </c:ser>
        <c:ser>
          <c:idx val="5"/>
          <c:order val="5"/>
          <c:tx>
            <c:strRef>
              <c:f>'Dashboard- Oct 2023'!$G$176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2023'!$G$177:$G$222</c:f>
              <c:numCache>
                <c:formatCode>General</c:formatCode>
                <c:ptCount val="20"/>
                <c:pt idx="9">
                  <c:v>1</c:v>
                </c:pt>
                <c:pt idx="10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23-4EBE-9676-1141137E39B7}"/>
            </c:ext>
          </c:extLst>
        </c:ser>
        <c:ser>
          <c:idx val="6"/>
          <c:order val="6"/>
          <c:tx>
            <c:strRef>
              <c:f>'Dashboard- Oct 2023'!$H$176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2023'!$H$177:$H$222</c:f>
              <c:numCache>
                <c:formatCode>General</c:formatCode>
                <c:ptCount val="20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3-4EBE-9676-1141137E39B7}"/>
            </c:ext>
          </c:extLst>
        </c:ser>
        <c:ser>
          <c:idx val="7"/>
          <c:order val="7"/>
          <c:tx>
            <c:strRef>
              <c:f>'Dashboard- Oct 2023'!$I$176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2023'!$I$177:$I$222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1923-4EBE-9676-1141137E39B7}"/>
            </c:ext>
          </c:extLst>
        </c:ser>
        <c:ser>
          <c:idx val="8"/>
          <c:order val="8"/>
          <c:tx>
            <c:strRef>
              <c:f>'Dashboard- Oct 2023'!$J$176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2023'!$J$177:$J$222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1923-4EBE-9676-1141137E39B7}"/>
            </c:ext>
          </c:extLst>
        </c:ser>
        <c:ser>
          <c:idx val="9"/>
          <c:order val="9"/>
          <c:tx>
            <c:strRef>
              <c:f>'Dashboard- Oct 2023'!$K$176</c:f>
              <c:strCache>
                <c:ptCount val="1"/>
                <c:pt idx="0">
                  <c:v>Sum of TH-PT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'Dashboard- Oct 2023'!$A$177:$A$222</c:f>
              <c:multiLvlStrCache>
                <c:ptCount val="20"/>
                <c:lvl>
                  <c:pt idx="0">
                    <c:v>Aug</c:v>
                  </c:pt>
                  <c:pt idx="1">
                    <c:v>Aug</c:v>
                  </c:pt>
                  <c:pt idx="2">
                    <c:v>Aug</c:v>
                  </c:pt>
                  <c:pt idx="3">
                    <c:v>Aug</c:v>
                  </c:pt>
                  <c:pt idx="4">
                    <c:v>Sep</c:v>
                  </c:pt>
                  <c:pt idx="5">
                    <c:v>Sep</c:v>
                  </c:pt>
                  <c:pt idx="6">
                    <c:v>Sep</c:v>
                  </c:pt>
                  <c:pt idx="7">
                    <c:v>Sep</c:v>
                  </c:pt>
                  <c:pt idx="8">
                    <c:v>Oct</c:v>
                  </c:pt>
                  <c:pt idx="9">
                    <c:v>Oct</c:v>
                  </c:pt>
                  <c:pt idx="10">
                    <c:v>Oct</c:v>
                  </c:pt>
                  <c:pt idx="11">
                    <c:v>Oct</c:v>
                  </c:pt>
                  <c:pt idx="12">
                    <c:v>Nov</c:v>
                  </c:pt>
                  <c:pt idx="13">
                    <c:v>Nov</c:v>
                  </c:pt>
                  <c:pt idx="14">
                    <c:v>Nov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Dec</c:v>
                  </c:pt>
                  <c:pt idx="18">
                    <c:v>Dec</c:v>
                  </c:pt>
                  <c:pt idx="19">
                    <c:v>Dec</c:v>
                  </c:pt>
                </c:lvl>
                <c:lvl>
                  <c:pt idx="0">
                    <c:v>CL</c:v>
                  </c:pt>
                  <c:pt idx="1">
                    <c:v>FV</c:v>
                  </c:pt>
                  <c:pt idx="2">
                    <c:v>MCL</c:v>
                  </c:pt>
                  <c:pt idx="3">
                    <c:v>VH</c:v>
                  </c:pt>
                  <c:pt idx="4">
                    <c:v>CL</c:v>
                  </c:pt>
                  <c:pt idx="5">
                    <c:v>FV</c:v>
                  </c:pt>
                  <c:pt idx="6">
                    <c:v>MCL</c:v>
                  </c:pt>
                  <c:pt idx="7">
                    <c:v>VH</c:v>
                  </c:pt>
                  <c:pt idx="8">
                    <c:v>CL</c:v>
                  </c:pt>
                  <c:pt idx="9">
                    <c:v>FV</c:v>
                  </c:pt>
                  <c:pt idx="10">
                    <c:v>MCL</c:v>
                  </c:pt>
                  <c:pt idx="11">
                    <c:v>VH</c:v>
                  </c:pt>
                  <c:pt idx="12">
                    <c:v>CL</c:v>
                  </c:pt>
                  <c:pt idx="13">
                    <c:v>FV</c:v>
                  </c:pt>
                  <c:pt idx="14">
                    <c:v>MCL</c:v>
                  </c:pt>
                  <c:pt idx="15">
                    <c:v>VH</c:v>
                  </c:pt>
                  <c:pt idx="16">
                    <c:v>CL</c:v>
                  </c:pt>
                  <c:pt idx="17">
                    <c:v>FV</c:v>
                  </c:pt>
                  <c:pt idx="18">
                    <c:v>MCL</c:v>
                  </c:pt>
                  <c:pt idx="19">
                    <c:v>VH</c:v>
                  </c:pt>
                </c:lvl>
                <c:lvl>
                  <c:pt idx="0">
                    <c:v>31-Aug</c:v>
                  </c:pt>
                  <c:pt idx="4">
                    <c:v>30-Sep</c:v>
                  </c:pt>
                  <c:pt idx="8">
                    <c:v>31-Oct</c:v>
                  </c:pt>
                  <c:pt idx="12">
                    <c:v>30-Nov</c:v>
                  </c:pt>
                  <c:pt idx="16">
                    <c:v>31-Dec</c:v>
                  </c:pt>
                </c:lvl>
              </c:multiLvlStrCache>
            </c:multiLvlStrRef>
          </c:cat>
          <c:val>
            <c:numRef>
              <c:f>'Dashboard- Oct 2023'!$K$177:$K$222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1923-4EBE-9676-1141137E39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493888"/>
        <c:axId val="831499136"/>
      </c:barChart>
      <c:catAx>
        <c:axId val="8314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99136"/>
        <c:crosses val="autoZero"/>
        <c:auto val="1"/>
        <c:lblAlgn val="ctr"/>
        <c:lblOffset val="100"/>
        <c:noMultiLvlLbl val="0"/>
      </c:catAx>
      <c:valAx>
        <c:axId val="8314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Oct 2023!PivotTable10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Turnover %</a:t>
            </a:r>
          </a:p>
          <a:p>
            <a:pPr>
              <a:defRPr sz="1800"/>
            </a:pP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marker>
          <c:symbol val="none"/>
        </c:marker>
        <c:dLbl>
          <c:idx val="0"/>
          <c:layout>
            <c:manualLayout>
              <c:x val="2.5431811805660641E-3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marker>
          <c:symbol val="none"/>
        </c:marker>
        <c:dLbl>
          <c:idx val="0"/>
          <c:layout>
            <c:manualLayout>
              <c:x val="-1.243318658686834E-16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marker>
          <c:symbol val="none"/>
        </c:marker>
        <c:dLbl>
          <c:idx val="0"/>
          <c:layout>
            <c:manualLayout>
              <c:x val="0"/>
              <c:y val="-3.276106961022869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layout>
            <c:manualLayout>
              <c:x val="0"/>
              <c:y val="-4.788156327648795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layout>
            <c:manualLayout>
              <c:x val="-2.8566862709245847E-17"/>
              <c:y val="-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layout>
            <c:manualLayout>
              <c:x val="0"/>
              <c:y val="2.72954917519256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layout>
            <c:manualLayout>
              <c:x val="-2.3373157676795154E-3"/>
              <c:y val="-3.275459010231083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layout>
            <c:manualLayout>
              <c:x val="8.4772706018868807E-4"/>
              <c:y val="-3.78012341656484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layout>
            <c:manualLayout>
              <c:x val="0"/>
              <c:y val="2.520082277709882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layout>
            <c:manualLayout>
              <c:x val="0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layout>
            <c:manualLayout>
              <c:x val="-1.243318658686834E-16"/>
              <c:y val="2.52008227770990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layout>
            <c:manualLayout>
              <c:x val="-5.0863623611322522E-3"/>
              <c:y val="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layout>
            <c:manualLayout>
              <c:x val="8.4772706018868807E-4"/>
              <c:y val="3.52811518879384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layout>
            <c:manualLayout>
              <c:x val="-2.8566862709245847E-17"/>
              <c:y val="-1.9106844226347973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layout>
            <c:manualLayout>
              <c:x val="1.5582105117862674E-3"/>
              <c:y val="3.548413927750337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layout>
            <c:manualLayout>
              <c:x val="0"/>
              <c:y val="4.094323762788841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040164555419784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5.292172783190778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4.28413987210681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3.024098733251870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3.2761069610228601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3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604536527924897E-2"/>
              <c:y val="-2.7720905054808814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08296646717085E-17"/>
              <c:y val="3.78012341656482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954541203773761E-3"/>
              <c:y val="4.53614809987780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4.03213164433582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4.284139872106807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3.780123416564847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165932934341699E-17"/>
              <c:y val="-4.03213164433583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4772706018868807E-4"/>
              <c:y val="-3.52811518879385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299990648302271E-2"/>
              <c:y val="3.024098733251879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'Dashboard- Oct 2023'!$AJ$173:$AJ$174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D34E-4C4A-8F9B-78E18D2CCF5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4E-4C4A-8F9B-78E18D2CCF5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E-4C4A-8F9B-78E18D2CCF5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4E-4C4A-8F9B-78E18D2CCF5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E-4C4A-8F9B-78E18D2CCF59}"/>
              </c:ext>
            </c:extLst>
          </c:dPt>
          <c:dLbls>
            <c:dLbl>
              <c:idx val="0"/>
              <c:layout>
                <c:manualLayout>
                  <c:x val="-3.7299990648302271E-2"/>
                  <c:y val="3.0240987332518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34E-4C4A-8F9B-78E18D2CCF59}"/>
                </c:ext>
              </c:extLst>
            </c:dLbl>
            <c:dLbl>
              <c:idx val="1"/>
              <c:layout>
                <c:manualLayout>
                  <c:x val="8.4772706018868807E-4"/>
                  <c:y val="-3.528115188793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4E-4C4A-8F9B-78E18D2CCF59}"/>
                </c:ext>
              </c:extLst>
            </c:dLbl>
            <c:dLbl>
              <c:idx val="2"/>
              <c:layout>
                <c:manualLayout>
                  <c:x val="-6.2165932934341699E-17"/>
                  <c:y val="-4.0321316443358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4E-4C4A-8F9B-78E18D2CCF59}"/>
                </c:ext>
              </c:extLst>
            </c:dLbl>
            <c:dLbl>
              <c:idx val="3"/>
              <c:layout>
                <c:manualLayout>
                  <c:x val="0"/>
                  <c:y val="-3.78012341656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4E-4C4A-8F9B-78E18D2CCF5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2023'!$AH$175:$AI$181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'Dashboard- Oct 2023'!$AJ$175:$AJ$181</c:f>
              <c:numCache>
                <c:formatCode>0%</c:formatCode>
                <c:ptCount val="7"/>
                <c:pt idx="0">
                  <c:v>1.7341040462427744E-2</c:v>
                </c:pt>
                <c:pt idx="1">
                  <c:v>1.7341040462427744E-2</c:v>
                </c:pt>
                <c:pt idx="2">
                  <c:v>1.7341040462427744E-2</c:v>
                </c:pt>
                <c:pt idx="3">
                  <c:v>1.7341040462427744E-2</c:v>
                </c:pt>
                <c:pt idx="4">
                  <c:v>0.16790565777735872</c:v>
                </c:pt>
                <c:pt idx="5">
                  <c:v>0.1858994967620872</c:v>
                </c:pt>
                <c:pt idx="6">
                  <c:v>0.18504290381646502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E-4C4A-8F9B-78E18D2CCF59}"/>
            </c:ext>
          </c:extLst>
        </c:ser>
        <c:ser>
          <c:idx val="1"/>
          <c:order val="1"/>
          <c:tx>
            <c:strRef>
              <c:f>'Dashboard- Oct 2023'!$AK$173:$AK$174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E-4C4A-8F9B-78E18D2CCF5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4E-4C4A-8F9B-78E18D2CCF5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4E-4C4A-8F9B-78E18D2CCF5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34E-4C4A-8F9B-78E18D2CCF5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4E-4C4A-8F9B-78E18D2CCF5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34E-4C4A-8F9B-78E18D2CCF5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D34E-4C4A-8F9B-78E18D2CCF59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D34E-4C4A-8F9B-78E18D2CCF5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D34E-4C4A-8F9B-78E18D2CCF59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D34E-4C4A-8F9B-78E18D2CCF59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D34E-4C4A-8F9B-78E18D2CCF5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D34E-4C4A-8F9B-78E18D2CCF59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D34E-4C4A-8F9B-78E18D2CCF59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D34E-4C4A-8F9B-78E18D2CCF59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D34E-4C4A-8F9B-78E18D2CCF59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D34E-4C4A-8F9B-78E18D2CCF59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D34E-4C4A-8F9B-78E18D2CCF59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D34E-4C4A-8F9B-78E18D2CCF59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D34E-4C4A-8F9B-78E18D2CCF59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D34E-4C4A-8F9B-78E18D2CCF59}"/>
              </c:ext>
            </c:extLst>
          </c:dPt>
          <c:dPt>
            <c:idx val="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D34E-4C4A-8F9B-78E18D2CCF59}"/>
              </c:ext>
            </c:extLst>
          </c:dPt>
          <c:dLbls>
            <c:dLbl>
              <c:idx val="0"/>
              <c:layout>
                <c:manualLayout>
                  <c:x val="-3.5604536527924897E-2"/>
                  <c:y val="-2.7720905054808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4E-4C4A-8F9B-78E18D2CCF59}"/>
                </c:ext>
              </c:extLst>
            </c:dLbl>
            <c:dLbl>
              <c:idx val="1"/>
              <c:layout>
                <c:manualLayout>
                  <c:x val="-6.2165932934341699E-17"/>
                  <c:y val="-5.0401645554197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4E-4C4A-8F9B-78E18D2CCF59}"/>
                </c:ext>
              </c:extLst>
            </c:dLbl>
            <c:dLbl>
              <c:idx val="2"/>
              <c:layout>
                <c:manualLayout>
                  <c:x val="-6.2165932934341699E-17"/>
                  <c:y val="-5.2921727831907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4E-4C4A-8F9B-78E18D2CCF59}"/>
                </c:ext>
              </c:extLst>
            </c:dLbl>
            <c:dLbl>
              <c:idx val="3"/>
              <c:layout>
                <c:manualLayout>
                  <c:x val="0"/>
                  <c:y val="-4.2841398721068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4E-4C4A-8F9B-78E18D2CCF5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2023'!$AH$175:$AI$181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'Dashboard- Oct 2023'!$AK$175:$AK$181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0.3942652329749104</c:v>
                </c:pt>
                <c:pt idx="5">
                  <c:v>0.43137254901960786</c:v>
                </c:pt>
                <c:pt idx="6">
                  <c:v>0.43243243243243246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4E-4C4A-8F9B-78E18D2CCF59}"/>
            </c:ext>
          </c:extLst>
        </c:ser>
        <c:ser>
          <c:idx val="2"/>
          <c:order val="2"/>
          <c:tx>
            <c:strRef>
              <c:f>'Dashboard- Oct 2023'!$AL$173:$AL$174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34E-4C4A-8F9B-78E18D2CCF5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D34E-4C4A-8F9B-78E18D2CCF5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34E-4C4A-8F9B-78E18D2CCF5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D34E-4C4A-8F9B-78E18D2CCF5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34E-4C4A-8F9B-78E18D2CCF59}"/>
              </c:ext>
            </c:extLst>
          </c:dPt>
          <c:dLbls>
            <c:dLbl>
              <c:idx val="1"/>
              <c:layout>
                <c:manualLayout>
                  <c:x val="8.4772706018868807E-4"/>
                  <c:y val="3.0240987332518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34E-4C4A-8F9B-78E18D2CCF59}"/>
                </c:ext>
              </c:extLst>
            </c:dLbl>
            <c:dLbl>
              <c:idx val="2"/>
              <c:layout>
                <c:manualLayout>
                  <c:x val="-6.2165932934341699E-17"/>
                  <c:y val="-3.276106961022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34E-4C4A-8F9B-78E18D2CCF59}"/>
                </c:ext>
              </c:extLst>
            </c:dLbl>
            <c:dLbl>
              <c:idx val="3"/>
              <c:layout>
                <c:manualLayout>
                  <c:x val="0"/>
                  <c:y val="-3.78012341656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34E-4C4A-8F9B-78E18D2CCF5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2023'!$AH$175:$AI$181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'Dashboard- Oct 2023'!$AL$175:$AL$181</c:f>
              <c:numCache>
                <c:formatCode>0%</c:formatCode>
                <c:ptCount val="7"/>
                <c:pt idx="0">
                  <c:v>1.4084507042253521E-2</c:v>
                </c:pt>
                <c:pt idx="1">
                  <c:v>1.4084507042253521E-2</c:v>
                </c:pt>
                <c:pt idx="2">
                  <c:v>1.4084507042253521E-2</c:v>
                </c:pt>
                <c:pt idx="3">
                  <c:v>1.4084507042253521E-2</c:v>
                </c:pt>
                <c:pt idx="4">
                  <c:v>0.25126889877905539</c:v>
                </c:pt>
                <c:pt idx="5">
                  <c:v>0.25650874946649593</c:v>
                </c:pt>
                <c:pt idx="6">
                  <c:v>0.25378488157408874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34E-4C4A-8F9B-78E18D2CCF59}"/>
            </c:ext>
          </c:extLst>
        </c:ser>
        <c:ser>
          <c:idx val="3"/>
          <c:order val="3"/>
          <c:tx>
            <c:strRef>
              <c:f>'Dashboard- Oct 2023'!$AM$173:$AM$174</c:f>
              <c:strCache>
                <c:ptCount val="1"/>
                <c:pt idx="0">
                  <c:v>VH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34E-4C4A-8F9B-78E18D2CCF5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D34E-4C4A-8F9B-78E18D2CCF5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34E-4C4A-8F9B-78E18D2CCF5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D34E-4C4A-8F9B-78E18D2CCF59}"/>
              </c:ext>
            </c:extLst>
          </c:dPt>
          <c:dLbls>
            <c:dLbl>
              <c:idx val="0"/>
              <c:layout>
                <c:manualLayout>
                  <c:x val="-3.108296646717085E-17"/>
                  <c:y val="3.780123416564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34E-4C4A-8F9B-78E18D2CCF59}"/>
                </c:ext>
              </c:extLst>
            </c:dLbl>
            <c:dLbl>
              <c:idx val="1"/>
              <c:layout>
                <c:manualLayout>
                  <c:x val="-1.6954541203773761E-3"/>
                  <c:y val="4.5361480998778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34E-4C4A-8F9B-78E18D2CCF59}"/>
                </c:ext>
              </c:extLst>
            </c:dLbl>
            <c:dLbl>
              <c:idx val="2"/>
              <c:layout>
                <c:manualLayout>
                  <c:x val="-6.2165932934341699E-17"/>
                  <c:y val="4.032131644335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34E-4C4A-8F9B-78E18D2CCF59}"/>
                </c:ext>
              </c:extLst>
            </c:dLbl>
            <c:dLbl>
              <c:idx val="3"/>
              <c:layout>
                <c:manualLayout>
                  <c:x val="0"/>
                  <c:y val="4.2841398721068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34E-4C4A-8F9B-78E18D2CCF5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2023'!$AH$175:$AI$181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'Dashboard- Oct 2023'!$AM$175:$AM$181</c:f>
              <c:numCache>
                <c:formatCode>0%</c:formatCode>
                <c:ptCount val="7"/>
                <c:pt idx="0">
                  <c:v>8.5836909871244635E-3</c:v>
                </c:pt>
                <c:pt idx="1">
                  <c:v>8.5836909871244635E-3</c:v>
                </c:pt>
                <c:pt idx="2">
                  <c:v>8.5836909871244635E-3</c:v>
                </c:pt>
                <c:pt idx="3">
                  <c:v>8.5836909871244635E-3</c:v>
                </c:pt>
                <c:pt idx="4">
                  <c:v>9.5088881298543149E-2</c:v>
                </c:pt>
                <c:pt idx="5">
                  <c:v>9.9349899238597938E-2</c:v>
                </c:pt>
                <c:pt idx="6">
                  <c:v>9.9361788969833387E-2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34E-4C4A-8F9B-78E18D2CC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9354472"/>
        <c:axId val="799351520"/>
      </c:lineChart>
      <c:catAx>
        <c:axId val="79935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1520"/>
        <c:crosses val="autoZero"/>
        <c:auto val="1"/>
        <c:lblAlgn val="ctr"/>
        <c:lblOffset val="100"/>
        <c:noMultiLvlLbl val="0"/>
      </c:catAx>
      <c:valAx>
        <c:axId val="799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301329256055423"/>
          <c:y val="0.44697850727188437"/>
          <c:w val="4.4649383759164878E-2"/>
          <c:h val="0.42339743602463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2024.xlsx]Dashboard- Oct 2023!PivotTable2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Total Headcounts</a:t>
            </a:r>
          </a:p>
        </c:rich>
      </c:tx>
      <c:layout>
        <c:manualLayout>
          <c:xMode val="edge"/>
          <c:yMode val="edge"/>
          <c:x val="0.44217455411341428"/>
          <c:y val="4.566866640438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 Oct 2023'!$AB$192:$AB$193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2023'!$AB$194:$AB$199</c:f>
              <c:numCache>
                <c:formatCode>General</c:formatCode>
                <c:ptCount val="5"/>
                <c:pt idx="0">
                  <c:v>176</c:v>
                </c:pt>
                <c:pt idx="1">
                  <c:v>163</c:v>
                </c:pt>
                <c:pt idx="2">
                  <c:v>172</c:v>
                </c:pt>
                <c:pt idx="3">
                  <c:v>162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6EC-8FE8-3FE3C9B1C3D3}"/>
            </c:ext>
          </c:extLst>
        </c:ser>
        <c:ser>
          <c:idx val="1"/>
          <c:order val="1"/>
          <c:tx>
            <c:strRef>
              <c:f>'Dashboard- Oct 2023'!$AC$192:$AC$193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2023'!$AC$194:$AC$199</c:f>
              <c:numCache>
                <c:formatCode>General</c:formatCode>
                <c:ptCount val="5"/>
                <c:pt idx="0">
                  <c:v>34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9-46EC-8FE8-3FE3C9B1C3D3}"/>
            </c:ext>
          </c:extLst>
        </c:ser>
        <c:ser>
          <c:idx val="2"/>
          <c:order val="2"/>
          <c:tx>
            <c:strRef>
              <c:f>'Dashboard- Oct 2023'!$AD$192:$AD$193</c:f>
              <c:strCache>
                <c:ptCount val="1"/>
                <c:pt idx="0">
                  <c:v>MCL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2023'!$AD$194:$AD$199</c:f>
              <c:numCache>
                <c:formatCode>General</c:formatCode>
                <c:ptCount val="5"/>
                <c:pt idx="0">
                  <c:v>129</c:v>
                </c:pt>
                <c:pt idx="1">
                  <c:v>136</c:v>
                </c:pt>
                <c:pt idx="2">
                  <c:v>141</c:v>
                </c:pt>
                <c:pt idx="3">
                  <c:v>147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9-46EC-8FE8-3FE3C9B1C3D3}"/>
            </c:ext>
          </c:extLst>
        </c:ser>
        <c:ser>
          <c:idx val="3"/>
          <c:order val="3"/>
          <c:tx>
            <c:strRef>
              <c:f>'Dashboard- Oct 2023'!$AE$192:$AE$193</c:f>
              <c:strCache>
                <c:ptCount val="1"/>
                <c:pt idx="0">
                  <c:v>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2023'!$AE$194:$AE$199</c:f>
              <c:numCache>
                <c:formatCode>General</c:formatCode>
                <c:ptCount val="5"/>
                <c:pt idx="0">
                  <c:v>226</c:v>
                </c:pt>
                <c:pt idx="1">
                  <c:v>229</c:v>
                </c:pt>
                <c:pt idx="2">
                  <c:v>231</c:v>
                </c:pt>
                <c:pt idx="3">
                  <c:v>230</c:v>
                </c:pt>
                <c:pt idx="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9-46EC-8FE8-3FE3C9B1C3D3}"/>
            </c:ext>
          </c:extLst>
        </c:ser>
        <c:ser>
          <c:idx val="4"/>
          <c:order val="4"/>
          <c:tx>
            <c:strRef>
              <c:f>'Dashboard- Oct 2023'!$AF$192:$AF$193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2023'!$AF$194:$AF$199</c:f>
              <c:numCache>
                <c:formatCode>General</c:formatCode>
                <c:ptCount val="5"/>
                <c:pt idx="0">
                  <c:v>251</c:v>
                </c:pt>
                <c:pt idx="1">
                  <c:v>246</c:v>
                </c:pt>
                <c:pt idx="2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4-4FB6-B7BF-630E778CEA09}"/>
            </c:ext>
          </c:extLst>
        </c:ser>
        <c:ser>
          <c:idx val="5"/>
          <c:order val="5"/>
          <c:tx>
            <c:strRef>
              <c:f>'Dashboard- Oct 2023'!$AG$192:$AG$193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2023'!$AG$194:$AG$199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4-4FB6-B7BF-630E778CEA09}"/>
            </c:ext>
          </c:extLst>
        </c:ser>
        <c:ser>
          <c:idx val="6"/>
          <c:order val="6"/>
          <c:tx>
            <c:strRef>
              <c:f>'Dashboard- Oct 2023'!$AH$192:$AH$193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2023'!$AH$194:$AH$199</c:f>
              <c:numCache>
                <c:formatCode>General</c:formatCode>
                <c:ptCount val="5"/>
                <c:pt idx="0">
                  <c:v>138</c:v>
                </c:pt>
                <c:pt idx="1">
                  <c:v>140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4-4FB6-B7BF-630E778CEA09}"/>
            </c:ext>
          </c:extLst>
        </c:ser>
        <c:ser>
          <c:idx val="7"/>
          <c:order val="7"/>
          <c:tx>
            <c:strRef>
              <c:f>'Dashboard- Oct 2023'!$AI$192:$AI$193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'Dashboard- Oct 2023'!$AA$194:$AA$199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'Dashboard- Oct 2023'!$AI$194:$AI$199</c:f>
              <c:numCache>
                <c:formatCode>General</c:formatCode>
                <c:ptCount val="5"/>
                <c:pt idx="0">
                  <c:v>212</c:v>
                </c:pt>
                <c:pt idx="1">
                  <c:v>210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4-4FB6-B7BF-630E778C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915504"/>
        <c:axId val="878918384"/>
      </c:barChart>
      <c:catAx>
        <c:axId val="8789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8384"/>
        <c:crosses val="autoZero"/>
        <c:auto val="1"/>
        <c:lblAlgn val="ctr"/>
        <c:lblOffset val="100"/>
        <c:noMultiLvlLbl val="0"/>
      </c:catAx>
      <c:valAx>
        <c:axId val="878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Jul 2024!PivotTable1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Jul 2024'!$W$6:$W$7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2024'!$V$8:$V$13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2024'!$W$8:$W$13</c:f>
              <c:numCache>
                <c:formatCode>General</c:formatCode>
                <c:ptCount val="5"/>
                <c:pt idx="0">
                  <c:v>208</c:v>
                </c:pt>
                <c:pt idx="1">
                  <c:v>226</c:v>
                </c:pt>
                <c:pt idx="2">
                  <c:v>237</c:v>
                </c:pt>
                <c:pt idx="3">
                  <c:v>251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C-478D-97D9-76C191BCC89A}"/>
            </c:ext>
          </c:extLst>
        </c:ser>
        <c:ser>
          <c:idx val="1"/>
          <c:order val="1"/>
          <c:tx>
            <c:strRef>
              <c:f>'Dashboard - Jul 2024'!$X$6:$X$7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2024'!$V$8:$V$13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2024'!$X$8:$X$13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C-478D-97D9-76C191BCC89A}"/>
            </c:ext>
          </c:extLst>
        </c:ser>
        <c:ser>
          <c:idx val="2"/>
          <c:order val="2"/>
          <c:tx>
            <c:strRef>
              <c:f>'Dashboard - Jul 2024'!$Y$6:$Y$7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2024'!$V$8:$V$13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2024'!$Y$8:$Y$13</c:f>
              <c:numCache>
                <c:formatCode>General</c:formatCode>
                <c:ptCount val="5"/>
                <c:pt idx="0">
                  <c:v>134</c:v>
                </c:pt>
                <c:pt idx="1">
                  <c:v>132</c:v>
                </c:pt>
                <c:pt idx="2">
                  <c:v>131</c:v>
                </c:pt>
                <c:pt idx="3">
                  <c:v>138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C-478D-97D9-76C191BCC89A}"/>
            </c:ext>
          </c:extLst>
        </c:ser>
        <c:ser>
          <c:idx val="3"/>
          <c:order val="3"/>
          <c:tx>
            <c:strRef>
              <c:f>'Dashboard - Jul 2024'!$Z$6:$Z$7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2024'!$V$8:$V$13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2024'!$Z$8:$Z$13</c:f>
              <c:numCache>
                <c:formatCode>General</c:formatCode>
                <c:ptCount val="5"/>
                <c:pt idx="0">
                  <c:v>223</c:v>
                </c:pt>
                <c:pt idx="1">
                  <c:v>222</c:v>
                </c:pt>
                <c:pt idx="2">
                  <c:v>226</c:v>
                </c:pt>
                <c:pt idx="3">
                  <c:v>212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C-478D-97D9-76C191BCC8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Jul 2024!PivotTable2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solidFill>
                  <a:sysClr val="windowText" lastClr="000000"/>
                </a:solidFill>
              </a:rPr>
              <a:t>Open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7761962564714847E-17"/>
              <c:y val="-4.7381555438481729E-2"/>
            </c:manualLayout>
          </c:layout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1.1626146165221726E-2"/>
              <c:y val="6.23441518927389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2.3252292330443382E-2"/>
              <c:y val="9.9750643028382394E-2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6077169716668E-2"/>
          <c:y val="0.14496399649773137"/>
          <c:w val="0.83882469121863601"/>
          <c:h val="0.6922211581717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Jul 2024'!$W$34</c:f>
              <c:strCache>
                <c:ptCount val="1"/>
                <c:pt idx="0">
                  <c:v>Sum of RN-FT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2024'!$W$35:$W$50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7-4EA5-AC85-A1008CF1FD96}"/>
            </c:ext>
          </c:extLst>
        </c:ser>
        <c:ser>
          <c:idx val="1"/>
          <c:order val="1"/>
          <c:tx>
            <c:strRef>
              <c:f>'Dashboard - Jul 2024'!$X$34</c:f>
              <c:strCache>
                <c:ptCount val="1"/>
                <c:pt idx="0">
                  <c:v>Sum of RN-PT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2024'!$X$35:$X$50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567-4EA5-AC85-A1008CF1FD96}"/>
            </c:ext>
          </c:extLst>
        </c:ser>
        <c:ser>
          <c:idx val="2"/>
          <c:order val="2"/>
          <c:tx>
            <c:strRef>
              <c:f>'Dashboard - Jul 2024'!$Y$34</c:f>
              <c:strCache>
                <c:ptCount val="1"/>
                <c:pt idx="0">
                  <c:v>Sum of LPN-FT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2024'!$Y$35:$Y$50</c:f>
              <c:numCache>
                <c:formatCode>General</c:formatCode>
                <c:ptCount val="12"/>
                <c:pt idx="0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7-4EA5-AC85-A1008CF1FD96}"/>
            </c:ext>
          </c:extLst>
        </c:ser>
        <c:ser>
          <c:idx val="3"/>
          <c:order val="3"/>
          <c:tx>
            <c:strRef>
              <c:f>'Dashboard - Jul 2024'!$Z$34</c:f>
              <c:strCache>
                <c:ptCount val="1"/>
                <c:pt idx="0">
                  <c:v>Sum of LPN-PT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2024'!$Z$35:$Z$50</c:f>
              <c:numCache>
                <c:formatCode>General</c:formatCode>
                <c:ptCount val="12"/>
                <c:pt idx="2">
                  <c:v>1</c:v>
                </c:pt>
                <c:pt idx="6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7-4EA5-AC85-A1008CF1FD96}"/>
            </c:ext>
          </c:extLst>
        </c:ser>
        <c:ser>
          <c:idx val="4"/>
          <c:order val="4"/>
          <c:tx>
            <c:strRef>
              <c:f>'Dashboard - Jul 2024'!$AA$34</c:f>
              <c:strCache>
                <c:ptCount val="1"/>
                <c:pt idx="0">
                  <c:v>Sum of HCA-FT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567-4EA5-AC85-A1008CF1FD9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567-4EA5-AC85-A1008CF1F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2024'!$AA$35:$AA$50</c:f>
              <c:numCache>
                <c:formatCode>General</c:formatCode>
                <c:ptCount val="12"/>
                <c:pt idx="0">
                  <c:v>37</c:v>
                </c:pt>
                <c:pt idx="2">
                  <c:v>10</c:v>
                </c:pt>
                <c:pt idx="4">
                  <c:v>3</c:v>
                </c:pt>
                <c:pt idx="6">
                  <c:v>5</c:v>
                </c:pt>
                <c:pt idx="8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7-4EA5-AC85-A1008CF1FD96}"/>
            </c:ext>
          </c:extLst>
        </c:ser>
        <c:ser>
          <c:idx val="5"/>
          <c:order val="5"/>
          <c:tx>
            <c:strRef>
              <c:f>'Dashboard - Jul 2024'!$AB$34</c:f>
              <c:strCache>
                <c:ptCount val="1"/>
                <c:pt idx="0">
                  <c:v>Sum of HCA-PT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2024'!$AB$35:$AB$50</c:f>
              <c:numCache>
                <c:formatCode>General</c:formatCode>
                <c:ptCount val="12"/>
                <c:pt idx="0">
                  <c:v>13</c:v>
                </c:pt>
                <c:pt idx="2">
                  <c:v>4</c:v>
                </c:pt>
                <c:pt idx="4">
                  <c:v>3</c:v>
                </c:pt>
                <c:pt idx="6">
                  <c:v>4</c:v>
                </c:pt>
                <c:pt idx="8">
                  <c:v>16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7-4EA5-AC85-A1008CF1FD96}"/>
            </c:ext>
          </c:extLst>
        </c:ser>
        <c:ser>
          <c:idx val="6"/>
          <c:order val="6"/>
          <c:tx>
            <c:strRef>
              <c:f>'Dashboard - Jul 2024'!$AC$34</c:f>
              <c:strCache>
                <c:ptCount val="1"/>
                <c:pt idx="0">
                  <c:v>Sum of ACT-FT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2024'!$AC$35:$AC$50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7-4EA5-AC85-A1008CF1FD96}"/>
            </c:ext>
          </c:extLst>
        </c:ser>
        <c:ser>
          <c:idx val="7"/>
          <c:order val="7"/>
          <c:tx>
            <c:strRef>
              <c:f>'Dashboard - Jul 2024'!$AD$34</c:f>
              <c:strCache>
                <c:ptCount val="1"/>
                <c:pt idx="0">
                  <c:v>Sum of ACT-PT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2024'!$AD$35:$AD$50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A567-4EA5-AC85-A1008CF1FD96}"/>
            </c:ext>
          </c:extLst>
        </c:ser>
        <c:ser>
          <c:idx val="8"/>
          <c:order val="8"/>
          <c:tx>
            <c:strRef>
              <c:f>'Dashboard - Jul 2024'!$AE$34</c:f>
              <c:strCache>
                <c:ptCount val="1"/>
                <c:pt idx="0">
                  <c:v>Sum of DA-FT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2024'!$AE$35:$AE$50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A567-4EA5-AC85-A1008CF1FD96}"/>
            </c:ext>
          </c:extLst>
        </c:ser>
        <c:ser>
          <c:idx val="9"/>
          <c:order val="9"/>
          <c:tx>
            <c:strRef>
              <c:f>'Dashboard - Jul 2024'!$AF$34</c:f>
              <c:strCache>
                <c:ptCount val="1"/>
                <c:pt idx="0">
                  <c:v>Sum of DA-PT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2024'!$AF$35:$AF$50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A567-4EA5-AC85-A1008CF1FD96}"/>
            </c:ext>
          </c:extLst>
        </c:ser>
        <c:ser>
          <c:idx val="10"/>
          <c:order val="10"/>
          <c:tx>
            <c:strRef>
              <c:f>'Dashboard - Jul 2024'!$AG$34</c:f>
              <c:strCache>
                <c:ptCount val="1"/>
                <c:pt idx="0">
                  <c:v>Sum of REHAB-FT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2024'!$AG$35:$AG$50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A567-4EA5-AC85-A1008CF1FD96}"/>
            </c:ext>
          </c:extLst>
        </c:ser>
        <c:ser>
          <c:idx val="11"/>
          <c:order val="11"/>
          <c:tx>
            <c:strRef>
              <c:f>'Dashboard - Jul 2024'!$AH$34</c:f>
              <c:strCache>
                <c:ptCount val="1"/>
                <c:pt idx="0">
                  <c:v>Sum of REHAB-PT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2024'!$V$35:$V$50</c:f>
              <c:multiLvlStrCache>
                <c:ptCount val="12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4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4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4</c:v>
                  </c:pt>
                </c:lvl>
                <c:lvl>
                  <c:pt idx="0">
                    <c:v>May 31, 2024</c:v>
                  </c:pt>
                  <c:pt idx="4">
                    <c:v>June 30, 2024</c:v>
                  </c:pt>
                  <c:pt idx="8">
                    <c:v>July 31, 2024</c:v>
                  </c:pt>
                </c:lvl>
              </c:multiLvlStrCache>
            </c:multiLvlStrRef>
          </c:cat>
          <c:val>
            <c:numRef>
              <c:f>'Dashboard - Jul 2024'!$AH$35:$AH$50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A567-4EA5-AC85-A1008CF1F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365952"/>
        <c:axId val="857369192"/>
      </c:barChart>
      <c:catAx>
        <c:axId val="85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192"/>
        <c:crosses val="autoZero"/>
        <c:auto val="1"/>
        <c:lblAlgn val="ctr"/>
        <c:lblOffset val="100"/>
        <c:noMultiLvlLbl val="0"/>
      </c:catAx>
      <c:valAx>
        <c:axId val="8573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Jul 2024!PivotTable3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Turnover %</a:t>
            </a:r>
          </a:p>
        </c:rich>
      </c:tx>
      <c:layout>
        <c:manualLayout>
          <c:xMode val="edge"/>
          <c:yMode val="edge"/>
          <c:x val="0.45130220827659712"/>
          <c:y val="8.1249374619961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305286839145019E-2"/>
              <c:y val="-4.102646993172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424036469125655E-2"/>
              <c:y val="-6.4486880488912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784938724764668E-2"/>
              <c:y val="6.8455446001800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- Jul 2024'!$W$70:$W$71</c:f>
              <c:strCache>
                <c:ptCount val="1"/>
                <c:pt idx="0">
                  <c:v>Site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F27-4173-ABB2-5EE81A02BDD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F27-4173-ABB2-5EE81A02BDD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F27-4173-ABB2-5EE81A02B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2024'!$V$72:$V$77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2024'!$W$72:$W$77</c:f>
              <c:numCache>
                <c:formatCode>0%</c:formatCode>
                <c:ptCount val="5"/>
                <c:pt idx="0">
                  <c:v>0.20398251578436133</c:v>
                </c:pt>
                <c:pt idx="1">
                  <c:v>0.20815752461322082</c:v>
                </c:pt>
                <c:pt idx="2">
                  <c:v>0.18411552346570398</c:v>
                </c:pt>
                <c:pt idx="3">
                  <c:v>0.15189873417721519</c:v>
                </c:pt>
                <c:pt idx="4">
                  <c:v>0.15669755686604886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7-4173-ABB2-5EE81A02BDDC}"/>
            </c:ext>
          </c:extLst>
        </c:ser>
        <c:ser>
          <c:idx val="1"/>
          <c:order val="1"/>
          <c:tx>
            <c:strRef>
              <c:f>'Dashboard - Jul 2024'!$X$70:$X$71</c:f>
              <c:strCache>
                <c:ptCount val="1"/>
                <c:pt idx="0">
                  <c:v>Site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2024'!$V$72:$V$77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2024'!$X$72:$X$77</c:f>
              <c:numCache>
                <c:formatCode>0%</c:formatCode>
                <c:ptCount val="5"/>
                <c:pt idx="0">
                  <c:v>0.49122807017543857</c:v>
                </c:pt>
                <c:pt idx="1">
                  <c:v>0.49122807017543857</c:v>
                </c:pt>
                <c:pt idx="2">
                  <c:v>0.49704142011834318</c:v>
                </c:pt>
                <c:pt idx="3">
                  <c:v>0.54216867469879515</c:v>
                </c:pt>
                <c:pt idx="4">
                  <c:v>0.36253776435045321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7-4173-ABB2-5EE81A02BDDC}"/>
            </c:ext>
          </c:extLst>
        </c:ser>
        <c:ser>
          <c:idx val="2"/>
          <c:order val="2"/>
          <c:tx>
            <c:strRef>
              <c:f>'Dashboard - Jul 2024'!$Y$70:$Y$71</c:f>
              <c:strCache>
                <c:ptCount val="1"/>
                <c:pt idx="0">
                  <c:v>Site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F27-4173-ABB2-5EE81A02BDD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F27-4173-ABB2-5EE81A02BDD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F27-4173-ABB2-5EE81A02B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2024'!$V$72:$V$77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2024'!$Y$72:$Y$77</c:f>
              <c:numCache>
                <c:formatCode>0%</c:formatCode>
                <c:ptCount val="5"/>
                <c:pt idx="0">
                  <c:v>0.36319612590799033</c:v>
                </c:pt>
                <c:pt idx="1">
                  <c:v>0.39783001808318263</c:v>
                </c:pt>
                <c:pt idx="2">
                  <c:v>0.3963963963963964</c:v>
                </c:pt>
                <c:pt idx="3">
                  <c:v>0.35842293906810035</c:v>
                </c:pt>
                <c:pt idx="4">
                  <c:v>0.34326579261025025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27-4173-ABB2-5EE81A02BDDC}"/>
            </c:ext>
          </c:extLst>
        </c:ser>
        <c:ser>
          <c:idx val="3"/>
          <c:order val="3"/>
          <c:tx>
            <c:strRef>
              <c:f>'Dashboard - Jul 2024'!$Z$70:$Z$71</c:f>
              <c:strCache>
                <c:ptCount val="1"/>
                <c:pt idx="0">
                  <c:v>Site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F27-4173-ABB2-5EE81A02BDD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EF27-4173-ABB2-5EE81A02BDD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EF27-4173-ABB2-5EE81A02B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Jul 2024'!$V$72:$V$77</c:f>
              <c:strCache>
                <c:ptCount val="5"/>
                <c:pt idx="0">
                  <c:v>March 31, 2024</c:v>
                </c:pt>
                <c:pt idx="1">
                  <c:v>April 30, 2024</c:v>
                </c:pt>
                <c:pt idx="2">
                  <c:v>May 31, 2024</c:v>
                </c:pt>
                <c:pt idx="3">
                  <c:v>June 30, 2024</c:v>
                </c:pt>
                <c:pt idx="4">
                  <c:v>July 31, 2024</c:v>
                </c:pt>
              </c:strCache>
            </c:strRef>
          </c:cat>
          <c:val>
            <c:numRef>
              <c:f>'Dashboard - Jul 2024'!$Z$72:$Z$77</c:f>
              <c:numCache>
                <c:formatCode>0%</c:formatCode>
                <c:ptCount val="5"/>
                <c:pt idx="0">
                  <c:v>3.5398230088495575E-2</c:v>
                </c:pt>
                <c:pt idx="1">
                  <c:v>4.4444444444444446E-2</c:v>
                </c:pt>
                <c:pt idx="2">
                  <c:v>6.216696269982238E-2</c:v>
                </c:pt>
                <c:pt idx="3">
                  <c:v>7.1748878923766815E-2</c:v>
                </c:pt>
                <c:pt idx="4">
                  <c:v>7.2351421188630499E-2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27-4173-ABB2-5EE81A02BD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372432"/>
        <c:axId val="857361992"/>
      </c:lineChart>
      <c:catAx>
        <c:axId val="8573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992"/>
        <c:crosses val="autoZero"/>
        <c:auto val="1"/>
        <c:lblAlgn val="ctr"/>
        <c:lblOffset val="100"/>
        <c:noMultiLvlLbl val="0"/>
      </c:catAx>
      <c:valAx>
        <c:axId val="8573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Jul 2024!PivotTable4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600" b="1">
                <a:solidFill>
                  <a:sysClr val="windowText" lastClr="000000"/>
                </a:solidFill>
              </a:rPr>
              <a:t>Hires</a:t>
            </a:r>
            <a:r>
              <a:rPr lang="en-CA" sz="1600" b="1" baseline="0">
                <a:solidFill>
                  <a:sysClr val="windowText" lastClr="000000"/>
                </a:solidFill>
              </a:rPr>
              <a:t> and Terminations</a:t>
            </a:r>
            <a:endParaRPr lang="en-CA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200294550810014"/>
          <c:y val="4.065299662757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5472195052649E-2"/>
          <c:y val="0.11239800546404093"/>
          <c:w val="0.81947831263360116"/>
          <c:h val="0.544599348394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Jul 2024'!$X$90</c:f>
              <c:strCache>
                <c:ptCount val="1"/>
                <c:pt idx="0">
                  <c:v>Sum of 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2024'!$W$91:$W$111</c:f>
              <c:multiLvlStrCache>
                <c:ptCount val="16"/>
                <c:lvl>
                  <c:pt idx="0">
                    <c:v>April 30, 2024</c:v>
                  </c:pt>
                  <c:pt idx="1">
                    <c:v>May 31, 2024</c:v>
                  </c:pt>
                  <c:pt idx="2">
                    <c:v>June 30, 2024</c:v>
                  </c:pt>
                  <c:pt idx="3">
                    <c:v>July 31, 2024</c:v>
                  </c:pt>
                  <c:pt idx="4">
                    <c:v>April 30, 2024</c:v>
                  </c:pt>
                  <c:pt idx="5">
                    <c:v>May 31, 2024</c:v>
                  </c:pt>
                  <c:pt idx="6">
                    <c:v>June 30, 2024</c:v>
                  </c:pt>
                  <c:pt idx="7">
                    <c:v>July 31, 2024</c:v>
                  </c:pt>
                  <c:pt idx="8">
                    <c:v>April 30, 2024</c:v>
                  </c:pt>
                  <c:pt idx="9">
                    <c:v>May 31, 2024</c:v>
                  </c:pt>
                  <c:pt idx="10">
                    <c:v>June 30, 2024</c:v>
                  </c:pt>
                  <c:pt idx="11">
                    <c:v>July 31, 2024</c:v>
                  </c:pt>
                  <c:pt idx="12">
                    <c:v>April 30, 2024</c:v>
                  </c:pt>
                  <c:pt idx="13">
                    <c:v>May 31, 2024</c:v>
                  </c:pt>
                  <c:pt idx="14">
                    <c:v>June 30, 2024</c:v>
                  </c:pt>
                  <c:pt idx="15">
                    <c:v>July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Jul 2024'!$X$91:$X$111</c:f>
              <c:numCache>
                <c:formatCode>General</c:formatCode>
                <c:ptCount val="16"/>
                <c:pt idx="0">
                  <c:v>22</c:v>
                </c:pt>
                <c:pt idx="1">
                  <c:v>11</c:v>
                </c:pt>
                <c:pt idx="2">
                  <c:v>17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416E-AC1E-6CFC920C6F35}"/>
            </c:ext>
          </c:extLst>
        </c:ser>
        <c:ser>
          <c:idx val="1"/>
          <c:order val="1"/>
          <c:tx>
            <c:strRef>
              <c:f>'Dashboard - Jul 2024'!$Y$90</c:f>
              <c:strCache>
                <c:ptCount val="1"/>
                <c:pt idx="0">
                  <c:v>Sum of Terminations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2024'!$W$91:$W$111</c:f>
              <c:multiLvlStrCache>
                <c:ptCount val="16"/>
                <c:lvl>
                  <c:pt idx="0">
                    <c:v>April 30, 2024</c:v>
                  </c:pt>
                  <c:pt idx="1">
                    <c:v>May 31, 2024</c:v>
                  </c:pt>
                  <c:pt idx="2">
                    <c:v>June 30, 2024</c:v>
                  </c:pt>
                  <c:pt idx="3">
                    <c:v>July 31, 2024</c:v>
                  </c:pt>
                  <c:pt idx="4">
                    <c:v>April 30, 2024</c:v>
                  </c:pt>
                  <c:pt idx="5">
                    <c:v>May 31, 2024</c:v>
                  </c:pt>
                  <c:pt idx="6">
                    <c:v>June 30, 2024</c:v>
                  </c:pt>
                  <c:pt idx="7">
                    <c:v>July 31, 2024</c:v>
                  </c:pt>
                  <c:pt idx="8">
                    <c:v>April 30, 2024</c:v>
                  </c:pt>
                  <c:pt idx="9">
                    <c:v>May 31, 2024</c:v>
                  </c:pt>
                  <c:pt idx="10">
                    <c:v>June 30, 2024</c:v>
                  </c:pt>
                  <c:pt idx="11">
                    <c:v>July 31, 2024</c:v>
                  </c:pt>
                  <c:pt idx="12">
                    <c:v>April 30, 2024</c:v>
                  </c:pt>
                  <c:pt idx="13">
                    <c:v>May 31, 2024</c:v>
                  </c:pt>
                  <c:pt idx="14">
                    <c:v>June 30, 2024</c:v>
                  </c:pt>
                  <c:pt idx="15">
                    <c:v>July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Jul 2024'!$Y$91:$Y$111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C-416E-AC1E-6CFC920C6F35}"/>
            </c:ext>
          </c:extLst>
        </c:ser>
        <c:ser>
          <c:idx val="2"/>
          <c:order val="2"/>
          <c:tx>
            <c:strRef>
              <c:f>'Dashboard - Jul 2024'!$Z$90</c:f>
              <c:strCache>
                <c:ptCount val="1"/>
                <c:pt idx="0">
                  <c:v>Sum of YTD Hired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2024'!$W$91:$W$111</c:f>
              <c:multiLvlStrCache>
                <c:ptCount val="16"/>
                <c:lvl>
                  <c:pt idx="0">
                    <c:v>April 30, 2024</c:v>
                  </c:pt>
                  <c:pt idx="1">
                    <c:v>May 31, 2024</c:v>
                  </c:pt>
                  <c:pt idx="2">
                    <c:v>June 30, 2024</c:v>
                  </c:pt>
                  <c:pt idx="3">
                    <c:v>July 31, 2024</c:v>
                  </c:pt>
                  <c:pt idx="4">
                    <c:v>April 30, 2024</c:v>
                  </c:pt>
                  <c:pt idx="5">
                    <c:v>May 31, 2024</c:v>
                  </c:pt>
                  <c:pt idx="6">
                    <c:v>June 30, 2024</c:v>
                  </c:pt>
                  <c:pt idx="7">
                    <c:v>July 31, 2024</c:v>
                  </c:pt>
                  <c:pt idx="8">
                    <c:v>April 30, 2024</c:v>
                  </c:pt>
                  <c:pt idx="9">
                    <c:v>May 31, 2024</c:v>
                  </c:pt>
                  <c:pt idx="10">
                    <c:v>June 30, 2024</c:v>
                  </c:pt>
                  <c:pt idx="11">
                    <c:v>July 31, 2024</c:v>
                  </c:pt>
                  <c:pt idx="12">
                    <c:v>April 30, 2024</c:v>
                  </c:pt>
                  <c:pt idx="13">
                    <c:v>May 31, 2024</c:v>
                  </c:pt>
                  <c:pt idx="14">
                    <c:v>June 30, 2024</c:v>
                  </c:pt>
                  <c:pt idx="15">
                    <c:v>July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Jul 2024'!$Z$91:$Z$111</c:f>
              <c:numCache>
                <c:formatCode>General</c:formatCode>
                <c:ptCount val="16"/>
                <c:pt idx="0">
                  <c:v>70</c:v>
                </c:pt>
                <c:pt idx="1">
                  <c:v>81</c:v>
                </c:pt>
                <c:pt idx="2">
                  <c:v>98</c:v>
                </c:pt>
                <c:pt idx="3">
                  <c:v>108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12</c:v>
                </c:pt>
                <c:pt idx="9">
                  <c:v>17</c:v>
                </c:pt>
                <c:pt idx="10">
                  <c:v>27</c:v>
                </c:pt>
                <c:pt idx="11">
                  <c:v>30</c:v>
                </c:pt>
                <c:pt idx="12">
                  <c:v>9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C-416E-AC1E-6CFC920C6F35}"/>
            </c:ext>
          </c:extLst>
        </c:ser>
        <c:ser>
          <c:idx val="3"/>
          <c:order val="3"/>
          <c:tx>
            <c:strRef>
              <c:f>'Dashboard - Jul 2024'!$AA$90</c:f>
              <c:strCache>
                <c:ptCount val="1"/>
                <c:pt idx="0">
                  <c:v>Sum of YTD Terminated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- Jul 2024'!$W$91:$W$111</c:f>
              <c:multiLvlStrCache>
                <c:ptCount val="16"/>
                <c:lvl>
                  <c:pt idx="0">
                    <c:v>April 30, 2024</c:v>
                  </c:pt>
                  <c:pt idx="1">
                    <c:v>May 31, 2024</c:v>
                  </c:pt>
                  <c:pt idx="2">
                    <c:v>June 30, 2024</c:v>
                  </c:pt>
                  <c:pt idx="3">
                    <c:v>July 31, 2024</c:v>
                  </c:pt>
                  <c:pt idx="4">
                    <c:v>April 30, 2024</c:v>
                  </c:pt>
                  <c:pt idx="5">
                    <c:v>May 31, 2024</c:v>
                  </c:pt>
                  <c:pt idx="6">
                    <c:v>June 30, 2024</c:v>
                  </c:pt>
                  <c:pt idx="7">
                    <c:v>July 31, 2024</c:v>
                  </c:pt>
                  <c:pt idx="8">
                    <c:v>April 30, 2024</c:v>
                  </c:pt>
                  <c:pt idx="9">
                    <c:v>May 31, 2024</c:v>
                  </c:pt>
                  <c:pt idx="10">
                    <c:v>June 30, 2024</c:v>
                  </c:pt>
                  <c:pt idx="11">
                    <c:v>July 31, 2024</c:v>
                  </c:pt>
                  <c:pt idx="12">
                    <c:v>April 30, 2024</c:v>
                  </c:pt>
                  <c:pt idx="13">
                    <c:v>May 31, 2024</c:v>
                  </c:pt>
                  <c:pt idx="14">
                    <c:v>June 30, 2024</c:v>
                  </c:pt>
                  <c:pt idx="15">
                    <c:v>July 31, 2024</c:v>
                  </c:pt>
                </c:lvl>
                <c:lvl>
                  <c:pt idx="0">
                    <c:v>Site 1</c:v>
                  </c:pt>
                  <c:pt idx="4">
                    <c:v>Site 2</c:v>
                  </c:pt>
                  <c:pt idx="8">
                    <c:v>Site 3</c:v>
                  </c:pt>
                  <c:pt idx="12">
                    <c:v>Site 4</c:v>
                  </c:pt>
                </c:lvl>
              </c:multiLvlStrCache>
            </c:multiLvlStrRef>
          </c:cat>
          <c:val>
            <c:numRef>
              <c:f>'Dashboard - Jul 2024'!$AA$91:$AA$111</c:f>
              <c:numCache>
                <c:formatCode>General</c:formatCode>
                <c:ptCount val="16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34</c:v>
                </c:pt>
                <c:pt idx="9">
                  <c:v>36</c:v>
                </c:pt>
                <c:pt idx="10">
                  <c:v>37</c:v>
                </c:pt>
                <c:pt idx="11">
                  <c:v>39</c:v>
                </c:pt>
                <c:pt idx="12">
                  <c:v>10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C-416E-AC1E-6CFC920C6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649008"/>
        <c:axId val="936652608"/>
      </c:barChart>
      <c:catAx>
        <c:axId val="936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2608"/>
        <c:crosses val="autoZero"/>
        <c:auto val="1"/>
        <c:lblAlgn val="ctr"/>
        <c:lblOffset val="100"/>
        <c:noMultiLvlLbl val="0"/>
      </c:catAx>
      <c:valAx>
        <c:axId val="9366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2024.xlsx]Dashboard - Jun 2024!PivotTable1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Headcounts</a:t>
            </a:r>
          </a:p>
        </c:rich>
      </c:tx>
      <c:layout>
        <c:manualLayout>
          <c:xMode val="edge"/>
          <c:yMode val="edge"/>
          <c:x val="0.41728077599605706"/>
          <c:y val="6.18030480996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Jun 2024'!$W$6:$W$7</c:f>
              <c:strCache>
                <c:ptCount val="1"/>
                <c:pt idx="0">
                  <c:v>Site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2024'!$V$8:$V$13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2024'!$W$8:$W$13</c:f>
              <c:numCache>
                <c:formatCode>General</c:formatCode>
                <c:ptCount val="5"/>
                <c:pt idx="0">
                  <c:v>199</c:v>
                </c:pt>
                <c:pt idx="1">
                  <c:v>208</c:v>
                </c:pt>
                <c:pt idx="2">
                  <c:v>226</c:v>
                </c:pt>
                <c:pt idx="3">
                  <c:v>237</c:v>
                </c:pt>
                <c:pt idx="4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322-A568-CF2DABDDFC5D}"/>
            </c:ext>
          </c:extLst>
        </c:ser>
        <c:ser>
          <c:idx val="1"/>
          <c:order val="1"/>
          <c:tx>
            <c:strRef>
              <c:f>'Dashboard - Jun 2024'!$X$6:$X$7</c:f>
              <c:strCache>
                <c:ptCount val="1"/>
                <c:pt idx="0">
                  <c:v>Site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2024'!$V$8:$V$13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2024'!$X$8:$X$13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322-A568-CF2DABDDFC5D}"/>
            </c:ext>
          </c:extLst>
        </c:ser>
        <c:ser>
          <c:idx val="2"/>
          <c:order val="2"/>
          <c:tx>
            <c:strRef>
              <c:f>'Dashboard - Jun 2024'!$Y$6:$Y$7</c:f>
              <c:strCache>
                <c:ptCount val="1"/>
                <c:pt idx="0">
                  <c:v>Site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2024'!$V$8:$V$13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2024'!$Y$8:$Y$13</c:f>
              <c:numCache>
                <c:formatCode>General</c:formatCode>
                <c:ptCount val="5"/>
                <c:pt idx="0">
                  <c:v>140</c:v>
                </c:pt>
                <c:pt idx="1">
                  <c:v>134</c:v>
                </c:pt>
                <c:pt idx="2">
                  <c:v>132</c:v>
                </c:pt>
                <c:pt idx="3">
                  <c:v>131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322-A568-CF2DABDDFC5D}"/>
            </c:ext>
          </c:extLst>
        </c:ser>
        <c:ser>
          <c:idx val="3"/>
          <c:order val="3"/>
          <c:tx>
            <c:strRef>
              <c:f>'Dashboard - Jun 2024'!$Z$6:$Z$7</c:f>
              <c:strCache>
                <c:ptCount val="1"/>
                <c:pt idx="0">
                  <c:v>Site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- Jun 2024'!$V$8:$V$13</c:f>
              <c:strCache>
                <c:ptCount val="5"/>
                <c:pt idx="0">
                  <c:v>February 28, 2024</c:v>
                </c:pt>
                <c:pt idx="1">
                  <c:v>March 31, 2024</c:v>
                </c:pt>
                <c:pt idx="2">
                  <c:v>April 30, 2024</c:v>
                </c:pt>
                <c:pt idx="3">
                  <c:v>May 31, 2024</c:v>
                </c:pt>
                <c:pt idx="4">
                  <c:v>June 30, 2024</c:v>
                </c:pt>
              </c:strCache>
            </c:strRef>
          </c:cat>
          <c:val>
            <c:numRef>
              <c:f>'Dashboard - Jun 2024'!$Z$8:$Z$13</c:f>
              <c:numCache>
                <c:formatCode>General</c:formatCode>
                <c:ptCount val="5"/>
                <c:pt idx="0">
                  <c:v>224</c:v>
                </c:pt>
                <c:pt idx="1">
                  <c:v>223</c:v>
                </c:pt>
                <c:pt idx="2">
                  <c:v>222</c:v>
                </c:pt>
                <c:pt idx="3">
                  <c:v>226</c:v>
                </c:pt>
                <c:pt idx="4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6-4322-A568-CF2DABDDFC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364872"/>
        <c:axId val="857367032"/>
      </c:barChart>
      <c:catAx>
        <c:axId val="857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7032"/>
        <c:crosses val="autoZero"/>
        <c:auto val="1"/>
        <c:lblAlgn val="ctr"/>
        <c:lblOffset val="100"/>
        <c:noMultiLvlLbl val="0"/>
      </c:catAx>
      <c:valAx>
        <c:axId val="85736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9DD8C-F393-44F7-A69B-E35551144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A8E2F-F44B-43B5-AD4B-B48F53E25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FFDF8-ACA8-48D6-AB44-655AF60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43173-7AC7-46CF-B277-8A6F30074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2</xdr:row>
      <xdr:rowOff>0</xdr:rowOff>
    </xdr:from>
    <xdr:to>
      <xdr:col>0</xdr:col>
      <xdr:colOff>714375</xdr:colOff>
      <xdr:row>2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CB47D5-DB05-4986-A9CF-7316AE26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90500"/>
          <a:ext cx="590550" cy="6191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112</xdr:row>
      <xdr:rowOff>58859</xdr:rowOff>
    </xdr:from>
    <xdr:to>
      <xdr:col>18</xdr:col>
      <xdr:colOff>45909</xdr:colOff>
      <xdr:row>141</xdr:row>
      <xdr:rowOff>124084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8D76-DC07-4DFC-BD6E-0A7F4066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8676</xdr:rowOff>
    </xdr:from>
    <xdr:to>
      <xdr:col>18</xdr:col>
      <xdr:colOff>212911</xdr:colOff>
      <xdr:row>66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AF8F7-DB3D-4759-B03A-EF621D536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44450</xdr:rowOff>
    </xdr:from>
    <xdr:to>
      <xdr:col>16</xdr:col>
      <xdr:colOff>428624</xdr:colOff>
      <xdr:row>103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11E78-A90F-4B30-82EB-C64392B05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381396</xdr:colOff>
      <xdr:row>2</xdr:row>
      <xdr:rowOff>9523</xdr:rowOff>
    </xdr:from>
    <xdr:to>
      <xdr:col>18</xdr:col>
      <xdr:colOff>23812</xdr:colOff>
      <xdr:row>26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E842CC-B80A-4EC7-8C06-8F5EA2275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6350</xdr:rowOff>
    </xdr:from>
    <xdr:to>
      <xdr:col>0</xdr:col>
      <xdr:colOff>676275</xdr:colOff>
      <xdr:row>2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B1C82-9D1F-49C1-9130-27E7CB6D7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00025"/>
          <a:ext cx="600075" cy="609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112</xdr:row>
      <xdr:rowOff>58859</xdr:rowOff>
    </xdr:from>
    <xdr:to>
      <xdr:col>18</xdr:col>
      <xdr:colOff>45909</xdr:colOff>
      <xdr:row>141</xdr:row>
      <xdr:rowOff>124084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152EB-B103-43C4-B471-E5C7533C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8676</xdr:rowOff>
    </xdr:from>
    <xdr:to>
      <xdr:col>18</xdr:col>
      <xdr:colOff>212911</xdr:colOff>
      <xdr:row>66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495C0-8EE9-4A3E-B6D9-BFB2B2477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44450</xdr:rowOff>
    </xdr:from>
    <xdr:to>
      <xdr:col>16</xdr:col>
      <xdr:colOff>428624</xdr:colOff>
      <xdr:row>103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8F408-F921-41F3-A00C-61677525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381396</xdr:colOff>
      <xdr:row>2</xdr:row>
      <xdr:rowOff>9523</xdr:rowOff>
    </xdr:from>
    <xdr:to>
      <xdr:col>18</xdr:col>
      <xdr:colOff>23812</xdr:colOff>
      <xdr:row>26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381A4-7A06-4791-A661-BE46554BC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E5E9F-DA24-4424-9542-1F10CFAF6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8E961-8820-4BF8-82E2-0AFF1F4B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F0F85-C046-41C1-ADD0-2EAD5D645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E107F-B603-4C26-A9CB-0E24FEC4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2E51-6AFF-4D8E-B578-BE58092C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9BFEE-2C15-4F6D-9B35-E9AF440CD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0408C3-E7A1-40ED-9013-0D1F06C07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E3F6C-C9A4-42DC-8E8D-959971AA6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034C7-FA1B-4D98-9294-8AC9A3647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F0B28-6D51-44C8-8619-9425DDDD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2C791-BFE1-4CFC-80E5-B52765EA5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F6447-D9B5-4123-BA67-25F3BB7C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C5630-9C84-4CAA-9078-FC6E4D2F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1A984-7F86-4958-8848-7C5FBBD1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ED2CA-A649-4215-AF42-0317AF19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5F2AC-C3A1-47CC-9151-970259760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423F6-9022-4859-A6EB-F7225927A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92EB6-013E-4013-A23F-9427343A4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A11AC-FC10-438F-ADFD-706EDFA0A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BC28E-7CFB-4652-A315-36C92068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831849</xdr:colOff>
      <xdr:row>3</xdr:row>
      <xdr:rowOff>152400</xdr:rowOff>
    </xdr:from>
    <xdr:to>
      <xdr:col>13</xdr:col>
      <xdr:colOff>1419225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D168-BDA1-20B0-E94F-B4E862613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315514</xdr:colOff>
      <xdr:row>28</xdr:row>
      <xdr:rowOff>142875</xdr:rowOff>
    </xdr:from>
    <xdr:to>
      <xdr:col>18</xdr:col>
      <xdr:colOff>1365249</xdr:colOff>
      <xdr:row>60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7EFE9-E9DF-CC1C-C547-9E2EE968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65</xdr:row>
      <xdr:rowOff>120650</xdr:rowOff>
    </xdr:from>
    <xdr:to>
      <xdr:col>16</xdr:col>
      <xdr:colOff>57150</xdr:colOff>
      <xdr:row>85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2AB974-3671-968A-F685-7C6B4816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257174</xdr:colOff>
      <xdr:row>90</xdr:row>
      <xdr:rowOff>6350</xdr:rowOff>
    </xdr:from>
    <xdr:to>
      <xdr:col>19</xdr:col>
      <xdr:colOff>790574</xdr:colOff>
      <xdr:row>119</xdr:row>
      <xdr:rowOff>63501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223E2-A260-B7C1-E186-DA2A9AEF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112</xdr:row>
      <xdr:rowOff>58859</xdr:rowOff>
    </xdr:from>
    <xdr:to>
      <xdr:col>18</xdr:col>
      <xdr:colOff>45909</xdr:colOff>
      <xdr:row>141</xdr:row>
      <xdr:rowOff>124084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D9561-BD38-485A-A0E5-114F4171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8676</xdr:rowOff>
    </xdr:from>
    <xdr:to>
      <xdr:col>18</xdr:col>
      <xdr:colOff>212911</xdr:colOff>
      <xdr:row>66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8CB70-A23C-4764-B085-60067750A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44450</xdr:rowOff>
    </xdr:from>
    <xdr:to>
      <xdr:col>16</xdr:col>
      <xdr:colOff>428624</xdr:colOff>
      <xdr:row>103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416AB-4291-4CE8-B8DC-D245DDB6B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381396</xdr:colOff>
      <xdr:row>2</xdr:row>
      <xdr:rowOff>9523</xdr:rowOff>
    </xdr:from>
    <xdr:to>
      <xdr:col>18</xdr:col>
      <xdr:colOff>23812</xdr:colOff>
      <xdr:row>26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88C20-0501-4FD1-9E46-EFB44516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112</xdr:row>
      <xdr:rowOff>58859</xdr:rowOff>
    </xdr:from>
    <xdr:to>
      <xdr:col>18</xdr:col>
      <xdr:colOff>45909</xdr:colOff>
      <xdr:row>141</xdr:row>
      <xdr:rowOff>124084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0C932-C548-40BB-A303-588098029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8676</xdr:rowOff>
    </xdr:from>
    <xdr:to>
      <xdr:col>18</xdr:col>
      <xdr:colOff>212911</xdr:colOff>
      <xdr:row>66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E4CED-F847-4C92-9CCA-884E35651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44450</xdr:rowOff>
    </xdr:from>
    <xdr:to>
      <xdr:col>16</xdr:col>
      <xdr:colOff>428624</xdr:colOff>
      <xdr:row>103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145A7-AAE9-4D1C-8989-7EBD0E21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381396</xdr:colOff>
      <xdr:row>2</xdr:row>
      <xdr:rowOff>9523</xdr:rowOff>
    </xdr:from>
    <xdr:to>
      <xdr:col>18</xdr:col>
      <xdr:colOff>23812</xdr:colOff>
      <xdr:row>26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1639A-8E1B-489F-AAA3-D86599D2B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All%20Users\Office\HR\Recruiting\Reports\Payworks-%20Analytics%20data%202021\Kaigo%20HR%20Analytics%202023%20-%20Final.xlsx" TargetMode="External"/><Relationship Id="rId1" Type="http://schemas.openxmlformats.org/officeDocument/2006/relationships/externalLinkPath" Target="Kaigo%20HR%20Analytics%202023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works- Analytics (values)"/>
      <sheetName val="Dashboard- Dec 2023"/>
      <sheetName val="December 2023"/>
      <sheetName val="Dashboard- Nov 2023"/>
      <sheetName val="November 2023"/>
      <sheetName val="Dashboard- Oct 2023"/>
      <sheetName val="October 2023"/>
      <sheetName val="Dashboard- Sep 2023"/>
      <sheetName val="September 2023"/>
      <sheetName val="Dashboard- Aug 2023"/>
      <sheetName val="August 2023"/>
      <sheetName val="Dashboard- Jul 2023"/>
      <sheetName val="July 2023"/>
      <sheetName val="Dashboard- Jun 2023"/>
      <sheetName val="June 2023"/>
      <sheetName val="Payworks- Analytics (22-23)"/>
      <sheetName val="XPayworks- Analytics"/>
      <sheetName val="Dashboard- May 2023"/>
      <sheetName val="May 2023"/>
      <sheetName val="Dashboard- Apr 2023"/>
      <sheetName val="April 2023"/>
      <sheetName val="Dashboard- Mar 2023 (updated)"/>
      <sheetName val="Open Lines March"/>
      <sheetName val="Dashboard- Feb 2023"/>
      <sheetName val="Dashboard- Jan 2023"/>
      <sheetName val="Kaigo HR Analytics 2023 - Fin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sa Azad" refreshedDate="44734.722917708335" createdVersion="7" refreshedVersion="8" minRefreshableVersion="3" recordCount="14" xr:uid="{6311BAB6-09A6-4ABD-A141-DBD267F8CB25}">
  <cacheSource type="worksheet">
    <worksheetSource ref="A1:F15" sheet="Indeed- Hiring Insights"/>
  </cacheSource>
  <cacheFields count="6">
    <cacheField name="Month" numFmtId="168">
      <sharedItems containsSemiMixedTypes="0" containsNonDate="0" containsDate="1" containsString="0" minDate="2021-08-01T00:00:00" maxDate="2021-08-02T00:00:00" count="1">
        <d v="2021-08-01T00:00:00"/>
      </sharedItems>
    </cacheField>
    <cacheField name="Job title" numFmtId="0">
      <sharedItems count="4">
        <s v="HCA"/>
        <s v="LPN"/>
        <s v="RN"/>
        <s v="HKG"/>
      </sharedItems>
    </cacheField>
    <cacheField name="City Names" numFmtId="0">
      <sharedItems count="5">
        <s v="Vernon"/>
        <s v="Kelowna"/>
        <s v="Chilliwack"/>
        <s v="Richmond"/>
        <s v="Vancouver"/>
      </sharedItems>
    </cacheField>
    <cacheField name="Competition Score   /100" numFmtId="0">
      <sharedItems containsSemiMixedTypes="0" containsString="0" containsNumber="1" containsInteger="1" minValue="4" maxValue="99"/>
    </cacheField>
    <cacheField name="Job Seekers per Job" numFmtId="0">
      <sharedItems containsSemiMixedTypes="0" containsString="0" containsNumber="1" minValue="5.4" maxValue="47"/>
    </cacheField>
    <cacheField name="# of Employees with active jobs" numFmtId="0">
      <sharedItems containsSemiMixedTypes="0" containsString="0" containsNumber="1" containsInteger="1" minValue="5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sa Azad" refreshedDate="45351.553545370371" createdVersion="8" refreshedVersion="8" minRefreshableVersion="3" recordCount="60" xr:uid="{7F58C75F-80F1-4633-AD42-1D7F23DF3567}">
  <cacheSource type="worksheet">
    <worksheetSource name="Table224[[Month]:[Indeed]]"/>
  </cacheSource>
  <cacheFields count="38">
    <cacheField name="Month" numFmtId="169">
      <sharedItems containsSemiMixedTypes="0" containsNonDate="0" containsDate="1" containsString="0" minDate="2023-10-31T00:00:00" maxDate="2025-01-01T00:00:00" count="15">
        <d v="2023-10-31T00:00:00"/>
        <d v="2023-11-30T00:00:00"/>
        <d v="2023-12-31T00:00:00"/>
        <d v="2024-01-31T00:00:00"/>
        <d v="2024-02-28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</sharedItems>
      <fieldGroup par="37" base="0">
        <rangePr groupBy="days" startDate="2023-10-31T00:00:00" endDate="2025-01-01T00:00:00"/>
        <groupItems count="368">
          <s v="&lt;2023-10-3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5-01-01"/>
        </groupItems>
      </fieldGroup>
    </cacheField>
    <cacheField name="Site" numFmtId="0">
      <sharedItems count="4">
        <s v="CL"/>
        <s v="FV"/>
        <s v="MCL"/>
        <s v="VH"/>
      </sharedItems>
    </cacheField>
    <cacheField name="Hires" numFmtId="0">
      <sharedItems containsString="0" containsBlank="1" containsNumber="1" containsInteger="1" minValue="0" maxValue="9"/>
    </cacheField>
    <cacheField name="Terminations" numFmtId="0">
      <sharedItems containsString="0" containsBlank="1" containsNumber="1" containsInteger="1" minValue="0" maxValue="6"/>
    </cacheField>
    <cacheField name="YTD Turnover %" numFmtId="0">
      <sharedItems containsString="0" containsBlank="1" containsNumber="1" minValue="0" maxValue="0.42962236390387398"/>
    </cacheField>
    <cacheField name="Total Headcount" numFmtId="0">
      <sharedItems containsString="0" containsBlank="1" containsNumber="1" containsInteger="1" minValue="27" maxValue="233"/>
    </cacheField>
    <cacheField name="Rolling Average Headcount" numFmtId="2">
      <sharedItems containsSemiMixedTypes="0" containsString="0" containsNumber="1" minValue="27.25" maxValue="233"/>
    </cacheField>
    <cacheField name="Turnover %" numFmtId="9">
      <sharedItems containsSemiMixedTypes="0" containsString="0" containsNumber="1" minValue="0" maxValue="0.43243243243243246"/>
    </cacheField>
    <cacheField name="YTD Hired" numFmtId="0">
      <sharedItems containsSemiMixedTypes="0" containsString="0" containsNumber="1" containsInteger="1" minValue="1" maxValue="65"/>
    </cacheField>
    <cacheField name="YTD Terminated" numFmtId="0">
      <sharedItems containsSemiMixedTypes="0" containsString="0" containsNumber="1" containsInteger="1" minValue="0" maxValue="32"/>
    </cacheField>
    <cacheField name="RN-FT" numFmtId="0">
      <sharedItems containsString="0" containsBlank="1" containsNumber="1" containsInteger="1" minValue="1" maxValue="1"/>
    </cacheField>
    <cacheField name="RN-PT" numFmtId="0">
      <sharedItems containsNonDate="0" containsString="0" containsBlank="1"/>
    </cacheField>
    <cacheField name="LPN-FT" numFmtId="0">
      <sharedItems containsString="0" containsBlank="1" containsNumber="1" containsInteger="1" minValue="1" maxValue="5"/>
    </cacheField>
    <cacheField name="LPN-PT" numFmtId="0">
      <sharedItems containsString="0" containsBlank="1" containsNumber="1" containsInteger="1" minValue="1" maxValue="4"/>
    </cacheField>
    <cacheField name="HCA-FT" numFmtId="0">
      <sharedItems containsString="0" containsBlank="1" containsNumber="1" containsInteger="1" minValue="1" maxValue="16"/>
    </cacheField>
    <cacheField name="HCA-PT" numFmtId="0">
      <sharedItems containsString="0" containsBlank="1" containsNumber="1" containsInteger="1" minValue="1" maxValue="6"/>
    </cacheField>
    <cacheField name="ACT-FT" numFmtId="0">
      <sharedItems containsString="0" containsBlank="1" containsNumber="1" containsInteger="1" minValue="1" maxValue="1"/>
    </cacheField>
    <cacheField name="ACT-PT" numFmtId="0">
      <sharedItems containsString="0" containsBlank="1" containsNumber="1" containsInteger="1" minValue="1" maxValue="2" count="3">
        <m/>
        <n v="1"/>
        <n v="2"/>
      </sharedItems>
    </cacheField>
    <cacheField name="REHAB-FT" numFmtId="0">
      <sharedItems containsNonDate="0" containsString="0" containsBlank="1" count="1">
        <m/>
      </sharedItems>
    </cacheField>
    <cacheField name="REHAB-PT" numFmtId="0">
      <sharedItems containsNonDate="0" containsString="0" containsBlank="1"/>
    </cacheField>
    <cacheField name="CA-MOB-FT" numFmtId="0">
      <sharedItems containsNonDate="0" containsString="0" containsBlank="1" count="1">
        <m/>
      </sharedItems>
    </cacheField>
    <cacheField name="CA-MOB-PT" numFmtId="0">
      <sharedItems containsNonDate="0" containsString="0" containsBlank="1" count="1">
        <m/>
      </sharedItems>
    </cacheField>
    <cacheField name="COOK-FT" numFmtId="0">
      <sharedItems containsNonDate="0" containsString="0" containsBlank="1" containsNumber="1" containsInteger="1" minValue="1" maxValue="2" count="3">
        <m/>
        <n v="1" u="1"/>
        <n v="2" u="1"/>
      </sharedItems>
    </cacheField>
    <cacheField name="COOK-PT" numFmtId="0">
      <sharedItems containsNonDate="0" containsString="0" containsBlank="1" containsNumber="1" containsInteger="1" minValue="1" maxValue="1" count="2">
        <m/>
        <n v="1" u="1"/>
      </sharedItems>
    </cacheField>
    <cacheField name="DA-FT" numFmtId="0">
      <sharedItems containsNonDate="0" containsString="0" containsBlank="1" containsNumber="1" containsInteger="1" minValue="1" maxValue="4" count="4">
        <m/>
        <n v="1" u="1"/>
        <n v="2" u="1"/>
        <n v="4" u="1"/>
      </sharedItems>
    </cacheField>
    <cacheField name="DA-PT" numFmtId="0">
      <sharedItems containsNonDate="0" containsString="0" containsBlank="1"/>
    </cacheField>
    <cacheField name="HKG-FT" numFmtId="0">
      <sharedItems containsNonDate="0" containsString="0" containsBlank="1" containsNumber="1" containsInteger="1" minValue="1" maxValue="2" count="3">
        <m/>
        <n v="1" u="1"/>
        <n v="2" u="1"/>
      </sharedItems>
    </cacheField>
    <cacheField name="HKG-PT" numFmtId="0">
      <sharedItems containsNonDate="0" containsString="0" containsBlank="1" containsNumber="1" containsInteger="1" minValue="1" maxValue="1" count="2">
        <m/>
        <n v="1" u="1"/>
      </sharedItems>
    </cacheField>
    <cacheField name="LDY-FT" numFmtId="0">
      <sharedItems containsNonDate="0" containsString="0" containsBlank="1" containsNumber="1" containsInteger="1" minValue="1" maxValue="1" count="2">
        <m/>
        <n v="1" u="1"/>
      </sharedItems>
    </cacheField>
    <cacheField name="LDY-PT" numFmtId="0">
      <sharedItems containsNonDate="0" containsString="0" containsBlank="1" count="1">
        <m/>
      </sharedItems>
    </cacheField>
    <cacheField name="SS-FT" numFmtId="0">
      <sharedItems containsString="0" containsBlank="1" containsNumber="1" containsInteger="1" minValue="0" maxValue="3"/>
    </cacheField>
    <cacheField name="SS-PT" numFmtId="0">
      <sharedItems containsString="0" containsBlank="1" containsNumber="1" containsInteger="1" minValue="0" maxValue="1"/>
    </cacheField>
    <cacheField name="Admi-FT" numFmtId="0">
      <sharedItems containsNonDate="0" containsString="0" containsBlank="1"/>
    </cacheField>
    <cacheField name="Admin-PT" numFmtId="0">
      <sharedItems containsString="0" containsBlank="1" containsNumber="1" containsInteger="1" minValue="1" maxValue="1"/>
    </cacheField>
    <cacheField name="TH-FT" numFmtId="0">
      <sharedItems containsNonDate="0" containsString="0" containsBlank="1" count="1">
        <m/>
      </sharedItems>
    </cacheField>
    <cacheField name="TH-PT" numFmtId="0">
      <sharedItems containsNonDate="0" containsString="0" containsBlank="1"/>
    </cacheField>
    <cacheField name="Indeed" numFmtId="0">
      <sharedItems containsNonDate="0" containsString="0" containsBlank="1"/>
    </cacheField>
    <cacheField name="Months" numFmtId="0" databaseField="0">
      <fieldGroup base="0">
        <rangePr groupBy="months" startDate="2023-10-31T00:00:00" endDate="2025-01-01T00:00:00"/>
        <groupItems count="14">
          <s v="&lt;2023-10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sa Azad" refreshedDate="45586.991894675928" createdVersion="8" refreshedVersion="8" minRefreshableVersion="3" recordCount="96" xr:uid="{C0267483-6F6C-4D56-B836-AA9DBA1DB292}">
  <cacheSource type="worksheet">
    <worksheetSource name="Table224"/>
  </cacheSource>
  <cacheFields count="44">
    <cacheField name="Month" numFmtId="169">
      <sharedItems containsSemiMixedTypes="0" containsNonDate="0" containsDate="1" containsString="0" minDate="2022-01-31T00:00:00" maxDate="2025-01-01T00:00:00" count="36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8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2-01-31T00:00:00" u="1"/>
        <d v="2022-02-28T00:00:00" u="1"/>
        <d v="2022-03-31T00:00:00" u="1"/>
        <d v="2022-04-30T00:00:00" u="1"/>
        <d v="2022-05-31T00:00:00" u="1"/>
        <d v="2022-06-30T00:00:00" u="1"/>
        <d v="2022-07-30T00:00:00" u="1"/>
        <d v="2022-08-30T00:00:00" u="1"/>
        <d v="2022-09-30T00:00:00" u="1"/>
        <d v="2022-10-31T00:00:00" u="1"/>
        <d v="2022-11-30T00:00:00" u="1"/>
        <d v="2022-12-31T00:00:00" u="1"/>
      </sharedItems>
      <fieldGroup par="43"/>
    </cacheField>
    <cacheField name="Site" numFmtId="0">
      <sharedItems count="8">
        <s v="CL"/>
        <s v="Site 1"/>
        <s v="FV"/>
        <s v="Site 2"/>
        <s v="MCL"/>
        <s v="Site 3"/>
        <s v="VH"/>
        <s v="Site 4"/>
      </sharedItems>
    </cacheField>
    <cacheField name="Year" numFmtId="0">
      <sharedItems containsSemiMixedTypes="0" containsString="0" containsNumber="1" containsInteger="1" minValue="2023" maxValue="2024"/>
    </cacheField>
    <cacheField name="Month Name2" numFmtId="0">
      <sharedItems/>
    </cacheField>
    <cacheField name="Hires" numFmtId="0">
      <sharedItems containsString="0" containsBlank="1" containsNumber="1" containsInteger="1" minValue="0" maxValue="24"/>
    </cacheField>
    <cacheField name="Terminations" numFmtId="0">
      <sharedItems containsString="0" containsBlank="1" containsNumber="1" containsInteger="1" minValue="0" maxValue="23"/>
    </cacheField>
    <cacheField name="YTD Turnover %" numFmtId="0">
      <sharedItems containsString="0" containsBlank="1" containsNumber="1" minValue="0" maxValue="0.42962236390387398"/>
    </cacheField>
    <cacheField name="Total Headcount" numFmtId="0">
      <sharedItems containsString="0" containsBlank="1" containsNumber="1" containsInteger="1" minValue="24" maxValue="251"/>
    </cacheField>
    <cacheField name="Rolling Average Headcount" numFmtId="2">
      <sharedItems containsSemiMixedTypes="0" containsString="0" containsNumber="1" minValue="24" maxValue="232.8"/>
    </cacheField>
    <cacheField name="Turnover %" numFmtId="9">
      <sharedItems containsSemiMixedTypes="0" containsString="0" containsNumber="1" minValue="8.6956521739130436E-3" maxValue="0.54216867469879515"/>
    </cacheField>
    <cacheField name="YTD Hired" numFmtId="0">
      <sharedItems containsSemiMixedTypes="0" containsString="0" containsNumber="1" containsInteger="1" minValue="0" maxValue="113"/>
    </cacheField>
    <cacheField name="YTD Terminated" numFmtId="0">
      <sharedItems containsSemiMixedTypes="0" containsString="0" containsNumber="1" containsInteger="1" minValue="0" maxValue="42"/>
    </cacheField>
    <cacheField name="RN-FT" numFmtId="0">
      <sharedItems containsString="0" containsBlank="1" containsNumber="1" containsInteger="1" minValue="1" maxValue="4"/>
    </cacheField>
    <cacheField name="RN-PT" numFmtId="0">
      <sharedItems containsString="0" containsBlank="1" containsNumber="1" containsInteger="1" minValue="1" maxValue="3"/>
    </cacheField>
    <cacheField name="LPN-FT" numFmtId="0">
      <sharedItems containsString="0" containsBlank="1" containsNumber="1" containsInteger="1" minValue="1" maxValue="10"/>
    </cacheField>
    <cacheField name="LPN-PT" numFmtId="0">
      <sharedItems containsString="0" containsBlank="1" containsNumber="1" containsInteger="1" minValue="1" maxValue="8"/>
    </cacheField>
    <cacheField name="HCA-FT" numFmtId="0">
      <sharedItems containsString="0" containsBlank="1" containsNumber="1" containsInteger="1" minValue="1" maxValue="37"/>
    </cacheField>
    <cacheField name="HCA-PT" numFmtId="0">
      <sharedItems containsString="0" containsBlank="1" containsNumber="1" containsInteger="1" minValue="1" maxValue="17"/>
    </cacheField>
    <cacheField name="ACT-FT" numFmtId="0">
      <sharedItems containsString="0" containsBlank="1" containsNumber="1" containsInteger="1" minValue="1" maxValue="1"/>
    </cacheField>
    <cacheField name="ACT-PT" numFmtId="0">
      <sharedItems containsString="0" containsBlank="1" containsNumber="1" containsInteger="1" minValue="1" maxValue="2"/>
    </cacheField>
    <cacheField name="REHAB-FT" numFmtId="0">
      <sharedItems containsString="0" containsBlank="1" containsNumber="1" containsInteger="1" minValue="1" maxValue="1"/>
    </cacheField>
    <cacheField name="REHAB-PT" numFmtId="0">
      <sharedItems containsNonDate="0" containsString="0" containsBlank="1"/>
    </cacheField>
    <cacheField name="CA-MOB-FT" numFmtId="0">
      <sharedItems containsNonDate="0" containsString="0" containsBlank="1"/>
    </cacheField>
    <cacheField name="CA-MOB-PT" numFmtId="0">
      <sharedItems containsNonDate="0" containsString="0" containsBlank="1"/>
    </cacheField>
    <cacheField name="COOK-FT" numFmtId="0">
      <sharedItems containsString="0" containsBlank="1" containsNumber="1" containsInteger="1" minValue="1" maxValue="1"/>
    </cacheField>
    <cacheField name="COOK-PT" numFmtId="0">
      <sharedItems containsNonDate="0" containsString="0" containsBlank="1"/>
    </cacheField>
    <cacheField name="DA-FT" numFmtId="0">
      <sharedItems containsString="0" containsBlank="1" containsNumber="1" containsInteger="1" minValue="1" maxValue="2"/>
    </cacheField>
    <cacheField name="DA-PT" numFmtId="0">
      <sharedItems containsNonDate="0" containsString="0" containsBlank="1"/>
    </cacheField>
    <cacheField name="HKG-FT" numFmtId="0">
      <sharedItems containsString="0" containsBlank="1" containsNumber="1" containsInteger="1" minValue="1" maxValue="1"/>
    </cacheField>
    <cacheField name="HKG-PT" numFmtId="0">
      <sharedItems containsString="0" containsBlank="1" containsNumber="1" containsInteger="1" minValue="1" maxValue="1"/>
    </cacheField>
    <cacheField name="LDY-FT" numFmtId="0">
      <sharedItems containsNonDate="0" containsString="0" containsBlank="1"/>
    </cacheField>
    <cacheField name="LDY-PT" numFmtId="0">
      <sharedItems containsNonDate="0" containsString="0" containsBlank="1"/>
    </cacheField>
    <cacheField name="SS-FT" numFmtId="0">
      <sharedItems containsBlank="1" containsMixedTypes="1" containsNumber="1" containsInteger="1" minValue="0" maxValue="3"/>
    </cacheField>
    <cacheField name="SS-PT" numFmtId="0">
      <sharedItems containsBlank="1" containsMixedTypes="1" containsNumber="1" containsInteger="1" minValue="0" maxValue="4"/>
    </cacheField>
    <cacheField name="Admi-FT" numFmtId="0">
      <sharedItems containsString="0" containsBlank="1" containsNumber="1" containsInteger="1" minValue="1" maxValue="2"/>
    </cacheField>
    <cacheField name="Admin-PT" numFmtId="0">
      <sharedItems containsString="0" containsBlank="1" containsNumber="1" containsInteger="1" minValue="1" maxValue="1"/>
    </cacheField>
    <cacheField name="TH-FT" numFmtId="0">
      <sharedItems containsNonDate="0" containsString="0" containsBlank="1"/>
    </cacheField>
    <cacheField name="TH-PT" numFmtId="0">
      <sharedItems containsNonDate="0" containsString="0" containsBlank="1"/>
    </cacheField>
    <cacheField name="Indeed" numFmtId="0">
      <sharedItems containsNonDate="0" containsString="0" containsBlank="1"/>
    </cacheField>
    <cacheField name="Referral" numFmtId="0">
      <sharedItems containsNonDate="0" containsString="0" containsBlank="1"/>
    </cacheField>
    <cacheField name="Other Platform" numFmtId="0">
      <sharedItems containsNonDate="0" containsString="0" containsBlank="1"/>
    </cacheField>
    <cacheField name="Months (Month)" numFmtId="0" databaseField="0">
      <fieldGroup base="0">
        <rangePr groupBy="months" startDate="2023-01-31T00:00:00" endDate="2025-01-01T00:00:00"/>
        <groupItems count="14">
          <s v="&lt;2023-01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1-01"/>
        </groupItems>
      </fieldGroup>
    </cacheField>
    <cacheField name="Quarters (Month)" numFmtId="0" databaseField="0">
      <fieldGroup base="0">
        <rangePr groupBy="quarters" startDate="2023-01-31T00:00:00" endDate="2025-01-01T00:00:00"/>
        <groupItems count="6">
          <s v="&lt;2023-01-31"/>
          <s v="Qtr1"/>
          <s v="Qtr2"/>
          <s v="Qtr3"/>
          <s v="Qtr4"/>
          <s v="&gt;2025-01-01"/>
        </groupItems>
      </fieldGroup>
    </cacheField>
    <cacheField name="Years (Month)" numFmtId="0" databaseField="0">
      <fieldGroup base="0">
        <rangePr groupBy="years" startDate="2023-01-31T00:00:00" endDate="2025-01-01T00:00:00"/>
        <groupItems count="5">
          <s v="&lt;2023-01-31"/>
          <s v="2023"/>
          <s v="2024"/>
          <s v="2025"/>
          <s v="&gt;2025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92"/>
    <n v="17"/>
    <n v="11"/>
  </r>
  <r>
    <x v="0"/>
    <x v="0"/>
    <x v="1"/>
    <n v="36"/>
    <n v="19"/>
    <n v="16"/>
  </r>
  <r>
    <x v="0"/>
    <x v="0"/>
    <x v="2"/>
    <n v="90"/>
    <n v="35"/>
    <n v="11"/>
  </r>
  <r>
    <x v="0"/>
    <x v="1"/>
    <x v="0"/>
    <n v="99"/>
    <n v="13"/>
    <n v="16"/>
  </r>
  <r>
    <x v="0"/>
    <x v="1"/>
    <x v="1"/>
    <n v="85"/>
    <n v="17"/>
    <n v="41"/>
  </r>
  <r>
    <x v="0"/>
    <x v="1"/>
    <x v="2"/>
    <n v="81"/>
    <n v="10"/>
    <n v="28"/>
  </r>
  <r>
    <x v="0"/>
    <x v="2"/>
    <x v="0"/>
    <n v="4"/>
    <n v="8.4"/>
    <n v="5"/>
  </r>
  <r>
    <x v="0"/>
    <x v="2"/>
    <x v="1"/>
    <n v="55"/>
    <n v="15"/>
    <n v="19"/>
  </r>
  <r>
    <x v="0"/>
    <x v="2"/>
    <x v="2"/>
    <n v="83"/>
    <n v="5.4"/>
    <n v="23"/>
  </r>
  <r>
    <x v="0"/>
    <x v="2"/>
    <x v="3"/>
    <n v="72"/>
    <n v="13"/>
    <n v="155"/>
  </r>
  <r>
    <x v="0"/>
    <x v="2"/>
    <x v="4"/>
    <n v="71"/>
    <n v="14"/>
    <n v="144"/>
  </r>
  <r>
    <x v="0"/>
    <x v="3"/>
    <x v="0"/>
    <n v="99"/>
    <n v="35"/>
    <n v="21"/>
  </r>
  <r>
    <x v="0"/>
    <x v="3"/>
    <x v="1"/>
    <n v="92"/>
    <n v="14"/>
    <n v="42"/>
  </r>
  <r>
    <x v="0"/>
    <x v="3"/>
    <x v="2"/>
    <n v="86"/>
    <n v="47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"/>
    <n v="6"/>
    <n v="0.196981731532962"/>
    <n v="164"/>
    <n v="159.4"/>
    <n v="0.15056461731493098"/>
    <n v="47"/>
    <n v="24"/>
    <m/>
    <m/>
    <m/>
    <n v="4"/>
    <m/>
    <m/>
    <m/>
    <x v="0"/>
    <x v="0"/>
    <m/>
    <x v="0"/>
    <x v="0"/>
    <x v="0"/>
    <x v="0"/>
    <x v="0"/>
    <m/>
    <x v="0"/>
    <x v="0"/>
    <x v="0"/>
    <x v="0"/>
    <n v="0"/>
    <n v="0"/>
    <m/>
    <n v="1"/>
    <x v="0"/>
    <m/>
    <m/>
  </r>
  <r>
    <x v="1"/>
    <x v="0"/>
    <n v="6"/>
    <n v="3"/>
    <n v="0.21512057436208301"/>
    <n v="168"/>
    <n v="160.18181818181819"/>
    <n v="0.16855845629965946"/>
    <n v="53"/>
    <n v="27"/>
    <m/>
    <m/>
    <m/>
    <n v="4"/>
    <m/>
    <n v="2"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2"/>
    <x v="0"/>
    <n v="8"/>
    <n v="0"/>
    <n v="0.21405039929627201"/>
    <n v="170"/>
    <n v="161"/>
    <n v="0.16770186335403728"/>
    <n v="61"/>
    <n v="27"/>
    <m/>
    <m/>
    <m/>
    <n v="4"/>
    <m/>
    <m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3"/>
    <x v="0"/>
    <n v="6"/>
    <n v="3"/>
    <n v="1.7399999999999999E-2"/>
    <n v="173"/>
    <n v="168.75"/>
    <n v="7.1111111111111111E-2"/>
    <n v="6"/>
    <n v="3"/>
    <m/>
    <m/>
    <n v="4"/>
    <m/>
    <n v="2"/>
    <m/>
    <m/>
    <x v="0"/>
    <x v="0"/>
    <m/>
    <x v="0"/>
    <x v="0"/>
    <x v="0"/>
    <x v="0"/>
    <x v="0"/>
    <m/>
    <x v="0"/>
    <x v="0"/>
    <x v="0"/>
    <x v="0"/>
    <n v="3"/>
    <m/>
    <m/>
    <m/>
    <x v="0"/>
    <m/>
    <m/>
  </r>
  <r>
    <x v="4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5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6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7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8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9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0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1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2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3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4"/>
    <x v="0"/>
    <m/>
    <m/>
    <m/>
    <m/>
    <n v="173"/>
    <n v="1.7341040462427744E-2"/>
    <n v="6"/>
    <n v="3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0"/>
    <x v="1"/>
    <n v="1"/>
    <n v="0"/>
    <n v="0.39069984811309733"/>
    <n v="27"/>
    <n v="27.9"/>
    <n v="0.3942652329749104"/>
    <n v="14"/>
    <n v="11"/>
    <m/>
    <m/>
    <m/>
    <n v="1"/>
    <m/>
    <n v="1"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1"/>
    <x v="1"/>
    <n v="1"/>
    <n v="1"/>
    <n v="0.42829664458217498"/>
    <n v="27"/>
    <n v="27.818181818181817"/>
    <n v="0.43137254901960786"/>
    <n v="15"/>
    <n v="12"/>
    <m/>
    <m/>
    <n v="1"/>
    <n v="1"/>
    <n v="1"/>
    <n v="2"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2"/>
    <x v="1"/>
    <n v="0"/>
    <n v="0"/>
    <n v="0.42962236390387398"/>
    <n v="27"/>
    <n v="27.75"/>
    <n v="0.43243243243243246"/>
    <n v="15"/>
    <n v="12"/>
    <m/>
    <m/>
    <n v="1"/>
    <m/>
    <m/>
    <m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3"/>
    <x v="1"/>
    <n v="1"/>
    <n v="0"/>
    <n v="0"/>
    <n v="28"/>
    <n v="27.25"/>
    <n v="3.669724770642202E-2"/>
    <n v="1"/>
    <n v="0"/>
    <m/>
    <m/>
    <n v="1"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4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5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6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7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8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9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0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1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2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3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4"/>
    <x v="1"/>
    <m/>
    <m/>
    <m/>
    <m/>
    <n v="28"/>
    <n v="0"/>
    <n v="1"/>
    <n v="0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0"/>
    <x v="2"/>
    <n v="3"/>
    <n v="2"/>
    <n v="0.23895129186845507"/>
    <n v="138"/>
    <n v="130.69999999999999"/>
    <n v="0.23718439173680186"/>
    <n v="51"/>
    <n v="31"/>
    <m/>
    <m/>
    <n v="3"/>
    <n v="1"/>
    <n v="13"/>
    <n v="6"/>
    <m/>
    <x v="0"/>
    <x v="0"/>
    <m/>
    <x v="0"/>
    <x v="0"/>
    <x v="0"/>
    <x v="0"/>
    <x v="0"/>
    <m/>
    <x v="0"/>
    <x v="0"/>
    <x v="0"/>
    <x v="0"/>
    <n v="0"/>
    <n v="1"/>
    <m/>
    <m/>
    <x v="0"/>
    <m/>
    <m/>
  </r>
  <r>
    <x v="1"/>
    <x v="2"/>
    <n v="9"/>
    <n v="1"/>
    <n v="0.244935374461453"/>
    <n v="145"/>
    <n v="132"/>
    <n v="0.24242424242424243"/>
    <n v="60"/>
    <n v="32"/>
    <m/>
    <m/>
    <n v="5"/>
    <m/>
    <n v="10"/>
    <n v="4"/>
    <n v="1"/>
    <x v="0"/>
    <x v="0"/>
    <m/>
    <x v="0"/>
    <x v="0"/>
    <x v="0"/>
    <x v="0"/>
    <x v="0"/>
    <m/>
    <x v="0"/>
    <x v="0"/>
    <x v="0"/>
    <x v="0"/>
    <n v="1"/>
    <n v="0"/>
    <m/>
    <m/>
    <x v="0"/>
    <m/>
    <m/>
  </r>
  <r>
    <x v="2"/>
    <x v="2"/>
    <n v="5"/>
    <n v="0"/>
    <n v="0.24207253886010299"/>
    <n v="150"/>
    <n v="133.5"/>
    <n v="0.23970037453183521"/>
    <n v="65"/>
    <n v="32"/>
    <m/>
    <m/>
    <n v="5"/>
    <m/>
    <n v="10"/>
    <n v="4"/>
    <m/>
    <x v="1"/>
    <x v="0"/>
    <m/>
    <x v="0"/>
    <x v="0"/>
    <x v="0"/>
    <x v="0"/>
    <x v="0"/>
    <m/>
    <x v="0"/>
    <x v="0"/>
    <x v="0"/>
    <x v="0"/>
    <n v="1"/>
    <n v="0"/>
    <m/>
    <m/>
    <x v="0"/>
    <m/>
    <m/>
  </r>
  <r>
    <x v="3"/>
    <x v="2"/>
    <n v="2"/>
    <n v="2"/>
    <n v="1.38795612267741E-2"/>
    <n v="142"/>
    <n v="143.75"/>
    <n v="3.4782608695652174E-2"/>
    <n v="2"/>
    <n v="2"/>
    <m/>
    <m/>
    <n v="2"/>
    <m/>
    <n v="16"/>
    <n v="1"/>
    <m/>
    <x v="2"/>
    <x v="0"/>
    <m/>
    <x v="0"/>
    <x v="0"/>
    <x v="0"/>
    <x v="0"/>
    <x v="0"/>
    <m/>
    <x v="0"/>
    <x v="0"/>
    <x v="0"/>
    <x v="0"/>
    <m/>
    <m/>
    <m/>
    <m/>
    <x v="0"/>
    <m/>
    <m/>
  </r>
  <r>
    <x v="4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5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6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7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8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9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0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1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2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3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4"/>
    <x v="2"/>
    <m/>
    <m/>
    <m/>
    <m/>
    <n v="142"/>
    <n v="1.4084507042253521E-2"/>
    <n v="2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0"/>
    <x v="3"/>
    <n v="3"/>
    <n v="0"/>
    <n v="9.9521749032111098E-2"/>
    <n v="232"/>
    <n v="231.2"/>
    <n v="8.6505190311418692E-2"/>
    <n v="43"/>
    <n v="20"/>
    <n v="1"/>
    <m/>
    <m/>
    <m/>
    <m/>
    <m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1"/>
    <x v="3"/>
    <n v="4"/>
    <n v="1"/>
    <n v="0.103773707036054"/>
    <n v="233"/>
    <n v="231.36363636363637"/>
    <n v="9.0766208251473468E-2"/>
    <n v="47"/>
    <n v="21"/>
    <n v="1"/>
    <m/>
    <n v="2"/>
    <m/>
    <m/>
    <m/>
    <m/>
    <x v="0"/>
    <x v="0"/>
    <m/>
    <x v="0"/>
    <x v="0"/>
    <x v="0"/>
    <x v="0"/>
    <x v="0"/>
    <m/>
    <x v="0"/>
    <x v="0"/>
    <x v="0"/>
    <x v="0"/>
    <n v="0"/>
    <n v="0"/>
    <m/>
    <m/>
    <x v="0"/>
    <m/>
    <m/>
  </r>
  <r>
    <x v="2"/>
    <x v="3"/>
    <n v="0"/>
    <n v="0"/>
    <n v="0.103745988133164"/>
    <n v="231"/>
    <n v="231.33333333333334"/>
    <n v="9.077809798270893E-2"/>
    <n v="47"/>
    <n v="21"/>
    <n v="1"/>
    <m/>
    <n v="2"/>
    <m/>
    <m/>
    <m/>
    <m/>
    <x v="0"/>
    <x v="0"/>
    <m/>
    <x v="0"/>
    <x v="0"/>
    <x v="0"/>
    <x v="0"/>
    <x v="0"/>
    <m/>
    <x v="0"/>
    <x v="0"/>
    <x v="0"/>
    <x v="0"/>
    <n v="1"/>
    <n v="0"/>
    <m/>
    <m/>
    <x v="0"/>
    <m/>
    <m/>
  </r>
  <r>
    <x v="3"/>
    <x v="3"/>
    <n v="1"/>
    <n v="2"/>
    <n v="8.6326928432191499E-3"/>
    <n v="233"/>
    <n v="232.25"/>
    <n v="1.2917115177610334E-2"/>
    <n v="1"/>
    <n v="2"/>
    <n v="1"/>
    <m/>
    <n v="3"/>
    <m/>
    <n v="1"/>
    <m/>
    <m/>
    <x v="0"/>
    <x v="0"/>
    <m/>
    <x v="0"/>
    <x v="0"/>
    <x v="0"/>
    <x v="0"/>
    <x v="0"/>
    <m/>
    <x v="0"/>
    <x v="0"/>
    <x v="0"/>
    <x v="0"/>
    <n v="1"/>
    <m/>
    <m/>
    <m/>
    <x v="0"/>
    <m/>
    <m/>
  </r>
  <r>
    <x v="4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5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6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7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8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9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0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1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2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3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  <r>
    <x v="14"/>
    <x v="3"/>
    <m/>
    <m/>
    <m/>
    <m/>
    <n v="233"/>
    <n v="8.5836909871244635E-3"/>
    <n v="1"/>
    <n v="2"/>
    <m/>
    <m/>
    <m/>
    <m/>
    <m/>
    <m/>
    <m/>
    <x v="0"/>
    <x v="0"/>
    <m/>
    <x v="0"/>
    <x v="0"/>
    <x v="0"/>
    <x v="0"/>
    <x v="0"/>
    <m/>
    <x v="0"/>
    <x v="0"/>
    <x v="0"/>
    <x v="0"/>
    <m/>
    <m/>
    <m/>
    <m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2023"/>
    <s v="Jan"/>
    <n v="6"/>
    <n v="2"/>
    <n v="1.3417009305345163E-2"/>
    <n v="150"/>
    <n v="150"/>
    <n v="1.3333333333333334E-2"/>
    <n v="6"/>
    <n v="2"/>
    <m/>
    <m/>
    <m/>
    <m/>
    <m/>
    <m/>
    <m/>
    <m/>
    <m/>
    <m/>
    <m/>
    <m/>
    <m/>
    <m/>
    <m/>
    <m/>
    <m/>
    <m/>
    <m/>
    <m/>
    <e v="#REF!"/>
    <e v="#REF!"/>
    <m/>
    <m/>
    <m/>
    <m/>
    <m/>
    <m/>
    <m/>
  </r>
  <r>
    <x v="1"/>
    <x v="0"/>
    <n v="2023"/>
    <s v="Feb"/>
    <n v="3"/>
    <n v="1"/>
    <n v="3.3458092321651353E-2"/>
    <n v="151"/>
    <n v="150.5"/>
    <n v="1.9933554817275746E-2"/>
    <n v="9"/>
    <n v="3"/>
    <m/>
    <m/>
    <m/>
    <m/>
    <m/>
    <m/>
    <m/>
    <m/>
    <m/>
    <m/>
    <m/>
    <m/>
    <m/>
    <m/>
    <m/>
    <m/>
    <m/>
    <m/>
    <m/>
    <m/>
    <e v="#REF!"/>
    <e v="#REF!"/>
    <m/>
    <m/>
    <m/>
    <m/>
    <m/>
    <m/>
    <m/>
  </r>
  <r>
    <x v="2"/>
    <x v="0"/>
    <n v="2023"/>
    <s v="Mar"/>
    <n v="1"/>
    <n v="2"/>
    <n v="5.3424352600727164E-2"/>
    <n v="150"/>
    <n v="150.33333333333334"/>
    <n v="3.325942350332594E-2"/>
    <n v="10"/>
    <n v="5"/>
    <m/>
    <m/>
    <m/>
    <n v="4"/>
    <m/>
    <m/>
    <m/>
    <m/>
    <m/>
    <m/>
    <m/>
    <m/>
    <m/>
    <m/>
    <m/>
    <m/>
    <m/>
    <n v="1"/>
    <m/>
    <m/>
    <e v="#REF!"/>
    <e v="#REF!"/>
    <m/>
    <m/>
    <m/>
    <m/>
    <m/>
    <m/>
    <m/>
  </r>
  <r>
    <x v="3"/>
    <x v="0"/>
    <n v="2023"/>
    <s v="Apr"/>
    <n v="3"/>
    <n v="1"/>
    <n v="5.9843741342051303E-2"/>
    <n v="152"/>
    <n v="150.75"/>
    <n v="3.9800995024875621E-2"/>
    <n v="13"/>
    <n v="6"/>
    <m/>
    <m/>
    <n v="4"/>
    <m/>
    <n v="1"/>
    <m/>
    <m/>
    <m/>
    <m/>
    <m/>
    <m/>
    <m/>
    <m/>
    <m/>
    <m/>
    <m/>
    <m/>
    <m/>
    <m/>
    <m/>
    <n v="1"/>
    <e v="#REF!"/>
    <m/>
    <m/>
    <m/>
    <m/>
    <m/>
    <m/>
    <m/>
  </r>
  <r>
    <x v="4"/>
    <x v="0"/>
    <n v="2023"/>
    <s v="May"/>
    <n v="5"/>
    <n v="5"/>
    <n v="9.2825151488539565E-2"/>
    <n v="154"/>
    <n v="151.4"/>
    <n v="7.2655217965653898E-2"/>
    <n v="18"/>
    <n v="11"/>
    <m/>
    <m/>
    <m/>
    <n v="3"/>
    <m/>
    <n v="1"/>
    <m/>
    <m/>
    <m/>
    <m/>
    <m/>
    <m/>
    <m/>
    <m/>
    <m/>
    <m/>
    <m/>
    <m/>
    <m/>
    <m/>
    <e v="#REF!"/>
    <n v="4"/>
    <m/>
    <m/>
    <m/>
    <m/>
    <m/>
    <m/>
    <m/>
  </r>
  <r>
    <x v="5"/>
    <x v="0"/>
    <n v="2023"/>
    <s v="Jun"/>
    <n v="8"/>
    <n v="5"/>
    <n v="0.1246375761090171"/>
    <n v="176"/>
    <n v="155.5"/>
    <n v="0.10289389067524116"/>
    <n v="26"/>
    <n v="16"/>
    <m/>
    <m/>
    <m/>
    <n v="3"/>
    <n v="1"/>
    <n v="1"/>
    <m/>
    <m/>
    <m/>
    <m/>
    <m/>
    <m/>
    <m/>
    <m/>
    <m/>
    <m/>
    <m/>
    <m/>
    <m/>
    <m/>
    <e v="#REF!"/>
    <n v="2"/>
    <m/>
    <m/>
    <m/>
    <m/>
    <m/>
    <m/>
    <m/>
  </r>
  <r>
    <x v="6"/>
    <x v="0"/>
    <n v="2023"/>
    <s v="Jul"/>
    <n v="3"/>
    <n v="1"/>
    <n v="0.13557051067328399"/>
    <n v="163"/>
    <n v="156.57142857142858"/>
    <n v="0.10857664233576642"/>
    <n v="29"/>
    <n v="17"/>
    <m/>
    <m/>
    <n v="1"/>
    <n v="3"/>
    <m/>
    <n v="2"/>
    <m/>
    <m/>
    <m/>
    <m/>
    <m/>
    <m/>
    <m/>
    <m/>
    <m/>
    <m/>
    <m/>
    <m/>
    <m/>
    <m/>
    <e v="#REF!"/>
    <n v="1"/>
    <m/>
    <m/>
    <m/>
    <m/>
    <m/>
    <m/>
    <m/>
  </r>
  <r>
    <x v="7"/>
    <x v="0"/>
    <n v="2023"/>
    <s v="Aug"/>
    <n v="12"/>
    <n v="0"/>
    <n v="0.15365969331295701"/>
    <n v="172"/>
    <n v="158.5"/>
    <n v="0.10725552050473186"/>
    <n v="41"/>
    <n v="17"/>
    <m/>
    <m/>
    <n v="5"/>
    <m/>
    <n v="2"/>
    <m/>
    <n v="1"/>
    <m/>
    <m/>
    <m/>
    <m/>
    <m/>
    <m/>
    <m/>
    <m/>
    <m/>
    <m/>
    <m/>
    <m/>
    <m/>
    <n v="1"/>
    <e v="#REF!"/>
    <n v="2"/>
    <m/>
    <m/>
    <m/>
    <m/>
    <m/>
    <m/>
  </r>
  <r>
    <x v="8"/>
    <x v="0"/>
    <n v="2023"/>
    <s v="Sep"/>
    <n v="2"/>
    <n v="1"/>
    <n v="0.15951852284679199"/>
    <n v="162"/>
    <n v="158.88888888888889"/>
    <n v="0.11328671328671329"/>
    <n v="43"/>
    <n v="18"/>
    <m/>
    <m/>
    <n v="3"/>
    <m/>
    <n v="1"/>
    <m/>
    <m/>
    <m/>
    <m/>
    <m/>
    <m/>
    <m/>
    <m/>
    <m/>
    <m/>
    <m/>
    <m/>
    <m/>
    <m/>
    <m/>
    <e v="#REF!"/>
    <e v="#REF!"/>
    <n v="2"/>
    <m/>
    <m/>
    <m/>
    <m/>
    <m/>
    <m/>
  </r>
  <r>
    <x v="9"/>
    <x v="0"/>
    <n v="2023"/>
    <s v="Oct"/>
    <n v="4"/>
    <n v="6"/>
    <n v="0.196981731532962"/>
    <n v="164"/>
    <n v="159.4"/>
    <n v="0.15056461731493098"/>
    <n v="47"/>
    <n v="24"/>
    <m/>
    <m/>
    <m/>
    <n v="4"/>
    <m/>
    <m/>
    <m/>
    <m/>
    <m/>
    <m/>
    <m/>
    <m/>
    <m/>
    <m/>
    <m/>
    <m/>
    <m/>
    <m/>
    <m/>
    <m/>
    <n v="0"/>
    <n v="0"/>
    <m/>
    <n v="1"/>
    <m/>
    <m/>
    <m/>
    <m/>
    <m/>
  </r>
  <r>
    <x v="10"/>
    <x v="0"/>
    <n v="2023"/>
    <s v="Nov"/>
    <n v="6"/>
    <n v="3"/>
    <n v="0.21512057436208301"/>
    <n v="168"/>
    <n v="160.18181818181819"/>
    <n v="0.16855845629965946"/>
    <n v="53"/>
    <n v="27"/>
    <m/>
    <m/>
    <m/>
    <n v="4"/>
    <m/>
    <n v="2"/>
    <m/>
    <m/>
    <m/>
    <m/>
    <m/>
    <m/>
    <m/>
    <m/>
    <m/>
    <m/>
    <m/>
    <m/>
    <m/>
    <m/>
    <n v="0"/>
    <n v="0"/>
    <m/>
    <m/>
    <m/>
    <m/>
    <m/>
    <m/>
    <m/>
  </r>
  <r>
    <x v="11"/>
    <x v="0"/>
    <n v="2023"/>
    <s v="Dec"/>
    <n v="8"/>
    <n v="0"/>
    <n v="0.21405039929627201"/>
    <n v="170"/>
    <n v="161"/>
    <n v="0.16770186335403728"/>
    <n v="61"/>
    <n v="27"/>
    <m/>
    <m/>
    <m/>
    <n v="4"/>
    <m/>
    <m/>
    <m/>
    <m/>
    <m/>
    <m/>
    <m/>
    <m/>
    <m/>
    <m/>
    <m/>
    <m/>
    <m/>
    <m/>
    <m/>
    <m/>
    <n v="0"/>
    <n v="0"/>
    <m/>
    <m/>
    <m/>
    <m/>
    <m/>
    <m/>
    <m/>
  </r>
  <r>
    <x v="12"/>
    <x v="1"/>
    <n v="2024"/>
    <s v="Jan"/>
    <n v="6"/>
    <n v="3"/>
    <n v="1.7553793884484699E-2"/>
    <n v="171"/>
    <n v="162.75"/>
    <n v="0.17204301075268819"/>
    <n v="6"/>
    <n v="3"/>
    <m/>
    <m/>
    <n v="4"/>
    <m/>
    <n v="2"/>
    <m/>
    <m/>
    <m/>
    <m/>
    <m/>
    <m/>
    <m/>
    <m/>
    <m/>
    <m/>
    <m/>
    <m/>
    <m/>
    <m/>
    <m/>
    <n v="3"/>
    <m/>
    <m/>
    <m/>
    <m/>
    <m/>
    <m/>
    <m/>
    <m/>
  </r>
  <r>
    <x v="13"/>
    <x v="1"/>
    <n v="2024"/>
    <s v="Feb"/>
    <n v="18"/>
    <n v="7"/>
    <n v="5.69259962049335E-2"/>
    <n v="199"/>
    <n v="166.75"/>
    <n v="0.20389805097451275"/>
    <n v="24"/>
    <n v="10"/>
    <m/>
    <n v="1"/>
    <m/>
    <n v="6"/>
    <m/>
    <n v="9"/>
    <m/>
    <n v="1"/>
    <m/>
    <m/>
    <m/>
    <m/>
    <m/>
    <m/>
    <m/>
    <m/>
    <m/>
    <m/>
    <m/>
    <m/>
    <m/>
    <n v="3"/>
    <m/>
    <m/>
    <m/>
    <m/>
    <m/>
    <m/>
    <m/>
  </r>
  <r>
    <x v="14"/>
    <x v="1"/>
    <n v="2024"/>
    <s v="Mar"/>
    <n v="24"/>
    <n v="3"/>
    <n v="7.1866836765688599E-2"/>
    <n v="208"/>
    <n v="171.58333333333334"/>
    <n v="0.20398251578436133"/>
    <n v="48"/>
    <n v="13"/>
    <n v="2"/>
    <m/>
    <n v="1"/>
    <m/>
    <m/>
    <n v="2"/>
    <m/>
    <m/>
    <m/>
    <m/>
    <m/>
    <m/>
    <m/>
    <m/>
    <m/>
    <m/>
    <m/>
    <m/>
    <m/>
    <m/>
    <m/>
    <n v="2"/>
    <m/>
    <m/>
    <m/>
    <m/>
    <m/>
    <m/>
    <m/>
  </r>
  <r>
    <x v="15"/>
    <x v="1"/>
    <n v="2024"/>
    <s v="Apr"/>
    <n v="22"/>
    <n v="3"/>
    <n v="8.4272842031950498E-2"/>
    <n v="226"/>
    <n v="177.75"/>
    <n v="0.20815752461322082"/>
    <n v="70"/>
    <n v="16"/>
    <n v="1"/>
    <m/>
    <n v="10"/>
    <m/>
    <n v="27"/>
    <m/>
    <m/>
    <m/>
    <n v="1"/>
    <m/>
    <m/>
    <m/>
    <m/>
    <m/>
    <m/>
    <m/>
    <m/>
    <m/>
    <m/>
    <m/>
    <n v="1"/>
    <m/>
    <m/>
    <m/>
    <m/>
    <m/>
    <m/>
    <m/>
    <m/>
  </r>
  <r>
    <x v="16"/>
    <x v="1"/>
    <n v="2024"/>
    <s v="May"/>
    <n v="11"/>
    <n v="2"/>
    <n v="9.0791438526630103E-2"/>
    <n v="237"/>
    <n v="184.66666666666666"/>
    <n v="0.18411552346570398"/>
    <n v="81"/>
    <n v="18"/>
    <n v="4"/>
    <m/>
    <n v="9"/>
    <m/>
    <n v="37"/>
    <n v="13"/>
    <m/>
    <m/>
    <m/>
    <m/>
    <m/>
    <m/>
    <m/>
    <m/>
    <m/>
    <m/>
    <m/>
    <m/>
    <m/>
    <m/>
    <m/>
    <m/>
    <m/>
    <m/>
    <m/>
    <m/>
    <m/>
    <m/>
    <m/>
  </r>
  <r>
    <x v="17"/>
    <x v="1"/>
    <n v="2024"/>
    <s v="Jun"/>
    <n v="17"/>
    <n v="0"/>
    <n v="8.7446280329925505E-2"/>
    <n v="251"/>
    <n v="190.91666666666666"/>
    <n v="0.15189873417721519"/>
    <n v="98"/>
    <n v="18"/>
    <m/>
    <m/>
    <n v="7"/>
    <m/>
    <n v="3"/>
    <n v="3"/>
    <m/>
    <m/>
    <m/>
    <m/>
    <m/>
    <m/>
    <m/>
    <m/>
    <m/>
    <m/>
    <m/>
    <m/>
    <m/>
    <m/>
    <m/>
    <m/>
    <m/>
    <m/>
    <m/>
    <m/>
    <m/>
    <m/>
    <m/>
  </r>
  <r>
    <x v="18"/>
    <x v="1"/>
    <n v="2024"/>
    <s v="Jul"/>
    <n v="10"/>
    <n v="3"/>
    <n v="9.8874864607971E-2"/>
    <n v="246"/>
    <n v="197.83333333333334"/>
    <n v="0.15669755686604886"/>
    <n v="108"/>
    <n v="21"/>
    <n v="2"/>
    <m/>
    <n v="2"/>
    <n v="8"/>
    <n v="4"/>
    <n v="16"/>
    <m/>
    <m/>
    <m/>
    <m/>
    <m/>
    <m/>
    <m/>
    <m/>
    <m/>
    <m/>
    <m/>
    <m/>
    <m/>
    <m/>
    <m/>
    <n v="3"/>
    <m/>
    <m/>
    <m/>
    <m/>
    <m/>
    <m/>
    <m/>
  </r>
  <r>
    <x v="19"/>
    <x v="1"/>
    <n v="2024"/>
    <s v="Aug"/>
    <n v="5"/>
    <n v="0"/>
    <n v="9.6994018323616205E-2"/>
    <n v="246"/>
    <n v="204"/>
    <n v="0.15196078431372548"/>
    <n v="113"/>
    <n v="21"/>
    <n v="2"/>
    <m/>
    <n v="2"/>
    <n v="7"/>
    <n v="4"/>
    <n v="17"/>
    <m/>
    <m/>
    <m/>
    <m/>
    <m/>
    <m/>
    <m/>
    <m/>
    <m/>
    <m/>
    <m/>
    <m/>
    <m/>
    <m/>
    <m/>
    <m/>
    <m/>
    <m/>
    <m/>
    <m/>
    <m/>
    <m/>
    <m/>
  </r>
  <r>
    <x v="20"/>
    <x v="1"/>
    <n v="2024"/>
    <s v="Sep"/>
    <m/>
    <m/>
    <m/>
    <m/>
    <n v="207.81818181818181"/>
    <n v="0.14435695538057744"/>
    <n v="113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024"/>
    <s v="Oct"/>
    <m/>
    <m/>
    <m/>
    <m/>
    <n v="212.2"/>
    <n v="0.11310084825636194"/>
    <n v="113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024"/>
    <s v="Nov"/>
    <m/>
    <m/>
    <m/>
    <m/>
    <n v="217.11111111111111"/>
    <n v="9.672466734902764E-2"/>
    <n v="113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024"/>
    <s v="Dec"/>
    <m/>
    <m/>
    <m/>
    <m/>
    <n v="223"/>
    <n v="9.417040358744394E-2"/>
    <n v="113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23"/>
    <s v="Jan"/>
    <n v="0"/>
    <n v="1"/>
    <n v="3.7170263788968823E-2"/>
    <n v="24"/>
    <n v="24"/>
    <n v="4.1666666666666664E-2"/>
    <n v="0"/>
    <n v="1"/>
    <n v="1"/>
    <n v="3"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1"/>
    <x v="2"/>
    <n v="2023"/>
    <s v="Feb"/>
    <n v="1"/>
    <n v="0"/>
    <n v="3.9176626826029216E-2"/>
    <n v="24"/>
    <n v="24"/>
    <n v="4.1666666666666664E-2"/>
    <n v="1"/>
    <n v="1"/>
    <m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2"/>
    <x v="2"/>
    <n v="2023"/>
    <s v="Mar"/>
    <n v="4"/>
    <n v="2"/>
    <n v="0.11973392461197338"/>
    <n v="26"/>
    <n v="24.666666666666668"/>
    <n v="0.12162162162162161"/>
    <n v="5"/>
    <n v="3"/>
    <n v="1"/>
    <m/>
    <n v="1"/>
    <m/>
    <m/>
    <n v="1"/>
    <m/>
    <m/>
    <m/>
    <m/>
    <m/>
    <m/>
    <n v="1"/>
    <m/>
    <n v="1"/>
    <m/>
    <m/>
    <m/>
    <m/>
    <m/>
    <n v="2"/>
    <n v="0"/>
    <m/>
    <m/>
    <m/>
    <m/>
    <m/>
    <m/>
    <m/>
  </r>
  <r>
    <x v="3"/>
    <x v="2"/>
    <n v="2023"/>
    <s v="Apr"/>
    <n v="2"/>
    <n v="0"/>
    <n v="0.11741682974559686"/>
    <n v="28"/>
    <n v="25.5"/>
    <n v="0.11764705882352941"/>
    <n v="7"/>
    <n v="3"/>
    <n v="1"/>
    <m/>
    <n v="2"/>
    <m/>
    <m/>
    <m/>
    <m/>
    <m/>
    <m/>
    <m/>
    <m/>
    <m/>
    <m/>
    <m/>
    <n v="2"/>
    <m/>
    <n v="1"/>
    <m/>
    <m/>
    <m/>
    <n v="3"/>
    <n v="0"/>
    <m/>
    <m/>
    <m/>
    <m/>
    <m/>
    <m/>
    <m/>
  </r>
  <r>
    <x v="4"/>
    <x v="2"/>
    <n v="2023"/>
    <s v="May"/>
    <n v="4"/>
    <n v="0"/>
    <n v="0.1129"/>
    <n v="32"/>
    <n v="26.8"/>
    <n v="0.11194029850746269"/>
    <n v="11"/>
    <n v="3"/>
    <n v="1"/>
    <m/>
    <n v="1"/>
    <m/>
    <m/>
    <n v="1"/>
    <m/>
    <m/>
    <m/>
    <m/>
    <m/>
    <m/>
    <m/>
    <m/>
    <n v="2"/>
    <m/>
    <n v="1"/>
    <m/>
    <m/>
    <m/>
    <n v="3"/>
    <n v="0"/>
    <m/>
    <m/>
    <m/>
    <m/>
    <m/>
    <m/>
    <m/>
  </r>
  <r>
    <x v="5"/>
    <x v="2"/>
    <n v="2023"/>
    <s v="Jun"/>
    <n v="2"/>
    <n v="0"/>
    <n v="0.10857828434313138"/>
    <n v="34"/>
    <n v="28"/>
    <n v="0.10714285714285714"/>
    <n v="13"/>
    <n v="3"/>
    <m/>
    <m/>
    <m/>
    <m/>
    <m/>
    <n v="1"/>
    <m/>
    <m/>
    <m/>
    <m/>
    <m/>
    <m/>
    <m/>
    <m/>
    <m/>
    <m/>
    <m/>
    <m/>
    <m/>
    <m/>
    <n v="0"/>
    <n v="2"/>
    <m/>
    <m/>
    <m/>
    <m/>
    <m/>
    <m/>
    <m/>
  </r>
  <r>
    <x v="6"/>
    <x v="2"/>
    <n v="2023"/>
    <s v="Jul"/>
    <n v="0"/>
    <n v="6"/>
    <n v="0.31694352159468436"/>
    <n v="29"/>
    <n v="28.142857142857142"/>
    <n v="0.31979695431472083"/>
    <n v="13"/>
    <n v="9"/>
    <m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7"/>
    <x v="2"/>
    <n v="2023"/>
    <s v="Aug"/>
    <n v="0"/>
    <n v="1"/>
    <n v="0.35120682179505708"/>
    <n v="29"/>
    <n v="28.25"/>
    <n v="0.35398230088495575"/>
    <n v="13"/>
    <n v="10"/>
    <m/>
    <m/>
    <n v="3"/>
    <n v="1"/>
    <m/>
    <n v="1"/>
    <n v="1"/>
    <n v="1"/>
    <m/>
    <m/>
    <m/>
    <m/>
    <m/>
    <m/>
    <m/>
    <m/>
    <m/>
    <m/>
    <m/>
    <m/>
    <n v="0"/>
    <n v="0"/>
    <m/>
    <m/>
    <m/>
    <m/>
    <m/>
    <m/>
    <m/>
  </r>
  <r>
    <x v="8"/>
    <x v="2"/>
    <n v="2023"/>
    <s v="Sep"/>
    <n v="0"/>
    <n v="1"/>
    <n v="0.38773402194964496"/>
    <n v="26"/>
    <n v="28"/>
    <n v="0.39285714285714285"/>
    <n v="13"/>
    <n v="11"/>
    <m/>
    <m/>
    <n v="2"/>
    <n v="1"/>
    <m/>
    <n v="1"/>
    <m/>
    <n v="1"/>
    <m/>
    <m/>
    <m/>
    <m/>
    <m/>
    <m/>
    <m/>
    <m/>
    <m/>
    <m/>
    <m/>
    <m/>
    <n v="0"/>
    <n v="0"/>
    <m/>
    <m/>
    <m/>
    <m/>
    <m/>
    <m/>
    <m/>
  </r>
  <r>
    <x v="9"/>
    <x v="2"/>
    <n v="2023"/>
    <s v="Oct"/>
    <n v="1"/>
    <n v="0"/>
    <n v="0.39069984811309733"/>
    <n v="27"/>
    <n v="27.9"/>
    <n v="0.3942652329749104"/>
    <n v="14"/>
    <n v="11"/>
    <m/>
    <m/>
    <m/>
    <n v="1"/>
    <m/>
    <n v="1"/>
    <m/>
    <m/>
    <m/>
    <m/>
    <m/>
    <m/>
    <m/>
    <m/>
    <m/>
    <m/>
    <m/>
    <m/>
    <m/>
    <m/>
    <n v="0"/>
    <n v="0"/>
    <m/>
    <m/>
    <m/>
    <m/>
    <m/>
    <m/>
    <m/>
  </r>
  <r>
    <x v="10"/>
    <x v="2"/>
    <n v="2023"/>
    <s v="Nov"/>
    <n v="1"/>
    <n v="1"/>
    <n v="0.42829664458217498"/>
    <n v="27"/>
    <n v="27.818181818181817"/>
    <n v="0.43137254901960786"/>
    <n v="15"/>
    <n v="12"/>
    <m/>
    <m/>
    <n v="1"/>
    <n v="1"/>
    <n v="1"/>
    <n v="2"/>
    <m/>
    <m/>
    <m/>
    <m/>
    <m/>
    <m/>
    <m/>
    <m/>
    <m/>
    <m/>
    <m/>
    <m/>
    <m/>
    <m/>
    <n v="0"/>
    <n v="0"/>
    <m/>
    <m/>
    <m/>
    <m/>
    <m/>
    <m/>
    <m/>
  </r>
  <r>
    <x v="11"/>
    <x v="2"/>
    <n v="2023"/>
    <s v="Dec"/>
    <n v="0"/>
    <n v="0"/>
    <n v="0.42962236390387398"/>
    <n v="27"/>
    <n v="27.75"/>
    <n v="0.43243243243243246"/>
    <n v="15"/>
    <n v="12"/>
    <m/>
    <m/>
    <n v="1"/>
    <m/>
    <m/>
    <m/>
    <m/>
    <m/>
    <m/>
    <m/>
    <m/>
    <m/>
    <m/>
    <m/>
    <m/>
    <m/>
    <m/>
    <m/>
    <m/>
    <m/>
    <n v="0"/>
    <n v="0"/>
    <m/>
    <m/>
    <m/>
    <m/>
    <m/>
    <m/>
    <m/>
  </r>
  <r>
    <x v="12"/>
    <x v="3"/>
    <n v="2024"/>
    <s v="Jan"/>
    <n v="1"/>
    <n v="0"/>
    <n v="0"/>
    <n v="27"/>
    <n v="28"/>
    <n v="0.39285714285714285"/>
    <n v="1"/>
    <n v="0"/>
    <m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13"/>
    <x v="3"/>
    <n v="2024"/>
    <s v="Feb"/>
    <n v="0"/>
    <n v="4"/>
    <n v="0.14431749849669201"/>
    <n v="28"/>
    <n v="28.333333333333332"/>
    <n v="0.52941176470588236"/>
    <n v="1"/>
    <n v="4"/>
    <n v="1"/>
    <m/>
    <m/>
    <m/>
    <m/>
    <m/>
    <n v="1"/>
    <m/>
    <m/>
    <m/>
    <m/>
    <m/>
    <m/>
    <m/>
    <m/>
    <m/>
    <m/>
    <m/>
    <m/>
    <m/>
    <m/>
    <m/>
    <m/>
    <m/>
    <m/>
    <m/>
    <m/>
    <m/>
    <m/>
  </r>
  <r>
    <x v="14"/>
    <x v="3"/>
    <n v="2024"/>
    <s v="Mar"/>
    <n v="0"/>
    <n v="1"/>
    <n v="0.17977084156459799"/>
    <n v="28"/>
    <n v="28.5"/>
    <n v="0.49122807017543857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3"/>
    <n v="2024"/>
    <s v="Apr"/>
    <n v="0"/>
    <n v="0"/>
    <n v="0.179471966775437"/>
    <n v="28"/>
    <n v="28.5"/>
    <n v="0.49122807017543857"/>
    <n v="1"/>
    <n v="5"/>
    <m/>
    <m/>
    <m/>
    <m/>
    <m/>
    <m/>
    <n v="1"/>
    <m/>
    <m/>
    <m/>
    <m/>
    <m/>
    <m/>
    <m/>
    <m/>
    <m/>
    <m/>
    <m/>
    <m/>
    <m/>
    <m/>
    <m/>
    <m/>
    <m/>
    <m/>
    <m/>
    <m/>
    <m/>
    <m/>
  </r>
  <r>
    <x v="16"/>
    <x v="3"/>
    <n v="2024"/>
    <s v="May"/>
    <n v="0"/>
    <n v="0"/>
    <n v="0.179287567822599"/>
    <n v="28"/>
    <n v="28.166666666666668"/>
    <n v="0.49704142011834318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3"/>
    <n v="2024"/>
    <s v="Jun"/>
    <n v="1"/>
    <n v="1"/>
    <n v="0.214454045561665"/>
    <n v="28"/>
    <n v="27.666666666666668"/>
    <n v="0.54216867469879515"/>
    <n v="2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3"/>
    <n v="2024"/>
    <s v="Jul"/>
    <n v="0"/>
    <n v="1"/>
    <n v="0.25016778523489902"/>
    <n v="28"/>
    <n v="27.583333333333332"/>
    <n v="0.36253776435045321"/>
    <n v="2"/>
    <n v="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3"/>
    <n v="2024"/>
    <s v="Aug"/>
    <n v="0"/>
    <n v="0"/>
    <n v="0.251102616877389"/>
    <n v="26"/>
    <n v="27.333333333333332"/>
    <n v="0.32926829268292684"/>
    <n v="2"/>
    <n v="7"/>
    <m/>
    <m/>
    <m/>
    <m/>
    <m/>
    <m/>
    <n v="1"/>
    <m/>
    <m/>
    <m/>
    <m/>
    <m/>
    <m/>
    <m/>
    <m/>
    <m/>
    <m/>
    <m/>
    <m/>
    <m/>
    <m/>
    <m/>
    <m/>
    <m/>
    <m/>
    <m/>
    <m/>
    <m/>
    <m/>
  </r>
  <r>
    <x v="20"/>
    <x v="3"/>
    <n v="2024"/>
    <s v="Sep"/>
    <m/>
    <m/>
    <m/>
    <m/>
    <n v="27.454545454545453"/>
    <n v="0.29139072847682118"/>
    <n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3"/>
    <n v="2024"/>
    <s v="Oct"/>
    <m/>
    <m/>
    <m/>
    <m/>
    <n v="27.5"/>
    <n v="0.29090909090909089"/>
    <n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3"/>
    <n v="2024"/>
    <s v="Nov"/>
    <m/>
    <m/>
    <m/>
    <m/>
    <n v="27.555555555555557"/>
    <n v="0.25403225806451613"/>
    <n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3"/>
    <n v="2024"/>
    <s v="Dec"/>
    <m/>
    <m/>
    <m/>
    <m/>
    <n v="27.625"/>
    <n v="0.25339366515837103"/>
    <n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n v="2023"/>
    <s v="Jan"/>
    <n v="7"/>
    <n v="3"/>
    <n v="2.5189599133261107E-2"/>
    <n v="121"/>
    <n v="121"/>
    <n v="2.4793388429752067E-2"/>
    <n v="7"/>
    <n v="3"/>
    <m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1"/>
    <x v="4"/>
    <n v="2023"/>
    <s v="Feb"/>
    <n v="3"/>
    <n v="4"/>
    <n v="5.8160822419377554E-2"/>
    <n v="122"/>
    <n v="121.5"/>
    <n v="5.7613168724279837E-2"/>
    <n v="10"/>
    <n v="7"/>
    <m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2"/>
    <x v="4"/>
    <n v="2023"/>
    <s v="Mar"/>
    <n v="5"/>
    <n v="3"/>
    <n v="8.2728191929405281E-2"/>
    <n v="123"/>
    <n v="122"/>
    <n v="8.1967213114754092E-2"/>
    <n v="15"/>
    <n v="10"/>
    <m/>
    <m/>
    <n v="6"/>
    <m/>
    <n v="11"/>
    <n v="3"/>
    <m/>
    <n v="1"/>
    <m/>
    <m/>
    <m/>
    <m/>
    <m/>
    <m/>
    <m/>
    <m/>
    <m/>
    <n v="1"/>
    <m/>
    <m/>
    <n v="0"/>
    <n v="1"/>
    <m/>
    <m/>
    <m/>
    <m/>
    <m/>
    <m/>
    <m/>
  </r>
  <r>
    <x v="3"/>
    <x v="4"/>
    <n v="2023"/>
    <s v="Apr"/>
    <n v="2"/>
    <n v="1"/>
    <n v="9.036144578313253E-2"/>
    <n v="125"/>
    <n v="122.75"/>
    <n v="8.9613034623217916E-2"/>
    <n v="17"/>
    <n v="11"/>
    <m/>
    <m/>
    <n v="6"/>
    <m/>
    <n v="11"/>
    <n v="3"/>
    <m/>
    <m/>
    <m/>
    <m/>
    <m/>
    <m/>
    <m/>
    <m/>
    <m/>
    <m/>
    <m/>
    <m/>
    <m/>
    <m/>
    <n v="0"/>
    <n v="1"/>
    <n v="1"/>
    <m/>
    <m/>
    <m/>
    <m/>
    <m/>
    <m/>
  </r>
  <r>
    <x v="4"/>
    <x v="4"/>
    <n v="2023"/>
    <s v="May"/>
    <n v="2"/>
    <n v="2"/>
    <n v="0.10618846694796062"/>
    <n v="125"/>
    <n v="123.2"/>
    <n v="0.10551948051948051"/>
    <n v="19"/>
    <n v="13"/>
    <m/>
    <m/>
    <n v="9"/>
    <m/>
    <n v="21"/>
    <m/>
    <m/>
    <m/>
    <m/>
    <m/>
    <m/>
    <m/>
    <m/>
    <m/>
    <m/>
    <m/>
    <m/>
    <m/>
    <m/>
    <m/>
    <n v="0"/>
    <n v="2"/>
    <n v="1"/>
    <m/>
    <m/>
    <m/>
    <m/>
    <m/>
    <m/>
  </r>
  <r>
    <x v="5"/>
    <x v="4"/>
    <n v="2023"/>
    <s v="Jun"/>
    <n v="7"/>
    <n v="6"/>
    <n v="0.15426367021037993"/>
    <n v="129"/>
    <n v="124.16666666666667"/>
    <n v="0.15302013422818792"/>
    <n v="26"/>
    <n v="19"/>
    <m/>
    <m/>
    <n v="9"/>
    <m/>
    <n v="22"/>
    <m/>
    <m/>
    <m/>
    <m/>
    <m/>
    <m/>
    <m/>
    <m/>
    <m/>
    <m/>
    <m/>
    <m/>
    <m/>
    <m/>
    <m/>
    <n v="2"/>
    <n v="1"/>
    <n v="1"/>
    <m/>
    <m/>
    <m/>
    <m/>
    <m/>
    <m/>
  </r>
  <r>
    <x v="6"/>
    <x v="4"/>
    <n v="2023"/>
    <s v="Jul"/>
    <n v="6"/>
    <n v="4"/>
    <n v="0.18464800999734918"/>
    <n v="136"/>
    <n v="125.85714285714286"/>
    <n v="0.18274687854710556"/>
    <n v="32"/>
    <n v="23"/>
    <m/>
    <m/>
    <n v="7"/>
    <m/>
    <n v="21"/>
    <m/>
    <m/>
    <m/>
    <m/>
    <m/>
    <m/>
    <m/>
    <m/>
    <m/>
    <m/>
    <m/>
    <m/>
    <m/>
    <m/>
    <m/>
    <n v="2"/>
    <n v="1"/>
    <m/>
    <m/>
    <m/>
    <m/>
    <m/>
    <m/>
    <m/>
  </r>
  <r>
    <x v="7"/>
    <x v="4"/>
    <n v="2023"/>
    <s v="Aug"/>
    <n v="9"/>
    <n v="4"/>
    <n v="0.21363680765849369"/>
    <n v="141"/>
    <n v="127.75"/>
    <n v="0.21135029354207435"/>
    <n v="41"/>
    <n v="27"/>
    <m/>
    <m/>
    <n v="7"/>
    <m/>
    <n v="18"/>
    <m/>
    <n v="1"/>
    <m/>
    <m/>
    <m/>
    <m/>
    <m/>
    <m/>
    <m/>
    <m/>
    <m/>
    <m/>
    <m/>
    <m/>
    <m/>
    <n v="1"/>
    <n v="1"/>
    <m/>
    <m/>
    <m/>
    <m/>
    <m/>
    <m/>
    <m/>
  </r>
  <r>
    <x v="8"/>
    <x v="4"/>
    <n v="2023"/>
    <s v="Sep"/>
    <n v="7"/>
    <n v="2"/>
    <n v="0.22612893090742908"/>
    <n v="147"/>
    <n v="129.88888888888889"/>
    <n v="0.223267750213858"/>
    <n v="48"/>
    <n v="29"/>
    <m/>
    <m/>
    <n v="8"/>
    <m/>
    <n v="16"/>
    <m/>
    <m/>
    <m/>
    <m/>
    <m/>
    <m/>
    <m/>
    <m/>
    <m/>
    <m/>
    <m/>
    <m/>
    <m/>
    <m/>
    <m/>
    <n v="0"/>
    <n v="1"/>
    <m/>
    <m/>
    <m/>
    <m/>
    <m/>
    <m/>
    <m/>
  </r>
  <r>
    <x v="9"/>
    <x v="4"/>
    <n v="2023"/>
    <s v="Oct"/>
    <n v="3"/>
    <n v="2"/>
    <n v="0.23895129186845507"/>
    <n v="138"/>
    <n v="130.69999999999999"/>
    <n v="0.23718439173680186"/>
    <n v="51"/>
    <n v="31"/>
    <m/>
    <m/>
    <n v="3"/>
    <n v="1"/>
    <n v="13"/>
    <n v="6"/>
    <m/>
    <m/>
    <m/>
    <m/>
    <m/>
    <m/>
    <m/>
    <m/>
    <m/>
    <m/>
    <m/>
    <m/>
    <m/>
    <m/>
    <n v="0"/>
    <n v="1"/>
    <m/>
    <m/>
    <m/>
    <m/>
    <m/>
    <m/>
    <m/>
  </r>
  <r>
    <x v="10"/>
    <x v="4"/>
    <n v="2023"/>
    <s v="Nov"/>
    <n v="9"/>
    <n v="1"/>
    <n v="0.244935374461453"/>
    <n v="145"/>
    <n v="132"/>
    <n v="0.24242424242424243"/>
    <n v="60"/>
    <n v="32"/>
    <m/>
    <m/>
    <n v="5"/>
    <m/>
    <n v="10"/>
    <n v="4"/>
    <n v="1"/>
    <m/>
    <m/>
    <m/>
    <m/>
    <m/>
    <m/>
    <m/>
    <m/>
    <m/>
    <m/>
    <m/>
    <m/>
    <m/>
    <n v="1"/>
    <n v="0"/>
    <m/>
    <m/>
    <m/>
    <m/>
    <m/>
    <m/>
    <m/>
  </r>
  <r>
    <x v="11"/>
    <x v="4"/>
    <n v="2023"/>
    <s v="Dec"/>
    <n v="5"/>
    <n v="0"/>
    <n v="0.24207253886010299"/>
    <n v="150"/>
    <n v="133.5"/>
    <n v="0.23970037453183521"/>
    <n v="65"/>
    <n v="32"/>
    <m/>
    <m/>
    <n v="5"/>
    <m/>
    <n v="10"/>
    <n v="4"/>
    <m/>
    <n v="1"/>
    <m/>
    <m/>
    <m/>
    <m/>
    <m/>
    <m/>
    <m/>
    <m/>
    <m/>
    <m/>
    <m/>
    <m/>
    <n v="1"/>
    <n v="0"/>
    <m/>
    <m/>
    <m/>
    <m/>
    <m/>
    <m/>
    <m/>
  </r>
  <r>
    <x v="12"/>
    <x v="5"/>
    <n v="2024"/>
    <s v="Jan"/>
    <n v="2"/>
    <n v="3"/>
    <n v="2.0819341840161099E-2"/>
    <n v="142"/>
    <n v="135.25"/>
    <n v="0.2365988909426987"/>
    <n v="2"/>
    <n v="3"/>
    <m/>
    <m/>
    <n v="2"/>
    <m/>
    <n v="16"/>
    <n v="1"/>
    <m/>
    <n v="2"/>
    <m/>
    <m/>
    <m/>
    <m/>
    <m/>
    <m/>
    <m/>
    <m/>
    <m/>
    <m/>
    <m/>
    <m/>
    <m/>
    <m/>
    <m/>
    <m/>
    <m/>
    <m/>
    <m/>
    <m/>
    <m/>
  </r>
  <r>
    <x v="13"/>
    <x v="5"/>
    <n v="2024"/>
    <s v="Feb"/>
    <n v="4"/>
    <n v="23"/>
    <n v="0.18051376996065699"/>
    <n v="140"/>
    <n v="136.75"/>
    <n v="0.37294332723948814"/>
    <n v="6"/>
    <n v="26"/>
    <m/>
    <m/>
    <n v="3"/>
    <n v="1"/>
    <n v="18"/>
    <n v="1"/>
    <m/>
    <n v="2"/>
    <m/>
    <m/>
    <m/>
    <m/>
    <m/>
    <m/>
    <m/>
    <m/>
    <m/>
    <m/>
    <m/>
    <m/>
    <m/>
    <n v="1"/>
    <m/>
    <m/>
    <m/>
    <m/>
    <m/>
    <m/>
    <m/>
  </r>
  <r>
    <x v="14"/>
    <x v="5"/>
    <n v="2024"/>
    <s v="Mar"/>
    <n v="6"/>
    <n v="2"/>
    <n v="0.197274698048931"/>
    <n v="134"/>
    <n v="137.66666666666666"/>
    <n v="0.36319612590799033"/>
    <n v="12"/>
    <n v="28"/>
    <m/>
    <m/>
    <n v="3"/>
    <n v="2"/>
    <n v="16"/>
    <n v="1"/>
    <m/>
    <n v="2"/>
    <m/>
    <m/>
    <m/>
    <m/>
    <m/>
    <m/>
    <m/>
    <m/>
    <m/>
    <m/>
    <m/>
    <m/>
    <m/>
    <n v="1"/>
    <m/>
    <m/>
    <m/>
    <m/>
    <m/>
    <m/>
    <m/>
  </r>
  <r>
    <x v="15"/>
    <x v="5"/>
    <n v="2024"/>
    <s v="Apr"/>
    <n v="0"/>
    <n v="6"/>
    <n v="0.24347517310765199"/>
    <n v="132"/>
    <n v="138.25"/>
    <n v="0.39783001808318263"/>
    <n v="12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5"/>
    <n v="2024"/>
    <s v="May"/>
    <n v="5"/>
    <n v="2"/>
    <n v="0.26194351364289098"/>
    <n v="131"/>
    <n v="138.75"/>
    <n v="0.3963963963963964"/>
    <n v="17"/>
    <n v="36"/>
    <m/>
    <m/>
    <n v="3"/>
    <n v="1"/>
    <n v="10"/>
    <n v="4"/>
    <n v="1"/>
    <m/>
    <m/>
    <m/>
    <m/>
    <m/>
    <m/>
    <m/>
    <m/>
    <m/>
    <m/>
    <m/>
    <m/>
    <m/>
    <n v="2"/>
    <m/>
    <m/>
    <m/>
    <m/>
    <m/>
    <m/>
    <m/>
    <m/>
  </r>
  <r>
    <x v="17"/>
    <x v="5"/>
    <n v="2024"/>
    <s v="Jun"/>
    <n v="10"/>
    <n v="1"/>
    <n v="0.27047435433987999"/>
    <n v="138"/>
    <n v="139.5"/>
    <n v="0.35842293906810035"/>
    <n v="27"/>
    <n v="37"/>
    <m/>
    <m/>
    <n v="2"/>
    <n v="1"/>
    <n v="5"/>
    <n v="4"/>
    <m/>
    <m/>
    <m/>
    <m/>
    <m/>
    <m/>
    <m/>
    <m/>
    <m/>
    <m/>
    <m/>
    <m/>
    <m/>
    <m/>
    <n v="1"/>
    <m/>
    <m/>
    <m/>
    <m/>
    <m/>
    <m/>
    <m/>
    <m/>
  </r>
  <r>
    <x v="18"/>
    <x v="5"/>
    <n v="2024"/>
    <s v="Jul"/>
    <n v="3"/>
    <n v="2"/>
    <n v="0.28399029093022399"/>
    <n v="140"/>
    <n v="139.83333333333334"/>
    <n v="0.34326579261025025"/>
    <n v="30"/>
    <n v="39"/>
    <m/>
    <m/>
    <n v="4"/>
    <m/>
    <n v="5"/>
    <n v="4"/>
    <m/>
    <m/>
    <m/>
    <m/>
    <m/>
    <m/>
    <m/>
    <m/>
    <m/>
    <m/>
    <m/>
    <m/>
    <m/>
    <m/>
    <n v="2"/>
    <m/>
    <m/>
    <m/>
    <m/>
    <m/>
    <m/>
    <m/>
    <m/>
  </r>
  <r>
    <x v="19"/>
    <x v="5"/>
    <n v="2024"/>
    <s v="Aug"/>
    <n v="4"/>
    <n v="3"/>
    <n v="0.304809494066208"/>
    <n v="138"/>
    <n v="139.58333333333334"/>
    <n v="0.33671641791044776"/>
    <n v="34"/>
    <n v="42"/>
    <m/>
    <m/>
    <n v="3"/>
    <m/>
    <n v="7"/>
    <n v="3"/>
    <m/>
    <m/>
    <m/>
    <m/>
    <m/>
    <m/>
    <m/>
    <m/>
    <m/>
    <m/>
    <m/>
    <m/>
    <m/>
    <m/>
    <n v="3"/>
    <m/>
    <m/>
    <m/>
    <m/>
    <m/>
    <m/>
    <m/>
    <m/>
  </r>
  <r>
    <x v="20"/>
    <x v="5"/>
    <n v="2024"/>
    <s v="Sep"/>
    <m/>
    <m/>
    <m/>
    <m/>
    <n v="138.90909090909091"/>
    <n v="0.32395287958115182"/>
    <n v="34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5"/>
    <n v="2024"/>
    <s v="Oct"/>
    <m/>
    <m/>
    <m/>
    <m/>
    <n v="139"/>
    <n v="0.30935251798561153"/>
    <n v="34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5"/>
    <n v="2024"/>
    <s v="Nov"/>
    <m/>
    <m/>
    <m/>
    <m/>
    <n v="138.33333333333334"/>
    <n v="0.30361445783132529"/>
    <n v="34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5"/>
    <n v="2024"/>
    <s v="Dec"/>
    <m/>
    <m/>
    <m/>
    <m/>
    <n v="136.875"/>
    <n v="0.30684931506849317"/>
    <n v="34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n v="2023"/>
    <s v="Jan"/>
    <n v="4"/>
    <n v="2"/>
    <n v="8.7360856700014096E-3"/>
    <n v="230"/>
    <n v="230"/>
    <n v="8.6956521739130436E-3"/>
    <n v="4"/>
    <n v="2"/>
    <m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1"/>
    <x v="6"/>
    <n v="2023"/>
    <s v="Feb"/>
    <n v="8"/>
    <n v="7"/>
    <n v="3.9167957512724054E-2"/>
    <n v="230"/>
    <n v="230"/>
    <n v="3.9130434782608699E-2"/>
    <n v="12"/>
    <n v="9"/>
    <m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2"/>
    <x v="6"/>
    <n v="2023"/>
    <s v="Mar"/>
    <n v="8"/>
    <n v="0"/>
    <n v="3.9172066931037815E-2"/>
    <n v="233"/>
    <n v="231"/>
    <n v="3.896103896103896E-2"/>
    <n v="20"/>
    <n v="9"/>
    <n v="1"/>
    <m/>
    <n v="2"/>
    <m/>
    <n v="2"/>
    <m/>
    <m/>
    <m/>
    <m/>
    <m/>
    <m/>
    <m/>
    <m/>
    <m/>
    <m/>
    <m/>
    <m/>
    <m/>
    <m/>
    <m/>
    <n v="0"/>
    <n v="0"/>
    <m/>
    <m/>
    <m/>
    <m/>
    <m/>
    <m/>
    <m/>
  </r>
  <r>
    <x v="3"/>
    <x v="6"/>
    <n v="2023"/>
    <s v="Apr"/>
    <n v="3"/>
    <n v="1"/>
    <n v="4.3333814820164664E-2"/>
    <n v="234"/>
    <n v="231.75"/>
    <n v="4.3149946062567425E-2"/>
    <n v="23"/>
    <n v="10"/>
    <m/>
    <m/>
    <m/>
    <m/>
    <n v="4"/>
    <m/>
    <m/>
    <m/>
    <m/>
    <m/>
    <m/>
    <m/>
    <m/>
    <m/>
    <m/>
    <m/>
    <m/>
    <m/>
    <m/>
    <m/>
    <n v="0"/>
    <n v="0"/>
    <m/>
    <m/>
    <m/>
    <m/>
    <m/>
    <m/>
    <m/>
  </r>
  <r>
    <x v="4"/>
    <x v="6"/>
    <n v="2023"/>
    <s v="May"/>
    <n v="7"/>
    <n v="4"/>
    <n v="6.0460460460460455E-2"/>
    <n v="237"/>
    <n v="232.8"/>
    <n v="6.0137457044673534E-2"/>
    <n v="30"/>
    <n v="14"/>
    <n v="1"/>
    <m/>
    <n v="1"/>
    <m/>
    <n v="1"/>
    <m/>
    <n v="1"/>
    <m/>
    <m/>
    <m/>
    <m/>
    <m/>
    <m/>
    <m/>
    <m/>
    <m/>
    <m/>
    <m/>
    <m/>
    <m/>
    <n v="0"/>
    <n v="0"/>
    <m/>
    <m/>
    <m/>
    <m/>
    <m/>
    <m/>
    <m/>
  </r>
  <r>
    <x v="5"/>
    <x v="6"/>
    <n v="2023"/>
    <s v="Jun"/>
    <n v="4"/>
    <n v="3"/>
    <n v="7.7808559419182202E-2"/>
    <n v="226"/>
    <n v="231.66666666666666"/>
    <n v="7.3381294964028773E-2"/>
    <n v="34"/>
    <n v="17"/>
    <n v="1"/>
    <m/>
    <n v="3"/>
    <m/>
    <m/>
    <m/>
    <m/>
    <m/>
    <m/>
    <m/>
    <m/>
    <m/>
    <m/>
    <m/>
    <m/>
    <m/>
    <m/>
    <m/>
    <m/>
    <m/>
    <n v="0"/>
    <n v="0"/>
    <m/>
    <m/>
    <m/>
    <m/>
    <m/>
    <m/>
    <m/>
  </r>
  <r>
    <x v="6"/>
    <x v="6"/>
    <n v="2023"/>
    <s v="Jul"/>
    <n v="2"/>
    <n v="0"/>
    <n v="8.6452980996656006E-2"/>
    <n v="229"/>
    <n v="231.28571428571428"/>
    <n v="7.3502161828289073E-2"/>
    <n v="36"/>
    <n v="17"/>
    <n v="1"/>
    <m/>
    <n v="3"/>
    <m/>
    <m/>
    <m/>
    <m/>
    <m/>
    <m/>
    <m/>
    <m/>
    <m/>
    <m/>
    <m/>
    <m/>
    <m/>
    <m/>
    <m/>
    <m/>
    <m/>
    <n v="0"/>
    <n v="0"/>
    <m/>
    <m/>
    <m/>
    <m/>
    <m/>
    <m/>
    <m/>
  </r>
  <r>
    <x v="7"/>
    <x v="6"/>
    <n v="2023"/>
    <s v="Aug"/>
    <n v="1"/>
    <n v="0"/>
    <n v="8.6570833110671694E-2"/>
    <n v="231"/>
    <n v="231.25"/>
    <n v="7.3513513513513512E-2"/>
    <n v="37"/>
    <n v="17"/>
    <n v="1"/>
    <m/>
    <n v="3"/>
    <m/>
    <m/>
    <m/>
    <n v="1"/>
    <m/>
    <m/>
    <m/>
    <m/>
    <m/>
    <m/>
    <m/>
    <m/>
    <m/>
    <m/>
    <m/>
    <m/>
    <m/>
    <n v="0"/>
    <n v="0"/>
    <m/>
    <m/>
    <m/>
    <m/>
    <m/>
    <m/>
    <m/>
  </r>
  <r>
    <x v="8"/>
    <x v="6"/>
    <n v="2023"/>
    <s v="Sep"/>
    <n v="3"/>
    <n v="3"/>
    <n v="9.9526066350710901E-2"/>
    <n v="230"/>
    <n v="231.11111111111111"/>
    <n v="8.6538461538461536E-2"/>
    <n v="40"/>
    <n v="20"/>
    <n v="1"/>
    <m/>
    <n v="2"/>
    <m/>
    <m/>
    <m/>
    <n v="1"/>
    <m/>
    <m/>
    <m/>
    <m/>
    <m/>
    <m/>
    <m/>
    <m/>
    <m/>
    <m/>
    <m/>
    <m/>
    <m/>
    <n v="0"/>
    <n v="0"/>
    <m/>
    <m/>
    <m/>
    <m/>
    <m/>
    <m/>
    <m/>
  </r>
  <r>
    <x v="9"/>
    <x v="6"/>
    <n v="2023"/>
    <s v="Oct"/>
    <n v="3"/>
    <n v="0"/>
    <n v="9.9521749032111098E-2"/>
    <n v="232"/>
    <n v="231.2"/>
    <n v="8.6505190311418692E-2"/>
    <n v="43"/>
    <n v="20"/>
    <n v="1"/>
    <m/>
    <m/>
    <m/>
    <m/>
    <m/>
    <m/>
    <m/>
    <m/>
    <m/>
    <m/>
    <m/>
    <m/>
    <m/>
    <m/>
    <m/>
    <m/>
    <m/>
    <m/>
    <m/>
    <n v="0"/>
    <n v="0"/>
    <m/>
    <m/>
    <m/>
    <m/>
    <m/>
    <m/>
    <m/>
  </r>
  <r>
    <x v="10"/>
    <x v="6"/>
    <n v="2023"/>
    <s v="Nov"/>
    <n v="4"/>
    <n v="1"/>
    <n v="0.103773707036054"/>
    <n v="233"/>
    <n v="231.36363636363637"/>
    <n v="9.0766208251473468E-2"/>
    <n v="47"/>
    <n v="21"/>
    <n v="1"/>
    <m/>
    <n v="2"/>
    <m/>
    <m/>
    <m/>
    <m/>
    <m/>
    <m/>
    <m/>
    <m/>
    <m/>
    <m/>
    <m/>
    <m/>
    <m/>
    <m/>
    <m/>
    <m/>
    <m/>
    <n v="0"/>
    <n v="0"/>
    <m/>
    <m/>
    <m/>
    <m/>
    <m/>
    <m/>
    <m/>
  </r>
  <r>
    <x v="11"/>
    <x v="6"/>
    <n v="2023"/>
    <s v="Dec"/>
    <n v="0"/>
    <n v="0"/>
    <n v="0.103745988133164"/>
    <n v="231"/>
    <n v="231.33333333333334"/>
    <n v="9.077809798270893E-2"/>
    <n v="47"/>
    <n v="21"/>
    <n v="1"/>
    <m/>
    <n v="2"/>
    <m/>
    <m/>
    <m/>
    <m/>
    <m/>
    <m/>
    <m/>
    <m/>
    <m/>
    <m/>
    <m/>
    <m/>
    <m/>
    <m/>
    <m/>
    <m/>
    <m/>
    <n v="1"/>
    <n v="0"/>
    <m/>
    <m/>
    <m/>
    <m/>
    <m/>
    <m/>
    <m/>
  </r>
  <r>
    <x v="12"/>
    <x v="7"/>
    <n v="2024"/>
    <s v="Jan"/>
    <n v="1"/>
    <n v="3"/>
    <n v="1.3050799887735E-2"/>
    <n v="231"/>
    <n v="231.41666666666666"/>
    <n v="9.5066618653222912E-2"/>
    <n v="1"/>
    <n v="3"/>
    <n v="1"/>
    <m/>
    <n v="3"/>
    <m/>
    <n v="1"/>
    <m/>
    <m/>
    <m/>
    <m/>
    <m/>
    <m/>
    <m/>
    <m/>
    <m/>
    <m/>
    <m/>
    <m/>
    <m/>
    <m/>
    <m/>
    <n v="1"/>
    <m/>
    <m/>
    <m/>
    <m/>
    <m/>
    <m/>
    <m/>
    <m/>
  </r>
  <r>
    <x v="13"/>
    <x v="7"/>
    <n v="2024"/>
    <s v="Feb"/>
    <n v="5"/>
    <n v="4"/>
    <n v="2.99614780995862E-2"/>
    <n v="224"/>
    <n v="227.5"/>
    <n v="3.0769230769230771E-2"/>
    <n v="6"/>
    <n v="7"/>
    <n v="1"/>
    <m/>
    <n v="3"/>
    <m/>
    <n v="1"/>
    <m/>
    <m/>
    <m/>
    <m/>
    <m/>
    <m/>
    <m/>
    <m/>
    <m/>
    <m/>
    <m/>
    <m/>
    <m/>
    <m/>
    <m/>
    <m/>
    <m/>
    <m/>
    <m/>
    <m/>
    <m/>
    <m/>
    <m/>
    <m/>
  </r>
  <r>
    <x v="14"/>
    <x v="7"/>
    <n v="2024"/>
    <s v="Mar"/>
    <n v="1"/>
    <n v="1"/>
    <n v="3.4825870646766101E-2"/>
    <n v="223"/>
    <n v="226"/>
    <n v="3.5398230088495575E-2"/>
    <n v="7"/>
    <n v="8"/>
    <n v="1"/>
    <m/>
    <n v="1"/>
    <m/>
    <n v="2"/>
    <m/>
    <m/>
    <m/>
    <m/>
    <m/>
    <m/>
    <m/>
    <m/>
    <m/>
    <m/>
    <m/>
    <m/>
    <m/>
    <m/>
    <m/>
    <m/>
    <m/>
    <m/>
    <m/>
    <m/>
    <m/>
    <m/>
    <m/>
    <m/>
  </r>
  <r>
    <x v="15"/>
    <x v="7"/>
    <n v="2024"/>
    <s v="Apr"/>
    <n v="2"/>
    <n v="2"/>
    <n v="4.3910582087385602E-2"/>
    <n v="222"/>
    <n v="225"/>
    <n v="4.4444444444444446E-2"/>
    <n v="9"/>
    <n v="10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7"/>
    <n v="2024"/>
    <s v="May"/>
    <n v="5"/>
    <n v="4"/>
    <n v="6.1684735346976598E-2"/>
    <n v="226"/>
    <n v="225.2"/>
    <n v="6.216696269982238E-2"/>
    <n v="14"/>
    <n v="14"/>
    <n v="1"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17"/>
    <x v="7"/>
    <n v="2024"/>
    <s v="Jun"/>
    <n v="3"/>
    <n v="2"/>
    <n v="7.1104165649265E-2"/>
    <n v="212"/>
    <n v="223"/>
    <n v="7.1748878923766815E-2"/>
    <n v="17"/>
    <n v="16"/>
    <n v="1"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18"/>
    <x v="7"/>
    <n v="2024"/>
    <s v="Jul"/>
    <n v="2"/>
    <n v="0"/>
    <n v="7.1782126082102896E-2"/>
    <n v="210"/>
    <n v="221.14285714285714"/>
    <n v="7.2351421188630499E-2"/>
    <n v="19"/>
    <n v="16"/>
    <m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19"/>
    <x v="7"/>
    <n v="2024"/>
    <s v="Aug"/>
    <n v="2"/>
    <n v="0"/>
    <n v="7.2621749321031201E-2"/>
    <n v="185"/>
    <n v="216.625"/>
    <n v="7.38603577611079E-2"/>
    <n v="21"/>
    <n v="16"/>
    <n v="1"/>
    <m/>
    <n v="1"/>
    <m/>
    <m/>
    <m/>
    <m/>
    <m/>
    <m/>
    <m/>
    <m/>
    <m/>
    <m/>
    <m/>
    <m/>
    <m/>
    <m/>
    <m/>
    <m/>
    <m/>
    <m/>
    <m/>
    <m/>
    <m/>
    <m/>
    <m/>
    <m/>
    <m/>
    <m/>
  </r>
  <r>
    <x v="20"/>
    <x v="7"/>
    <n v="2024"/>
    <s v="Sep"/>
    <m/>
    <m/>
    <m/>
    <m/>
    <n v="216.625"/>
    <n v="7.38603577611079E-2"/>
    <n v="2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7"/>
    <n v="2024"/>
    <s v="Oct"/>
    <m/>
    <m/>
    <m/>
    <m/>
    <n v="216.625"/>
    <n v="7.38603577611079E-2"/>
    <n v="2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7"/>
    <n v="2024"/>
    <s v="Nov"/>
    <m/>
    <m/>
    <m/>
    <m/>
    <n v="216.625"/>
    <n v="7.38603577611079E-2"/>
    <n v="2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7"/>
    <n v="2024"/>
    <s v="Dec"/>
    <m/>
    <m/>
    <m/>
    <m/>
    <n v="216.625"/>
    <n v="7.38603577611079E-2"/>
    <n v="2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99BEC-4C17-4B43-9E8B-1E206CE6D52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V70:AA77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6"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8">
      <pivotArea outline="0" collapsedLevelsAreSubtotals="1" fieldPosition="0"/>
    </format>
  </formats>
  <chartFormats count="8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6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6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6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7"/>
          </reference>
        </references>
      </pivotArea>
    </chartFormat>
    <chartFormat chart="7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7"/>
          </reference>
        </references>
      </pivotArea>
    </chartFormat>
    <chartFormat chart="7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F436C-8CF7-4FFC-A3D4-9F8B2EE31AB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V6:AA13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6"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39332-2E6E-4E8A-B1E1-B99CC6F28AA2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W90:AA111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1">
    <i>
      <x v="4"/>
    </i>
    <i r="1">
      <x v="26"/>
    </i>
    <i r="1">
      <x v="27"/>
    </i>
    <i r="1">
      <x v="28"/>
    </i>
    <i r="1">
      <x v="29"/>
    </i>
    <i>
      <x v="5"/>
    </i>
    <i r="1">
      <x v="26"/>
    </i>
    <i r="1">
      <x v="27"/>
    </i>
    <i r="1">
      <x v="28"/>
    </i>
    <i r="1">
      <x v="29"/>
    </i>
    <i>
      <x v="6"/>
    </i>
    <i r="1">
      <x v="26"/>
    </i>
    <i r="1">
      <x v="27"/>
    </i>
    <i r="1">
      <x v="28"/>
    </i>
    <i r="1">
      <x v="29"/>
    </i>
    <i>
      <x v="7"/>
    </i>
    <i r="1">
      <x v="26"/>
    </i>
    <i r="1">
      <x v="27"/>
    </i>
    <i r="1">
      <x v="28"/>
    </i>
    <i r="1"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C236D-9FB7-41A3-9786-8DFA7B1B374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V70:AA77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6"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6">
      <pivotArea outline="0" collapsedLevelsAreSubtotals="1" fieldPosition="0"/>
    </format>
  </format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6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6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6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7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2F2C0-5E22-462A-9659-E15171ECF26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W90:AA111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1">
    <i>
      <x v="4"/>
    </i>
    <i r="1">
      <x v="25"/>
    </i>
    <i r="1">
      <x v="26"/>
    </i>
    <i r="1">
      <x v="27"/>
    </i>
    <i r="1">
      <x v="28"/>
    </i>
    <i>
      <x v="5"/>
    </i>
    <i r="1">
      <x v="25"/>
    </i>
    <i r="1">
      <x v="26"/>
    </i>
    <i r="1">
      <x v="27"/>
    </i>
    <i r="1">
      <x v="28"/>
    </i>
    <i>
      <x v="6"/>
    </i>
    <i r="1">
      <x v="25"/>
    </i>
    <i r="1">
      <x v="26"/>
    </i>
    <i r="1">
      <x v="27"/>
    </i>
    <i r="1">
      <x v="28"/>
    </i>
    <i>
      <x v="7"/>
    </i>
    <i r="1">
      <x v="25"/>
    </i>
    <i r="1">
      <x v="26"/>
    </i>
    <i r="1">
      <x v="27"/>
    </i>
    <i r="1"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FE885-563F-4668-A0B1-E5DF55B5E7D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V6:AA13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6"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B2CD1-6512-4546-86AB-492BEFF6E59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6"/>
    </i>
    <i r="1">
      <x v="4"/>
    </i>
    <i r="1">
      <x v="5"/>
    </i>
    <i r="1">
      <x v="6"/>
    </i>
    <i r="1">
      <x v="7"/>
    </i>
    <i>
      <x v="27"/>
    </i>
    <i r="1">
      <x v="4"/>
    </i>
    <i r="1">
      <x v="5"/>
    </i>
    <i r="1">
      <x v="6"/>
    </i>
    <i r="1">
      <x v="7"/>
    </i>
    <i>
      <x v="28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A4EDB-305D-4426-8572-242C00DE895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V70:AA77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6"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5">
      <pivotArea outline="0" collapsedLevelsAreSubtotals="1" fieldPosition="0"/>
    </format>
  </formats>
  <chartFormats count="4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6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6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6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7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7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CA4A7-D78C-49E5-96A3-83B342E10BA7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W90:AA111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1">
    <i>
      <x v="4"/>
    </i>
    <i r="1">
      <x v="24"/>
    </i>
    <i r="1">
      <x v="25"/>
    </i>
    <i r="1">
      <x v="26"/>
    </i>
    <i r="1">
      <x v="27"/>
    </i>
    <i>
      <x v="5"/>
    </i>
    <i r="1">
      <x v="24"/>
    </i>
    <i r="1">
      <x v="25"/>
    </i>
    <i r="1">
      <x v="26"/>
    </i>
    <i r="1">
      <x v="27"/>
    </i>
    <i>
      <x v="6"/>
    </i>
    <i r="1">
      <x v="24"/>
    </i>
    <i r="1">
      <x v="25"/>
    </i>
    <i r="1">
      <x v="26"/>
    </i>
    <i r="1">
      <x v="27"/>
    </i>
    <i>
      <x v="7"/>
    </i>
    <i r="1">
      <x v="24"/>
    </i>
    <i r="1">
      <x v="25"/>
    </i>
    <i r="1">
      <x v="26"/>
    </i>
    <i r="1"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63EC0-0C78-4FEB-A3ED-4A7286958C3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V70:AE77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6"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4">
      <pivotArea outline="0" collapsedLevelsAreSubtotals="1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329A-8134-4BD7-A2F5-3055B2BC1E7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5"/>
    </i>
    <i r="1">
      <x v="4"/>
    </i>
    <i r="1">
      <x v="5"/>
    </i>
    <i r="1">
      <x v="6"/>
    </i>
    <i r="1">
      <x v="7"/>
    </i>
    <i>
      <x v="26"/>
    </i>
    <i r="1">
      <x v="4"/>
    </i>
    <i r="1">
      <x v="5"/>
    </i>
    <i r="1">
      <x v="6"/>
    </i>
    <i r="1">
      <x v="7"/>
    </i>
    <i>
      <x v="27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4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8472F-D084-4B2A-8202-73A7C6233B0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x="18"/>
        <item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9"/>
    </i>
    <i r="1">
      <x v="4"/>
    </i>
    <i r="1">
      <x v="5"/>
    </i>
    <i r="1">
      <x v="6"/>
    </i>
    <i r="1">
      <x v="7"/>
    </i>
    <i>
      <x v="30"/>
    </i>
    <i r="1">
      <x v="4"/>
    </i>
    <i r="1">
      <x v="5"/>
    </i>
    <i r="1">
      <x v="6"/>
    </i>
    <i r="1">
      <x v="7"/>
    </i>
    <i>
      <x v="31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9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6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7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7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7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7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7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8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8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9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9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34542-B2CF-432A-89F8-7B824C24B14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V6:AE13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6"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19DA7-8B53-4F89-B5C2-8B9E2165DE7D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V70:AE77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6"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3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A83DE-6173-420C-BB61-20F9955DAD41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W90:AA115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5">
    <i>
      <x/>
    </i>
    <i r="1">
      <x v="23"/>
    </i>
    <i>
      <x v="1"/>
    </i>
    <i r="1">
      <x v="23"/>
    </i>
    <i>
      <x v="2"/>
    </i>
    <i r="1">
      <x v="23"/>
    </i>
    <i>
      <x v="3"/>
    </i>
    <i r="1">
      <x v="23"/>
    </i>
    <i>
      <x v="4"/>
    </i>
    <i r="1">
      <x v="24"/>
    </i>
    <i r="1">
      <x v="25"/>
    </i>
    <i r="1">
      <x v="26"/>
    </i>
    <i>
      <x v="5"/>
    </i>
    <i r="1">
      <x v="24"/>
    </i>
    <i r="1">
      <x v="25"/>
    </i>
    <i r="1">
      <x v="26"/>
    </i>
    <i>
      <x v="6"/>
    </i>
    <i r="1">
      <x v="24"/>
    </i>
    <i r="1">
      <x v="25"/>
    </i>
    <i r="1">
      <x v="26"/>
    </i>
    <i>
      <x v="7"/>
    </i>
    <i r="1">
      <x v="24"/>
    </i>
    <i r="1">
      <x v="25"/>
    </i>
    <i r="1"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20E2E-D5D1-4DA2-824C-66AD557C6F7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V6:AE13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6"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26613-C093-4CDF-B26F-DB571272D54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4"/>
    </i>
    <i r="1">
      <x v="4"/>
    </i>
    <i r="1">
      <x v="5"/>
    </i>
    <i r="1">
      <x v="6"/>
    </i>
    <i r="1">
      <x v="7"/>
    </i>
    <i>
      <x v="25"/>
    </i>
    <i r="1">
      <x v="4"/>
    </i>
    <i r="1">
      <x v="5"/>
    </i>
    <i r="1">
      <x v="6"/>
    </i>
    <i r="1">
      <x v="7"/>
    </i>
    <i>
      <x v="26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41161-8931-4807-AA53-5E1FAEE6F4D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3"/>
    </i>
    <i r="1">
      <x/>
    </i>
    <i r="1">
      <x v="1"/>
    </i>
    <i r="1">
      <x v="2"/>
    </i>
    <i r="1">
      <x v="3"/>
    </i>
    <i>
      <x v="24"/>
    </i>
    <i r="1">
      <x v="4"/>
    </i>
    <i r="1">
      <x v="5"/>
    </i>
    <i r="1">
      <x v="6"/>
    </i>
    <i r="1">
      <x v="7"/>
    </i>
    <i>
      <x v="25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AD94-B6DB-4EE3-9728-B47CF4988CD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V6:AE12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5">
    <i>
      <x v="22"/>
    </i>
    <i>
      <x v="23"/>
    </i>
    <i>
      <x v="24"/>
    </i>
    <i>
      <x v="2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611FD-B8DE-417A-9B33-715FFB1423E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W90:AA115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5">
    <i>
      <x/>
    </i>
    <i r="1">
      <x v="22"/>
    </i>
    <i r="1">
      <x v="23"/>
    </i>
    <i>
      <x v="1"/>
    </i>
    <i r="1">
      <x v="22"/>
    </i>
    <i r="1">
      <x v="23"/>
    </i>
    <i>
      <x v="2"/>
    </i>
    <i r="1">
      <x v="22"/>
    </i>
    <i r="1">
      <x v="23"/>
    </i>
    <i>
      <x v="3"/>
    </i>
    <i r="1">
      <x v="22"/>
    </i>
    <i r="1">
      <x v="23"/>
    </i>
    <i>
      <x v="4"/>
    </i>
    <i r="1">
      <x v="24"/>
    </i>
    <i r="1">
      <x v="25"/>
    </i>
    <i>
      <x v="5"/>
    </i>
    <i r="1">
      <x v="24"/>
    </i>
    <i r="1">
      <x v="25"/>
    </i>
    <i>
      <x v="6"/>
    </i>
    <i r="1">
      <x v="24"/>
    </i>
    <i r="1">
      <x v="25"/>
    </i>
    <i>
      <x v="7"/>
    </i>
    <i r="1">
      <x v="24"/>
    </i>
    <i r="1"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6151C-6675-4D6D-A6FC-C655D3FF93C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V70:AE76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5">
    <i>
      <x v="22"/>
    </i>
    <i>
      <x v="23"/>
    </i>
    <i>
      <x v="24"/>
    </i>
    <i>
      <x v="2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2">
      <pivotArea outline="0" collapsedLevelsAreSubtotals="1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46970-47BF-4A02-BDA9-71F05D89CD8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A192:AJ198" firstHeaderRow="1" firstDataRow="2" firstDataCol="1"/>
  <pivotFields count="44">
    <pivotField axis="axisRow" numFmtId="169" showAll="0" sortType="ascending">
      <items count="37"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h="1" sd="0" x="0"/>
        <item h="1"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showAll="0">
      <items count="6">
        <item sd="0" x="1"/>
        <item x="2"/>
        <item x="3"/>
        <item x="4"/>
        <item x="0"/>
        <item t="default"/>
      </items>
    </pivotField>
  </pivotFields>
  <rowFields count="2">
    <field x="41"/>
    <field x="0"/>
  </rowFields>
  <rowItems count="5">
    <i>
      <x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CDBD3-550E-4179-BEC5-D1BFC0831D6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V6:AA13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6"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D43AE-8754-469B-B93E-42700026CBE3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4">
  <location ref="AA175:AF189" firstHeaderRow="1" firstDataRow="2" firstDataCol="1" rowPageCount="1" colPageCount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3">
    <i>
      <x v="21"/>
    </i>
    <i>
      <x v="40"/>
    </i>
    <i>
      <x v="63"/>
    </i>
    <i>
      <x v="84"/>
    </i>
    <i>
      <x v="106"/>
    </i>
    <i>
      <x v="127"/>
    </i>
    <i>
      <x v="149"/>
    </i>
    <i>
      <x v="171"/>
    </i>
    <i>
      <x v="192"/>
    </i>
    <i>
      <x v="214"/>
    </i>
    <i>
      <x v="235"/>
    </i>
    <i>
      <x v="25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7" hier="-1"/>
  </pageFields>
  <formats count="2">
    <format dxfId="90">
      <pivotArea outline="0" collapsedLevelsAreSubtotals="1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FCA72-9B8B-4EE3-8E54-6EAB764E0AA1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0">
  <location ref="A176:K204" firstHeaderRow="0" firstDataRow="1" firstDataCol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5">
        <item x="0"/>
        <item m="1" x="2"/>
        <item m="1" x="3"/>
        <item m="1" x="1"/>
        <item t="default"/>
      </items>
    </pivotField>
    <pivotField dataField="1" showAll="0"/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2">
        <item sd="0" x="0"/>
        <item t="default" sd="0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sd="0" x="11"/>
        <item sd="0" x="12"/>
        <item sd="0" x="13"/>
      </items>
    </pivotField>
  </pivotFields>
  <rowFields count="15">
    <field x="0"/>
    <field x="1"/>
    <field x="37"/>
    <field x="17"/>
    <field x="18"/>
    <field x="20"/>
    <field x="21"/>
    <field x="22"/>
    <field x="23"/>
    <field x="24"/>
    <field x="26"/>
    <field x="27"/>
    <field x="28"/>
    <field x="29"/>
    <field x="34"/>
  </rowFields>
  <rowItems count="28">
    <i>
      <x v="21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>
      <x v="235"/>
    </i>
    <i r="1">
      <x/>
    </i>
    <i r="2">
      <x v="11"/>
    </i>
    <i r="1">
      <x v="1"/>
    </i>
    <i r="2">
      <x v="11"/>
    </i>
    <i r="1">
      <x v="2"/>
    </i>
    <i r="2">
      <x v="11"/>
    </i>
    <i r="1">
      <x v="3"/>
    </i>
    <i r="2">
      <x v="11"/>
    </i>
    <i>
      <x v="257"/>
    </i>
    <i r="1">
      <x/>
    </i>
    <i r="2">
      <x v="12"/>
    </i>
    <i r="1">
      <x v="1"/>
    </i>
    <i r="2">
      <x v="12"/>
    </i>
    <i r="1">
      <x v="2"/>
    </i>
    <i r="2">
      <x v="12"/>
    </i>
    <i r="1">
      <x v="3"/>
    </i>
    <i r="2"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RN-FT" fld="10" baseField="0" baseItem="0"/>
    <dataField name="Sum of RN-PT" fld="11" baseField="0" baseItem="0"/>
    <dataField name="Sum of LPN-FT" fld="12" baseField="0" baseItem="0"/>
    <dataField name="Sum of LPN-PT" fld="13" baseField="0" baseItem="0"/>
    <dataField name="Sum of HCA-FT" fld="14" baseField="0" baseItem="0"/>
    <dataField name="Sum of HCA-PT" fld="15" baseField="0" baseItem="0"/>
    <dataField name="Sum of ACT-FT" fld="16" baseField="0" baseItem="0"/>
    <dataField name="Sum of REHAB-PT" fld="19" baseField="0" baseItem="0"/>
    <dataField name="Sum of DA-PT" fld="25" baseField="0" baseItem="0"/>
    <dataField name="Sum of TH-PT" fld="35" baseField="0" baseItem="0"/>
  </dataFields>
  <chartFormats count="29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1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1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1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1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1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1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1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1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1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1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1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2" format="1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1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1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2" format="1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3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1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1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" format="1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" format="1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4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1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1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" format="1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" format="1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1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1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1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1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1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1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1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1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1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1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1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1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1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1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1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1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1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1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1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1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1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1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2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2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2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1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1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1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2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2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2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2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2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2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2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2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2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5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5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7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7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7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7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7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8" format="2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2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2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8" format="2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8" format="2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8" format="2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8" format="2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8" format="2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9" format="2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2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2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2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2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9" format="2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9" format="2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9" format="262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EE2D-597A-45ED-8856-27EDD657CA7E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5">
  <location ref="A271:D272" firstHeaderRow="0" firstDataRow="1" firstDataCol="1"/>
  <pivotFields count="6">
    <pivotField axis="axisRow" numFmtId="168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  <pivotField dataField="1" showAll="0"/>
    <pivotField dataField="1" showAll="0"/>
  </pivotFields>
  <rowFields count="3">
    <field x="0"/>
    <field x="2"/>
    <field x="1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etition Score   /100" fld="3" baseField="0" baseItem="0"/>
    <dataField name="Sum of # of Employees with active jobs" fld="5" baseField="0" baseItem="0"/>
    <dataField name="Sum of Job Seekers per Job" fld="4" baseField="0" baseItem="0"/>
  </dataField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1">
      <autoFilter ref="A1">
        <filterColumn colId="0">
          <dynamicFilter type="thisYear" val="44562" maxVal="4492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2E2D1-64F5-4AA5-978F-F4CE5A1AD117}" name="PivotTable10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32">
  <location ref="AH173:AM178" firstHeaderRow="1" firstDataRow="2" firstDataCol="2"/>
  <pivotFields count="38">
    <pivotField axis="axisRow" compact="0" numFmtId="16" outline="0" showAll="0" defaultSubtotal="0">
      <items count="368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7"/>
    <field x="0"/>
  </rowFields>
  <rowItems count="4">
    <i>
      <x v="1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Turnover %" fld="7" baseField="0" baseItem="0" numFmtId="9"/>
  </dataFields>
  <formats count="1">
    <format dxfId="91">
      <pivotArea outline="0" collapsedLevelsAreSubtotals="1" fieldPosition="0"/>
    </format>
  </formats>
  <chartFormats count="182">
    <chartFormat chart="25" format="17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5" format="17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5" format="17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5" format="17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4" format="17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4" format="17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4" format="17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3" format="16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3" format="16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3" format="17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3" format="17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5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5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5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5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5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5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5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5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5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5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7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7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7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7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7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7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7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7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7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7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7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7" format="2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7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7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7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7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8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8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8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8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8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8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8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8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8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8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8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8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8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8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8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8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8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8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8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8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8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8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8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8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8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8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8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8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8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8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8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8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8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8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9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2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9" format="2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9" format="25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9" format="2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9" format="2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9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9" format="2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9" format="2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9" format="2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9" format="2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9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9" format="2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9" format="2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9" format="2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9" format="2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9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27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9" format="27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9" format="27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9" format="27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9" format="27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0"/>
          </reference>
        </references>
      </pivotArea>
    </chartFormat>
    <chartFormat chart="29" format="28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1"/>
          </reference>
        </references>
      </pivotArea>
    </chartFormat>
    <chartFormat chart="29" format="2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  <chartFormat chart="29" format="28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1"/>
          </reference>
        </references>
      </pivotArea>
    </chartFormat>
    <chartFormat chart="3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28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30" format="2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30" format="28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30" format="28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30" format="28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1"/>
          </reference>
        </references>
      </pivotArea>
    </chartFormat>
    <chartFormat chart="3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30" format="2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30" format="2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30" format="2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30" format="2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  <chartFormat chart="3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2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30" format="2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30" format="2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30" format="2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30" format="3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1"/>
          </reference>
        </references>
      </pivotArea>
    </chartFormat>
    <chartFormat chart="30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30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30" format="30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30" format="30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30" format="30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0"/>
          </reference>
        </references>
      </pivotArea>
    </chartFormat>
    <chartFormat chart="30" format="3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2"/>
          </reference>
        </references>
      </pivotArea>
    </chartFormat>
    <chartFormat chart="30" format="3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2"/>
          </reference>
        </references>
      </pivotArea>
    </chartFormat>
    <chartFormat chart="30" format="3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2"/>
          </reference>
        </references>
      </pivotArea>
    </chartFormat>
    <chartFormat chart="30" format="3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1"/>
          </reference>
        </references>
      </pivotArea>
    </chartFormat>
    <chartFormat chart="31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3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31" format="3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31" format="3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31" format="3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1"/>
          </reference>
        </references>
      </pivotArea>
    </chartFormat>
    <chartFormat chart="31" format="3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2"/>
          </reference>
        </references>
      </pivotArea>
    </chartFormat>
    <chartFormat chart="31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3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31" format="3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31" format="3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31" format="3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  <chartFormat chart="31" format="3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2"/>
          </reference>
        </references>
      </pivotArea>
    </chartFormat>
    <chartFormat chart="31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3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31" format="3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31" format="3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31" format="3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1"/>
          </reference>
        </references>
      </pivotArea>
    </chartFormat>
    <chartFormat chart="31" format="3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2"/>
          </reference>
        </references>
      </pivotArea>
    </chartFormat>
    <chartFormat chart="31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32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31" format="3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31" format="33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0"/>
          </reference>
        </references>
      </pivotArea>
    </chartFormat>
    <chartFormat chart="31" format="3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1"/>
          </reference>
        </references>
      </pivotArea>
    </chartFormat>
    <chartFormat chart="31" format="3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"/>
          </reference>
        </references>
      </pivotArea>
    </chartFormat>
    <chartFormat chart="31" format="3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31" format="3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31" format="3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31" format="3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59386-DF26-4BF8-9B03-A18322C83ADD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0">
  <location ref="Q176:U197" firstHeaderRow="0" firstDataRow="1" firstDataCol="1" rowPageCount="1" colPageCount="1"/>
  <pivotFields count="38">
    <pivotField axis="axisRow" numFmtId="16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</items>
    </pivotField>
  </pivotFields>
  <rowFields count="2">
    <field x="1"/>
    <field x="0"/>
  </rowFields>
  <rowItems count="21">
    <i>
      <x/>
    </i>
    <i r="1">
      <x v="21"/>
    </i>
    <i r="1">
      <x v="214"/>
    </i>
    <i r="1">
      <x v="235"/>
    </i>
    <i r="1">
      <x v="257"/>
    </i>
    <i>
      <x v="1"/>
    </i>
    <i r="1">
      <x v="21"/>
    </i>
    <i r="1">
      <x v="214"/>
    </i>
    <i r="1">
      <x v="235"/>
    </i>
    <i r="1">
      <x v="257"/>
    </i>
    <i>
      <x v="2"/>
    </i>
    <i r="1">
      <x v="21"/>
    </i>
    <i r="1">
      <x v="214"/>
    </i>
    <i r="1">
      <x v="235"/>
    </i>
    <i r="1">
      <x v="257"/>
    </i>
    <i>
      <x v="3"/>
    </i>
    <i r="1">
      <x v="21"/>
    </i>
    <i r="1">
      <x v="214"/>
    </i>
    <i r="1">
      <x v="235"/>
    </i>
    <i r="1">
      <x v="25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7" hier="-1"/>
  </pageFields>
  <dataFields count="4">
    <dataField name="Sum of Hires" fld="2" baseField="0" baseItem="0"/>
    <dataField name="Sum of Terminations" fld="3" baseField="0" baseItem="0"/>
    <dataField name="Sum of YTD Hired" fld="8" baseField="0" baseItem="0"/>
    <dataField name="Sum of YTD Terminated" fld="9" baseField="0" baseItem="0"/>
  </dataFields>
  <chartFormats count="1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7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9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9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9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9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0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0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1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0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0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0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0F7D6-8285-4B37-853A-FB5D90CB35C4}" name="PivotTable10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31">
  <location ref="AH173:AM179" firstHeaderRow="1" firstDataRow="2" firstDataCol="2"/>
  <pivotFields count="38">
    <pivotField axis="axisRow" compact="0" numFmtId="16" outline="0" showAll="0" defaultSubtotal="0">
      <items count="368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sd="0" x="11"/>
        <item sd="0" x="12"/>
        <item sd="0" x="13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7"/>
    <field x="0"/>
  </rowFields>
  <rowItems count="5"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Turnover %" fld="7" baseField="0" baseItem="0" numFmtId="9"/>
  </dataFields>
  <formats count="1">
    <format dxfId="86">
      <pivotArea outline="0" collapsedLevelsAreSubtotals="1" fieldPosition="0"/>
    </format>
  </formats>
  <chartFormats count="154">
    <chartFormat chart="25" format="17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5" format="17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5" format="17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5" format="17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4" format="17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4" format="17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4" format="17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3" format="16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3" format="16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3" format="17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3" format="17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5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5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5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5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5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5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5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5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5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5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7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7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7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7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7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7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7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7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7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7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7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7" format="2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7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7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7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7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8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8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8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8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8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8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8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8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8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8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8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8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8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8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8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8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8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8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8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8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8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8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8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8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8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8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8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8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8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8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8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8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8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8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9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2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9" format="2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9" format="25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9" format="2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9" format="2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9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9" format="2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9" format="2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9" format="2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9" format="2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9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9" format="2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9" format="2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9" format="2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9" format="2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9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27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9" format="27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9" format="27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9" format="27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9" format="27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0"/>
          </reference>
        </references>
      </pivotArea>
    </chartFormat>
    <chartFormat chart="29" format="28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1"/>
          </reference>
        </references>
      </pivotArea>
    </chartFormat>
    <chartFormat chart="29" format="2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  <chartFormat chart="29" format="28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1"/>
          </reference>
        </references>
      </pivotArea>
    </chartFormat>
    <chartFormat chart="3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28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30" format="2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30" format="28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30" format="28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30" format="28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1"/>
          </reference>
        </references>
      </pivotArea>
    </chartFormat>
    <chartFormat chart="3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30" format="2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30" format="2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30" format="2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30" format="2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  <chartFormat chart="3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2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30" format="2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30" format="2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30" format="2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30" format="3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1"/>
          </reference>
        </references>
      </pivotArea>
    </chartFormat>
    <chartFormat chart="30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30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30" format="30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30" format="30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30" format="30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0"/>
          </reference>
        </references>
      </pivotArea>
    </chartFormat>
    <chartFormat chart="30" format="3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2"/>
          </reference>
        </references>
      </pivotArea>
    </chartFormat>
    <chartFormat chart="30" format="3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2"/>
          </reference>
        </references>
      </pivotArea>
    </chartFormat>
    <chartFormat chart="30" format="3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2"/>
          </reference>
        </references>
      </pivotArea>
    </chartFormat>
    <chartFormat chart="30" format="3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31FF8-51A2-424E-9CE9-FD631FFF563F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5">
  <location ref="A271:D272" firstHeaderRow="0" firstDataRow="1" firstDataCol="1"/>
  <pivotFields count="6">
    <pivotField axis="axisRow" numFmtId="168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  <pivotField dataField="1" showAll="0"/>
    <pivotField dataField="1" showAll="0"/>
  </pivotFields>
  <rowFields count="3">
    <field x="0"/>
    <field x="2"/>
    <field x="1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etition Score   /100" fld="3" baseField="0" baseItem="0"/>
    <dataField name="Sum of # of Employees with active jobs" fld="5" baseField="0" baseItem="0"/>
    <dataField name="Sum of Job Seekers per Job" fld="4" baseField="0" baseItem="0"/>
  </dataField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1">
      <autoFilter ref="A1">
        <filterColumn colId="0">
          <dynamicFilter type="thisYear" val="44562" maxVal="4492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5B5C0-7DB9-4B25-95EA-B6894A49CB2B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9">
  <location ref="A176:K204" firstHeaderRow="0" firstDataRow="1" firstDataCol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5">
        <item x="0"/>
        <item m="1" x="2"/>
        <item m="1" x="3"/>
        <item m="1" x="1"/>
        <item t="default"/>
      </items>
    </pivotField>
    <pivotField dataField="1" showAll="0"/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2">
        <item sd="0" x="0"/>
        <item t="default" sd="0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axis="axisRow" showAll="0" defaultSubtotal="0">
      <items count="14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</items>
    </pivotField>
  </pivotFields>
  <rowFields count="15">
    <field x="0"/>
    <field x="1"/>
    <field x="37"/>
    <field x="17"/>
    <field x="18"/>
    <field x="20"/>
    <field x="21"/>
    <field x="22"/>
    <field x="23"/>
    <field x="24"/>
    <field x="26"/>
    <field x="27"/>
    <field x="28"/>
    <field x="29"/>
    <field x="34"/>
  </rowFields>
  <rowItems count="28">
    <i>
      <x v="214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>
      <x v="235"/>
    </i>
    <i r="1">
      <x/>
    </i>
    <i r="2">
      <x v="11"/>
    </i>
    <i r="1">
      <x v="1"/>
    </i>
    <i r="2">
      <x v="11"/>
    </i>
    <i r="1">
      <x v="2"/>
    </i>
    <i r="2">
      <x v="11"/>
    </i>
    <i r="1">
      <x v="3"/>
    </i>
    <i r="2">
      <x v="11"/>
    </i>
    <i>
      <x v="257"/>
    </i>
    <i r="1">
      <x/>
    </i>
    <i r="2">
      <x v="12"/>
    </i>
    <i r="1">
      <x v="1"/>
    </i>
    <i r="2">
      <x v="12"/>
    </i>
    <i r="1">
      <x v="2"/>
    </i>
    <i r="2">
      <x v="12"/>
    </i>
    <i r="1">
      <x v="3"/>
    </i>
    <i r="2"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RN-FT" fld="10" baseField="0" baseItem="0"/>
    <dataField name="Sum of RN-PT" fld="11" baseField="0" baseItem="0"/>
    <dataField name="Sum of LPN-FT" fld="12" baseField="0" baseItem="0"/>
    <dataField name="Sum of LPN-PT" fld="13" baseField="0" baseItem="0"/>
    <dataField name="Sum of HCA-FT" fld="14" baseField="0" baseItem="0"/>
    <dataField name="Sum of HCA-PT" fld="15" baseField="0" baseItem="0"/>
    <dataField name="Sum of ACT-FT" fld="16" baseField="0" baseItem="0"/>
    <dataField name="Sum of REHAB-PT" fld="19" baseField="0" baseItem="0"/>
    <dataField name="Sum of DA-PT" fld="25" baseField="0" baseItem="0"/>
    <dataField name="Sum of TH-PT" fld="35" baseField="0" baseItem="0"/>
  </dataFields>
  <chartFormats count="28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1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1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1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1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1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1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1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1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1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1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1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2" format="1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1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1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2" format="1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3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1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1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" format="1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" format="1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4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1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1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" format="1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" format="1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1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1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1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1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1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1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1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1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1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1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1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1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1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1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1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1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1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1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1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1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1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1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2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2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2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1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1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1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2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2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2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2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2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2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2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2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2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5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5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7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7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7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7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7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8" format="2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2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2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8" format="2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8" format="2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8" format="2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8" format="2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8" format="252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C886E-D2CC-43E1-BC56-D06F694F99F1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4">
  <location ref="AA175:AF189" firstHeaderRow="1" firstDataRow="2" firstDataCol="1" rowPageCount="1" colPageCount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3">
    <i>
      <x v="21"/>
    </i>
    <i>
      <x v="40"/>
    </i>
    <i>
      <x v="63"/>
    </i>
    <i>
      <x v="84"/>
    </i>
    <i>
      <x v="106"/>
    </i>
    <i>
      <x v="127"/>
    </i>
    <i>
      <x v="149"/>
    </i>
    <i>
      <x v="171"/>
    </i>
    <i>
      <x v="192"/>
    </i>
    <i>
      <x v="214"/>
    </i>
    <i>
      <x v="235"/>
    </i>
    <i>
      <x v="25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7" hier="-1"/>
  </pageFields>
  <formats count="2">
    <format dxfId="88">
      <pivotArea outline="0" collapsedLevelsAreSubtotals="1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2712F-DF35-4EA0-8E53-75A57F0F062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A192:AJ198" firstHeaderRow="1" firstDataRow="2" firstDataCol="1"/>
  <pivotFields count="44">
    <pivotField axis="axisRow" numFmtId="169" showAll="0">
      <items count="37"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showAll="0">
      <items count="6">
        <item sd="0" x="1"/>
        <item x="2"/>
        <item x="3"/>
        <item x="4"/>
        <item x="0"/>
        <item t="default"/>
      </items>
    </pivotField>
  </pivotFields>
  <rowFields count="2">
    <field x="41"/>
    <field x="0"/>
  </rowFields>
  <rowItems count="5"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06BF1-4214-497B-9A9D-8CC0A3F6CBD3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W90:AA111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1">
    <i>
      <x v="4"/>
    </i>
    <i r="1">
      <x v="28"/>
    </i>
    <i r="1">
      <x v="29"/>
    </i>
    <i r="1">
      <x v="30"/>
    </i>
    <i r="1">
      <x v="31"/>
    </i>
    <i>
      <x v="5"/>
    </i>
    <i r="1">
      <x v="28"/>
    </i>
    <i r="1">
      <x v="29"/>
    </i>
    <i r="1">
      <x v="30"/>
    </i>
    <i r="1">
      <x v="31"/>
    </i>
    <i>
      <x v="6"/>
    </i>
    <i r="1">
      <x v="28"/>
    </i>
    <i r="1">
      <x v="29"/>
    </i>
    <i r="1">
      <x v="30"/>
    </i>
    <i r="1">
      <x v="31"/>
    </i>
    <i>
      <x v="7"/>
    </i>
    <i r="1">
      <x v="28"/>
    </i>
    <i r="1">
      <x v="29"/>
    </i>
    <i r="1">
      <x v="30"/>
    </i>
    <i r="1"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165D8-FF2A-4E1A-818E-5D586E08ABA4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9">
  <location ref="Q176:U197" firstHeaderRow="0" firstDataRow="1" firstDataCol="1" rowPageCount="1" colPageCount="1"/>
  <pivotFields count="38">
    <pivotField axis="axisRow" numFmtId="16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13"/>
      </items>
    </pivotField>
  </pivotFields>
  <rowFields count="2">
    <field x="1"/>
    <field x="0"/>
  </rowFields>
  <rowItems count="21">
    <i>
      <x/>
    </i>
    <i r="1">
      <x v="192"/>
    </i>
    <i r="1">
      <x v="214"/>
    </i>
    <i r="1">
      <x v="235"/>
    </i>
    <i r="1">
      <x v="257"/>
    </i>
    <i>
      <x v="1"/>
    </i>
    <i r="1">
      <x v="192"/>
    </i>
    <i r="1">
      <x v="214"/>
    </i>
    <i r="1">
      <x v="235"/>
    </i>
    <i r="1">
      <x v="257"/>
    </i>
    <i>
      <x v="2"/>
    </i>
    <i r="1">
      <x v="192"/>
    </i>
    <i r="1">
      <x v="214"/>
    </i>
    <i r="1">
      <x v="235"/>
    </i>
    <i r="1">
      <x v="257"/>
    </i>
    <i>
      <x v="3"/>
    </i>
    <i r="1">
      <x v="192"/>
    </i>
    <i r="1">
      <x v="214"/>
    </i>
    <i r="1">
      <x v="235"/>
    </i>
    <i r="1">
      <x v="25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7" hier="-1"/>
  </pageFields>
  <dataFields count="4">
    <dataField name="Sum of Hires" fld="2" baseField="0" baseItem="0"/>
    <dataField name="Sum of Terminations" fld="3" baseField="0" baseItem="0"/>
    <dataField name="Sum of YTD Hired" fld="8" baseField="0" baseItem="0"/>
    <dataField name="Sum of YTD Terminated" fld="9" baseField="0" baseItem="0"/>
  </dataFields>
  <chartFormats count="10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7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9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9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9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9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0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0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DF0EE-6E71-468D-85FB-46344EF1F877}" name="PivotTable10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30">
  <location ref="AH173:AM180" firstHeaderRow="1" firstDataRow="2" firstDataCol="2"/>
  <pivotFields count="38">
    <pivotField axis="axisRow" compact="0" numFmtId="16" outline="0" showAll="0" defaultSubtotal="0">
      <items count="368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sd="0" x="11"/>
        <item sd="0" x="12"/>
        <item sd="0" x="13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7"/>
    <field x="0"/>
  </rowFields>
  <rowItems count="6"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Turnover %" fld="7" baseField="0" baseItem="0" numFmtId="9"/>
  </dataFields>
  <formats count="1">
    <format dxfId="83">
      <pivotArea outline="0" collapsedLevelsAreSubtotals="1" fieldPosition="0"/>
    </format>
  </formats>
  <chartFormats count="128">
    <chartFormat chart="25" format="17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5" format="17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5" format="17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5" format="17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4" format="17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4" format="17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4" format="17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3" format="16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3" format="16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3" format="17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3" format="17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5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5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5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5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5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5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5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5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5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5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7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7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7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7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7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7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7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7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7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7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7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7" format="2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7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7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7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7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8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8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8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8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8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8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8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8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8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8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8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8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8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8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8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8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8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8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8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8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8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8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8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8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8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8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8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8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8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8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8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8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8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8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9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2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9" format="2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9" format="25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9" format="2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9" format="2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9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9" format="2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9" format="2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9" format="2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9" format="2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9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9" format="2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9" format="2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9" format="2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9" format="2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9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27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9" format="27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9" format="27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9" format="27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9" format="27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0"/>
          </reference>
        </references>
      </pivotArea>
    </chartFormat>
    <chartFormat chart="29" format="28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1"/>
          </reference>
        </references>
      </pivotArea>
    </chartFormat>
    <chartFormat chart="29" format="2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  <chartFormat chart="29" format="28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1"/>
          </reference>
        </references>
      </pivotArea>
    </chartFormat>
    <chartFormat chart="29" format="2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2B82-DA18-4E73-8FD9-DB1B3DDDBD05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8">
  <location ref="Q176:U197" firstHeaderRow="0" firstDataRow="1" firstDataCol="1" rowPageCount="1" colPageCount="1"/>
  <pivotFields count="38">
    <pivotField axis="axisRow" numFmtId="16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13"/>
      </items>
    </pivotField>
  </pivotFields>
  <rowFields count="2">
    <field x="1"/>
    <field x="0"/>
  </rowFields>
  <rowItems count="21">
    <i>
      <x/>
    </i>
    <i r="1">
      <x v="192"/>
    </i>
    <i r="1">
      <x v="214"/>
    </i>
    <i r="1">
      <x v="235"/>
    </i>
    <i r="1">
      <x v="257"/>
    </i>
    <i>
      <x v="1"/>
    </i>
    <i r="1">
      <x v="192"/>
    </i>
    <i r="1">
      <x v="214"/>
    </i>
    <i r="1">
      <x v="235"/>
    </i>
    <i r="1">
      <x v="257"/>
    </i>
    <i>
      <x v="2"/>
    </i>
    <i r="1">
      <x v="192"/>
    </i>
    <i r="1">
      <x v="214"/>
    </i>
    <i r="1">
      <x v="235"/>
    </i>
    <i r="1">
      <x v="257"/>
    </i>
    <i>
      <x v="3"/>
    </i>
    <i r="1">
      <x v="192"/>
    </i>
    <i r="1">
      <x v="214"/>
    </i>
    <i r="1">
      <x v="235"/>
    </i>
    <i r="1">
      <x v="25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7" hier="-1"/>
  </pageFields>
  <dataFields count="4">
    <dataField name="Sum of Hires" fld="2" baseField="0" baseItem="0"/>
    <dataField name="Sum of Terminations" fld="3" baseField="0" baseItem="0"/>
    <dataField name="Sum of YTD Hired" fld="8" baseField="0" baseItem="0"/>
    <dataField name="Sum of YTD Terminated" fld="9" baseField="0" baseItem="0"/>
  </dataFields>
  <chartFormats count="10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7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9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9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9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9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AF99A-B3AF-44ED-9E97-E43D2CDFF0C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A192:AJ199" firstHeaderRow="1" firstDataRow="2" firstDataCol="1"/>
  <pivotFields count="44">
    <pivotField axis="axisRow" numFmtId="169" showAll="0">
      <items count="37"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sd="0" x="11"/>
        <item h="1" sd="0" x="12"/>
        <item h="1"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showAll="0">
      <items count="6">
        <item sd="0" x="1"/>
        <item x="2"/>
        <item x="3"/>
        <item x="4"/>
        <item x="0"/>
        <item t="default"/>
      </items>
    </pivotField>
  </pivotFields>
  <rowFields count="2">
    <field x="41"/>
    <field x="0"/>
  </rowFields>
  <rowItems count="6"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CC963-CF7D-4A36-BD40-AD13EBDD72F0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4">
  <location ref="AA175:AF178" firstHeaderRow="1" firstDataRow="2" firstDataCol="1" rowPageCount="1" colPageCount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">
    <i>
      <x v="21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7" hier="-1"/>
  </pageFields>
  <formats count="2">
    <format dxfId="85">
      <pivotArea outline="0" collapsedLevelsAreSubtotals="1" fieldPosition="0"/>
    </format>
    <format dxfId="8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11">
      <autoFilter ref="A1">
        <filterColumn colId="0">
          <customFilters and="1">
            <customFilter operator="greaterThanOrEqual" val="44927"/>
            <customFilter operator="lessThanOrEqual" val="452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F8CD6-5306-4347-8B0A-46823B981A9B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8">
  <location ref="A176:K213" firstHeaderRow="0" firstDataRow="1" firstDataCol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5">
        <item x="0"/>
        <item m="1" x="2"/>
        <item m="1" x="3"/>
        <item m="1" x="1"/>
        <item t="default"/>
      </items>
    </pivotField>
    <pivotField dataField="1" showAll="0"/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2">
        <item sd="0" x="0"/>
        <item t="default" sd="0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axis="axisRow" showAll="0" defaultSubtotal="0">
      <items count="14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13"/>
      </items>
    </pivotField>
  </pivotFields>
  <rowFields count="15">
    <field x="0"/>
    <field x="1"/>
    <field x="37"/>
    <field x="17"/>
    <field x="18"/>
    <field x="20"/>
    <field x="21"/>
    <field x="22"/>
    <field x="23"/>
    <field x="24"/>
    <field x="26"/>
    <field x="27"/>
    <field x="28"/>
    <field x="29"/>
    <field x="34"/>
  </rowFields>
  <rowItems count="37">
    <i>
      <x v="192"/>
    </i>
    <i r="1">
      <x/>
    </i>
    <i r="2">
      <x v="9"/>
    </i>
    <i r="1">
      <x v="1"/>
    </i>
    <i r="2">
      <x v="9"/>
    </i>
    <i r="1">
      <x v="2"/>
    </i>
    <i r="2">
      <x v="9"/>
    </i>
    <i r="1">
      <x v="3"/>
    </i>
    <i r="2">
      <x v="9"/>
    </i>
    <i>
      <x v="214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>
      <x v="235"/>
    </i>
    <i r="1">
      <x/>
    </i>
    <i r="2">
      <x v="11"/>
    </i>
    <i r="1">
      <x v="1"/>
    </i>
    <i r="2">
      <x v="11"/>
    </i>
    <i r="1">
      <x v="2"/>
    </i>
    <i r="2">
      <x v="11"/>
    </i>
    <i r="1">
      <x v="3"/>
    </i>
    <i r="2">
      <x v="11"/>
    </i>
    <i>
      <x v="257"/>
    </i>
    <i r="1">
      <x/>
    </i>
    <i r="2">
      <x v="12"/>
    </i>
    <i r="1">
      <x v="1"/>
    </i>
    <i r="2">
      <x v="12"/>
    </i>
    <i r="1">
      <x v="2"/>
    </i>
    <i r="2">
      <x v="12"/>
    </i>
    <i r="1">
      <x v="3"/>
    </i>
    <i r="2"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RN-FT" fld="10" baseField="0" baseItem="0"/>
    <dataField name="Sum of RN-PT" fld="11" baseField="0" baseItem="0"/>
    <dataField name="Sum of LPN-FT" fld="12" baseField="0" baseItem="0"/>
    <dataField name="Sum of LPN-PT" fld="13" baseField="0" baseItem="0"/>
    <dataField name="Sum of HCA-FT" fld="14" baseField="0" baseItem="0"/>
    <dataField name="Sum of HCA-PT" fld="15" baseField="0" baseItem="0"/>
    <dataField name="Sum of ACT-FT" fld="16" baseField="0" baseItem="0"/>
    <dataField name="Sum of REHAB-PT" fld="19" baseField="0" baseItem="0"/>
    <dataField name="Sum of DA-PT" fld="25" baseField="0" baseItem="0"/>
    <dataField name="Sum of TH-PT" fld="35" baseField="0" baseItem="0"/>
  </dataFields>
  <chartFormats count="27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1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1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1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1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1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1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1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1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1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1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1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2" format="1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1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1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2" format="1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3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1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1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" format="1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" format="1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4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1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1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" format="1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" format="1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1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1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1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1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1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1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1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1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1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1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1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1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1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1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1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1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1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1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1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1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1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1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2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2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2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1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1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1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2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2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2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2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2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2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2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2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2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5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5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7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7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7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7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7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08BEB-FD48-46F8-97BE-7B2B12AF21CB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5">
  <location ref="A271:D272" firstHeaderRow="0" firstDataRow="1" firstDataCol="1"/>
  <pivotFields count="6">
    <pivotField axis="axisRow" numFmtId="168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  <pivotField dataField="1" showAll="0"/>
    <pivotField dataField="1" showAll="0"/>
  </pivotFields>
  <rowFields count="3">
    <field x="0"/>
    <field x="2"/>
    <field x="1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etition Score   /100" fld="3" baseField="0" baseItem="0"/>
    <dataField name="Sum of # of Employees with active jobs" fld="5" baseField="0" baseItem="0"/>
    <dataField name="Sum of Job Seekers per Job" fld="4" baseField="0" baseItem="0"/>
  </dataField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1">
      <autoFilter ref="A1">
        <filterColumn colId="0">
          <dynamicFilter type="thisYear" val="44562" maxVal="4492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2DCA5-E764-47D6-83E3-4D9C3C272091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4">
  <location ref="AA175:AF178" firstHeaderRow="1" firstDataRow="2" firstDataCol="1" rowPageCount="1" colPageCount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">
    <i>
      <x v="21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7" hier="-1"/>
  </pageFields>
  <formats count="2">
    <format dxfId="81">
      <pivotArea outline="0" collapsedLevelsAreSubtotals="1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11">
      <autoFilter ref="A1">
        <filterColumn colId="0">
          <customFilters and="1">
            <customFilter operator="greaterThanOrEqual" val="44927"/>
            <customFilter operator="lessThanOrEqual" val="452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39BFE-5371-42EC-A7A8-EE2078CE3F3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A192:AJ199" firstHeaderRow="1" firstDataRow="2" firstDataCol="1"/>
  <pivotFields count="44">
    <pivotField axis="axisRow" numFmtId="169" showAll="0">
      <items count="37"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sd="0" x="6"/>
        <item sd="0" x="7"/>
        <item sd="0" x="8"/>
        <item sd="0" x="9"/>
        <item sd="0" x="10"/>
        <item h="1" sd="0" x="11"/>
        <item h="1" sd="0" x="12"/>
        <item h="1"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showAll="0">
      <items count="6">
        <item sd="0" x="1"/>
        <item x="2"/>
        <item x="3"/>
        <item x="4"/>
        <item x="0"/>
        <item t="default"/>
      </items>
    </pivotField>
  </pivotFields>
  <rowFields count="2">
    <field x="41"/>
    <field x="0"/>
  </rowFields>
  <rowItems count="6"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4F27B-1686-44DA-9012-470BF6529F6D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7">
  <location ref="Q176:U201" firstHeaderRow="0" firstDataRow="1" firstDataCol="1" rowPageCount="1" colPageCount="1"/>
  <pivotFields count="38">
    <pivotField axis="axisRow" numFmtId="16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14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0"/>
  </rowFields>
  <rowItems count="25">
    <i>
      <x/>
    </i>
    <i r="1">
      <x v="171"/>
    </i>
    <i r="1">
      <x v="192"/>
    </i>
    <i r="1">
      <x v="214"/>
    </i>
    <i r="1">
      <x v="235"/>
    </i>
    <i r="1">
      <x v="257"/>
    </i>
    <i>
      <x v="1"/>
    </i>
    <i r="1">
      <x v="171"/>
    </i>
    <i r="1">
      <x v="192"/>
    </i>
    <i r="1">
      <x v="214"/>
    </i>
    <i r="1">
      <x v="235"/>
    </i>
    <i r="1">
      <x v="257"/>
    </i>
    <i>
      <x v="2"/>
    </i>
    <i r="1">
      <x v="171"/>
    </i>
    <i r="1">
      <x v="192"/>
    </i>
    <i r="1">
      <x v="214"/>
    </i>
    <i r="1">
      <x v="235"/>
    </i>
    <i r="1">
      <x v="257"/>
    </i>
    <i>
      <x v="3"/>
    </i>
    <i r="1">
      <x v="171"/>
    </i>
    <i r="1">
      <x v="192"/>
    </i>
    <i r="1">
      <x v="214"/>
    </i>
    <i r="1">
      <x v="235"/>
    </i>
    <i r="1">
      <x v="25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7" hier="-1"/>
  </pageFields>
  <dataFields count="4">
    <dataField name="Sum of Hires" fld="2" baseField="0" baseItem="0"/>
    <dataField name="Sum of Terminations" fld="3" baseField="0" baseItem="0"/>
    <dataField name="Sum of YTD Hired" fld="8" baseField="0" baseItem="0"/>
    <dataField name="Sum of YTD Terminated" fld="9" baseField="0" baseItem="0"/>
  </dataFields>
  <chartFormats count="10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7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9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9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9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488A9-8C76-4C76-89D1-14AEEEA84C0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V70:AA77" firstHeaderRow="1" firstDataRow="2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t="default"/>
      </items>
    </pivotField>
    <pivotField axis="axisCol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6"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urnover %" fld="9" baseField="0" baseItem="0" numFmtId="9"/>
  </dataFields>
  <formats count="1">
    <format dxfId="97">
      <pivotArea outline="0" collapsedLevelsAreSubtotals="1" fieldPosition="0"/>
    </format>
  </formats>
  <chartFormats count="7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6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6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6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6"/>
          </reference>
        </references>
      </pivotArea>
    </chartFormat>
    <chartFormat chart="6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6"/>
          </reference>
        </references>
      </pivotArea>
    </chartFormat>
    <chartFormat chart="6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6"/>
          </reference>
        </references>
      </pivotArea>
    </chartFormat>
    <chartFormat chart="6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"/>
          </reference>
        </references>
      </pivotArea>
    </chartFormat>
    <chartFormat chart="6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7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54DC9-8323-420F-A821-D88F9675ECF9}" name="PivotTable10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29">
  <location ref="AH173:AM181" firstHeaderRow="1" firstDataRow="2" firstDataCol="2"/>
  <pivotFields count="38">
    <pivotField axis="axisRow" compact="0" numFmtId="16" outline="0" showAll="0" defaultSubtotal="0">
      <items count="368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h="1" sd="0" x="1"/>
        <item h="1" sd="0" x="2"/>
        <item h="1" sd="0" x="3"/>
        <item h="1" sd="0" x="4"/>
        <item h="1"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7"/>
    <field x="0"/>
  </rowFields>
  <rowItems count="7"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Turnover %" fld="7" baseField="0" baseItem="0" numFmtId="9"/>
  </dataFields>
  <formats count="1">
    <format dxfId="82">
      <pivotArea outline="0" collapsedLevelsAreSubtotals="1" fieldPosition="0"/>
    </format>
  </formats>
  <chartFormats count="101">
    <chartFormat chart="25" format="17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5" format="17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5" format="17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5" format="17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4" format="17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4" format="17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4" format="17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3" format="16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3" format="16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3" format="17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3" format="17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4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5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5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5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5" format="1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5" format="1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5" format="1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5" format="1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5" format="1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5" format="19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5" format="19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7" format="1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7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7" format="2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7" format="2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7" format="2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7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2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7" format="2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7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7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7" format="2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7" format="2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7" format="2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7" format="2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7" format="2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7" format="2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7" format="2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2"/>
          </reference>
        </references>
      </pivotArea>
    </chartFormat>
    <chartFormat chart="28" format="2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3"/>
          </reference>
        </references>
      </pivotArea>
    </chartFormat>
    <chartFormat chart="28" format="2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4"/>
          </reference>
        </references>
      </pivotArea>
    </chartFormat>
    <chartFormat chart="28" format="2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5"/>
          </reference>
        </references>
      </pivotArea>
    </chartFormat>
    <chartFormat chart="28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"/>
          </reference>
        </references>
      </pivotArea>
    </chartFormat>
    <chartFormat chart="28" format="2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2"/>
          </reference>
        </references>
      </pivotArea>
    </chartFormat>
    <chartFormat chart="28" format="2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3"/>
          </reference>
        </references>
      </pivotArea>
    </chartFormat>
    <chartFormat chart="28" format="2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4"/>
          </reference>
        </references>
      </pivotArea>
    </chartFormat>
    <chartFormat chart="28" format="2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5"/>
          </reference>
        </references>
      </pivotArea>
    </chartFormat>
    <chartFormat chart="28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2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"/>
          </reference>
        </references>
      </pivotArea>
    </chartFormat>
    <chartFormat chart="28" format="2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2"/>
          </reference>
        </references>
      </pivotArea>
    </chartFormat>
    <chartFormat chart="28" format="2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3"/>
          </reference>
        </references>
      </pivotArea>
    </chartFormat>
    <chartFormat chart="28" format="2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4"/>
          </reference>
        </references>
      </pivotArea>
    </chartFormat>
    <chartFormat chart="28" format="2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5"/>
          </reference>
        </references>
      </pivotArea>
    </chartFormat>
    <chartFormat chart="28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2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1"/>
          </reference>
        </references>
      </pivotArea>
    </chartFormat>
    <chartFormat chart="28" format="2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2"/>
          </reference>
        </references>
      </pivotArea>
    </chartFormat>
    <chartFormat chart="28" format="2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3"/>
          </reference>
        </references>
      </pivotArea>
    </chartFormat>
    <chartFormat chart="28" format="2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7"/>
          </reference>
        </references>
      </pivotArea>
    </chartFormat>
    <chartFormat chart="28" format="2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8"/>
          </reference>
        </references>
      </pivotArea>
    </chartFormat>
    <chartFormat chart="28" format="2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9"/>
          </reference>
        </references>
      </pivotArea>
    </chartFormat>
    <chartFormat chart="28" format="2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7"/>
          </reference>
        </references>
      </pivotArea>
    </chartFormat>
    <chartFormat chart="28" format="2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8"/>
          </reference>
        </references>
      </pivotArea>
    </chartFormat>
    <chartFormat chart="28" format="2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9"/>
          </reference>
        </references>
      </pivotArea>
    </chartFormat>
    <chartFormat chart="28" format="2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6"/>
          </reference>
        </references>
      </pivotArea>
    </chartFormat>
    <chartFormat chart="28" format="2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6"/>
          </reference>
        </references>
      </pivotArea>
    </chartFormat>
    <chartFormat chart="28" format="2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7"/>
          </reference>
        </references>
      </pivotArea>
    </chartFormat>
    <chartFormat chart="28" format="2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8"/>
          </reference>
        </references>
      </pivotArea>
    </chartFormat>
    <chartFormat chart="28" format="2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7" count="1" selected="0">
            <x v="9"/>
          </reference>
        </references>
      </pivotArea>
    </chartFormat>
    <chartFormat chart="28" format="2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9"/>
          </reference>
        </references>
      </pivotArea>
    </chartFormat>
    <chartFormat chart="28" format="2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8"/>
          </reference>
        </references>
      </pivotArea>
    </chartFormat>
    <chartFormat chart="28" format="2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7"/>
          </reference>
        </references>
      </pivotArea>
    </chartFormat>
    <chartFormat chart="28" format="2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6"/>
          </reference>
        </references>
      </pivotArea>
    </chartFormat>
    <chartFormat chart="28" format="2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7" count="1" selected="0">
            <x v="10"/>
          </reference>
        </references>
      </pivotArea>
    </chartFormat>
    <chartFormat chart="28" format="2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0"/>
          </reference>
        </references>
      </pivotArea>
    </chartFormat>
    <chartFormat chart="28" format="2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6"/>
          </reference>
        </references>
      </pivotArea>
    </chartFormat>
    <chartFormat chart="28" format="2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7" count="1" selected="0">
            <x v="10"/>
          </reference>
        </references>
      </pivotArea>
    </chartFormat>
    <chartFormat chart="28" format="2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D874D-8BC6-4FBD-94C4-D025B4CEB5E4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5">
  <location ref="A271:D272" firstHeaderRow="0" firstDataRow="1" firstDataCol="1"/>
  <pivotFields count="6">
    <pivotField axis="axisRow" numFmtId="168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  <pivotField dataField="1" showAll="0"/>
    <pivotField dataField="1" showAll="0"/>
  </pivotFields>
  <rowFields count="3">
    <field x="0"/>
    <field x="2"/>
    <field x="1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petition Score   /100" fld="3" baseField="0" baseItem="0"/>
    <dataField name="Sum of # of Employees with active jobs" fld="5" baseField="0" baseItem="0"/>
    <dataField name="Sum of Job Seekers per Job" fld="4" baseField="0" baseItem="0"/>
  </dataField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1">
      <autoFilter ref="A1">
        <filterColumn colId="0">
          <dynamicFilter type="thisYear" val="44562" maxVal="4492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DB030-337C-4CEB-A231-335E046BB2A5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7">
  <location ref="A176:K222" firstHeaderRow="0" firstDataRow="1" firstDataCol="1"/>
  <pivotFields count="38">
    <pivotField axis="axisRow" numFmtId="16" multipleItemSelectionAllowed="1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5">
        <item x="0"/>
        <item m="1" x="2"/>
        <item m="1" x="3"/>
        <item m="1" x="1"/>
        <item t="default"/>
      </items>
    </pivotField>
    <pivotField dataField="1" showAll="0"/>
    <pivotField axis="axisRow" showAll="0">
      <items count="4">
        <item x="0"/>
        <item m="1" x="1"/>
        <item m="1"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2">
        <item sd="0" x="0"/>
        <item t="default" sd="0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axis="axisRow" showAll="0" defaultSubtotal="0">
      <items count="14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sd="0" x="11"/>
        <item sd="0" x="12"/>
        <item sd="0" x="13"/>
      </items>
    </pivotField>
  </pivotFields>
  <rowFields count="15">
    <field x="0"/>
    <field x="1"/>
    <field x="37"/>
    <field x="17"/>
    <field x="18"/>
    <field x="20"/>
    <field x="21"/>
    <field x="22"/>
    <field x="23"/>
    <field x="24"/>
    <field x="26"/>
    <field x="27"/>
    <field x="28"/>
    <field x="29"/>
    <field x="34"/>
  </rowFields>
  <rowItems count="46">
    <i>
      <x v="171"/>
    </i>
    <i r="1">
      <x/>
    </i>
    <i r="2">
      <x v="8"/>
    </i>
    <i r="1">
      <x v="1"/>
    </i>
    <i r="2">
      <x v="8"/>
    </i>
    <i r="1">
      <x v="2"/>
    </i>
    <i r="2">
      <x v="8"/>
    </i>
    <i r="1">
      <x v="3"/>
    </i>
    <i r="2">
      <x v="8"/>
    </i>
    <i>
      <x v="192"/>
    </i>
    <i r="1">
      <x/>
    </i>
    <i r="2">
      <x v="9"/>
    </i>
    <i r="1">
      <x v="1"/>
    </i>
    <i r="2">
      <x v="9"/>
    </i>
    <i r="1">
      <x v="2"/>
    </i>
    <i r="2">
      <x v="9"/>
    </i>
    <i r="1">
      <x v="3"/>
    </i>
    <i r="2">
      <x v="9"/>
    </i>
    <i>
      <x v="214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>
      <x v="235"/>
    </i>
    <i r="1">
      <x/>
    </i>
    <i r="2">
      <x v="11"/>
    </i>
    <i r="1">
      <x v="1"/>
    </i>
    <i r="2">
      <x v="11"/>
    </i>
    <i r="1">
      <x v="2"/>
    </i>
    <i r="2">
      <x v="11"/>
    </i>
    <i r="1">
      <x v="3"/>
    </i>
    <i r="2">
      <x v="11"/>
    </i>
    <i>
      <x v="257"/>
    </i>
    <i r="1">
      <x/>
    </i>
    <i r="2">
      <x v="12"/>
    </i>
    <i r="1">
      <x v="1"/>
    </i>
    <i r="2">
      <x v="12"/>
    </i>
    <i r="1">
      <x v="2"/>
    </i>
    <i r="2">
      <x v="12"/>
    </i>
    <i r="1">
      <x v="3"/>
    </i>
    <i r="2"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RN-FT" fld="10" baseField="0" baseItem="0"/>
    <dataField name="Sum of RN-PT" fld="11" baseField="0" baseItem="0"/>
    <dataField name="Sum of LPN-FT" fld="12" baseField="0" baseItem="0"/>
    <dataField name="Sum of LPN-PT" fld="13" baseField="0" baseItem="0"/>
    <dataField name="Sum of HCA-FT" fld="14" baseField="0" baseItem="0"/>
    <dataField name="Sum of HCA-PT" fld="15" baseField="0" baseItem="0"/>
    <dataField name="Sum of ACT-FT" fld="16" baseField="0" baseItem="0"/>
    <dataField name="Sum of REHAB-PT" fld="19" baseField="0" baseItem="0"/>
    <dataField name="Sum of DA-PT" fld="25" baseField="0" baseItem="0"/>
    <dataField name="Sum of TH-PT" fld="35" baseField="0" baseItem="0"/>
  </dataFields>
  <chartFormats count="26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1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1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1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1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1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1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1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1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1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1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1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2" format="1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1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1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2" format="1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3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1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1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" format="1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" format="1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4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4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14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15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" format="15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" format="15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15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15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16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16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16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6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6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16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16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17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17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17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7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7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17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17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18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18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18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8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8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8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18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18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19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19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19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9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9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19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19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20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20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20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1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1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1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2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4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24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2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2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2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20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20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2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2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2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5" format="2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2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2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2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2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2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5" format="2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2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2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22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3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32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665BA-4A62-40FF-B370-092DA66DA0E2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W90:AA111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numFmtId="2" showAll="0"/>
    <pivotField numFmtId="9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"/>
    <field x="0"/>
  </rowFields>
  <rowItems count="21">
    <i>
      <x v="4"/>
    </i>
    <i r="1">
      <x v="27"/>
    </i>
    <i r="1">
      <x v="28"/>
    </i>
    <i r="1">
      <x v="29"/>
    </i>
    <i r="1">
      <x v="30"/>
    </i>
    <i>
      <x v="5"/>
    </i>
    <i r="1">
      <x v="27"/>
    </i>
    <i r="1">
      <x v="28"/>
    </i>
    <i r="1">
      <x v="29"/>
    </i>
    <i r="1">
      <x v="30"/>
    </i>
    <i>
      <x v="6"/>
    </i>
    <i r="1">
      <x v="27"/>
    </i>
    <i r="1">
      <x v="28"/>
    </i>
    <i r="1">
      <x v="29"/>
    </i>
    <i r="1">
      <x v="30"/>
    </i>
    <i>
      <x v="7"/>
    </i>
    <i r="1">
      <x v="27"/>
    </i>
    <i r="1">
      <x v="28"/>
    </i>
    <i r="1">
      <x v="29"/>
    </i>
    <i r="1"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res" fld="4" baseField="0" baseItem="0"/>
    <dataField name="Sum of Terminations" fld="5" baseField="0" baseItem="0"/>
    <dataField name="Sum of YTD Hired" fld="10" baseField="0" baseItem="0"/>
    <dataField name="Sum of YTD Terminated" fld="11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EC00B-7C22-400C-A691-9D5BED45668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V6:AA13" firstHeaderRow="1" firstDataRow="2" firstDataCol="1"/>
  <pivotFields count="44">
    <pivotField axis="axisRow" compact="0" numFmtId="169" outline="0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t="default"/>
      </items>
    </pivotField>
    <pivotField axis="axisCol" compact="0" outline="0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compact="0" outline="0" showAll="0" defaultSubtotal="0">
      <items count="5">
        <item x="1"/>
        <item x="2"/>
        <item x="3"/>
        <item x="4"/>
        <item x="0"/>
      </items>
    </pivotField>
  </pivotFields>
  <rowFields count="1">
    <field x="0"/>
  </rowFields>
  <rowItems count="6"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Total Headcount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8D7DE-7FA1-45FE-8AD3-8F04F89B566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8"/>
    </i>
    <i r="1">
      <x v="4"/>
    </i>
    <i r="1">
      <x v="5"/>
    </i>
    <i r="1">
      <x v="6"/>
    </i>
    <i r="1">
      <x v="7"/>
    </i>
    <i>
      <x v="29"/>
    </i>
    <i r="1">
      <x v="4"/>
    </i>
    <i r="1">
      <x v="5"/>
    </i>
    <i r="1">
      <x v="6"/>
    </i>
    <i r="1">
      <x v="7"/>
    </i>
    <i>
      <x v="30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6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7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7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7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7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79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1AD5C-FE05-4260-9609-6BE55D072D1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V34:AH50" firstHeaderRow="0" firstDataRow="1" firstDataCol="1"/>
  <pivotFields count="44">
    <pivotField axis="axisRow" numFmtId="169" showAll="0">
      <items count="37"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h="1" x="18"/>
        <item h="1" x="19"/>
        <item h="1" x="20"/>
        <item h="1" x="21"/>
        <item h="1" x="22"/>
        <item h="1" x="23"/>
        <item t="default"/>
      </items>
    </pivotField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0"/>
    <field x="1"/>
  </rowFields>
  <rowItems count="16">
    <i>
      <x v="27"/>
    </i>
    <i r="1">
      <x v="4"/>
    </i>
    <i r="1">
      <x v="5"/>
    </i>
    <i r="1">
      <x v="6"/>
    </i>
    <i r="1">
      <x v="7"/>
    </i>
    <i>
      <x v="28"/>
    </i>
    <i r="1">
      <x v="4"/>
    </i>
    <i r="1">
      <x v="5"/>
    </i>
    <i r="1">
      <x v="6"/>
    </i>
    <i r="1">
      <x v="7"/>
    </i>
    <i>
      <x v="29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N-FT" fld="12" baseField="0" baseItem="0"/>
    <dataField name="Sum of RN-PT" fld="13" baseField="0" baseItem="0"/>
    <dataField name="Sum of LPN-FT" fld="14" baseField="0" baseItem="0"/>
    <dataField name="Sum of LPN-PT" fld="15" baseField="0" baseItem="0"/>
    <dataField name="Sum of HCA-FT" fld="16" baseField="0" baseItem="0"/>
    <dataField name="Sum of HCA-PT" fld="17" baseField="0" baseItem="0"/>
    <dataField name="Sum of ACT-FT" fld="18" baseField="0" baseItem="0"/>
    <dataField name="Sum of ACT-PT" fld="19" baseField="0" baseItem="0"/>
    <dataField name="Sum of DA-FT" fld="26" baseField="0" baseItem="0"/>
    <dataField name="Sum of DA-PT" fld="27" baseField="0" baseItem="22"/>
    <dataField name="Sum of REHAB-FT" fld="20" baseField="0" baseItem="22"/>
    <dataField name="Sum of REHAB-PT" fld="21" baseField="0" baseItem="22"/>
  </dataFields>
  <chartFormats count="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4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4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5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67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DBC4D-3C61-40BD-88AB-E373817A5A46}" name="Table224" displayName="Table224" ref="A3:AO99" totalsRowShown="0" headerRowDxfId="142" dataDxfId="140" headerRowBorderDxfId="141" tableBorderDxfId="139">
  <autoFilter ref="A3:AO99" xr:uid="{0BDA75F7-4811-4B89-B518-CE685F58994E}"/>
  <sortState xmlns:xlrd2="http://schemas.microsoft.com/office/spreadsheetml/2017/richdata2" ref="A4:AO91">
    <sortCondition ref="B3:B91"/>
  </sortState>
  <tableColumns count="41">
    <tableColumn id="1" xr3:uid="{8181AF21-99C6-4E4C-8741-99163684089F}" name="Month" dataDxfId="138"/>
    <tableColumn id="2" xr3:uid="{AC1F7FE6-D929-49CF-85E0-3C830B12A223}" name="Site"/>
    <tableColumn id="34" xr3:uid="{8CC51D27-C95B-4BB5-BEA0-A3F5EF899FF1}" name="Year" dataDxfId="137"/>
    <tableColumn id="41" xr3:uid="{6225712A-980D-49DA-8A51-0C5AD746E153}" name="Month Name2" dataDxfId="136"/>
    <tableColumn id="3" xr3:uid="{91097DD9-CDA9-4203-B82E-C9D3D38CEEA0}" name="Hires" dataDxfId="135"/>
    <tableColumn id="4" xr3:uid="{BEFB918B-6515-44E7-AF60-61A94D801021}" name="Terminations" dataDxfId="134"/>
    <tableColumn id="5" xr3:uid="{4B5073D7-40CC-4687-BCDB-F8B05A4C6D84}" name="YTD Turnover %" dataDxfId="133" dataCellStyle="Percent"/>
    <tableColumn id="6" xr3:uid="{45CFFEF1-B5A4-4B96-925A-12D7B7BFA237}" name="Total Headcount" dataDxfId="132"/>
    <tableColumn id="37" xr3:uid="{46D4B779-61C0-45E6-A733-AE928536BD41}" name="Rolling Average Headcount" dataDxfId="131"/>
    <tableColumn id="40" xr3:uid="{477A972A-6D68-45B0-8EE4-42DE709BDF4E}" name="Turnover %" dataDxfId="130"/>
    <tableColumn id="7" xr3:uid="{5D52E89C-E4B0-41CD-8E52-61F0A9A3EEED}" name="YTD Hired" dataDxfId="129"/>
    <tableColumn id="8" xr3:uid="{5FF5FDF8-F7DF-40DE-A648-CFDE895AD1BF}" name="YTD Terminated" dataDxfId="128"/>
    <tableColumn id="9" xr3:uid="{3AFAC004-01D4-4F33-BA5F-3302CF157078}" name="RN-FT" dataDxfId="127"/>
    <tableColumn id="10" xr3:uid="{EC5D89AB-DED8-4CEC-910E-937B7EB6EB17}" name="RN-PT" dataDxfId="126"/>
    <tableColumn id="11" xr3:uid="{64C482D5-4C6A-412E-AB79-0CAAECDD4D5D}" name="LPN-FT" dataDxfId="125"/>
    <tableColumn id="12" xr3:uid="{01569807-6FDE-412F-9BFD-47CD9D0E2340}" name="LPN-PT" dataDxfId="124"/>
    <tableColumn id="13" xr3:uid="{3F9A8708-906F-4458-BF23-C6736ACF5AAA}" name="HCA-FT" dataDxfId="123"/>
    <tableColumn id="14" xr3:uid="{4951A12C-9025-48F8-81BA-AEA156D5DE8E}" name="HCA-PT" dataDxfId="122"/>
    <tableColumn id="15" xr3:uid="{EB2E56D3-EBF1-41A4-A499-A556D3E8D851}" name="ACT-FT" dataDxfId="121"/>
    <tableColumn id="16" xr3:uid="{DDA78CE8-3CBA-4C29-81E3-C3A54B3FFD59}" name="ACT-PT" dataDxfId="120"/>
    <tableColumn id="17" xr3:uid="{7F27003C-21EF-4965-BB9E-C18B7380A6F8}" name="REHAB-FT" dataDxfId="119"/>
    <tableColumn id="18" xr3:uid="{D4F39D12-7F71-4BC1-935C-21CA6E6AC84A}" name="REHAB-PT" dataDxfId="118"/>
    <tableColumn id="19" xr3:uid="{7EF69C32-DCA8-4F4F-8FF0-9D8089E48DCC}" name="CA-MOB-FT" dataDxfId="117"/>
    <tableColumn id="20" xr3:uid="{CE31FBD5-4DA5-4B9F-A542-6967A40E7FA8}" name="CA-MOB-PT" dataDxfId="116"/>
    <tableColumn id="21" xr3:uid="{953E47F3-925C-4218-958F-4B3AD74C02E4}" name="COOK-FT" dataDxfId="115"/>
    <tableColumn id="22" xr3:uid="{99E34612-0A21-4955-A250-FF389814DF5E}" name="COOK-PT" dataDxfId="114"/>
    <tableColumn id="23" xr3:uid="{46C8FCD7-8C9B-483C-A041-50171723C7AF}" name="DA-FT" dataDxfId="113"/>
    <tableColumn id="24" xr3:uid="{AA8993CC-285A-4033-B17E-D2E458FB2885}" name="DA-PT" dataDxfId="112"/>
    <tableColumn id="25" xr3:uid="{CC084B26-5990-4899-9512-B1C37E5E6273}" name="HKG-FT" dataDxfId="111"/>
    <tableColumn id="26" xr3:uid="{A3415552-1EC5-452F-9399-9254640A885C}" name="HKG-PT" dataDxfId="110"/>
    <tableColumn id="27" xr3:uid="{591DDB00-AEE3-4B19-8319-FB63B8F24722}" name="LDY-FT" dataDxfId="109"/>
    <tableColumn id="28" xr3:uid="{75999CA0-60D4-4168-99FE-991B67463C7E}" name="LDY-PT" dataDxfId="108"/>
    <tableColumn id="35" xr3:uid="{431B4A88-3F6F-4DA8-BBC9-ABFF42E6940F}" name="SS-FT" dataDxfId="107">
      <calculatedColumnFormula>SUM(Table224[[#This Row],[COOK-FT]],Table224[[#This Row],[DA-FT]],Table224[[#This Row],[HKG-FT]],Table224[[#This Row],[LDY-FT]])</calculatedColumnFormula>
    </tableColumn>
    <tableColumn id="36" xr3:uid="{85EE1BE8-5BF6-44D3-AF05-6E4C21A2F797}" name="SS-PT" dataDxfId="106">
      <calculatedColumnFormula>SUM(Table224[[#This Row],[COOK-PT]],Table224[[#This Row],[DA-PT]],Table224[[#This Row],[HKG-PT]],Table224[[#This Row],[LDY-PT]])</calculatedColumnFormula>
    </tableColumn>
    <tableColumn id="38" xr3:uid="{5ECD8E3A-1430-403A-9B2A-F1033A79B7CD}" name="Admi-FT" dataDxfId="105"/>
    <tableColumn id="39" xr3:uid="{31B6AB55-4833-455A-AD4B-10EEE44F49C3}" name="Admin-PT" dataDxfId="104"/>
    <tableColumn id="29" xr3:uid="{7000860B-1DE8-42BD-840C-12FEF2DDFAD3}" name="TH-FT" dataDxfId="103"/>
    <tableColumn id="30" xr3:uid="{DF141238-AC36-49DE-BC37-79249D192A22}" name="TH-PT" dataDxfId="102"/>
    <tableColumn id="31" xr3:uid="{006EC504-AC4A-472A-ADA3-B2D82FF2524A}" name="Indeed" dataDxfId="101"/>
    <tableColumn id="32" xr3:uid="{C0C14259-0904-4DF5-98E7-860BAE8D72F5}" name="Referral" dataDxfId="100"/>
    <tableColumn id="33" xr3:uid="{DAFF95ED-8187-4D54-8336-FB10328278FE}" name="Other Platform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4E781-AB5C-465E-995B-B58C45FEDC16}" name="Table22" displayName="Table22" ref="A3:AL67" totalsRowShown="0" headerRowDxfId="79" dataDxfId="77" headerRowBorderDxfId="78" tableBorderDxfId="76">
  <autoFilter ref="A3:AL67" xr:uid="{0BDA75F7-4811-4B89-B518-CE685F58994E}"/>
  <tableColumns count="38">
    <tableColumn id="1" xr3:uid="{6CF5CC75-5385-4FDD-B532-ABE67564D2BD}" name="Month" dataDxfId="75"/>
    <tableColumn id="2" xr3:uid="{D531DC62-359F-490E-B44B-455B5B151295}" name="Site"/>
    <tableColumn id="3" xr3:uid="{A1F0CBB8-AACD-47E6-A2B0-D544DE5C12C3}" name="Hires" dataDxfId="74"/>
    <tableColumn id="4" xr3:uid="{A00924FE-038F-4300-83A4-AA6EE42CC9B7}" name="Terminations" dataDxfId="73"/>
    <tableColumn id="5" xr3:uid="{7D7CED4E-5866-4BEC-AFF9-E58DA5A79BF3}" name="YTD Turnover %" dataDxfId="72" dataCellStyle="Percent"/>
    <tableColumn id="6" xr3:uid="{D1C22AA0-7AFB-452B-AB6B-746E28A80CC7}" name="Total Headcount" dataDxfId="71"/>
    <tableColumn id="34" xr3:uid="{34D266A6-06AC-4FCB-AAAA-F66A063F09C5}" name="% change in Turnover" dataDxfId="70" dataCellStyle="Percent">
      <calculatedColumnFormula>(F8-Table22[[#This Row],[Total Headcount]])/Table22[[#This Row],[Total Headcount]]</calculatedColumnFormula>
    </tableColumn>
    <tableColumn id="7" xr3:uid="{A4C7BC95-181C-4992-A642-54C57A8B48B0}" name="YTD Hired" dataDxfId="69"/>
    <tableColumn id="8" xr3:uid="{12955A68-506F-43DE-8161-1AEDCF6874C5}" name="YTD Terminated" dataDxfId="68"/>
    <tableColumn id="9" xr3:uid="{08B3DDCA-2325-4019-8A71-78F24599358F}" name="RN-FT" dataDxfId="67"/>
    <tableColumn id="10" xr3:uid="{3A46DC90-AF14-4ECE-AF40-661E7F426368}" name="RN-PT" dataDxfId="66"/>
    <tableColumn id="11" xr3:uid="{F9E9E8DE-44B1-4B9C-A09A-39BC6A53C9B5}" name="LPN-FT" dataDxfId="65"/>
    <tableColumn id="12" xr3:uid="{9B00CBCE-7203-48A1-8889-168D8697396B}" name="LPN-PT" dataDxfId="64"/>
    <tableColumn id="13" xr3:uid="{8074FC1A-A90D-402A-9C79-E7D5B5DCA00E}" name="HCA-FT" dataDxfId="63"/>
    <tableColumn id="14" xr3:uid="{9B6DC9BB-3A1D-4860-86D8-B251541165D7}" name="HCA-PT" dataDxfId="62"/>
    <tableColumn id="15" xr3:uid="{F55278D1-D1D9-4446-9D58-38CB14E72E69}" name="ACT-FT" dataDxfId="61"/>
    <tableColumn id="16" xr3:uid="{D3C665AB-10DC-477D-8836-EF9C4ACF7E5B}" name="ACT-PT" dataDxfId="60"/>
    <tableColumn id="17" xr3:uid="{8704A48E-2EC3-481E-AACF-25A3E8DBAF0E}" name="REHAB-FT" dataDxfId="59"/>
    <tableColumn id="18" xr3:uid="{41A52BFD-AE60-4D8B-A8B3-6A9B773F68BA}" name="REHAB-PT" dataDxfId="58"/>
    <tableColumn id="19" xr3:uid="{137924F6-0230-44EB-88C6-D0611EB00C00}" name="CA-MOB-FT" dataDxfId="57"/>
    <tableColumn id="20" xr3:uid="{55AAD27E-C575-46DB-948E-0AFEFAB9B5C4}" name="CA-MOB-PT" dataDxfId="56"/>
    <tableColumn id="21" xr3:uid="{F8E483FE-A088-4CBE-AF5F-FA9337267EAC}" name="COOK-FT" dataDxfId="55"/>
    <tableColumn id="22" xr3:uid="{9A918378-BE07-41F6-ABF4-62A0398AD395}" name="COOK-PT" dataDxfId="54"/>
    <tableColumn id="23" xr3:uid="{FFFA8B6E-440A-4844-8401-FE956FA1B250}" name="DA-FT" dataDxfId="53"/>
    <tableColumn id="24" xr3:uid="{B26504E6-EFD5-4804-9772-198CB7955353}" name="DA-PT" dataDxfId="52"/>
    <tableColumn id="25" xr3:uid="{7AE2E32E-CE40-425B-ACC1-8926D5DAD391}" name="HKG-FT" dataDxfId="51"/>
    <tableColumn id="26" xr3:uid="{360976C2-ED58-44EA-B1F4-74F4274892FA}" name="HKG-PT" dataDxfId="50"/>
    <tableColumn id="27" xr3:uid="{803E364B-E85F-485E-8A24-8F52E3DCC096}" name="LDY-FT" dataDxfId="49"/>
    <tableColumn id="28" xr3:uid="{21108834-8B19-462E-8E2E-C6AA1268D9E9}" name="LDY-PT" dataDxfId="48"/>
    <tableColumn id="35" xr3:uid="{B02D35DD-F9AF-4118-8477-AEC051FFC92E}" name="SS-FT" dataDxfId="47">
      <calculatedColumnFormula>SUM(Table22[[#This Row],[COOK-FT]],Table22[[#This Row],[DA-FT]],Table22[[#This Row],[HKG-FT]],Table22[[#This Row],[LDY-FT]])</calculatedColumnFormula>
    </tableColumn>
    <tableColumn id="36" xr3:uid="{AB37AF2D-BB71-48BA-9E52-C15A03D18756}" name="SS-PT" dataDxfId="46">
      <calculatedColumnFormula>SUM(Table22[[#This Row],[COOK-PT]],Table22[[#This Row],[DA-PT]],Table22[[#This Row],[HKG-PT]],Table22[[#This Row],[LDY-PT]])</calculatedColumnFormula>
    </tableColumn>
    <tableColumn id="38" xr3:uid="{984C452C-CD14-4899-B7EA-99EF93265379}" name="Admi-FT" dataDxfId="45"/>
    <tableColumn id="39" xr3:uid="{0422A161-299D-40E2-84C9-984E7AA28115}" name="Admin-PT" dataDxfId="44"/>
    <tableColumn id="29" xr3:uid="{D83EC2D8-B527-49B7-8A8A-18FFC7A74C08}" name="TH-FT" dataDxfId="43"/>
    <tableColumn id="30" xr3:uid="{419B3867-2B42-4031-BCE6-51C789629D37}" name="TH-PT" dataDxfId="42"/>
    <tableColumn id="31" xr3:uid="{1E646F2E-CB4E-4BCB-BA88-611628EF7808}" name="Indeed" dataDxfId="41"/>
    <tableColumn id="32" xr3:uid="{10B89474-6D5F-4E87-B6DC-7CCB16B4A32A}" name="Referral" dataDxfId="40"/>
    <tableColumn id="33" xr3:uid="{EB0EF621-92A1-45EB-91B9-CCE90AA2F943}" name="Other Platform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A75F7-4811-4B89-B518-CE685F58994E}" name="Table2" displayName="Table2" ref="A3:AJ87" totalsRowShown="0" headerRowDxfId="38" dataDxfId="36" headerRowBorderDxfId="37" tableBorderDxfId="35">
  <autoFilter ref="A3:AJ87" xr:uid="{0BDA75F7-4811-4B89-B518-CE685F58994E}"/>
  <tableColumns count="36">
    <tableColumn id="1" xr3:uid="{22598F4D-2ED9-4C65-8E9B-F4FE2F9D225D}" name="Month" dataDxfId="34"/>
    <tableColumn id="2" xr3:uid="{8077CC99-7063-4A8E-98B0-64AB37F81A0A}" name="Site"/>
    <tableColumn id="3" xr3:uid="{9F337B73-85F0-4B1C-AF72-DA623C19287E}" name="Hires" dataDxfId="33"/>
    <tableColumn id="4" xr3:uid="{8E085CD4-F490-428A-B9B4-17A2D7B49E30}" name="Terminations" dataDxfId="32"/>
    <tableColumn id="5" xr3:uid="{74A32070-8F07-4783-89EF-088E29375E76}" name="YTD Turnover %" dataDxfId="31" dataCellStyle="Percent"/>
    <tableColumn id="6" xr3:uid="{8B1CC951-A3FA-4BC8-86B8-ED3E3FEE0DF3}" name="Total Headcount" dataDxfId="30"/>
    <tableColumn id="34" xr3:uid="{3B737053-148F-4634-AA48-8FF8366C767A}" name="% change in Turnover" dataDxfId="29" dataCellStyle="Percent">
      <calculatedColumnFormula>(F8-Table2[[#This Row],[Total Headcount]])/Table2[[#This Row],[Total Headcount]]</calculatedColumnFormula>
    </tableColumn>
    <tableColumn id="7" xr3:uid="{C7712D2F-A2AA-491D-BB8A-695EE6D7EDC4}" name="YTD Hired" dataDxfId="28"/>
    <tableColumn id="8" xr3:uid="{F93AACA6-E49F-4E5F-B9BB-96B6E4724F31}" name="YTD Terminated" dataDxfId="27"/>
    <tableColumn id="9" xr3:uid="{164E9573-AE95-4697-9F15-3F966AF58D24}" name="RN-FT" dataDxfId="26"/>
    <tableColumn id="10" xr3:uid="{44D5E691-E171-4D48-906C-83F99AC1409E}" name="RN-PT" dataDxfId="25"/>
    <tableColumn id="11" xr3:uid="{F8897F6D-EF56-44E0-BCD4-F04833AC60E6}" name="LPN-FT" dataDxfId="24"/>
    <tableColumn id="12" xr3:uid="{A974FE0C-4CB9-4A19-9827-687AABBEA86C}" name="LPN-PT" dataDxfId="23"/>
    <tableColumn id="13" xr3:uid="{76FE2D71-C06C-4589-BF41-347B861717F1}" name="HCA-FT" dataDxfId="22"/>
    <tableColumn id="14" xr3:uid="{4FB657E1-32B1-4156-AD54-A37C49044ED5}" name="HCA-PT" dataDxfId="21"/>
    <tableColumn id="15" xr3:uid="{6B1B97FC-A3E8-4EE7-990B-6EA9422309D5}" name="ACT-FT" dataDxfId="20"/>
    <tableColumn id="16" xr3:uid="{1EE0209F-D694-4717-B550-B92E614A37C4}" name="ACT-PT" dataDxfId="19"/>
    <tableColumn id="17" xr3:uid="{C1E013F8-2338-4100-8A07-2C4C59E10BC1}" name="REHAB-FT" dataDxfId="18"/>
    <tableColumn id="18" xr3:uid="{4EB0292F-79B2-4DE4-8887-ABE68E5186B3}" name="REHAB-PT" dataDxfId="17"/>
    <tableColumn id="19" xr3:uid="{5792A2D0-ACCC-48AA-8DB8-6B5E92553A7B}" name="CA-MOB-FT" dataDxfId="16"/>
    <tableColumn id="20" xr3:uid="{ABE73ACF-033A-4563-BCF6-DABAC533677D}" name="CA-MOB-PT" dataDxfId="15"/>
    <tableColumn id="21" xr3:uid="{405C615B-83C7-4A1A-951D-7E44AF13A2E2}" name="COOK-FT" dataDxfId="14"/>
    <tableColumn id="22" xr3:uid="{08B2CECC-C706-47CA-81AE-F0C6BD13499D}" name="COOK-PT" dataDxfId="13"/>
    <tableColumn id="23" xr3:uid="{39C8B6B0-5539-49F9-8766-F7CD3FC4E779}" name="DA-FT" dataDxfId="12"/>
    <tableColumn id="24" xr3:uid="{163F90E5-19AF-4256-B7E2-5CB59F0813D0}" name="DA-PT" dataDxfId="11"/>
    <tableColumn id="25" xr3:uid="{AFCBC0B2-35EA-4FDB-8B65-1ED43C4E284E}" name="HKG-FT" dataDxfId="10"/>
    <tableColumn id="26" xr3:uid="{C9EF62E4-5CE0-4EB1-BCB9-F938A27AF328}" name="HKG-PT" dataDxfId="9"/>
    <tableColumn id="27" xr3:uid="{C2875439-4279-4095-B376-5143E321EA7C}" name="LDY-FT" dataDxfId="8"/>
    <tableColumn id="28" xr3:uid="{EB92E2BB-88B5-4A8E-A520-BD0145764C0B}" name="LDY-PT" dataDxfId="7"/>
    <tableColumn id="35" xr3:uid="{ECBF72AB-9F03-4E18-8260-A7CE8EFDC187}" name="Column1" dataDxfId="6"/>
    <tableColumn id="36" xr3:uid="{2CC1000E-9528-41A5-B7EC-5016B5A421AD}" name="Column2" dataDxfId="5"/>
    <tableColumn id="29" xr3:uid="{577DB72D-14CC-4E43-B7C8-3E49FFE935DF}" name="TH-FT" dataDxfId="4"/>
    <tableColumn id="30" xr3:uid="{EC2A084B-8B3E-4035-85DA-5007DEEA9BA3}" name="TH-PT" dataDxfId="3"/>
    <tableColumn id="31" xr3:uid="{9A913516-504F-4D5C-83A7-B971B1033EDB}" name="Indeed" dataDxfId="2"/>
    <tableColumn id="32" xr3:uid="{DE8F5F5A-65BD-4B98-BE3C-C863F9E85869}" name="Referral" dataDxfId="1"/>
    <tableColumn id="33" xr3:uid="{1368145B-D43E-45E0-B089-6DEF33B8E501}" name="Other Platfor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pivotTable" Target="../pivotTables/pivotTable37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6.xml"/><Relationship Id="rId1" Type="http://schemas.openxmlformats.org/officeDocument/2006/relationships/pivotTable" Target="../pivotTables/pivotTable35.xml"/><Relationship Id="rId6" Type="http://schemas.openxmlformats.org/officeDocument/2006/relationships/pivotTable" Target="../pivotTables/pivotTable40.xml"/><Relationship Id="rId5" Type="http://schemas.openxmlformats.org/officeDocument/2006/relationships/pivotTable" Target="../pivotTables/pivotTable39.xml"/><Relationship Id="rId4" Type="http://schemas.openxmlformats.org/officeDocument/2006/relationships/pivotTable" Target="../pivotTables/pivotTable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1.xml"/><Relationship Id="rId3" Type="http://schemas.openxmlformats.org/officeDocument/2006/relationships/pivotTable" Target="../pivotTables/pivotTable43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2.xml"/><Relationship Id="rId1" Type="http://schemas.openxmlformats.org/officeDocument/2006/relationships/pivotTable" Target="../pivotTables/pivotTable41.xml"/><Relationship Id="rId6" Type="http://schemas.openxmlformats.org/officeDocument/2006/relationships/pivotTable" Target="../pivotTables/pivotTable46.xml"/><Relationship Id="rId5" Type="http://schemas.openxmlformats.org/officeDocument/2006/relationships/pivotTable" Target="../pivotTables/pivotTable45.xml"/><Relationship Id="rId4" Type="http://schemas.openxmlformats.org/officeDocument/2006/relationships/pivotTable" Target="../pivotTables/pivotTable4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3.xml"/><Relationship Id="rId3" Type="http://schemas.openxmlformats.org/officeDocument/2006/relationships/pivotTable" Target="../pivotTables/pivotTable49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48.xml"/><Relationship Id="rId1" Type="http://schemas.openxmlformats.org/officeDocument/2006/relationships/pivotTable" Target="../pivotTables/pivotTable47.xml"/><Relationship Id="rId6" Type="http://schemas.openxmlformats.org/officeDocument/2006/relationships/pivotTable" Target="../pivotTables/pivotTable52.xml"/><Relationship Id="rId5" Type="http://schemas.openxmlformats.org/officeDocument/2006/relationships/pivotTable" Target="../pivotTables/pivotTable51.xml"/><Relationship Id="rId4" Type="http://schemas.openxmlformats.org/officeDocument/2006/relationships/pivotTable" Target="../pivotTables/pivotTable5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2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pivotTable" Target="../pivotTables/pivotTable31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6" Type="http://schemas.openxmlformats.org/officeDocument/2006/relationships/pivotTable" Target="../pivotTables/pivotTable34.xml"/><Relationship Id="rId5" Type="http://schemas.openxmlformats.org/officeDocument/2006/relationships/pivotTable" Target="../pivotTables/pivotTable33.xml"/><Relationship Id="rId4" Type="http://schemas.openxmlformats.org/officeDocument/2006/relationships/pivotTable" Target="../pivotTables/pivot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ED56-2CA6-4A88-BAF0-D6E45814ECF5}">
  <dimension ref="A1:AO99"/>
  <sheetViews>
    <sheetView topLeftCell="A70" zoomScale="85" zoomScaleNormal="85" workbookViewId="0">
      <pane xSplit="2" topLeftCell="C1" activePane="topRight" state="frozen"/>
      <selection pane="topRight" activeCell="C103" sqref="C103"/>
    </sheetView>
  </sheetViews>
  <sheetFormatPr defaultColWidth="9.08984375" defaultRowHeight="14.5" outlineLevelRow="1" x14ac:dyDescent="0.35"/>
  <cols>
    <col min="1" max="1" width="25.81640625" style="1" bestFit="1" customWidth="1"/>
    <col min="2" max="2" width="6.36328125" style="1" bestFit="1" customWidth="1"/>
    <col min="3" max="4" width="14" style="1" customWidth="1"/>
    <col min="5" max="5" width="10.90625" style="2" customWidth="1"/>
    <col min="6" max="6" width="14.08984375" style="2" customWidth="1"/>
    <col min="7" max="7" width="12.54296875" style="3" customWidth="1"/>
    <col min="8" max="8" width="16.90625" style="2" customWidth="1"/>
    <col min="9" max="9" width="18" style="2" customWidth="1"/>
    <col min="10" max="10" width="16.90625" style="2" customWidth="1"/>
    <col min="11" max="11" width="11.54296875" style="2" customWidth="1"/>
    <col min="12" max="12" width="16.54296875" style="2" customWidth="1"/>
    <col min="13" max="14" width="8.453125" style="5" customWidth="1"/>
    <col min="15" max="16" width="9.08984375" style="5" customWidth="1"/>
    <col min="17" max="17" width="12.54296875" style="5" customWidth="1"/>
    <col min="18" max="18" width="9.453125" style="5" customWidth="1"/>
    <col min="19" max="20" width="9.08984375" style="5" customWidth="1"/>
    <col min="21" max="22" width="11.6328125" style="5" customWidth="1"/>
    <col min="23" max="24" width="13" style="5" customWidth="1"/>
    <col min="25" max="26" width="10.6328125" style="5" customWidth="1"/>
    <col min="27" max="28" width="8.453125" style="5" customWidth="1"/>
    <col min="29" max="30" width="9.6328125" style="5" customWidth="1"/>
    <col min="31" max="36" width="9.08984375" style="5" customWidth="1"/>
    <col min="37" max="37" width="8.36328125" style="5" customWidth="1"/>
    <col min="38" max="38" width="8.453125" style="5" customWidth="1"/>
    <col min="39" max="39" width="15.36328125" style="1" bestFit="1" customWidth="1"/>
    <col min="40" max="40" width="12.36328125" style="1" customWidth="1"/>
    <col min="41" max="41" width="15.54296875" style="1" customWidth="1"/>
    <col min="42" max="16384" width="9.08984375" style="1"/>
  </cols>
  <sheetData>
    <row r="1" spans="1:41" ht="15" thickBot="1" x14ac:dyDescent="0.4">
      <c r="M1" s="17" t="s">
        <v>11</v>
      </c>
      <c r="N1" s="17"/>
      <c r="AH1" s="18"/>
      <c r="AM1" s="4" t="s">
        <v>15</v>
      </c>
    </row>
    <row r="2" spans="1:41" x14ac:dyDescent="0.35">
      <c r="A2" s="25"/>
      <c r="B2" s="25"/>
      <c r="C2" s="101"/>
      <c r="D2" s="101"/>
      <c r="E2" s="25"/>
      <c r="F2" s="25"/>
      <c r="G2" s="25"/>
      <c r="H2" s="25"/>
      <c r="I2" s="25"/>
      <c r="J2" s="25"/>
      <c r="K2" s="25"/>
      <c r="L2" s="26"/>
      <c r="M2" s="107" t="s">
        <v>12</v>
      </c>
      <c r="N2" s="108"/>
      <c r="O2" s="107" t="s">
        <v>13</v>
      </c>
      <c r="P2" s="108"/>
      <c r="Q2" s="109" t="s">
        <v>14</v>
      </c>
      <c r="R2" s="108"/>
      <c r="S2" s="107" t="s">
        <v>20</v>
      </c>
      <c r="T2" s="108"/>
      <c r="U2" s="107" t="s">
        <v>21</v>
      </c>
      <c r="V2" s="108"/>
      <c r="W2" s="107" t="s">
        <v>26</v>
      </c>
      <c r="X2" s="108"/>
      <c r="Y2" s="107" t="s">
        <v>22</v>
      </c>
      <c r="Z2" s="108"/>
      <c r="AA2" s="107" t="s">
        <v>23</v>
      </c>
      <c r="AB2" s="108"/>
      <c r="AC2" s="107" t="s">
        <v>24</v>
      </c>
      <c r="AD2" s="108"/>
      <c r="AE2" s="107" t="s">
        <v>25</v>
      </c>
      <c r="AF2" s="108"/>
      <c r="AG2" s="107" t="s">
        <v>94</v>
      </c>
      <c r="AH2" s="108"/>
      <c r="AI2" s="109" t="s">
        <v>118</v>
      </c>
      <c r="AJ2" s="108"/>
      <c r="AK2" s="107" t="s">
        <v>27</v>
      </c>
      <c r="AL2" s="108"/>
      <c r="AM2" s="25"/>
      <c r="AN2" s="25"/>
      <c r="AO2" s="25"/>
    </row>
    <row r="3" spans="1:41" s="40" customFormat="1" ht="15" thickBot="1" x14ac:dyDescent="0.4">
      <c r="A3" s="34" t="s">
        <v>5</v>
      </c>
      <c r="B3" s="34" t="s">
        <v>6</v>
      </c>
      <c r="C3" s="102" t="s">
        <v>142</v>
      </c>
      <c r="D3" s="102" t="s">
        <v>141</v>
      </c>
      <c r="E3" s="34" t="s">
        <v>7</v>
      </c>
      <c r="F3" s="34" t="s">
        <v>8</v>
      </c>
      <c r="G3" s="34" t="s">
        <v>72</v>
      </c>
      <c r="H3" s="34" t="s">
        <v>0</v>
      </c>
      <c r="I3" s="34" t="s">
        <v>121</v>
      </c>
      <c r="J3" s="34" t="s">
        <v>122</v>
      </c>
      <c r="K3" s="34" t="s">
        <v>9</v>
      </c>
      <c r="L3" s="36" t="s">
        <v>10</v>
      </c>
      <c r="M3" s="37" t="s">
        <v>28</v>
      </c>
      <c r="N3" s="38" t="s">
        <v>29</v>
      </c>
      <c r="O3" s="39" t="s">
        <v>30</v>
      </c>
      <c r="P3" s="38" t="s">
        <v>31</v>
      </c>
      <c r="Q3" s="39" t="s">
        <v>32</v>
      </c>
      <c r="R3" s="38" t="s">
        <v>33</v>
      </c>
      <c r="S3" s="37" t="s">
        <v>34</v>
      </c>
      <c r="T3" s="38" t="s">
        <v>35</v>
      </c>
      <c r="U3" s="37" t="s">
        <v>36</v>
      </c>
      <c r="V3" s="38" t="s">
        <v>37</v>
      </c>
      <c r="W3" s="37" t="s">
        <v>38</v>
      </c>
      <c r="X3" s="38" t="s">
        <v>39</v>
      </c>
      <c r="Y3" s="37" t="s">
        <v>40</v>
      </c>
      <c r="Z3" s="38" t="s">
        <v>41</v>
      </c>
      <c r="AA3" s="37" t="s">
        <v>42</v>
      </c>
      <c r="AB3" s="38" t="s">
        <v>43</v>
      </c>
      <c r="AC3" s="37" t="s">
        <v>44</v>
      </c>
      <c r="AD3" s="38" t="s">
        <v>45</v>
      </c>
      <c r="AE3" s="37" t="s">
        <v>46</v>
      </c>
      <c r="AF3" s="38" t="s">
        <v>47</v>
      </c>
      <c r="AG3" s="37" t="s">
        <v>95</v>
      </c>
      <c r="AH3" s="38" t="s">
        <v>96</v>
      </c>
      <c r="AI3" s="39" t="s">
        <v>119</v>
      </c>
      <c r="AJ3" s="38" t="s">
        <v>120</v>
      </c>
      <c r="AK3" s="37" t="s">
        <v>48</v>
      </c>
      <c r="AL3" s="38" t="s">
        <v>49</v>
      </c>
      <c r="AM3" s="34" t="s">
        <v>16</v>
      </c>
      <c r="AN3" s="34" t="s">
        <v>17</v>
      </c>
      <c r="AO3" s="34" t="s">
        <v>18</v>
      </c>
    </row>
    <row r="4" spans="1:41" s="40" customFormat="1" hidden="1" outlineLevel="1" x14ac:dyDescent="0.35">
      <c r="A4" s="45">
        <v>44957</v>
      </c>
      <c r="B4" s="1" t="s">
        <v>1</v>
      </c>
      <c r="C4" s="1">
        <v>2023</v>
      </c>
      <c r="D4" s="1" t="s">
        <v>52</v>
      </c>
      <c r="E4" s="2">
        <v>6</v>
      </c>
      <c r="F4" s="2">
        <v>2</v>
      </c>
      <c r="G4" s="9">
        <v>1.3417009305345163E-2</v>
      </c>
      <c r="H4" s="2">
        <v>150</v>
      </c>
      <c r="I4" s="54">
        <v>150</v>
      </c>
      <c r="J4" s="9">
        <v>1.3333333333333334E-2</v>
      </c>
      <c r="K4" s="2">
        <v>6</v>
      </c>
      <c r="L4" s="6">
        <v>2</v>
      </c>
      <c r="M4" s="5"/>
      <c r="N4" s="18"/>
      <c r="O4" s="19"/>
      <c r="P4" s="18"/>
      <c r="Q4" s="19"/>
      <c r="R4" s="18"/>
      <c r="S4" s="5"/>
      <c r="T4" s="18"/>
      <c r="U4" s="19"/>
      <c r="V4" s="18"/>
      <c r="W4" s="5"/>
      <c r="X4" s="18"/>
      <c r="Y4" s="5"/>
      <c r="Z4" s="18"/>
      <c r="AA4" s="5"/>
      <c r="AB4" s="18"/>
      <c r="AC4" s="5"/>
      <c r="AD4" s="18"/>
      <c r="AE4" s="5"/>
      <c r="AF4" s="18"/>
      <c r="AG4" s="5" t="e">
        <f>SUM([1]!Table224[[#This Row],[COOK-FT]],[1]!Table224[[#This Row],[DA-FT]],[1]!Table224[[#This Row],[HKG-FT]],[1]!Table224[[#This Row],[LDY-FT]])</f>
        <v>#REF!</v>
      </c>
      <c r="AH4" s="18" t="e">
        <f>SUM([1]!Table224[[#This Row],[COOK-PT]],[1]!Table224[[#This Row],[DA-PT]],[1]!Table224[[#This Row],[HKG-PT]],[1]!Table224[[#This Row],[LDY-PT]])</f>
        <v>#REF!</v>
      </c>
      <c r="AI4" s="19"/>
      <c r="AJ4" s="18"/>
      <c r="AK4" s="5"/>
      <c r="AL4" s="18"/>
      <c r="AM4" s="7"/>
      <c r="AN4" s="7"/>
      <c r="AO4" s="7"/>
    </row>
    <row r="5" spans="1:41" s="40" customFormat="1" hidden="1" outlineLevel="1" x14ac:dyDescent="0.35">
      <c r="A5" s="45">
        <v>44985</v>
      </c>
      <c r="B5" s="1" t="s">
        <v>1</v>
      </c>
      <c r="C5" s="1">
        <v>2023</v>
      </c>
      <c r="D5" s="1" t="s">
        <v>143</v>
      </c>
      <c r="E5" s="2">
        <v>3</v>
      </c>
      <c r="F5" s="2">
        <v>1</v>
      </c>
      <c r="G5" s="9">
        <v>3.3458092321651353E-2</v>
      </c>
      <c r="H5" s="2">
        <v>151</v>
      </c>
      <c r="I5" s="54">
        <v>150.5</v>
      </c>
      <c r="J5" s="9">
        <v>1.9933554817275746E-2</v>
      </c>
      <c r="K5" s="2">
        <v>9</v>
      </c>
      <c r="L5" s="6">
        <v>3</v>
      </c>
      <c r="M5" s="5"/>
      <c r="N5" s="18"/>
      <c r="O5" s="19"/>
      <c r="P5" s="18"/>
      <c r="Q5" s="19"/>
      <c r="R5" s="18"/>
      <c r="S5" s="5"/>
      <c r="T5" s="18"/>
      <c r="U5" s="19"/>
      <c r="V5" s="18"/>
      <c r="W5" s="5"/>
      <c r="X5" s="18"/>
      <c r="Y5" s="5"/>
      <c r="Z5" s="18"/>
      <c r="AA5" s="5"/>
      <c r="AB5" s="18"/>
      <c r="AC5" s="5"/>
      <c r="AD5" s="18"/>
      <c r="AE5" s="5"/>
      <c r="AF5" s="18"/>
      <c r="AG5" s="5" t="e">
        <f>SUM([1]!Table224[[#This Row],[COOK-FT]],[1]!Table224[[#This Row],[DA-FT]],[1]!Table224[[#This Row],[HKG-FT]],[1]!Table224[[#This Row],[LDY-FT]])</f>
        <v>#REF!</v>
      </c>
      <c r="AH5" s="18" t="e">
        <f>SUM([1]!Table224[[#This Row],[COOK-PT]],[1]!Table224[[#This Row],[DA-PT]],[1]!Table224[[#This Row],[HKG-PT]],[1]!Table224[[#This Row],[LDY-PT]])</f>
        <v>#REF!</v>
      </c>
      <c r="AI5" s="19"/>
      <c r="AJ5" s="18"/>
      <c r="AK5" s="5"/>
      <c r="AL5" s="18"/>
      <c r="AM5" s="7"/>
      <c r="AN5" s="7"/>
      <c r="AO5" s="7"/>
    </row>
    <row r="6" spans="1:41" s="40" customFormat="1" hidden="1" outlineLevel="1" x14ac:dyDescent="0.35">
      <c r="A6" s="45">
        <v>45016</v>
      </c>
      <c r="B6" s="1" t="s">
        <v>1</v>
      </c>
      <c r="C6" s="1">
        <v>2023</v>
      </c>
      <c r="D6" s="1" t="s">
        <v>144</v>
      </c>
      <c r="E6" s="2">
        <v>1</v>
      </c>
      <c r="F6" s="2">
        <v>2</v>
      </c>
      <c r="G6" s="9">
        <v>5.3424352600727164E-2</v>
      </c>
      <c r="H6" s="2">
        <v>150</v>
      </c>
      <c r="I6" s="54">
        <v>150.33333333333334</v>
      </c>
      <c r="J6" s="9">
        <v>3.325942350332594E-2</v>
      </c>
      <c r="K6" s="2">
        <v>10</v>
      </c>
      <c r="L6" s="6">
        <v>5</v>
      </c>
      <c r="M6" s="5"/>
      <c r="N6" s="18"/>
      <c r="O6" s="19"/>
      <c r="P6" s="18">
        <v>4</v>
      </c>
      <c r="Q6" s="19"/>
      <c r="R6" s="18"/>
      <c r="S6" s="5"/>
      <c r="T6" s="18"/>
      <c r="U6" s="19"/>
      <c r="V6" s="18"/>
      <c r="W6" s="5"/>
      <c r="X6" s="18"/>
      <c r="Y6" s="5"/>
      <c r="Z6" s="18"/>
      <c r="AA6" s="5"/>
      <c r="AB6" s="18"/>
      <c r="AC6" s="5"/>
      <c r="AD6" s="18">
        <v>1</v>
      </c>
      <c r="AE6" s="5"/>
      <c r="AF6" s="18"/>
      <c r="AG6" s="5" t="e">
        <f>SUM([1]!Table224[[#This Row],[COOK-FT]],[1]!Table224[[#This Row],[DA-FT]],[1]!Table224[[#This Row],[HKG-FT]],[1]!Table224[[#This Row],[LDY-FT]])</f>
        <v>#REF!</v>
      </c>
      <c r="AH6" s="18" t="e">
        <f>SUM([1]!Table224[[#This Row],[COOK-PT]],[1]!Table224[[#This Row],[DA-PT]],[1]!Table224[[#This Row],[HKG-PT]],[1]!Table224[[#This Row],[LDY-PT]])</f>
        <v>#REF!</v>
      </c>
      <c r="AI6" s="19"/>
      <c r="AJ6" s="18"/>
      <c r="AK6" s="5"/>
      <c r="AL6" s="18"/>
      <c r="AM6" s="7"/>
      <c r="AN6" s="7"/>
      <c r="AO6" s="7"/>
    </row>
    <row r="7" spans="1:41" s="40" customFormat="1" hidden="1" outlineLevel="1" x14ac:dyDescent="0.35">
      <c r="A7" s="45">
        <v>45046</v>
      </c>
      <c r="B7" s="1" t="s">
        <v>1</v>
      </c>
      <c r="C7" s="1">
        <v>2023</v>
      </c>
      <c r="D7" s="1" t="s">
        <v>145</v>
      </c>
      <c r="E7" s="2">
        <v>3</v>
      </c>
      <c r="F7" s="2">
        <v>1</v>
      </c>
      <c r="G7" s="9">
        <v>5.9843741342051303E-2</v>
      </c>
      <c r="H7" s="2">
        <v>152</v>
      </c>
      <c r="I7" s="54">
        <v>150.75</v>
      </c>
      <c r="J7" s="9">
        <v>3.9800995024875621E-2</v>
      </c>
      <c r="K7" s="2">
        <v>13</v>
      </c>
      <c r="L7" s="6">
        <v>6</v>
      </c>
      <c r="M7" s="5"/>
      <c r="N7" s="18"/>
      <c r="O7" s="19">
        <v>4</v>
      </c>
      <c r="P7" s="18"/>
      <c r="Q7" s="19">
        <v>1</v>
      </c>
      <c r="R7" s="18"/>
      <c r="S7" s="5"/>
      <c r="T7" s="18"/>
      <c r="U7" s="19"/>
      <c r="V7" s="18"/>
      <c r="W7" s="5"/>
      <c r="X7" s="18"/>
      <c r="Y7" s="5"/>
      <c r="Z7" s="18"/>
      <c r="AA7" s="5"/>
      <c r="AB7" s="18"/>
      <c r="AC7" s="5"/>
      <c r="AD7" s="18"/>
      <c r="AE7" s="5"/>
      <c r="AF7" s="18"/>
      <c r="AG7" s="5">
        <v>1</v>
      </c>
      <c r="AH7" s="18" t="e">
        <f>SUM([1]!Table224[[#This Row],[COOK-PT]],[1]!Table224[[#This Row],[DA-PT]],[1]!Table224[[#This Row],[HKG-PT]],[1]!Table224[[#This Row],[LDY-PT]])</f>
        <v>#REF!</v>
      </c>
      <c r="AI7" s="19"/>
      <c r="AJ7" s="18"/>
      <c r="AK7" s="5"/>
      <c r="AL7" s="18"/>
      <c r="AM7" s="7"/>
      <c r="AN7" s="7"/>
      <c r="AO7" s="7"/>
    </row>
    <row r="8" spans="1:41" s="40" customFormat="1" hidden="1" outlineLevel="1" x14ac:dyDescent="0.35">
      <c r="A8" s="45">
        <v>45077</v>
      </c>
      <c r="B8" s="1" t="s">
        <v>1</v>
      </c>
      <c r="C8" s="1">
        <v>2023</v>
      </c>
      <c r="D8" s="1" t="s">
        <v>146</v>
      </c>
      <c r="E8" s="2">
        <v>5</v>
      </c>
      <c r="F8" s="2">
        <v>5</v>
      </c>
      <c r="G8" s="9">
        <v>9.2825151488539565E-2</v>
      </c>
      <c r="H8" s="2">
        <v>154</v>
      </c>
      <c r="I8" s="54">
        <v>151.4</v>
      </c>
      <c r="J8" s="9">
        <v>7.2655217965653898E-2</v>
      </c>
      <c r="K8" s="2">
        <v>18</v>
      </c>
      <c r="L8" s="6">
        <v>11</v>
      </c>
      <c r="M8" s="5"/>
      <c r="N8" s="18"/>
      <c r="O8" s="19"/>
      <c r="P8" s="18">
        <v>3</v>
      </c>
      <c r="Q8" s="19"/>
      <c r="R8" s="18">
        <v>1</v>
      </c>
      <c r="S8" s="5"/>
      <c r="T8" s="18"/>
      <c r="U8" s="19"/>
      <c r="V8" s="18"/>
      <c r="W8" s="5"/>
      <c r="X8" s="18"/>
      <c r="Y8" s="5"/>
      <c r="Z8" s="18"/>
      <c r="AA8" s="5"/>
      <c r="AB8" s="18"/>
      <c r="AC8" s="5"/>
      <c r="AD8" s="18"/>
      <c r="AE8" s="5"/>
      <c r="AF8" s="18"/>
      <c r="AG8" s="5" t="e">
        <f>SUM([1]!Table224[[#This Row],[COOK-FT]],[1]!Table224[[#This Row],[DA-FT]],[1]!Table224[[#This Row],[HKG-FT]],[1]!Table224[[#This Row],[LDY-FT]])</f>
        <v>#REF!</v>
      </c>
      <c r="AH8" s="18">
        <v>4</v>
      </c>
      <c r="AI8" s="19"/>
      <c r="AJ8" s="18"/>
      <c r="AK8" s="5"/>
      <c r="AL8" s="18"/>
      <c r="AM8" s="7"/>
      <c r="AN8" s="7"/>
      <c r="AO8" s="7"/>
    </row>
    <row r="9" spans="1:41" s="40" customFormat="1" hidden="1" outlineLevel="1" x14ac:dyDescent="0.35">
      <c r="A9" s="45">
        <v>45107</v>
      </c>
      <c r="B9" s="1" t="s">
        <v>1</v>
      </c>
      <c r="C9" s="1">
        <v>2023</v>
      </c>
      <c r="D9" s="1" t="s">
        <v>53</v>
      </c>
      <c r="E9" s="2">
        <v>8</v>
      </c>
      <c r="F9" s="2">
        <v>5</v>
      </c>
      <c r="G9" s="9">
        <v>0.1246375761090171</v>
      </c>
      <c r="H9" s="2">
        <v>176</v>
      </c>
      <c r="I9" s="54">
        <v>155.5</v>
      </c>
      <c r="J9" s="9">
        <v>0.10289389067524116</v>
      </c>
      <c r="K9" s="2">
        <v>26</v>
      </c>
      <c r="L9" s="6">
        <v>16</v>
      </c>
      <c r="M9" s="5"/>
      <c r="N9" s="18"/>
      <c r="O9" s="19"/>
      <c r="P9" s="18">
        <v>3</v>
      </c>
      <c r="Q9" s="19">
        <v>1</v>
      </c>
      <c r="R9" s="18">
        <v>1</v>
      </c>
      <c r="S9" s="5"/>
      <c r="T9" s="18"/>
      <c r="U9" s="19"/>
      <c r="V9" s="18"/>
      <c r="W9" s="5"/>
      <c r="X9" s="18"/>
      <c r="Y9" s="5"/>
      <c r="Z9" s="18"/>
      <c r="AA9" s="5"/>
      <c r="AB9" s="18"/>
      <c r="AC9" s="5"/>
      <c r="AD9" s="18"/>
      <c r="AE9" s="5"/>
      <c r="AF9" s="18"/>
      <c r="AG9" s="5" t="e">
        <f>SUM([1]!Table224[[#This Row],[COOK-FT]],[1]!Table224[[#This Row],[DA-FT]],[1]!Table224[[#This Row],[HKG-FT]],[1]!Table224[[#This Row],[LDY-FT]])</f>
        <v>#REF!</v>
      </c>
      <c r="AH9" s="18">
        <v>2</v>
      </c>
      <c r="AI9" s="19"/>
      <c r="AJ9" s="18"/>
      <c r="AK9" s="5"/>
      <c r="AL9" s="18"/>
      <c r="AM9" s="7"/>
      <c r="AN9" s="7"/>
      <c r="AO9" s="7"/>
    </row>
    <row r="10" spans="1:41" s="40" customFormat="1" hidden="1" outlineLevel="1" x14ac:dyDescent="0.35">
      <c r="A10" s="45">
        <v>45138</v>
      </c>
      <c r="B10" s="1" t="s">
        <v>1</v>
      </c>
      <c r="C10" s="1">
        <v>2023</v>
      </c>
      <c r="D10" s="1" t="s">
        <v>78</v>
      </c>
      <c r="E10" s="2">
        <v>3</v>
      </c>
      <c r="F10" s="2">
        <v>1</v>
      </c>
      <c r="G10" s="9">
        <v>0.13557051067328399</v>
      </c>
      <c r="H10" s="2">
        <v>163</v>
      </c>
      <c r="I10" s="54">
        <v>156.57142857142858</v>
      </c>
      <c r="J10" s="9">
        <v>0.10857664233576642</v>
      </c>
      <c r="K10" s="2">
        <v>29</v>
      </c>
      <c r="L10" s="6">
        <v>17</v>
      </c>
      <c r="M10" s="5"/>
      <c r="N10" s="18"/>
      <c r="O10" s="19">
        <v>1</v>
      </c>
      <c r="P10" s="18">
        <v>3</v>
      </c>
      <c r="Q10" s="19"/>
      <c r="R10" s="18">
        <v>2</v>
      </c>
      <c r="S10" s="5"/>
      <c r="T10" s="18"/>
      <c r="U10" s="19"/>
      <c r="V10" s="18"/>
      <c r="W10" s="5"/>
      <c r="X10" s="18"/>
      <c r="Y10" s="5"/>
      <c r="Z10" s="18"/>
      <c r="AA10" s="5"/>
      <c r="AB10" s="18"/>
      <c r="AC10" s="5"/>
      <c r="AD10" s="18"/>
      <c r="AE10" s="5"/>
      <c r="AF10" s="18"/>
      <c r="AG10" s="5" t="e">
        <f>SUM([1]!Table224[[#This Row],[COOK-FT]],[1]!Table224[[#This Row],[DA-FT]],[1]!Table224[[#This Row],[HKG-FT]],[1]!Table224[[#This Row],[LDY-FT]])</f>
        <v>#REF!</v>
      </c>
      <c r="AH10" s="18">
        <v>1</v>
      </c>
      <c r="AI10" s="19"/>
      <c r="AJ10" s="18"/>
      <c r="AK10" s="5"/>
      <c r="AL10" s="18"/>
      <c r="AM10" s="7"/>
      <c r="AN10" s="7"/>
      <c r="AO10" s="7"/>
    </row>
    <row r="11" spans="1:41" s="40" customFormat="1" hidden="1" outlineLevel="1" x14ac:dyDescent="0.35">
      <c r="A11" s="45">
        <v>45169</v>
      </c>
      <c r="B11" s="1" t="s">
        <v>1</v>
      </c>
      <c r="C11" s="1">
        <v>2023</v>
      </c>
      <c r="D11" s="1" t="s">
        <v>75</v>
      </c>
      <c r="E11" s="2">
        <v>12</v>
      </c>
      <c r="F11" s="2">
        <v>0</v>
      </c>
      <c r="G11" s="9">
        <v>0.15365969331295701</v>
      </c>
      <c r="H11" s="2">
        <v>172</v>
      </c>
      <c r="I11" s="54">
        <v>158.5</v>
      </c>
      <c r="J11" s="9">
        <v>0.10725552050473186</v>
      </c>
      <c r="K11" s="2">
        <v>41</v>
      </c>
      <c r="L11" s="6">
        <v>17</v>
      </c>
      <c r="M11" s="5"/>
      <c r="N11" s="18"/>
      <c r="O11" s="19">
        <v>5</v>
      </c>
      <c r="P11" s="18"/>
      <c r="Q11" s="19">
        <v>2</v>
      </c>
      <c r="R11" s="18"/>
      <c r="S11" s="5">
        <v>1</v>
      </c>
      <c r="T11" s="18"/>
      <c r="U11" s="19"/>
      <c r="V11" s="18"/>
      <c r="W11" s="5"/>
      <c r="X11" s="18"/>
      <c r="Y11" s="5"/>
      <c r="Z11" s="18"/>
      <c r="AA11" s="5"/>
      <c r="AB11" s="18"/>
      <c r="AC11" s="5"/>
      <c r="AD11" s="18"/>
      <c r="AE11" s="5"/>
      <c r="AF11" s="18"/>
      <c r="AG11" s="5">
        <v>1</v>
      </c>
      <c r="AH11" s="18" t="e">
        <f>SUM([1]!Table224[[#This Row],[COOK-PT]],[1]!Table224[[#This Row],[DA-PT]],[1]!Table224[[#This Row],[HKG-PT]],[1]!Table224[[#This Row],[LDY-PT]])</f>
        <v>#REF!</v>
      </c>
      <c r="AI11" s="19">
        <v>2</v>
      </c>
      <c r="AJ11" s="18"/>
      <c r="AK11" s="5"/>
      <c r="AL11" s="18"/>
      <c r="AM11" s="7"/>
      <c r="AN11" s="7"/>
      <c r="AO11" s="7"/>
    </row>
    <row r="12" spans="1:41" s="40" customFormat="1" hidden="1" outlineLevel="1" x14ac:dyDescent="0.35">
      <c r="A12" s="45">
        <v>45199</v>
      </c>
      <c r="B12" s="1" t="s">
        <v>1</v>
      </c>
      <c r="C12" s="1">
        <v>2023</v>
      </c>
      <c r="D12" s="1" t="s">
        <v>76</v>
      </c>
      <c r="E12" s="2">
        <v>2</v>
      </c>
      <c r="F12" s="2">
        <v>1</v>
      </c>
      <c r="G12" s="9">
        <v>0.15951852284679199</v>
      </c>
      <c r="H12" s="2">
        <v>162</v>
      </c>
      <c r="I12" s="54">
        <v>158.88888888888889</v>
      </c>
      <c r="J12" s="9">
        <v>0.11328671328671329</v>
      </c>
      <c r="K12" s="2">
        <v>43</v>
      </c>
      <c r="L12" s="6">
        <v>18</v>
      </c>
      <c r="M12" s="5"/>
      <c r="N12" s="18"/>
      <c r="O12" s="19">
        <v>3</v>
      </c>
      <c r="P12" s="18"/>
      <c r="Q12" s="19">
        <v>1</v>
      </c>
      <c r="R12" s="18"/>
      <c r="S12" s="5"/>
      <c r="T12" s="18"/>
      <c r="U12" s="19"/>
      <c r="V12" s="18"/>
      <c r="W12" s="5"/>
      <c r="X12" s="18"/>
      <c r="Y12" s="5"/>
      <c r="Z12" s="18"/>
      <c r="AA12" s="5"/>
      <c r="AB12" s="18"/>
      <c r="AC12" s="5"/>
      <c r="AD12" s="18"/>
      <c r="AE12" s="5"/>
      <c r="AF12" s="18"/>
      <c r="AG12" s="5" t="e">
        <f>SUM([1]!Table224[[#This Row],[COOK-FT]],[1]!Table224[[#This Row],[DA-FT]],[1]!Table224[[#This Row],[HKG-FT]],[1]!Table224[[#This Row],[LDY-FT]])</f>
        <v>#REF!</v>
      </c>
      <c r="AH12" s="18" t="e">
        <f>SUM([1]!Table224[[#This Row],[COOK-PT]],[1]!Table224[[#This Row],[DA-PT]],[1]!Table224[[#This Row],[HKG-PT]],[1]!Table224[[#This Row],[LDY-PT]])</f>
        <v>#REF!</v>
      </c>
      <c r="AI12" s="19">
        <v>2</v>
      </c>
      <c r="AJ12" s="18"/>
      <c r="AK12" s="5"/>
      <c r="AL12" s="18"/>
      <c r="AM12" s="7"/>
      <c r="AN12" s="7"/>
      <c r="AO12" s="7"/>
    </row>
    <row r="13" spans="1:41" s="40" customFormat="1" hidden="1" outlineLevel="1" x14ac:dyDescent="0.35">
      <c r="A13" s="45">
        <v>45230</v>
      </c>
      <c r="B13" s="1" t="s">
        <v>1</v>
      </c>
      <c r="C13" s="1">
        <v>2023</v>
      </c>
      <c r="D13" s="1" t="s">
        <v>82</v>
      </c>
      <c r="E13" s="2">
        <v>4</v>
      </c>
      <c r="F13" s="2">
        <v>6</v>
      </c>
      <c r="G13" s="9">
        <v>0.196981731532962</v>
      </c>
      <c r="H13" s="2">
        <v>164</v>
      </c>
      <c r="I13" s="54">
        <v>159.4</v>
      </c>
      <c r="J13" s="9">
        <v>0.15056461731493098</v>
      </c>
      <c r="K13" s="2">
        <v>47</v>
      </c>
      <c r="L13" s="6">
        <v>24</v>
      </c>
      <c r="M13" s="5"/>
      <c r="N13" s="18"/>
      <c r="O13" s="19"/>
      <c r="P13" s="18">
        <v>4</v>
      </c>
      <c r="Q13" s="19"/>
      <c r="R13" s="18"/>
      <c r="S13" s="5"/>
      <c r="T13" s="18"/>
      <c r="U13" s="19"/>
      <c r="V13" s="18"/>
      <c r="W13" s="5"/>
      <c r="X13" s="18"/>
      <c r="Y13" s="5"/>
      <c r="Z13" s="18"/>
      <c r="AA13" s="5"/>
      <c r="AB13" s="18"/>
      <c r="AC13" s="5"/>
      <c r="AD13" s="18"/>
      <c r="AE13" s="5"/>
      <c r="AF13" s="18"/>
      <c r="AG13" s="5">
        <v>0</v>
      </c>
      <c r="AH13" s="18">
        <v>0</v>
      </c>
      <c r="AI13" s="19"/>
      <c r="AJ13" s="18">
        <v>1</v>
      </c>
      <c r="AK13" s="5"/>
      <c r="AL13" s="18"/>
      <c r="AM13" s="7"/>
      <c r="AN13" s="7"/>
      <c r="AO13" s="7"/>
    </row>
    <row r="14" spans="1:41" s="40" customFormat="1" hidden="1" outlineLevel="1" x14ac:dyDescent="0.35">
      <c r="A14" s="45">
        <v>45260</v>
      </c>
      <c r="B14" s="1" t="s">
        <v>1</v>
      </c>
      <c r="C14" s="1">
        <v>2023</v>
      </c>
      <c r="D14" s="1" t="s">
        <v>88</v>
      </c>
      <c r="E14" s="2">
        <v>6</v>
      </c>
      <c r="F14" s="2">
        <v>3</v>
      </c>
      <c r="G14" s="9">
        <v>0.21512057436208301</v>
      </c>
      <c r="H14" s="2">
        <v>168</v>
      </c>
      <c r="I14" s="54">
        <v>160.18181818181819</v>
      </c>
      <c r="J14" s="9">
        <v>0.16855845629965946</v>
      </c>
      <c r="K14" s="2">
        <v>53</v>
      </c>
      <c r="L14" s="6">
        <v>27</v>
      </c>
      <c r="M14" s="5"/>
      <c r="N14" s="18"/>
      <c r="O14" s="19"/>
      <c r="P14" s="18">
        <v>4</v>
      </c>
      <c r="Q14" s="19"/>
      <c r="R14" s="18">
        <v>2</v>
      </c>
      <c r="S14" s="5"/>
      <c r="T14" s="18"/>
      <c r="U14" s="19"/>
      <c r="V14" s="18"/>
      <c r="W14" s="5"/>
      <c r="X14" s="18"/>
      <c r="Y14" s="5"/>
      <c r="Z14" s="18"/>
      <c r="AA14" s="5"/>
      <c r="AB14" s="18"/>
      <c r="AC14" s="5"/>
      <c r="AD14" s="18"/>
      <c r="AE14" s="5"/>
      <c r="AF14" s="18"/>
      <c r="AG14" s="5">
        <v>0</v>
      </c>
      <c r="AH14" s="18">
        <v>0</v>
      </c>
      <c r="AI14" s="19"/>
      <c r="AJ14" s="18"/>
      <c r="AK14" s="5"/>
      <c r="AL14" s="18"/>
      <c r="AM14" s="7"/>
      <c r="AN14" s="7"/>
      <c r="AO14" s="7"/>
    </row>
    <row r="15" spans="1:41" s="40" customFormat="1" hidden="1" outlineLevel="1" x14ac:dyDescent="0.35">
      <c r="A15" s="45">
        <v>45291</v>
      </c>
      <c r="B15" s="1" t="s">
        <v>1</v>
      </c>
      <c r="C15" s="1">
        <v>2023</v>
      </c>
      <c r="D15" s="1" t="s">
        <v>92</v>
      </c>
      <c r="E15" s="2">
        <v>8</v>
      </c>
      <c r="F15" s="2">
        <v>0</v>
      </c>
      <c r="G15" s="9">
        <v>0.21405039929627201</v>
      </c>
      <c r="H15" s="2">
        <v>170</v>
      </c>
      <c r="I15" s="54">
        <v>161</v>
      </c>
      <c r="J15" s="9">
        <v>0.16770186335403728</v>
      </c>
      <c r="K15" s="2">
        <v>61</v>
      </c>
      <c r="L15" s="6">
        <v>27</v>
      </c>
      <c r="M15" s="5"/>
      <c r="N15" s="18"/>
      <c r="O15" s="19"/>
      <c r="P15" s="18">
        <v>4</v>
      </c>
      <c r="Q15" s="19"/>
      <c r="R15" s="18"/>
      <c r="S15" s="5"/>
      <c r="T15" s="18"/>
      <c r="U15" s="19"/>
      <c r="V15" s="18"/>
      <c r="W15" s="5"/>
      <c r="X15" s="18"/>
      <c r="Y15" s="5"/>
      <c r="Z15" s="18"/>
      <c r="AA15" s="5"/>
      <c r="AB15" s="18"/>
      <c r="AC15" s="5"/>
      <c r="AD15" s="18"/>
      <c r="AE15" s="5"/>
      <c r="AF15" s="18"/>
      <c r="AG15" s="5">
        <v>0</v>
      </c>
      <c r="AH15" s="18">
        <v>0</v>
      </c>
      <c r="AI15" s="19"/>
      <c r="AJ15" s="18"/>
      <c r="AK15" s="5"/>
      <c r="AL15" s="18"/>
      <c r="AM15" s="7"/>
      <c r="AN15" s="7"/>
      <c r="AO15" s="7"/>
    </row>
    <row r="16" spans="1:41" collapsed="1" x14ac:dyDescent="0.35">
      <c r="A16" s="45">
        <v>45322</v>
      </c>
      <c r="B16" s="16" t="s">
        <v>150</v>
      </c>
      <c r="C16" s="1">
        <v>2024</v>
      </c>
      <c r="D16" s="1" t="s">
        <v>52</v>
      </c>
      <c r="E16" s="2">
        <v>6</v>
      </c>
      <c r="F16" s="2">
        <v>3</v>
      </c>
      <c r="G16" s="9">
        <v>1.7553793884484699E-2</v>
      </c>
      <c r="H16" s="2">
        <v>171</v>
      </c>
      <c r="I16" s="54">
        <f>AVERAGE(H5:H16)</f>
        <v>162.75</v>
      </c>
      <c r="J16" s="9">
        <f>SUM(F5:F16)/Table224[[#This Row],[Rolling Average Headcount]]</f>
        <v>0.17204301075268819</v>
      </c>
      <c r="K16" s="2">
        <f>Table224[[#This Row],[Hires]]</f>
        <v>6</v>
      </c>
      <c r="L16" s="6">
        <f>Table224[[#This Row],[Terminations]]</f>
        <v>3</v>
      </c>
      <c r="N16" s="18"/>
      <c r="O16" s="19">
        <v>4</v>
      </c>
      <c r="P16" s="18"/>
      <c r="Q16" s="19">
        <v>2</v>
      </c>
      <c r="R16" s="18"/>
      <c r="T16" s="18"/>
      <c r="U16" s="19"/>
      <c r="V16" s="18"/>
      <c r="X16" s="18"/>
      <c r="Z16" s="18"/>
      <c r="AB16" s="18"/>
      <c r="AD16" s="18"/>
      <c r="AF16" s="18"/>
      <c r="AG16" s="5">
        <v>3</v>
      </c>
      <c r="AH16" s="18"/>
      <c r="AI16" s="19"/>
      <c r="AJ16" s="18"/>
      <c r="AL16" s="18"/>
      <c r="AM16" s="7"/>
      <c r="AN16" s="7"/>
      <c r="AO16" s="7"/>
    </row>
    <row r="17" spans="1:41" x14ac:dyDescent="0.35">
      <c r="A17" s="45">
        <v>45350</v>
      </c>
      <c r="B17" s="16" t="s">
        <v>150</v>
      </c>
      <c r="C17" s="1">
        <v>2024</v>
      </c>
      <c r="D17" s="1" t="s">
        <v>143</v>
      </c>
      <c r="E17" s="2">
        <v>18</v>
      </c>
      <c r="F17" s="2">
        <v>7</v>
      </c>
      <c r="G17" s="9">
        <v>5.69259962049335E-2</v>
      </c>
      <c r="H17" s="2">
        <v>199</v>
      </c>
      <c r="I17" s="54">
        <f>AVERAGE(H6:H17)</f>
        <v>166.75</v>
      </c>
      <c r="J17" s="9">
        <f>SUM(F6:F17)/Table224[[#This Row],[Rolling Average Headcount]]</f>
        <v>0.20389805097451275</v>
      </c>
      <c r="K17" s="2">
        <f>K16+Table224[[#This Row],[Hires]]</f>
        <v>24</v>
      </c>
      <c r="L17" s="6">
        <f>L16+Table224[[#This Row],[Terminations]]</f>
        <v>10</v>
      </c>
      <c r="N17" s="18">
        <v>1</v>
      </c>
      <c r="O17" s="19"/>
      <c r="P17" s="18">
        <v>6</v>
      </c>
      <c r="Q17" s="19"/>
      <c r="R17" s="18">
        <v>9</v>
      </c>
      <c r="T17" s="18">
        <v>1</v>
      </c>
      <c r="U17" s="19"/>
      <c r="V17" s="18"/>
      <c r="X17" s="18"/>
      <c r="Z17" s="18"/>
      <c r="AB17" s="18"/>
      <c r="AD17" s="18"/>
      <c r="AF17" s="18"/>
      <c r="AH17" s="18">
        <v>3</v>
      </c>
      <c r="AI17" s="19"/>
      <c r="AJ17" s="18"/>
      <c r="AL17" s="18"/>
      <c r="AM17" s="7"/>
      <c r="AN17" s="7"/>
      <c r="AO17" s="7"/>
    </row>
    <row r="18" spans="1:41" x14ac:dyDescent="0.35">
      <c r="A18" s="45">
        <v>45382</v>
      </c>
      <c r="B18" s="16" t="s">
        <v>150</v>
      </c>
      <c r="C18" s="1">
        <v>2024</v>
      </c>
      <c r="D18" s="1" t="s">
        <v>144</v>
      </c>
      <c r="E18" s="2">
        <v>24</v>
      </c>
      <c r="F18" s="2">
        <v>3</v>
      </c>
      <c r="G18" s="9">
        <v>7.1866836765688599E-2</v>
      </c>
      <c r="H18" s="2">
        <v>208</v>
      </c>
      <c r="I18" s="54">
        <f t="shared" ref="I18:I27" si="0">AVERAGE(H7:H18)</f>
        <v>171.58333333333334</v>
      </c>
      <c r="J18" s="9">
        <f>SUM(F7:F18)/Table224[[#This Row],[Rolling Average Headcount]]</f>
        <v>0.20398251578436133</v>
      </c>
      <c r="K18" s="2">
        <f>K17+Table224[[#This Row],[Hires]]</f>
        <v>48</v>
      </c>
      <c r="L18" s="6">
        <f>L17+Table224[[#This Row],[Terminations]]</f>
        <v>13</v>
      </c>
      <c r="M18" s="5">
        <v>2</v>
      </c>
      <c r="N18" s="18"/>
      <c r="O18" s="19">
        <v>1</v>
      </c>
      <c r="P18" s="18"/>
      <c r="Q18" s="19"/>
      <c r="R18" s="18">
        <v>2</v>
      </c>
      <c r="T18" s="18"/>
      <c r="U18" s="19"/>
      <c r="V18" s="18"/>
      <c r="X18" s="18"/>
      <c r="Z18" s="18"/>
      <c r="AB18" s="18"/>
      <c r="AD18" s="18"/>
      <c r="AF18" s="18"/>
      <c r="AH18" s="18">
        <v>2</v>
      </c>
      <c r="AI18" s="19"/>
      <c r="AJ18" s="18"/>
      <c r="AL18" s="18"/>
      <c r="AM18" s="7"/>
      <c r="AN18" s="7"/>
      <c r="AO18" s="7"/>
    </row>
    <row r="19" spans="1:41" x14ac:dyDescent="0.35">
      <c r="A19" s="45">
        <v>45412</v>
      </c>
      <c r="B19" s="16" t="s">
        <v>150</v>
      </c>
      <c r="C19" s="1">
        <v>2024</v>
      </c>
      <c r="D19" s="1" t="s">
        <v>145</v>
      </c>
      <c r="E19" s="2">
        <v>22</v>
      </c>
      <c r="F19" s="2">
        <v>3</v>
      </c>
      <c r="G19" s="9">
        <v>8.4272842031950498E-2</v>
      </c>
      <c r="H19" s="2">
        <v>226</v>
      </c>
      <c r="I19" s="54">
        <f t="shared" si="0"/>
        <v>177.75</v>
      </c>
      <c r="J19" s="9">
        <f>SUM(F8:F19)/Table224[[#This Row],[Rolling Average Headcount]]</f>
        <v>0.20815752461322082</v>
      </c>
      <c r="K19" s="2">
        <f>K18+Table224[[#This Row],[Hires]]</f>
        <v>70</v>
      </c>
      <c r="L19" s="6">
        <f>L18+Table224[[#This Row],[Terminations]]</f>
        <v>16</v>
      </c>
      <c r="M19" s="5">
        <v>1</v>
      </c>
      <c r="N19" s="18"/>
      <c r="O19" s="19">
        <v>10</v>
      </c>
      <c r="P19" s="18"/>
      <c r="Q19" s="19">
        <v>27</v>
      </c>
      <c r="R19" s="18"/>
      <c r="T19" s="18"/>
      <c r="U19" s="19">
        <v>1</v>
      </c>
      <c r="V19" s="18"/>
      <c r="X19" s="18"/>
      <c r="Z19" s="18"/>
      <c r="AB19" s="18"/>
      <c r="AD19" s="18"/>
      <c r="AF19" s="18"/>
      <c r="AG19" s="5">
        <v>1</v>
      </c>
      <c r="AH19" s="18"/>
      <c r="AI19" s="19"/>
      <c r="AJ19" s="18"/>
      <c r="AL19" s="18"/>
      <c r="AM19" s="7"/>
      <c r="AN19" s="7"/>
      <c r="AO19" s="7"/>
    </row>
    <row r="20" spans="1:41" x14ac:dyDescent="0.35">
      <c r="A20" s="45">
        <v>45443</v>
      </c>
      <c r="B20" s="16" t="s">
        <v>150</v>
      </c>
      <c r="C20" s="1">
        <v>2024</v>
      </c>
      <c r="D20" s="1" t="s">
        <v>146</v>
      </c>
      <c r="E20" s="2">
        <v>11</v>
      </c>
      <c r="F20" s="2">
        <v>2</v>
      </c>
      <c r="G20" s="9">
        <v>9.0791438526630103E-2</v>
      </c>
      <c r="H20" s="2">
        <v>237</v>
      </c>
      <c r="I20" s="54">
        <f t="shared" si="0"/>
        <v>184.66666666666666</v>
      </c>
      <c r="J20" s="9">
        <f>SUM(F9:F20)/Table224[[#This Row],[Rolling Average Headcount]]</f>
        <v>0.18411552346570398</v>
      </c>
      <c r="K20" s="2">
        <f>K19+Table224[[#This Row],[Hires]]</f>
        <v>81</v>
      </c>
      <c r="L20" s="6">
        <f>L19+Table224[[#This Row],[Terminations]]</f>
        <v>18</v>
      </c>
      <c r="M20" s="5">
        <v>4</v>
      </c>
      <c r="N20" s="18"/>
      <c r="O20" s="19">
        <v>9</v>
      </c>
      <c r="P20" s="18"/>
      <c r="Q20" s="19">
        <v>37</v>
      </c>
      <c r="R20" s="18">
        <v>13</v>
      </c>
      <c r="T20" s="18"/>
      <c r="U20" s="19"/>
      <c r="V20" s="18"/>
      <c r="X20" s="18"/>
      <c r="Z20" s="18"/>
      <c r="AB20" s="18"/>
      <c r="AD20" s="18"/>
      <c r="AF20" s="18"/>
      <c r="AH20" s="18"/>
      <c r="AI20" s="19"/>
      <c r="AJ20" s="18"/>
      <c r="AL20" s="18"/>
      <c r="AM20" s="7"/>
      <c r="AN20" s="7"/>
      <c r="AO20" s="7"/>
    </row>
    <row r="21" spans="1:41" x14ac:dyDescent="0.35">
      <c r="A21" s="45">
        <v>45473</v>
      </c>
      <c r="B21" s="16" t="s">
        <v>150</v>
      </c>
      <c r="C21" s="1">
        <v>2024</v>
      </c>
      <c r="D21" s="1" t="s">
        <v>53</v>
      </c>
      <c r="E21" s="2">
        <v>17</v>
      </c>
      <c r="F21" s="2">
        <v>0</v>
      </c>
      <c r="G21" s="9">
        <v>8.7446280329925505E-2</v>
      </c>
      <c r="H21" s="2">
        <v>251</v>
      </c>
      <c r="I21" s="54">
        <f t="shared" si="0"/>
        <v>190.91666666666666</v>
      </c>
      <c r="J21" s="9">
        <f>SUM(F10:F21)/Table224[[#This Row],[Rolling Average Headcount]]</f>
        <v>0.15189873417721519</v>
      </c>
      <c r="K21" s="2">
        <f>K20+Table224[[#This Row],[Hires]]</f>
        <v>98</v>
      </c>
      <c r="L21" s="6">
        <f>L20+Table224[[#This Row],[Terminations]]</f>
        <v>18</v>
      </c>
      <c r="N21" s="18"/>
      <c r="O21" s="19">
        <v>7</v>
      </c>
      <c r="P21" s="18"/>
      <c r="Q21" s="19">
        <v>3</v>
      </c>
      <c r="R21" s="18">
        <v>3</v>
      </c>
      <c r="T21" s="18"/>
      <c r="U21" s="19"/>
      <c r="V21" s="18"/>
      <c r="X21" s="18"/>
      <c r="Z21" s="18"/>
      <c r="AB21" s="18"/>
      <c r="AD21" s="18"/>
      <c r="AF21" s="18"/>
      <c r="AH21" s="18"/>
      <c r="AI21" s="19"/>
      <c r="AJ21" s="18"/>
      <c r="AL21" s="18"/>
      <c r="AM21" s="7"/>
      <c r="AN21" s="7"/>
      <c r="AO21" s="7"/>
    </row>
    <row r="22" spans="1:41" x14ac:dyDescent="0.35">
      <c r="A22" s="45">
        <v>45504</v>
      </c>
      <c r="B22" s="16" t="s">
        <v>150</v>
      </c>
      <c r="C22" s="1">
        <v>2024</v>
      </c>
      <c r="D22" s="1" t="s">
        <v>78</v>
      </c>
      <c r="E22" s="2">
        <v>10</v>
      </c>
      <c r="F22" s="2">
        <v>3</v>
      </c>
      <c r="G22" s="9">
        <v>9.8874864607971E-2</v>
      </c>
      <c r="H22" s="2">
        <v>246</v>
      </c>
      <c r="I22" s="54">
        <f t="shared" si="0"/>
        <v>197.83333333333334</v>
      </c>
      <c r="J22" s="9">
        <f>SUM(F11:F22)/Table224[[#This Row],[Rolling Average Headcount]]</f>
        <v>0.15669755686604886</v>
      </c>
      <c r="K22" s="2">
        <f>K21+Table224[[#This Row],[Hires]]</f>
        <v>108</v>
      </c>
      <c r="L22" s="6">
        <f>L21+Table224[[#This Row],[Terminations]]</f>
        <v>21</v>
      </c>
      <c r="M22" s="5">
        <v>2</v>
      </c>
      <c r="N22" s="18"/>
      <c r="O22" s="19">
        <v>2</v>
      </c>
      <c r="P22" s="18">
        <v>8</v>
      </c>
      <c r="Q22" s="19">
        <v>4</v>
      </c>
      <c r="R22" s="18">
        <v>16</v>
      </c>
      <c r="T22" s="18"/>
      <c r="U22" s="19"/>
      <c r="V22" s="18"/>
      <c r="X22" s="18"/>
      <c r="Z22" s="18"/>
      <c r="AB22" s="18"/>
      <c r="AD22" s="18"/>
      <c r="AF22" s="18"/>
      <c r="AH22" s="18">
        <v>3</v>
      </c>
      <c r="AI22" s="19"/>
      <c r="AJ22" s="18"/>
      <c r="AL22" s="18"/>
      <c r="AM22" s="7"/>
      <c r="AN22" s="7"/>
      <c r="AO22" s="7"/>
    </row>
    <row r="23" spans="1:41" x14ac:dyDescent="0.35">
      <c r="A23" s="45">
        <v>45535</v>
      </c>
      <c r="B23" s="16" t="s">
        <v>150</v>
      </c>
      <c r="C23" s="1">
        <v>2024</v>
      </c>
      <c r="D23" s="1" t="s">
        <v>75</v>
      </c>
      <c r="E23" s="2">
        <v>5</v>
      </c>
      <c r="F23" s="2">
        <v>0</v>
      </c>
      <c r="G23" s="9">
        <v>9.6994018323616205E-2</v>
      </c>
      <c r="H23" s="2">
        <v>246</v>
      </c>
      <c r="I23" s="54">
        <f>AVERAGE(H12:H23)</f>
        <v>204</v>
      </c>
      <c r="J23" s="9">
        <f>SUM(F12:F23)/Table224[[#This Row],[Rolling Average Headcount]]</f>
        <v>0.15196078431372548</v>
      </c>
      <c r="K23" s="2">
        <f>K22+Table224[[#This Row],[Hires]]</f>
        <v>113</v>
      </c>
      <c r="L23" s="6">
        <f>L22+Table224[[#This Row],[Terminations]]</f>
        <v>21</v>
      </c>
      <c r="M23" s="5">
        <v>2</v>
      </c>
      <c r="N23" s="18"/>
      <c r="O23" s="19">
        <v>2</v>
      </c>
      <c r="P23" s="18">
        <v>7</v>
      </c>
      <c r="Q23" s="19">
        <v>4</v>
      </c>
      <c r="R23" s="18">
        <v>17</v>
      </c>
      <c r="T23" s="18"/>
      <c r="U23" s="19"/>
      <c r="V23" s="18"/>
      <c r="X23" s="18"/>
      <c r="Z23" s="18"/>
      <c r="AB23" s="18"/>
      <c r="AD23" s="18"/>
      <c r="AF23" s="18"/>
      <c r="AH23" s="18"/>
      <c r="AI23" s="19"/>
      <c r="AJ23" s="18"/>
      <c r="AL23" s="18"/>
      <c r="AM23" s="7"/>
      <c r="AN23" s="7"/>
      <c r="AO23" s="7"/>
    </row>
    <row r="24" spans="1:41" x14ac:dyDescent="0.35">
      <c r="A24" s="45">
        <v>45565</v>
      </c>
      <c r="B24" s="16" t="s">
        <v>150</v>
      </c>
      <c r="C24" s="1">
        <v>2024</v>
      </c>
      <c r="D24" s="1" t="s">
        <v>76</v>
      </c>
      <c r="G24" s="9"/>
      <c r="I24" s="54">
        <f t="shared" si="0"/>
        <v>207.81818181818181</v>
      </c>
      <c r="J24" s="9">
        <f>SUM(F13:F24)/Table224[[#This Row],[Rolling Average Headcount]]</f>
        <v>0.14435695538057744</v>
      </c>
      <c r="K24" s="2">
        <f>K23+Table224[[#This Row],[Hires]]</f>
        <v>113</v>
      </c>
      <c r="L24" s="6">
        <f>L23+Table224[[#This Row],[Terminations]]</f>
        <v>21</v>
      </c>
      <c r="N24" s="18"/>
      <c r="O24" s="19"/>
      <c r="P24" s="18"/>
      <c r="Q24" s="19"/>
      <c r="R24" s="18"/>
      <c r="T24" s="18"/>
      <c r="U24" s="19"/>
      <c r="V24" s="18"/>
      <c r="X24" s="18"/>
      <c r="Z24" s="18"/>
      <c r="AB24" s="18"/>
      <c r="AD24" s="18"/>
      <c r="AF24" s="18"/>
      <c r="AH24" s="18"/>
      <c r="AI24" s="19"/>
      <c r="AJ24" s="18"/>
      <c r="AL24" s="18"/>
      <c r="AM24" s="7"/>
      <c r="AN24" s="7"/>
      <c r="AO24" s="7"/>
    </row>
    <row r="25" spans="1:41" x14ac:dyDescent="0.35">
      <c r="A25" s="45">
        <v>45596</v>
      </c>
      <c r="B25" s="16" t="s">
        <v>150</v>
      </c>
      <c r="C25" s="1">
        <v>2024</v>
      </c>
      <c r="D25" s="1" t="s">
        <v>82</v>
      </c>
      <c r="G25" s="9"/>
      <c r="I25" s="54">
        <f t="shared" si="0"/>
        <v>212.2</v>
      </c>
      <c r="J25" s="9">
        <f>SUM(F14:F25)/Table224[[#This Row],[Rolling Average Headcount]]</f>
        <v>0.11310084825636194</v>
      </c>
      <c r="K25" s="2">
        <f>K24+Table224[[#This Row],[Hires]]</f>
        <v>113</v>
      </c>
      <c r="L25" s="6">
        <f>L24+Table224[[#This Row],[Terminations]]</f>
        <v>21</v>
      </c>
      <c r="N25" s="18"/>
      <c r="O25" s="19"/>
      <c r="P25" s="18"/>
      <c r="Q25" s="19"/>
      <c r="R25" s="18"/>
      <c r="T25" s="18"/>
      <c r="U25" s="19"/>
      <c r="V25" s="18"/>
      <c r="X25" s="18"/>
      <c r="Z25" s="18"/>
      <c r="AB25" s="18"/>
      <c r="AD25" s="18"/>
      <c r="AF25" s="18"/>
      <c r="AH25" s="18"/>
      <c r="AI25" s="19"/>
      <c r="AJ25" s="18"/>
      <c r="AL25" s="18"/>
      <c r="AM25" s="7"/>
      <c r="AN25" s="7"/>
      <c r="AO25" s="7"/>
    </row>
    <row r="26" spans="1:41" x14ac:dyDescent="0.35">
      <c r="A26" s="45">
        <v>45626</v>
      </c>
      <c r="B26" s="16" t="s">
        <v>150</v>
      </c>
      <c r="C26" s="1">
        <v>2024</v>
      </c>
      <c r="D26" s="1" t="s">
        <v>88</v>
      </c>
      <c r="G26" s="9"/>
      <c r="I26" s="54">
        <f t="shared" si="0"/>
        <v>217.11111111111111</v>
      </c>
      <c r="J26" s="9">
        <f>SUM(F15:F26)/Table224[[#This Row],[Rolling Average Headcount]]</f>
        <v>9.672466734902764E-2</v>
      </c>
      <c r="K26" s="2">
        <f>K25+Table224[[#This Row],[Hires]]</f>
        <v>113</v>
      </c>
      <c r="L26" s="6">
        <f>L25+Table224[[#This Row],[Terminations]]</f>
        <v>21</v>
      </c>
      <c r="N26" s="18"/>
      <c r="O26" s="19"/>
      <c r="P26" s="18"/>
      <c r="Q26" s="19"/>
      <c r="R26" s="18"/>
      <c r="T26" s="18"/>
      <c r="U26" s="19"/>
      <c r="V26" s="18"/>
      <c r="X26" s="18"/>
      <c r="Z26" s="18"/>
      <c r="AB26" s="18"/>
      <c r="AD26" s="18"/>
      <c r="AF26" s="18"/>
      <c r="AH26" s="18"/>
      <c r="AI26" s="19"/>
      <c r="AJ26" s="18"/>
      <c r="AL26" s="18"/>
      <c r="AM26" s="7"/>
      <c r="AN26" s="7"/>
      <c r="AO26" s="7"/>
    </row>
    <row r="27" spans="1:41" x14ac:dyDescent="0.35">
      <c r="A27" s="45">
        <v>45657</v>
      </c>
      <c r="B27" s="16" t="s">
        <v>150</v>
      </c>
      <c r="C27" s="1">
        <v>2024</v>
      </c>
      <c r="D27" s="1" t="s">
        <v>92</v>
      </c>
      <c r="G27" s="9"/>
      <c r="I27" s="54">
        <f t="shared" si="0"/>
        <v>223</v>
      </c>
      <c r="J27" s="9">
        <f>SUM(F16:F27)/Table224[[#This Row],[Rolling Average Headcount]]</f>
        <v>9.417040358744394E-2</v>
      </c>
      <c r="K27" s="2">
        <f>K26+Table224[[#This Row],[Hires]]</f>
        <v>113</v>
      </c>
      <c r="L27" s="6">
        <f>L26+Table224[[#This Row],[Terminations]]</f>
        <v>21</v>
      </c>
      <c r="N27" s="18"/>
      <c r="O27" s="19"/>
      <c r="P27" s="18"/>
      <c r="Q27" s="19"/>
      <c r="R27" s="18"/>
      <c r="T27" s="18"/>
      <c r="U27" s="19"/>
      <c r="V27" s="18"/>
      <c r="X27" s="18"/>
      <c r="Z27" s="18"/>
      <c r="AB27" s="18"/>
      <c r="AD27" s="18"/>
      <c r="AF27" s="18"/>
      <c r="AH27" s="18"/>
      <c r="AI27" s="19"/>
      <c r="AJ27" s="18"/>
      <c r="AL27" s="18"/>
      <c r="AM27" s="7"/>
      <c r="AN27" s="7"/>
      <c r="AO27" s="7"/>
    </row>
    <row r="28" spans="1:41" hidden="1" outlineLevel="1" x14ac:dyDescent="0.35">
      <c r="A28" s="45">
        <v>44957</v>
      </c>
      <c r="B28" s="1" t="s">
        <v>2</v>
      </c>
      <c r="C28" s="1">
        <v>2023</v>
      </c>
      <c r="D28" s="1" t="s">
        <v>52</v>
      </c>
      <c r="E28" s="2">
        <v>0</v>
      </c>
      <c r="F28" s="2">
        <v>1</v>
      </c>
      <c r="G28" s="9">
        <v>3.7170263788968823E-2</v>
      </c>
      <c r="H28" s="2">
        <v>24</v>
      </c>
      <c r="I28" s="54">
        <v>24</v>
      </c>
      <c r="J28" s="9">
        <v>4.1666666666666664E-2</v>
      </c>
      <c r="K28" s="2">
        <v>0</v>
      </c>
      <c r="L28" s="6">
        <v>1</v>
      </c>
      <c r="M28" s="5">
        <v>1</v>
      </c>
      <c r="N28" s="18">
        <v>3</v>
      </c>
      <c r="O28" s="19"/>
      <c r="P28" s="18"/>
      <c r="Q28" s="19"/>
      <c r="R28" s="18"/>
      <c r="T28" s="18"/>
      <c r="U28" s="19"/>
      <c r="V28" s="18"/>
      <c r="X28" s="18"/>
      <c r="Z28" s="18"/>
      <c r="AB28" s="18"/>
      <c r="AD28" s="18"/>
      <c r="AF28" s="18"/>
      <c r="AG28" s="5">
        <v>0</v>
      </c>
      <c r="AH28" s="18">
        <v>0</v>
      </c>
      <c r="AI28" s="19"/>
      <c r="AJ28" s="18"/>
      <c r="AL28" s="18"/>
      <c r="AM28" s="7"/>
      <c r="AN28" s="7"/>
      <c r="AO28" s="7"/>
    </row>
    <row r="29" spans="1:41" hidden="1" outlineLevel="1" x14ac:dyDescent="0.35">
      <c r="A29" s="45">
        <v>44985</v>
      </c>
      <c r="B29" s="1" t="s">
        <v>2</v>
      </c>
      <c r="C29" s="1">
        <v>2023</v>
      </c>
      <c r="D29" s="1" t="s">
        <v>143</v>
      </c>
      <c r="E29" s="2">
        <v>1</v>
      </c>
      <c r="F29" s="2">
        <v>0</v>
      </c>
      <c r="G29" s="9">
        <v>3.9176626826029216E-2</v>
      </c>
      <c r="H29" s="2">
        <v>24</v>
      </c>
      <c r="I29" s="54">
        <v>24</v>
      </c>
      <c r="J29" s="9">
        <v>4.1666666666666664E-2</v>
      </c>
      <c r="K29" s="2">
        <v>1</v>
      </c>
      <c r="L29" s="6">
        <v>1</v>
      </c>
      <c r="N29" s="18"/>
      <c r="O29" s="19"/>
      <c r="P29" s="18"/>
      <c r="Q29" s="19"/>
      <c r="R29" s="18"/>
      <c r="T29" s="18"/>
      <c r="U29" s="19"/>
      <c r="V29" s="18"/>
      <c r="X29" s="18"/>
      <c r="Z29" s="18"/>
      <c r="AB29" s="18"/>
      <c r="AD29" s="18"/>
      <c r="AF29" s="18"/>
      <c r="AG29" s="5">
        <v>0</v>
      </c>
      <c r="AH29" s="18">
        <v>0</v>
      </c>
      <c r="AI29" s="19"/>
      <c r="AJ29" s="18"/>
      <c r="AL29" s="18"/>
      <c r="AM29" s="7"/>
      <c r="AN29" s="7"/>
      <c r="AO29" s="7"/>
    </row>
    <row r="30" spans="1:41" hidden="1" outlineLevel="1" x14ac:dyDescent="0.35">
      <c r="A30" s="45">
        <v>45016</v>
      </c>
      <c r="B30" s="1" t="s">
        <v>2</v>
      </c>
      <c r="C30" s="1">
        <v>2023</v>
      </c>
      <c r="D30" s="1" t="s">
        <v>144</v>
      </c>
      <c r="E30" s="2">
        <v>4</v>
      </c>
      <c r="F30" s="2">
        <v>2</v>
      </c>
      <c r="G30" s="9">
        <v>0.11973392461197338</v>
      </c>
      <c r="H30" s="2">
        <v>26</v>
      </c>
      <c r="I30" s="54">
        <v>24.666666666666668</v>
      </c>
      <c r="J30" s="9">
        <v>0.12162162162162161</v>
      </c>
      <c r="K30" s="2">
        <v>5</v>
      </c>
      <c r="L30" s="6">
        <v>3</v>
      </c>
      <c r="M30" s="5">
        <v>1</v>
      </c>
      <c r="N30" s="18"/>
      <c r="O30" s="19">
        <v>1</v>
      </c>
      <c r="P30" s="18"/>
      <c r="Q30" s="19"/>
      <c r="R30" s="18">
        <v>1</v>
      </c>
      <c r="T30" s="18"/>
      <c r="U30" s="19"/>
      <c r="V30" s="18"/>
      <c r="X30" s="18"/>
      <c r="Y30" s="5">
        <v>1</v>
      </c>
      <c r="Z30" s="18"/>
      <c r="AA30" s="5">
        <v>1</v>
      </c>
      <c r="AB30" s="18"/>
      <c r="AD30" s="18"/>
      <c r="AF30" s="18"/>
      <c r="AG30" s="5">
        <v>2</v>
      </c>
      <c r="AH30" s="18">
        <v>0</v>
      </c>
      <c r="AI30" s="19"/>
      <c r="AJ30" s="18"/>
      <c r="AL30" s="18"/>
      <c r="AM30" s="7"/>
      <c r="AN30" s="7"/>
      <c r="AO30" s="7"/>
    </row>
    <row r="31" spans="1:41" hidden="1" outlineLevel="1" x14ac:dyDescent="0.35">
      <c r="A31" s="45">
        <v>45046</v>
      </c>
      <c r="B31" s="1" t="s">
        <v>2</v>
      </c>
      <c r="C31" s="1">
        <v>2023</v>
      </c>
      <c r="D31" s="1" t="s">
        <v>145</v>
      </c>
      <c r="E31" s="2">
        <v>2</v>
      </c>
      <c r="F31" s="2">
        <v>0</v>
      </c>
      <c r="G31" s="9">
        <v>0.11741682974559686</v>
      </c>
      <c r="H31" s="2">
        <v>28</v>
      </c>
      <c r="I31" s="54">
        <v>25.5</v>
      </c>
      <c r="J31" s="9">
        <v>0.11764705882352941</v>
      </c>
      <c r="K31" s="2">
        <v>7</v>
      </c>
      <c r="L31" s="6">
        <v>3</v>
      </c>
      <c r="M31" s="5">
        <v>1</v>
      </c>
      <c r="N31" s="18"/>
      <c r="O31" s="19">
        <v>2</v>
      </c>
      <c r="P31" s="18"/>
      <c r="Q31" s="19"/>
      <c r="R31" s="18"/>
      <c r="T31" s="18"/>
      <c r="U31" s="19"/>
      <c r="V31" s="18"/>
      <c r="X31" s="18"/>
      <c r="Z31" s="18"/>
      <c r="AA31" s="5">
        <v>2</v>
      </c>
      <c r="AB31" s="18"/>
      <c r="AC31" s="5">
        <v>1</v>
      </c>
      <c r="AD31" s="18"/>
      <c r="AF31" s="18"/>
      <c r="AG31" s="5">
        <v>3</v>
      </c>
      <c r="AH31" s="18">
        <v>0</v>
      </c>
      <c r="AI31" s="19"/>
      <c r="AJ31" s="18"/>
      <c r="AL31" s="18"/>
      <c r="AM31" s="7"/>
      <c r="AN31" s="7"/>
      <c r="AO31" s="7"/>
    </row>
    <row r="32" spans="1:41" hidden="1" outlineLevel="1" x14ac:dyDescent="0.35">
      <c r="A32" s="45">
        <v>45077</v>
      </c>
      <c r="B32" s="1" t="s">
        <v>2</v>
      </c>
      <c r="C32" s="1">
        <v>2023</v>
      </c>
      <c r="D32" s="1" t="s">
        <v>146</v>
      </c>
      <c r="E32" s="2">
        <v>4</v>
      </c>
      <c r="F32" s="2">
        <v>0</v>
      </c>
      <c r="G32" s="9">
        <v>0.1129</v>
      </c>
      <c r="H32" s="2">
        <v>32</v>
      </c>
      <c r="I32" s="54">
        <v>26.8</v>
      </c>
      <c r="J32" s="9">
        <v>0.11194029850746269</v>
      </c>
      <c r="K32" s="2">
        <v>11</v>
      </c>
      <c r="L32" s="6">
        <v>3</v>
      </c>
      <c r="M32" s="5">
        <v>1</v>
      </c>
      <c r="N32" s="18"/>
      <c r="O32" s="19">
        <v>1</v>
      </c>
      <c r="P32" s="18"/>
      <c r="Q32" s="19"/>
      <c r="R32" s="18">
        <v>1</v>
      </c>
      <c r="T32" s="18"/>
      <c r="U32" s="19"/>
      <c r="V32" s="18"/>
      <c r="X32" s="18"/>
      <c r="Z32" s="18"/>
      <c r="AA32" s="5">
        <v>2</v>
      </c>
      <c r="AB32" s="18"/>
      <c r="AC32" s="5">
        <v>1</v>
      </c>
      <c r="AD32" s="18"/>
      <c r="AF32" s="18"/>
      <c r="AG32" s="5">
        <v>3</v>
      </c>
      <c r="AH32" s="18">
        <v>0</v>
      </c>
      <c r="AI32" s="19"/>
      <c r="AJ32" s="18"/>
      <c r="AL32" s="18"/>
      <c r="AM32" s="7"/>
      <c r="AN32" s="7"/>
      <c r="AO32" s="7"/>
    </row>
    <row r="33" spans="1:41" hidden="1" outlineLevel="1" x14ac:dyDescent="0.35">
      <c r="A33" s="45">
        <v>45107</v>
      </c>
      <c r="B33" s="1" t="s">
        <v>2</v>
      </c>
      <c r="C33" s="1">
        <v>2023</v>
      </c>
      <c r="D33" s="1" t="s">
        <v>53</v>
      </c>
      <c r="E33" s="2">
        <v>2</v>
      </c>
      <c r="F33" s="2">
        <v>0</v>
      </c>
      <c r="G33" s="9">
        <v>0.10857828434313138</v>
      </c>
      <c r="H33" s="2">
        <v>34</v>
      </c>
      <c r="I33" s="54">
        <v>28</v>
      </c>
      <c r="J33" s="9">
        <v>0.10714285714285714</v>
      </c>
      <c r="K33" s="2">
        <v>13</v>
      </c>
      <c r="L33" s="6">
        <v>3</v>
      </c>
      <c r="N33" s="18"/>
      <c r="O33" s="19"/>
      <c r="P33" s="18"/>
      <c r="Q33" s="19"/>
      <c r="R33" s="18">
        <v>1</v>
      </c>
      <c r="T33" s="18"/>
      <c r="U33" s="19"/>
      <c r="V33" s="18"/>
      <c r="X33" s="18"/>
      <c r="Z33" s="18"/>
      <c r="AB33" s="18"/>
      <c r="AD33" s="18"/>
      <c r="AF33" s="18"/>
      <c r="AG33" s="5">
        <v>0</v>
      </c>
      <c r="AH33" s="18">
        <v>2</v>
      </c>
      <c r="AI33" s="19"/>
      <c r="AJ33" s="18"/>
      <c r="AL33" s="18"/>
      <c r="AM33" s="7"/>
      <c r="AN33" s="7"/>
      <c r="AO33" s="7"/>
    </row>
    <row r="34" spans="1:41" hidden="1" outlineLevel="1" x14ac:dyDescent="0.35">
      <c r="A34" s="45">
        <v>45138</v>
      </c>
      <c r="B34" s="1" t="s">
        <v>2</v>
      </c>
      <c r="C34" s="1">
        <v>2023</v>
      </c>
      <c r="D34" s="1" t="s">
        <v>78</v>
      </c>
      <c r="E34" s="2">
        <v>0</v>
      </c>
      <c r="F34" s="2">
        <v>6</v>
      </c>
      <c r="G34" s="9">
        <v>0.31694352159468436</v>
      </c>
      <c r="H34" s="2">
        <v>29</v>
      </c>
      <c r="I34" s="54">
        <v>28.142857142857142</v>
      </c>
      <c r="J34" s="9">
        <v>0.31979695431472083</v>
      </c>
      <c r="K34" s="2">
        <v>13</v>
      </c>
      <c r="L34" s="6">
        <v>9</v>
      </c>
      <c r="N34" s="18"/>
      <c r="O34" s="19"/>
      <c r="P34" s="18"/>
      <c r="Q34" s="19"/>
      <c r="R34" s="18"/>
      <c r="T34" s="18"/>
      <c r="U34" s="19"/>
      <c r="V34" s="18"/>
      <c r="X34" s="18"/>
      <c r="Z34" s="18"/>
      <c r="AB34" s="18"/>
      <c r="AD34" s="18"/>
      <c r="AF34" s="18"/>
      <c r="AG34" s="5">
        <v>0</v>
      </c>
      <c r="AH34" s="18">
        <v>0</v>
      </c>
      <c r="AI34" s="19"/>
      <c r="AJ34" s="18"/>
      <c r="AL34" s="18"/>
      <c r="AM34" s="7"/>
      <c r="AN34" s="7"/>
      <c r="AO34" s="7"/>
    </row>
    <row r="35" spans="1:41" hidden="1" outlineLevel="1" x14ac:dyDescent="0.35">
      <c r="A35" s="45">
        <v>45169</v>
      </c>
      <c r="B35" s="1" t="s">
        <v>2</v>
      </c>
      <c r="C35" s="1">
        <v>2023</v>
      </c>
      <c r="D35" s="1" t="s">
        <v>75</v>
      </c>
      <c r="E35" s="2">
        <v>0</v>
      </c>
      <c r="F35" s="2">
        <v>1</v>
      </c>
      <c r="G35" s="9">
        <v>0.35120682179505708</v>
      </c>
      <c r="H35" s="2">
        <v>29</v>
      </c>
      <c r="I35" s="54">
        <v>28.25</v>
      </c>
      <c r="J35" s="9">
        <v>0.35398230088495575</v>
      </c>
      <c r="K35" s="2">
        <v>13</v>
      </c>
      <c r="L35" s="6">
        <v>10</v>
      </c>
      <c r="N35" s="18"/>
      <c r="O35" s="19">
        <v>3</v>
      </c>
      <c r="P35" s="18">
        <v>1</v>
      </c>
      <c r="Q35" s="19"/>
      <c r="R35" s="18">
        <v>1</v>
      </c>
      <c r="S35" s="5">
        <v>1</v>
      </c>
      <c r="T35" s="18">
        <v>1</v>
      </c>
      <c r="U35" s="19"/>
      <c r="V35" s="18"/>
      <c r="X35" s="18"/>
      <c r="Z35" s="18"/>
      <c r="AB35" s="18"/>
      <c r="AD35" s="18"/>
      <c r="AF35" s="18"/>
      <c r="AG35" s="5">
        <v>0</v>
      </c>
      <c r="AH35" s="18">
        <v>0</v>
      </c>
      <c r="AI35" s="19"/>
      <c r="AJ35" s="18"/>
      <c r="AL35" s="18"/>
      <c r="AM35" s="7"/>
      <c r="AN35" s="7"/>
      <c r="AO35" s="7"/>
    </row>
    <row r="36" spans="1:41" hidden="1" outlineLevel="1" x14ac:dyDescent="0.35">
      <c r="A36" s="45">
        <v>45199</v>
      </c>
      <c r="B36" s="1" t="s">
        <v>2</v>
      </c>
      <c r="C36" s="1">
        <v>2023</v>
      </c>
      <c r="D36" s="1" t="s">
        <v>76</v>
      </c>
      <c r="E36" s="2">
        <v>0</v>
      </c>
      <c r="F36" s="2">
        <v>1</v>
      </c>
      <c r="G36" s="9">
        <v>0.38773402194964496</v>
      </c>
      <c r="H36" s="2">
        <v>26</v>
      </c>
      <c r="I36" s="54">
        <v>28</v>
      </c>
      <c r="J36" s="9">
        <v>0.39285714285714285</v>
      </c>
      <c r="K36" s="2">
        <v>13</v>
      </c>
      <c r="L36" s="6">
        <v>11</v>
      </c>
      <c r="N36" s="18"/>
      <c r="O36" s="19">
        <v>2</v>
      </c>
      <c r="P36" s="18">
        <v>1</v>
      </c>
      <c r="Q36" s="19"/>
      <c r="R36" s="18">
        <v>1</v>
      </c>
      <c r="T36" s="18">
        <v>1</v>
      </c>
      <c r="U36" s="19"/>
      <c r="V36" s="18"/>
      <c r="X36" s="18"/>
      <c r="Z36" s="18"/>
      <c r="AB36" s="18"/>
      <c r="AD36" s="18"/>
      <c r="AF36" s="18"/>
      <c r="AG36" s="5">
        <v>0</v>
      </c>
      <c r="AH36" s="18">
        <v>0</v>
      </c>
      <c r="AI36" s="19"/>
      <c r="AJ36" s="18"/>
      <c r="AL36" s="18"/>
      <c r="AM36" s="7"/>
      <c r="AN36" s="7"/>
      <c r="AO36" s="7"/>
    </row>
    <row r="37" spans="1:41" hidden="1" outlineLevel="1" x14ac:dyDescent="0.35">
      <c r="A37" s="45">
        <v>45230</v>
      </c>
      <c r="B37" s="1" t="s">
        <v>2</v>
      </c>
      <c r="C37" s="1">
        <v>2023</v>
      </c>
      <c r="D37" s="1" t="s">
        <v>82</v>
      </c>
      <c r="E37" s="2">
        <v>1</v>
      </c>
      <c r="F37" s="2">
        <v>0</v>
      </c>
      <c r="G37" s="9">
        <v>0.39069984811309733</v>
      </c>
      <c r="H37" s="2">
        <v>27</v>
      </c>
      <c r="I37" s="54">
        <v>27.9</v>
      </c>
      <c r="J37" s="9">
        <v>0.3942652329749104</v>
      </c>
      <c r="K37" s="2">
        <v>14</v>
      </c>
      <c r="L37" s="6">
        <v>11</v>
      </c>
      <c r="N37" s="18"/>
      <c r="O37" s="19"/>
      <c r="P37" s="18">
        <v>1</v>
      </c>
      <c r="Q37" s="19"/>
      <c r="R37" s="18">
        <v>1</v>
      </c>
      <c r="T37" s="18"/>
      <c r="U37" s="19"/>
      <c r="V37" s="18"/>
      <c r="X37" s="18"/>
      <c r="Z37" s="18"/>
      <c r="AB37" s="18"/>
      <c r="AD37" s="18"/>
      <c r="AF37" s="18"/>
      <c r="AG37" s="5">
        <v>0</v>
      </c>
      <c r="AH37" s="18">
        <v>0</v>
      </c>
      <c r="AI37" s="19"/>
      <c r="AJ37" s="18"/>
      <c r="AL37" s="18"/>
      <c r="AM37" s="7"/>
      <c r="AN37" s="7"/>
      <c r="AO37" s="7"/>
    </row>
    <row r="38" spans="1:41" hidden="1" outlineLevel="1" x14ac:dyDescent="0.35">
      <c r="A38" s="45">
        <v>45260</v>
      </c>
      <c r="B38" s="1" t="s">
        <v>2</v>
      </c>
      <c r="C38" s="1">
        <v>2023</v>
      </c>
      <c r="D38" s="1" t="s">
        <v>88</v>
      </c>
      <c r="E38" s="2">
        <v>1</v>
      </c>
      <c r="F38" s="2">
        <v>1</v>
      </c>
      <c r="G38" s="9">
        <v>0.42829664458217498</v>
      </c>
      <c r="H38" s="2">
        <v>27</v>
      </c>
      <c r="I38" s="54">
        <v>27.818181818181817</v>
      </c>
      <c r="J38" s="9">
        <v>0.43137254901960786</v>
      </c>
      <c r="K38" s="2">
        <v>15</v>
      </c>
      <c r="L38" s="6">
        <v>12</v>
      </c>
      <c r="N38" s="18"/>
      <c r="O38" s="19">
        <v>1</v>
      </c>
      <c r="P38" s="18">
        <v>1</v>
      </c>
      <c r="Q38" s="19">
        <v>1</v>
      </c>
      <c r="R38" s="18">
        <v>2</v>
      </c>
      <c r="T38" s="18"/>
      <c r="U38" s="19"/>
      <c r="V38" s="18"/>
      <c r="X38" s="18"/>
      <c r="Z38" s="18"/>
      <c r="AB38" s="18"/>
      <c r="AD38" s="18"/>
      <c r="AF38" s="18"/>
      <c r="AG38" s="5">
        <v>0</v>
      </c>
      <c r="AH38" s="18">
        <v>0</v>
      </c>
      <c r="AI38" s="19"/>
      <c r="AJ38" s="18"/>
      <c r="AL38" s="18"/>
      <c r="AM38" s="7"/>
      <c r="AN38" s="7"/>
      <c r="AO38" s="7"/>
    </row>
    <row r="39" spans="1:41" hidden="1" outlineLevel="1" x14ac:dyDescent="0.35">
      <c r="A39" s="45">
        <v>45291</v>
      </c>
      <c r="B39" s="1" t="s">
        <v>2</v>
      </c>
      <c r="C39" s="1">
        <v>2023</v>
      </c>
      <c r="D39" s="1" t="s">
        <v>92</v>
      </c>
      <c r="E39" s="2">
        <v>0</v>
      </c>
      <c r="F39" s="2">
        <v>0</v>
      </c>
      <c r="G39" s="9">
        <v>0.42962236390387398</v>
      </c>
      <c r="H39" s="2">
        <v>27</v>
      </c>
      <c r="I39" s="54">
        <v>27.75</v>
      </c>
      <c r="J39" s="9">
        <v>0.43243243243243246</v>
      </c>
      <c r="K39" s="2">
        <v>15</v>
      </c>
      <c r="L39" s="6">
        <v>12</v>
      </c>
      <c r="N39" s="18"/>
      <c r="O39" s="19">
        <v>1</v>
      </c>
      <c r="P39" s="18"/>
      <c r="Q39" s="19"/>
      <c r="R39" s="18"/>
      <c r="T39" s="18"/>
      <c r="U39" s="19"/>
      <c r="V39" s="18"/>
      <c r="X39" s="18"/>
      <c r="Z39" s="18"/>
      <c r="AB39" s="18"/>
      <c r="AD39" s="18"/>
      <c r="AF39" s="18"/>
      <c r="AG39" s="5">
        <v>0</v>
      </c>
      <c r="AH39" s="18">
        <v>0</v>
      </c>
      <c r="AI39" s="19"/>
      <c r="AJ39" s="18"/>
      <c r="AL39" s="18"/>
      <c r="AM39" s="7"/>
      <c r="AN39" s="7"/>
      <c r="AO39" s="7"/>
    </row>
    <row r="40" spans="1:41" collapsed="1" x14ac:dyDescent="0.35">
      <c r="A40" s="45">
        <v>45322</v>
      </c>
      <c r="B40" s="55" t="s">
        <v>151</v>
      </c>
      <c r="C40" s="1">
        <v>2024</v>
      </c>
      <c r="D40" s="1" t="s">
        <v>52</v>
      </c>
      <c r="E40" s="2">
        <v>1</v>
      </c>
      <c r="F40" s="2">
        <v>0</v>
      </c>
      <c r="G40" s="9">
        <v>0</v>
      </c>
      <c r="H40" s="2">
        <v>27</v>
      </c>
      <c r="I40" s="54">
        <f>AVERAGE(H29:H40)</f>
        <v>28</v>
      </c>
      <c r="J40" s="9">
        <f>SUM(F29:F40)/Table224[[#This Row],[Rolling Average Headcount]]</f>
        <v>0.39285714285714285</v>
      </c>
      <c r="K40" s="2">
        <f>Table224[[#This Row],[Hires]]</f>
        <v>1</v>
      </c>
      <c r="L40" s="6">
        <f>Table224[[#This Row],[Terminations]]</f>
        <v>0</v>
      </c>
      <c r="N40" s="18"/>
      <c r="O40" s="19">
        <v>1</v>
      </c>
      <c r="P40" s="18"/>
      <c r="Q40" s="19"/>
      <c r="R40" s="18"/>
      <c r="T40" s="18"/>
      <c r="U40" s="19"/>
      <c r="V40" s="18"/>
      <c r="X40" s="18"/>
      <c r="Z40" s="18"/>
      <c r="AB40" s="18"/>
      <c r="AD40" s="18"/>
      <c r="AF40" s="18"/>
      <c r="AH40" s="18"/>
      <c r="AI40" s="19"/>
      <c r="AJ40" s="18"/>
      <c r="AL40" s="18"/>
      <c r="AM40" s="7"/>
      <c r="AN40" s="7"/>
      <c r="AO40" s="7"/>
    </row>
    <row r="41" spans="1:41" x14ac:dyDescent="0.35">
      <c r="A41" s="45">
        <v>45350</v>
      </c>
      <c r="B41" s="55" t="s">
        <v>151</v>
      </c>
      <c r="C41" s="1">
        <v>2024</v>
      </c>
      <c r="D41" s="1" t="s">
        <v>143</v>
      </c>
      <c r="E41" s="2">
        <v>0</v>
      </c>
      <c r="F41" s="2">
        <v>4</v>
      </c>
      <c r="G41" s="9">
        <v>0.14431749849669201</v>
      </c>
      <c r="H41" s="2">
        <v>28</v>
      </c>
      <c r="I41" s="54">
        <f t="shared" ref="I41:I51" si="1">AVERAGE(H30:H41)</f>
        <v>28.333333333333332</v>
      </c>
      <c r="J41" s="9">
        <f>SUM(F30:F41)/Table224[[#This Row],[Rolling Average Headcount]]</f>
        <v>0.52941176470588236</v>
      </c>
      <c r="K41" s="2">
        <f>K40+Table224[[#This Row],[Hires]]</f>
        <v>1</v>
      </c>
      <c r="L41" s="6">
        <f>L40+Table224[[#This Row],[Terminations]]</f>
        <v>4</v>
      </c>
      <c r="M41" s="5">
        <v>1</v>
      </c>
      <c r="N41" s="18"/>
      <c r="O41" s="19"/>
      <c r="P41" s="18"/>
      <c r="Q41" s="19"/>
      <c r="R41" s="18"/>
      <c r="S41" s="5">
        <v>1</v>
      </c>
      <c r="T41" s="18"/>
      <c r="U41" s="19"/>
      <c r="V41" s="18"/>
      <c r="X41" s="18"/>
      <c r="Z41" s="18"/>
      <c r="AB41" s="18"/>
      <c r="AD41" s="18"/>
      <c r="AF41" s="18"/>
      <c r="AH41" s="18"/>
      <c r="AI41" s="19"/>
      <c r="AJ41" s="18"/>
      <c r="AL41" s="18"/>
      <c r="AM41" s="7"/>
      <c r="AN41" s="7"/>
      <c r="AO41" s="7"/>
    </row>
    <row r="42" spans="1:41" x14ac:dyDescent="0.35">
      <c r="A42" s="45">
        <v>45382</v>
      </c>
      <c r="B42" s="55" t="s">
        <v>151</v>
      </c>
      <c r="C42" s="1">
        <v>2024</v>
      </c>
      <c r="D42" s="1" t="s">
        <v>144</v>
      </c>
      <c r="E42" s="2">
        <v>0</v>
      </c>
      <c r="F42" s="2">
        <v>1</v>
      </c>
      <c r="G42" s="9">
        <v>0.17977084156459799</v>
      </c>
      <c r="H42" s="2">
        <v>28</v>
      </c>
      <c r="I42" s="54">
        <f t="shared" si="1"/>
        <v>28.5</v>
      </c>
      <c r="J42" s="9">
        <f>SUM(F31:F42)/Table224[[#This Row],[Rolling Average Headcount]]</f>
        <v>0.49122807017543857</v>
      </c>
      <c r="K42" s="2">
        <f>K41+Table224[[#This Row],[Hires]]</f>
        <v>1</v>
      </c>
      <c r="L42" s="6">
        <f>L41+Table224[[#This Row],[Terminations]]</f>
        <v>5</v>
      </c>
      <c r="N42" s="18"/>
      <c r="O42" s="19"/>
      <c r="P42" s="18"/>
      <c r="Q42" s="19"/>
      <c r="R42" s="18"/>
      <c r="T42" s="18"/>
      <c r="U42" s="19"/>
      <c r="V42" s="18"/>
      <c r="X42" s="18"/>
      <c r="Z42" s="18"/>
      <c r="AB42" s="18"/>
      <c r="AD42" s="18"/>
      <c r="AF42" s="18"/>
      <c r="AH42" s="18"/>
      <c r="AI42" s="19"/>
      <c r="AJ42" s="18"/>
      <c r="AL42" s="18"/>
      <c r="AM42" s="7"/>
      <c r="AN42" s="7"/>
      <c r="AO42" s="7"/>
    </row>
    <row r="43" spans="1:41" x14ac:dyDescent="0.35">
      <c r="A43" s="45">
        <v>45412</v>
      </c>
      <c r="B43" s="55" t="s">
        <v>151</v>
      </c>
      <c r="C43" s="1">
        <v>2024</v>
      </c>
      <c r="D43" s="1" t="s">
        <v>145</v>
      </c>
      <c r="E43" s="2">
        <v>0</v>
      </c>
      <c r="F43" s="2">
        <v>0</v>
      </c>
      <c r="G43" s="9">
        <v>0.179471966775437</v>
      </c>
      <c r="H43" s="2">
        <v>28</v>
      </c>
      <c r="I43" s="54">
        <f t="shared" si="1"/>
        <v>28.5</v>
      </c>
      <c r="J43" s="9">
        <f>SUM(F32:F43)/Table224[[#This Row],[Rolling Average Headcount]]</f>
        <v>0.49122807017543857</v>
      </c>
      <c r="K43" s="2">
        <f>K42+Table224[[#This Row],[Hires]]</f>
        <v>1</v>
      </c>
      <c r="L43" s="6">
        <f>L42+Table224[[#This Row],[Terminations]]</f>
        <v>5</v>
      </c>
      <c r="N43" s="18"/>
      <c r="O43" s="19"/>
      <c r="P43" s="18"/>
      <c r="Q43" s="19"/>
      <c r="R43" s="18"/>
      <c r="S43" s="5">
        <v>1</v>
      </c>
      <c r="T43" s="18"/>
      <c r="U43" s="19"/>
      <c r="V43" s="18"/>
      <c r="X43" s="18"/>
      <c r="Z43" s="18"/>
      <c r="AB43" s="18"/>
      <c r="AD43" s="18"/>
      <c r="AF43" s="18"/>
      <c r="AH43" s="18"/>
      <c r="AI43" s="19"/>
      <c r="AJ43" s="18"/>
      <c r="AL43" s="18"/>
      <c r="AM43" s="7"/>
      <c r="AN43" s="7"/>
      <c r="AO43" s="7"/>
    </row>
    <row r="44" spans="1:41" x14ac:dyDescent="0.35">
      <c r="A44" s="45">
        <v>45443</v>
      </c>
      <c r="B44" s="55" t="s">
        <v>151</v>
      </c>
      <c r="C44" s="1">
        <v>2024</v>
      </c>
      <c r="D44" s="1" t="s">
        <v>146</v>
      </c>
      <c r="E44" s="2">
        <v>0</v>
      </c>
      <c r="F44" s="2">
        <v>0</v>
      </c>
      <c r="G44" s="9">
        <v>0.179287567822599</v>
      </c>
      <c r="H44" s="2">
        <v>28</v>
      </c>
      <c r="I44" s="54">
        <f t="shared" si="1"/>
        <v>28.166666666666668</v>
      </c>
      <c r="J44" s="9">
        <f>SUM(F33:F44)/Table224[[#This Row],[Rolling Average Headcount]]</f>
        <v>0.49704142011834318</v>
      </c>
      <c r="K44" s="2">
        <f>K43+Table224[[#This Row],[Hires]]</f>
        <v>1</v>
      </c>
      <c r="L44" s="6">
        <f>L43+Table224[[#This Row],[Terminations]]</f>
        <v>5</v>
      </c>
      <c r="N44" s="18"/>
      <c r="O44" s="19"/>
      <c r="P44" s="18"/>
      <c r="Q44" s="19"/>
      <c r="R44" s="18"/>
      <c r="T44" s="18"/>
      <c r="U44" s="19"/>
      <c r="V44" s="18"/>
      <c r="X44" s="18"/>
      <c r="Z44" s="18"/>
      <c r="AB44" s="18"/>
      <c r="AD44" s="18"/>
      <c r="AF44" s="18"/>
      <c r="AH44" s="18"/>
      <c r="AI44" s="19"/>
      <c r="AJ44" s="18"/>
      <c r="AL44" s="18"/>
      <c r="AM44" s="7"/>
      <c r="AN44" s="7"/>
      <c r="AO44" s="7"/>
    </row>
    <row r="45" spans="1:41" x14ac:dyDescent="0.35">
      <c r="A45" s="45">
        <v>45473</v>
      </c>
      <c r="B45" s="55" t="s">
        <v>151</v>
      </c>
      <c r="C45" s="1">
        <v>2024</v>
      </c>
      <c r="D45" s="1" t="s">
        <v>53</v>
      </c>
      <c r="E45" s="2">
        <v>1</v>
      </c>
      <c r="F45" s="2">
        <v>1</v>
      </c>
      <c r="G45" s="9">
        <v>0.214454045561665</v>
      </c>
      <c r="H45" s="2">
        <v>28</v>
      </c>
      <c r="I45" s="54">
        <f t="shared" si="1"/>
        <v>27.666666666666668</v>
      </c>
      <c r="J45" s="9">
        <f>SUM(F34:F45)/Table224[[#This Row],[Rolling Average Headcount]]</f>
        <v>0.54216867469879515</v>
      </c>
      <c r="K45" s="2">
        <f>K44+Table224[[#This Row],[Hires]]</f>
        <v>2</v>
      </c>
      <c r="L45" s="6">
        <f>L44+Table224[[#This Row],[Terminations]]</f>
        <v>6</v>
      </c>
      <c r="N45" s="18"/>
      <c r="O45" s="19"/>
      <c r="P45" s="18"/>
      <c r="Q45" s="19"/>
      <c r="R45" s="18"/>
      <c r="T45" s="18"/>
      <c r="U45" s="19"/>
      <c r="V45" s="18"/>
      <c r="X45" s="18"/>
      <c r="Z45" s="18"/>
      <c r="AB45" s="18"/>
      <c r="AD45" s="18"/>
      <c r="AF45" s="18"/>
      <c r="AH45" s="18"/>
      <c r="AI45" s="19"/>
      <c r="AJ45" s="18"/>
      <c r="AL45" s="18"/>
      <c r="AM45" s="7"/>
      <c r="AN45" s="7"/>
      <c r="AO45" s="7"/>
    </row>
    <row r="46" spans="1:41" x14ac:dyDescent="0.35">
      <c r="A46" s="45">
        <v>45504</v>
      </c>
      <c r="B46" s="55" t="s">
        <v>151</v>
      </c>
      <c r="C46" s="1">
        <v>2024</v>
      </c>
      <c r="D46" s="1" t="s">
        <v>78</v>
      </c>
      <c r="E46" s="2">
        <v>0</v>
      </c>
      <c r="F46" s="2">
        <v>1</v>
      </c>
      <c r="G46" s="9">
        <v>0.25016778523489902</v>
      </c>
      <c r="H46" s="2">
        <v>28</v>
      </c>
      <c r="I46" s="54">
        <f t="shared" si="1"/>
        <v>27.583333333333332</v>
      </c>
      <c r="J46" s="9">
        <f>SUM(F35:F46)/Table224[[#This Row],[Rolling Average Headcount]]</f>
        <v>0.36253776435045321</v>
      </c>
      <c r="K46" s="2">
        <f>K45+Table224[[#This Row],[Hires]]</f>
        <v>2</v>
      </c>
      <c r="L46" s="6">
        <f>L45+Table224[[#This Row],[Terminations]]</f>
        <v>7</v>
      </c>
      <c r="M46" s="5">
        <v>1</v>
      </c>
      <c r="N46" s="18"/>
      <c r="O46" s="19"/>
      <c r="P46" s="18"/>
      <c r="Q46" s="19"/>
      <c r="R46" s="18"/>
      <c r="T46" s="18"/>
      <c r="U46" s="19"/>
      <c r="V46" s="18"/>
      <c r="X46" s="18"/>
      <c r="Z46" s="18"/>
      <c r="AB46" s="18"/>
      <c r="AD46" s="18"/>
      <c r="AF46" s="18"/>
      <c r="AH46" s="18"/>
      <c r="AI46" s="19"/>
      <c r="AJ46" s="18"/>
      <c r="AL46" s="18"/>
      <c r="AM46" s="7"/>
      <c r="AN46" s="7"/>
      <c r="AO46" s="7"/>
    </row>
    <row r="47" spans="1:41" x14ac:dyDescent="0.35">
      <c r="A47" s="45">
        <v>45535</v>
      </c>
      <c r="B47" s="55" t="s">
        <v>151</v>
      </c>
      <c r="C47" s="1">
        <v>2024</v>
      </c>
      <c r="D47" s="1" t="s">
        <v>75</v>
      </c>
      <c r="E47" s="2">
        <v>0</v>
      </c>
      <c r="F47" s="2">
        <v>0</v>
      </c>
      <c r="G47" s="9">
        <v>0.251102616877389</v>
      </c>
      <c r="H47" s="2">
        <v>26</v>
      </c>
      <c r="I47" s="54">
        <f t="shared" si="1"/>
        <v>27.333333333333332</v>
      </c>
      <c r="J47" s="9">
        <f>SUM(F36:F47)/Table224[[#This Row],[Rolling Average Headcount]]</f>
        <v>0.32926829268292684</v>
      </c>
      <c r="K47" s="2">
        <f>K46+Table224[[#This Row],[Hires]]</f>
        <v>2</v>
      </c>
      <c r="L47" s="6">
        <f>L46+Table224[[#This Row],[Terminations]]</f>
        <v>7</v>
      </c>
      <c r="N47" s="18"/>
      <c r="O47" s="19"/>
      <c r="P47" s="18"/>
      <c r="Q47" s="19"/>
      <c r="R47" s="18"/>
      <c r="S47" s="5">
        <v>1</v>
      </c>
      <c r="T47" s="18"/>
      <c r="U47" s="19"/>
      <c r="V47" s="18"/>
      <c r="X47" s="18"/>
      <c r="Z47" s="18"/>
      <c r="AB47" s="18"/>
      <c r="AD47" s="18"/>
      <c r="AF47" s="18"/>
      <c r="AH47" s="18"/>
      <c r="AI47" s="19"/>
      <c r="AJ47" s="18"/>
      <c r="AL47" s="18"/>
      <c r="AM47" s="7"/>
      <c r="AN47" s="7"/>
      <c r="AO47" s="7"/>
    </row>
    <row r="48" spans="1:41" x14ac:dyDescent="0.35">
      <c r="A48" s="45">
        <v>45565</v>
      </c>
      <c r="B48" s="55" t="s">
        <v>151</v>
      </c>
      <c r="C48" s="1">
        <v>2024</v>
      </c>
      <c r="D48" s="1" t="s">
        <v>76</v>
      </c>
      <c r="G48" s="9"/>
      <c r="I48" s="54">
        <f t="shared" si="1"/>
        <v>27.454545454545453</v>
      </c>
      <c r="J48" s="9">
        <f>SUM(F37:F48)/Table224[[#This Row],[Rolling Average Headcount]]</f>
        <v>0.29139072847682118</v>
      </c>
      <c r="K48" s="2">
        <f>K47+Table224[[#This Row],[Hires]]</f>
        <v>2</v>
      </c>
      <c r="L48" s="6">
        <f>L47+Table224[[#This Row],[Terminations]]</f>
        <v>7</v>
      </c>
      <c r="N48" s="18"/>
      <c r="O48" s="19"/>
      <c r="P48" s="18"/>
      <c r="Q48" s="19"/>
      <c r="R48" s="18"/>
      <c r="T48" s="18"/>
      <c r="U48" s="19"/>
      <c r="V48" s="18"/>
      <c r="X48" s="18"/>
      <c r="Z48" s="18"/>
      <c r="AB48" s="18"/>
      <c r="AD48" s="18"/>
      <c r="AF48" s="18"/>
      <c r="AH48" s="18"/>
      <c r="AI48" s="19"/>
      <c r="AJ48" s="18"/>
      <c r="AL48" s="18"/>
      <c r="AM48" s="7"/>
      <c r="AN48" s="7"/>
      <c r="AO48" s="7"/>
    </row>
    <row r="49" spans="1:41" x14ac:dyDescent="0.35">
      <c r="A49" s="45">
        <v>45596</v>
      </c>
      <c r="B49" s="55" t="s">
        <v>151</v>
      </c>
      <c r="C49" s="1">
        <v>2024</v>
      </c>
      <c r="D49" s="1" t="s">
        <v>82</v>
      </c>
      <c r="G49" s="9"/>
      <c r="I49" s="54">
        <f t="shared" si="1"/>
        <v>27.5</v>
      </c>
      <c r="J49" s="9">
        <f>SUM(F38:F49)/Table224[[#This Row],[Rolling Average Headcount]]</f>
        <v>0.29090909090909089</v>
      </c>
      <c r="K49" s="2">
        <f>K48+Table224[[#This Row],[Hires]]</f>
        <v>2</v>
      </c>
      <c r="L49" s="6">
        <f>L48+Table224[[#This Row],[Terminations]]</f>
        <v>7</v>
      </c>
      <c r="N49" s="18"/>
      <c r="O49" s="19"/>
      <c r="P49" s="18"/>
      <c r="Q49" s="19"/>
      <c r="R49" s="18"/>
      <c r="T49" s="18"/>
      <c r="U49" s="19"/>
      <c r="V49" s="18"/>
      <c r="X49" s="18"/>
      <c r="Z49" s="18"/>
      <c r="AB49" s="18"/>
      <c r="AD49" s="18"/>
      <c r="AF49" s="18"/>
      <c r="AH49" s="18"/>
      <c r="AI49" s="19"/>
      <c r="AJ49" s="18"/>
      <c r="AL49" s="18"/>
      <c r="AM49" s="7"/>
      <c r="AN49" s="7"/>
      <c r="AO49" s="7"/>
    </row>
    <row r="50" spans="1:41" x14ac:dyDescent="0.35">
      <c r="A50" s="45">
        <v>45626</v>
      </c>
      <c r="B50" s="55" t="s">
        <v>151</v>
      </c>
      <c r="C50" s="1">
        <v>2024</v>
      </c>
      <c r="D50" s="1" t="s">
        <v>88</v>
      </c>
      <c r="G50" s="9"/>
      <c r="I50" s="54">
        <f t="shared" si="1"/>
        <v>27.555555555555557</v>
      </c>
      <c r="J50" s="9">
        <f>SUM(F39:F50)/Table224[[#This Row],[Rolling Average Headcount]]</f>
        <v>0.25403225806451613</v>
      </c>
      <c r="K50" s="2">
        <f>K49+Table224[[#This Row],[Hires]]</f>
        <v>2</v>
      </c>
      <c r="L50" s="6">
        <f>L49+Table224[[#This Row],[Terminations]]</f>
        <v>7</v>
      </c>
      <c r="N50" s="18"/>
      <c r="O50" s="19"/>
      <c r="P50" s="18"/>
      <c r="Q50" s="19"/>
      <c r="R50" s="18"/>
      <c r="T50" s="18"/>
      <c r="U50" s="19"/>
      <c r="V50" s="18"/>
      <c r="X50" s="18"/>
      <c r="Z50" s="18"/>
      <c r="AB50" s="18"/>
      <c r="AD50" s="18"/>
      <c r="AF50" s="18"/>
      <c r="AH50" s="18"/>
      <c r="AI50" s="19"/>
      <c r="AJ50" s="18"/>
      <c r="AL50" s="18"/>
      <c r="AM50" s="7"/>
      <c r="AN50" s="7"/>
      <c r="AO50" s="7"/>
    </row>
    <row r="51" spans="1:41" x14ac:dyDescent="0.35">
      <c r="A51" s="45">
        <v>45657</v>
      </c>
      <c r="B51" s="55" t="s">
        <v>151</v>
      </c>
      <c r="C51" s="1">
        <v>2024</v>
      </c>
      <c r="D51" s="1" t="s">
        <v>92</v>
      </c>
      <c r="G51" s="9"/>
      <c r="I51" s="54">
        <f t="shared" si="1"/>
        <v>27.625</v>
      </c>
      <c r="J51" s="9">
        <f>SUM(F40:F51)/Table224[[#This Row],[Rolling Average Headcount]]</f>
        <v>0.25339366515837103</v>
      </c>
      <c r="K51" s="2">
        <f>K50+Table224[[#This Row],[Hires]]</f>
        <v>2</v>
      </c>
      <c r="L51" s="6">
        <f>L50+Table224[[#This Row],[Terminations]]</f>
        <v>7</v>
      </c>
      <c r="N51" s="18"/>
      <c r="O51" s="19"/>
      <c r="P51" s="18"/>
      <c r="Q51" s="19"/>
      <c r="R51" s="18"/>
      <c r="T51" s="18"/>
      <c r="U51" s="19"/>
      <c r="V51" s="18"/>
      <c r="X51" s="18"/>
      <c r="Z51" s="18"/>
      <c r="AB51" s="18"/>
      <c r="AD51" s="18"/>
      <c r="AF51" s="18"/>
      <c r="AH51" s="18"/>
      <c r="AI51" s="19"/>
      <c r="AJ51" s="18"/>
      <c r="AL51" s="18"/>
      <c r="AM51" s="7"/>
      <c r="AN51" s="7"/>
      <c r="AO51" s="7"/>
    </row>
    <row r="52" spans="1:41" hidden="1" outlineLevel="1" x14ac:dyDescent="0.35">
      <c r="A52" s="45">
        <v>44957</v>
      </c>
      <c r="B52" s="1" t="s">
        <v>3</v>
      </c>
      <c r="C52" s="1">
        <v>2023</v>
      </c>
      <c r="D52" s="1" t="s">
        <v>52</v>
      </c>
      <c r="E52" s="2">
        <v>7</v>
      </c>
      <c r="F52" s="2">
        <v>3</v>
      </c>
      <c r="G52" s="9">
        <v>2.5189599133261107E-2</v>
      </c>
      <c r="H52" s="2">
        <v>121</v>
      </c>
      <c r="I52" s="54">
        <v>121</v>
      </c>
      <c r="J52" s="9">
        <v>2.4793388429752067E-2</v>
      </c>
      <c r="K52" s="2">
        <v>7</v>
      </c>
      <c r="L52" s="6">
        <v>3</v>
      </c>
      <c r="N52" s="18"/>
      <c r="O52" s="19"/>
      <c r="P52" s="18"/>
      <c r="Q52" s="19"/>
      <c r="R52" s="18"/>
      <c r="T52" s="18"/>
      <c r="U52" s="19"/>
      <c r="V52" s="18"/>
      <c r="X52" s="18"/>
      <c r="Z52" s="18"/>
      <c r="AB52" s="18"/>
      <c r="AD52" s="18"/>
      <c r="AF52" s="18"/>
      <c r="AG52" s="5">
        <v>0</v>
      </c>
      <c r="AH52" s="18">
        <v>0</v>
      </c>
      <c r="AI52" s="19"/>
      <c r="AJ52" s="18"/>
      <c r="AL52" s="18"/>
      <c r="AM52" s="7"/>
      <c r="AN52" s="7"/>
      <c r="AO52" s="7"/>
    </row>
    <row r="53" spans="1:41" hidden="1" outlineLevel="1" x14ac:dyDescent="0.35">
      <c r="A53" s="45">
        <v>44985</v>
      </c>
      <c r="B53" s="1" t="s">
        <v>3</v>
      </c>
      <c r="C53" s="1">
        <v>2023</v>
      </c>
      <c r="D53" s="1" t="s">
        <v>143</v>
      </c>
      <c r="E53" s="2">
        <v>3</v>
      </c>
      <c r="F53" s="2">
        <v>4</v>
      </c>
      <c r="G53" s="9">
        <v>5.8160822419377554E-2</v>
      </c>
      <c r="H53" s="2">
        <v>122</v>
      </c>
      <c r="I53" s="54">
        <v>121.5</v>
      </c>
      <c r="J53" s="9">
        <v>5.7613168724279837E-2</v>
      </c>
      <c r="K53" s="2">
        <v>10</v>
      </c>
      <c r="L53" s="6">
        <v>7</v>
      </c>
      <c r="N53" s="18"/>
      <c r="O53" s="19"/>
      <c r="P53" s="18"/>
      <c r="Q53" s="19"/>
      <c r="R53" s="18"/>
      <c r="T53" s="18"/>
      <c r="U53" s="19"/>
      <c r="V53" s="18"/>
      <c r="X53" s="18"/>
      <c r="Z53" s="18"/>
      <c r="AB53" s="18"/>
      <c r="AD53" s="18"/>
      <c r="AF53" s="18"/>
      <c r="AG53" s="5">
        <v>0</v>
      </c>
      <c r="AH53" s="18">
        <v>0</v>
      </c>
      <c r="AI53" s="19"/>
      <c r="AJ53" s="18"/>
      <c r="AL53" s="18"/>
      <c r="AM53" s="7"/>
      <c r="AN53" s="7"/>
      <c r="AO53" s="7"/>
    </row>
    <row r="54" spans="1:41" hidden="1" outlineLevel="1" x14ac:dyDescent="0.35">
      <c r="A54" s="45">
        <v>45016</v>
      </c>
      <c r="B54" s="1" t="s">
        <v>3</v>
      </c>
      <c r="C54" s="1">
        <v>2023</v>
      </c>
      <c r="D54" s="1" t="s">
        <v>144</v>
      </c>
      <c r="E54" s="2">
        <v>5</v>
      </c>
      <c r="F54" s="2">
        <v>3</v>
      </c>
      <c r="G54" s="9">
        <v>8.2728191929405281E-2</v>
      </c>
      <c r="H54" s="2">
        <v>123</v>
      </c>
      <c r="I54" s="54">
        <v>122</v>
      </c>
      <c r="J54" s="9">
        <v>8.1967213114754092E-2</v>
      </c>
      <c r="K54" s="2">
        <v>15</v>
      </c>
      <c r="L54" s="6">
        <v>10</v>
      </c>
      <c r="N54" s="18"/>
      <c r="O54" s="19">
        <v>6</v>
      </c>
      <c r="P54" s="18"/>
      <c r="Q54" s="19">
        <v>11</v>
      </c>
      <c r="R54" s="18">
        <v>3</v>
      </c>
      <c r="T54" s="18">
        <v>1</v>
      </c>
      <c r="U54" s="19"/>
      <c r="V54" s="18"/>
      <c r="X54" s="18"/>
      <c r="Z54" s="18"/>
      <c r="AB54" s="18"/>
      <c r="AD54" s="18">
        <v>1</v>
      </c>
      <c r="AF54" s="18"/>
      <c r="AG54" s="5">
        <v>0</v>
      </c>
      <c r="AH54" s="18">
        <v>1</v>
      </c>
      <c r="AI54" s="19"/>
      <c r="AJ54" s="18"/>
      <c r="AL54" s="18"/>
      <c r="AM54" s="7"/>
      <c r="AN54" s="7"/>
      <c r="AO54" s="7"/>
    </row>
    <row r="55" spans="1:41" hidden="1" outlineLevel="1" x14ac:dyDescent="0.35">
      <c r="A55" s="45">
        <v>45046</v>
      </c>
      <c r="B55" s="1" t="s">
        <v>3</v>
      </c>
      <c r="C55" s="1">
        <v>2023</v>
      </c>
      <c r="D55" s="1" t="s">
        <v>145</v>
      </c>
      <c r="E55" s="2">
        <v>2</v>
      </c>
      <c r="F55" s="2">
        <v>1</v>
      </c>
      <c r="G55" s="9">
        <v>9.036144578313253E-2</v>
      </c>
      <c r="H55" s="2">
        <v>125</v>
      </c>
      <c r="I55" s="54">
        <v>122.75</v>
      </c>
      <c r="J55" s="9">
        <v>8.9613034623217916E-2</v>
      </c>
      <c r="K55" s="2">
        <v>17</v>
      </c>
      <c r="L55" s="6">
        <v>11</v>
      </c>
      <c r="N55" s="18"/>
      <c r="O55" s="19">
        <v>6</v>
      </c>
      <c r="P55" s="18"/>
      <c r="Q55" s="19">
        <v>11</v>
      </c>
      <c r="R55" s="18">
        <v>3</v>
      </c>
      <c r="T55" s="18"/>
      <c r="U55" s="19"/>
      <c r="V55" s="18"/>
      <c r="X55" s="18"/>
      <c r="Z55" s="18"/>
      <c r="AB55" s="18"/>
      <c r="AD55" s="18"/>
      <c r="AF55" s="18"/>
      <c r="AG55" s="5">
        <v>0</v>
      </c>
      <c r="AH55" s="18">
        <v>1</v>
      </c>
      <c r="AI55" s="19">
        <v>1</v>
      </c>
      <c r="AJ55" s="18"/>
      <c r="AL55" s="18"/>
      <c r="AM55" s="7"/>
      <c r="AN55" s="7"/>
      <c r="AO55" s="7"/>
    </row>
    <row r="56" spans="1:41" hidden="1" outlineLevel="1" x14ac:dyDescent="0.35">
      <c r="A56" s="45">
        <v>45077</v>
      </c>
      <c r="B56" s="1" t="s">
        <v>3</v>
      </c>
      <c r="C56" s="1">
        <v>2023</v>
      </c>
      <c r="D56" s="1" t="s">
        <v>146</v>
      </c>
      <c r="E56" s="2">
        <v>2</v>
      </c>
      <c r="F56" s="2">
        <v>2</v>
      </c>
      <c r="G56" s="9">
        <v>0.10618846694796062</v>
      </c>
      <c r="H56" s="2">
        <v>125</v>
      </c>
      <c r="I56" s="54">
        <v>123.2</v>
      </c>
      <c r="J56" s="9">
        <v>0.10551948051948051</v>
      </c>
      <c r="K56" s="2">
        <v>19</v>
      </c>
      <c r="L56" s="6">
        <v>13</v>
      </c>
      <c r="N56" s="18"/>
      <c r="O56" s="19">
        <v>9</v>
      </c>
      <c r="P56" s="18"/>
      <c r="Q56" s="19">
        <v>21</v>
      </c>
      <c r="R56" s="18"/>
      <c r="T56" s="18"/>
      <c r="U56" s="19"/>
      <c r="V56" s="18"/>
      <c r="X56" s="18"/>
      <c r="Z56" s="18"/>
      <c r="AB56" s="18"/>
      <c r="AD56" s="18"/>
      <c r="AF56" s="18"/>
      <c r="AG56" s="5">
        <v>0</v>
      </c>
      <c r="AH56" s="18">
        <v>2</v>
      </c>
      <c r="AI56" s="19">
        <v>1</v>
      </c>
      <c r="AJ56" s="18"/>
      <c r="AL56" s="18"/>
      <c r="AM56" s="7"/>
      <c r="AN56" s="7"/>
      <c r="AO56" s="7"/>
    </row>
    <row r="57" spans="1:41" hidden="1" outlineLevel="1" x14ac:dyDescent="0.35">
      <c r="A57" s="45">
        <v>45107</v>
      </c>
      <c r="B57" s="1" t="s">
        <v>3</v>
      </c>
      <c r="C57" s="1">
        <v>2023</v>
      </c>
      <c r="D57" s="1" t="s">
        <v>53</v>
      </c>
      <c r="E57" s="2">
        <v>7</v>
      </c>
      <c r="F57" s="2">
        <v>6</v>
      </c>
      <c r="G57" s="9">
        <v>0.15426367021037993</v>
      </c>
      <c r="H57" s="2">
        <v>129</v>
      </c>
      <c r="I57" s="54">
        <v>124.16666666666667</v>
      </c>
      <c r="J57" s="9">
        <v>0.15302013422818792</v>
      </c>
      <c r="K57" s="2">
        <v>26</v>
      </c>
      <c r="L57" s="6">
        <v>19</v>
      </c>
      <c r="N57" s="18"/>
      <c r="O57" s="19">
        <v>9</v>
      </c>
      <c r="P57" s="18"/>
      <c r="Q57" s="19">
        <v>22</v>
      </c>
      <c r="R57" s="18"/>
      <c r="T57" s="18"/>
      <c r="U57" s="19"/>
      <c r="V57" s="18"/>
      <c r="X57" s="18"/>
      <c r="Z57" s="18"/>
      <c r="AB57" s="18"/>
      <c r="AD57" s="18"/>
      <c r="AF57" s="18"/>
      <c r="AG57" s="5">
        <v>2</v>
      </c>
      <c r="AH57" s="18">
        <v>1</v>
      </c>
      <c r="AI57" s="19">
        <v>1</v>
      </c>
      <c r="AJ57" s="18"/>
      <c r="AL57" s="18"/>
      <c r="AM57" s="7"/>
      <c r="AN57" s="7"/>
      <c r="AO57" s="7"/>
    </row>
    <row r="58" spans="1:41" hidden="1" outlineLevel="1" x14ac:dyDescent="0.35">
      <c r="A58" s="45">
        <v>45138</v>
      </c>
      <c r="B58" s="1" t="s">
        <v>3</v>
      </c>
      <c r="C58" s="1">
        <v>2023</v>
      </c>
      <c r="D58" s="1" t="s">
        <v>78</v>
      </c>
      <c r="E58" s="2">
        <v>6</v>
      </c>
      <c r="F58" s="2">
        <v>4</v>
      </c>
      <c r="G58" s="9">
        <v>0.18464800999734918</v>
      </c>
      <c r="H58" s="2">
        <v>136</v>
      </c>
      <c r="I58" s="54">
        <v>125.85714285714286</v>
      </c>
      <c r="J58" s="9">
        <v>0.18274687854710556</v>
      </c>
      <c r="K58" s="2">
        <v>32</v>
      </c>
      <c r="L58" s="6">
        <v>23</v>
      </c>
      <c r="N58" s="18"/>
      <c r="O58" s="19">
        <v>7</v>
      </c>
      <c r="P58" s="18"/>
      <c r="Q58" s="19">
        <v>21</v>
      </c>
      <c r="R58" s="18"/>
      <c r="T58" s="18"/>
      <c r="U58" s="19"/>
      <c r="V58" s="18"/>
      <c r="X58" s="18"/>
      <c r="Z58" s="18"/>
      <c r="AB58" s="18"/>
      <c r="AD58" s="18"/>
      <c r="AF58" s="18"/>
      <c r="AG58" s="5">
        <v>2</v>
      </c>
      <c r="AH58" s="18">
        <v>1</v>
      </c>
      <c r="AI58" s="19"/>
      <c r="AJ58" s="18"/>
      <c r="AL58" s="18"/>
      <c r="AM58" s="7"/>
      <c r="AN58" s="7"/>
      <c r="AO58" s="7"/>
    </row>
    <row r="59" spans="1:41" hidden="1" outlineLevel="1" x14ac:dyDescent="0.35">
      <c r="A59" s="45">
        <v>45169</v>
      </c>
      <c r="B59" s="1" t="s">
        <v>3</v>
      </c>
      <c r="C59" s="1">
        <v>2023</v>
      </c>
      <c r="D59" s="1" t="s">
        <v>75</v>
      </c>
      <c r="E59" s="2">
        <v>9</v>
      </c>
      <c r="F59" s="2">
        <v>4</v>
      </c>
      <c r="G59" s="9">
        <v>0.21363680765849369</v>
      </c>
      <c r="H59" s="2">
        <v>141</v>
      </c>
      <c r="I59" s="54">
        <v>127.75</v>
      </c>
      <c r="J59" s="9">
        <v>0.21135029354207435</v>
      </c>
      <c r="K59" s="2">
        <v>41</v>
      </c>
      <c r="L59" s="6">
        <v>27</v>
      </c>
      <c r="N59" s="18"/>
      <c r="O59" s="19">
        <v>7</v>
      </c>
      <c r="P59" s="18"/>
      <c r="Q59" s="19">
        <v>18</v>
      </c>
      <c r="R59" s="18"/>
      <c r="S59" s="5">
        <v>1</v>
      </c>
      <c r="T59" s="18"/>
      <c r="U59" s="19"/>
      <c r="V59" s="18"/>
      <c r="X59" s="18"/>
      <c r="Z59" s="18"/>
      <c r="AB59" s="18"/>
      <c r="AD59" s="18"/>
      <c r="AF59" s="18"/>
      <c r="AG59" s="5">
        <v>1</v>
      </c>
      <c r="AH59" s="18">
        <v>1</v>
      </c>
      <c r="AI59" s="19"/>
      <c r="AJ59" s="18"/>
      <c r="AL59" s="18"/>
      <c r="AM59" s="7"/>
      <c r="AN59" s="7"/>
      <c r="AO59" s="7"/>
    </row>
    <row r="60" spans="1:41" hidden="1" outlineLevel="1" x14ac:dyDescent="0.35">
      <c r="A60" s="45">
        <v>45199</v>
      </c>
      <c r="B60" s="1" t="s">
        <v>3</v>
      </c>
      <c r="C60" s="1">
        <v>2023</v>
      </c>
      <c r="D60" s="1" t="s">
        <v>76</v>
      </c>
      <c r="E60" s="2">
        <v>7</v>
      </c>
      <c r="F60" s="2">
        <v>2</v>
      </c>
      <c r="G60" s="9">
        <v>0.22612893090742908</v>
      </c>
      <c r="H60" s="2">
        <v>147</v>
      </c>
      <c r="I60" s="54">
        <v>129.88888888888889</v>
      </c>
      <c r="J60" s="9">
        <v>0.223267750213858</v>
      </c>
      <c r="K60" s="2">
        <v>48</v>
      </c>
      <c r="L60" s="6">
        <v>29</v>
      </c>
      <c r="N60" s="18"/>
      <c r="O60" s="19">
        <v>8</v>
      </c>
      <c r="P60" s="18"/>
      <c r="Q60" s="19">
        <v>16</v>
      </c>
      <c r="R60" s="18"/>
      <c r="T60" s="18"/>
      <c r="U60" s="19"/>
      <c r="V60" s="18"/>
      <c r="X60" s="18"/>
      <c r="Z60" s="18"/>
      <c r="AB60" s="18"/>
      <c r="AD60" s="18"/>
      <c r="AF60" s="18"/>
      <c r="AG60" s="5">
        <v>0</v>
      </c>
      <c r="AH60" s="18">
        <v>1</v>
      </c>
      <c r="AI60" s="19"/>
      <c r="AJ60" s="18"/>
      <c r="AL60" s="18"/>
      <c r="AM60" s="7"/>
      <c r="AN60" s="7"/>
      <c r="AO60" s="7"/>
    </row>
    <row r="61" spans="1:41" hidden="1" outlineLevel="1" x14ac:dyDescent="0.35">
      <c r="A61" s="45">
        <v>45230</v>
      </c>
      <c r="B61" s="1" t="s">
        <v>3</v>
      </c>
      <c r="C61" s="1">
        <v>2023</v>
      </c>
      <c r="D61" s="1" t="s">
        <v>82</v>
      </c>
      <c r="E61" s="2">
        <v>3</v>
      </c>
      <c r="F61" s="2">
        <v>2</v>
      </c>
      <c r="G61" s="9">
        <v>0.23895129186845507</v>
      </c>
      <c r="H61" s="2">
        <v>138</v>
      </c>
      <c r="I61" s="54">
        <v>130.69999999999999</v>
      </c>
      <c r="J61" s="9">
        <v>0.23718439173680186</v>
      </c>
      <c r="K61" s="2">
        <v>51</v>
      </c>
      <c r="L61" s="6">
        <v>31</v>
      </c>
      <c r="N61" s="18"/>
      <c r="O61" s="19">
        <v>3</v>
      </c>
      <c r="P61" s="18">
        <v>1</v>
      </c>
      <c r="Q61" s="19">
        <v>13</v>
      </c>
      <c r="R61" s="18">
        <v>6</v>
      </c>
      <c r="T61" s="18"/>
      <c r="U61" s="19"/>
      <c r="V61" s="18"/>
      <c r="X61" s="18"/>
      <c r="Z61" s="18"/>
      <c r="AB61" s="18"/>
      <c r="AD61" s="18"/>
      <c r="AF61" s="18"/>
      <c r="AG61" s="5">
        <v>0</v>
      </c>
      <c r="AH61" s="18">
        <v>1</v>
      </c>
      <c r="AI61" s="19"/>
      <c r="AJ61" s="18"/>
      <c r="AL61" s="18"/>
      <c r="AM61" s="7"/>
      <c r="AN61" s="7"/>
      <c r="AO61" s="7"/>
    </row>
    <row r="62" spans="1:41" hidden="1" outlineLevel="1" x14ac:dyDescent="0.35">
      <c r="A62" s="45">
        <v>45260</v>
      </c>
      <c r="B62" s="1" t="s">
        <v>3</v>
      </c>
      <c r="C62" s="1">
        <v>2023</v>
      </c>
      <c r="D62" s="1" t="s">
        <v>88</v>
      </c>
      <c r="E62" s="2">
        <v>9</v>
      </c>
      <c r="F62" s="2">
        <v>1</v>
      </c>
      <c r="G62" s="9">
        <v>0.244935374461453</v>
      </c>
      <c r="H62" s="2">
        <v>145</v>
      </c>
      <c r="I62" s="54">
        <v>132</v>
      </c>
      <c r="J62" s="9">
        <v>0.24242424242424243</v>
      </c>
      <c r="K62" s="2">
        <v>60</v>
      </c>
      <c r="L62" s="6">
        <v>32</v>
      </c>
      <c r="N62" s="18"/>
      <c r="O62" s="19">
        <v>5</v>
      </c>
      <c r="P62" s="18"/>
      <c r="Q62" s="19">
        <v>10</v>
      </c>
      <c r="R62" s="18">
        <v>4</v>
      </c>
      <c r="S62" s="5">
        <v>1</v>
      </c>
      <c r="T62" s="18"/>
      <c r="U62" s="19"/>
      <c r="V62" s="18"/>
      <c r="X62" s="18"/>
      <c r="Z62" s="18"/>
      <c r="AB62" s="18"/>
      <c r="AD62" s="18"/>
      <c r="AF62" s="18"/>
      <c r="AG62" s="5">
        <v>1</v>
      </c>
      <c r="AH62" s="18">
        <v>0</v>
      </c>
      <c r="AI62" s="19"/>
      <c r="AJ62" s="18"/>
      <c r="AL62" s="18"/>
      <c r="AM62" s="7"/>
      <c r="AN62" s="7"/>
      <c r="AO62" s="7"/>
    </row>
    <row r="63" spans="1:41" hidden="1" outlineLevel="1" x14ac:dyDescent="0.35">
      <c r="A63" s="45">
        <v>45291</v>
      </c>
      <c r="B63" s="1" t="s">
        <v>3</v>
      </c>
      <c r="C63" s="1">
        <v>2023</v>
      </c>
      <c r="D63" s="1" t="s">
        <v>92</v>
      </c>
      <c r="E63" s="2">
        <v>5</v>
      </c>
      <c r="F63" s="2">
        <v>0</v>
      </c>
      <c r="G63" s="9">
        <v>0.24207253886010299</v>
      </c>
      <c r="H63" s="2">
        <v>150</v>
      </c>
      <c r="I63" s="54">
        <v>133.5</v>
      </c>
      <c r="J63" s="9">
        <v>0.23970037453183521</v>
      </c>
      <c r="K63" s="2">
        <v>65</v>
      </c>
      <c r="L63" s="6">
        <v>32</v>
      </c>
      <c r="N63" s="18"/>
      <c r="O63" s="19">
        <v>5</v>
      </c>
      <c r="P63" s="18"/>
      <c r="Q63" s="19">
        <v>10</v>
      </c>
      <c r="R63" s="18">
        <v>4</v>
      </c>
      <c r="T63" s="18">
        <v>1</v>
      </c>
      <c r="U63" s="19"/>
      <c r="V63" s="18"/>
      <c r="X63" s="18"/>
      <c r="Z63" s="18"/>
      <c r="AB63" s="18"/>
      <c r="AD63" s="18"/>
      <c r="AF63" s="18"/>
      <c r="AG63" s="5">
        <v>1</v>
      </c>
      <c r="AH63" s="18">
        <v>0</v>
      </c>
      <c r="AI63" s="19"/>
      <c r="AJ63" s="18"/>
      <c r="AL63" s="18"/>
      <c r="AM63" s="7"/>
      <c r="AN63" s="7"/>
      <c r="AO63" s="7"/>
    </row>
    <row r="64" spans="1:41" collapsed="1" x14ac:dyDescent="0.35">
      <c r="A64" s="45">
        <v>45322</v>
      </c>
      <c r="B64" s="8" t="s">
        <v>152</v>
      </c>
      <c r="C64" s="1">
        <v>2024</v>
      </c>
      <c r="D64" s="1" t="s">
        <v>52</v>
      </c>
      <c r="E64" s="2">
        <v>2</v>
      </c>
      <c r="F64" s="2">
        <v>3</v>
      </c>
      <c r="G64" s="9">
        <v>2.0819341840161099E-2</v>
      </c>
      <c r="H64" s="2">
        <v>142</v>
      </c>
      <c r="I64" s="54">
        <f>AVERAGE(H53:H64)</f>
        <v>135.25</v>
      </c>
      <c r="J64" s="9">
        <f>SUM(F53:F64)/Table224[[#This Row],[Rolling Average Headcount]]</f>
        <v>0.2365988909426987</v>
      </c>
      <c r="K64" s="2">
        <f>Table224[[#This Row],[Hires]]</f>
        <v>2</v>
      </c>
      <c r="L64" s="6">
        <f>Table224[[#This Row],[Terminations]]</f>
        <v>3</v>
      </c>
      <c r="N64" s="18"/>
      <c r="O64" s="19">
        <v>2</v>
      </c>
      <c r="P64" s="18"/>
      <c r="Q64" s="19">
        <v>16</v>
      </c>
      <c r="R64" s="18">
        <v>1</v>
      </c>
      <c r="T64" s="18">
        <v>2</v>
      </c>
      <c r="U64" s="19"/>
      <c r="V64" s="18"/>
      <c r="X64" s="18"/>
      <c r="Z64" s="18"/>
      <c r="AB64" s="18"/>
      <c r="AD64" s="18"/>
      <c r="AF64" s="18"/>
      <c r="AH64" s="18"/>
      <c r="AI64" s="19"/>
      <c r="AJ64" s="18"/>
      <c r="AL64" s="18"/>
      <c r="AM64" s="7"/>
      <c r="AN64" s="7"/>
      <c r="AO64" s="7"/>
    </row>
    <row r="65" spans="1:41" x14ac:dyDescent="0.35">
      <c r="A65" s="45">
        <v>45350</v>
      </c>
      <c r="B65" s="8" t="s">
        <v>152</v>
      </c>
      <c r="C65" s="1">
        <v>2024</v>
      </c>
      <c r="D65" s="1" t="s">
        <v>143</v>
      </c>
      <c r="E65" s="2">
        <v>4</v>
      </c>
      <c r="F65" s="2">
        <v>23</v>
      </c>
      <c r="G65" s="9">
        <v>0.18051376996065699</v>
      </c>
      <c r="H65" s="2">
        <v>140</v>
      </c>
      <c r="I65" s="54">
        <f t="shared" ref="I65:I75" si="2">AVERAGE(H54:H65)</f>
        <v>136.75</v>
      </c>
      <c r="J65" s="9">
        <f>SUM(F54:F65)/Table224[[#This Row],[Rolling Average Headcount]]</f>
        <v>0.37294332723948814</v>
      </c>
      <c r="K65" s="2">
        <f>K64+Table224[[#This Row],[Hires]]</f>
        <v>6</v>
      </c>
      <c r="L65" s="6">
        <f>L64+Table224[[#This Row],[Terminations]]</f>
        <v>26</v>
      </c>
      <c r="N65" s="18"/>
      <c r="O65" s="19">
        <v>3</v>
      </c>
      <c r="P65" s="18">
        <v>1</v>
      </c>
      <c r="Q65" s="19">
        <v>18</v>
      </c>
      <c r="R65" s="18">
        <v>1</v>
      </c>
      <c r="T65" s="18">
        <v>2</v>
      </c>
      <c r="U65" s="19"/>
      <c r="V65" s="18"/>
      <c r="X65" s="18"/>
      <c r="Z65" s="18"/>
      <c r="AB65" s="18"/>
      <c r="AD65" s="18"/>
      <c r="AF65" s="18"/>
      <c r="AH65" s="18">
        <v>1</v>
      </c>
      <c r="AI65" s="19"/>
      <c r="AJ65" s="18"/>
      <c r="AL65" s="18"/>
      <c r="AM65" s="7"/>
      <c r="AN65" s="7"/>
      <c r="AO65" s="7"/>
    </row>
    <row r="66" spans="1:41" x14ac:dyDescent="0.35">
      <c r="A66" s="45">
        <v>45382</v>
      </c>
      <c r="B66" s="8" t="s">
        <v>152</v>
      </c>
      <c r="C66" s="1">
        <v>2024</v>
      </c>
      <c r="D66" s="1" t="s">
        <v>144</v>
      </c>
      <c r="E66" s="2">
        <v>6</v>
      </c>
      <c r="F66" s="2">
        <v>2</v>
      </c>
      <c r="G66" s="9">
        <v>0.197274698048931</v>
      </c>
      <c r="H66" s="2">
        <v>134</v>
      </c>
      <c r="I66" s="54">
        <f>AVERAGE(H55:H66)</f>
        <v>137.66666666666666</v>
      </c>
      <c r="J66" s="9">
        <f>SUM(F55:F66)/Table224[[#This Row],[Rolling Average Headcount]]</f>
        <v>0.36319612590799033</v>
      </c>
      <c r="K66" s="2">
        <f>K65+Table224[[#This Row],[Hires]]</f>
        <v>12</v>
      </c>
      <c r="L66" s="6">
        <f>L65+Table224[[#This Row],[Terminations]]</f>
        <v>28</v>
      </c>
      <c r="N66" s="18"/>
      <c r="O66" s="19">
        <v>3</v>
      </c>
      <c r="P66" s="18">
        <v>2</v>
      </c>
      <c r="Q66" s="19">
        <v>16</v>
      </c>
      <c r="R66" s="18">
        <v>1</v>
      </c>
      <c r="T66" s="18">
        <v>2</v>
      </c>
      <c r="U66" s="19"/>
      <c r="V66" s="18"/>
      <c r="X66" s="18"/>
      <c r="Z66" s="18"/>
      <c r="AB66" s="18"/>
      <c r="AD66" s="18"/>
      <c r="AF66" s="18"/>
      <c r="AH66" s="18">
        <v>1</v>
      </c>
      <c r="AI66" s="19"/>
      <c r="AJ66" s="18"/>
      <c r="AL66" s="18"/>
      <c r="AM66" s="7"/>
      <c r="AN66" s="7"/>
      <c r="AO66" s="7"/>
    </row>
    <row r="67" spans="1:41" x14ac:dyDescent="0.35">
      <c r="A67" s="45">
        <v>45412</v>
      </c>
      <c r="B67" s="8" t="s">
        <v>152</v>
      </c>
      <c r="C67" s="1">
        <v>2024</v>
      </c>
      <c r="D67" s="1" t="s">
        <v>145</v>
      </c>
      <c r="E67" s="2">
        <v>0</v>
      </c>
      <c r="F67" s="2">
        <v>6</v>
      </c>
      <c r="G67" s="9">
        <v>0.24347517310765199</v>
      </c>
      <c r="H67" s="2">
        <v>132</v>
      </c>
      <c r="I67" s="54">
        <f t="shared" si="2"/>
        <v>138.25</v>
      </c>
      <c r="J67" s="9">
        <f>SUM(F56:F67)/Table224[[#This Row],[Rolling Average Headcount]]</f>
        <v>0.39783001808318263</v>
      </c>
      <c r="K67" s="2">
        <f>K66+Table224[[#This Row],[Hires]]</f>
        <v>12</v>
      </c>
      <c r="L67" s="6">
        <f>L66+Table224[[#This Row],[Terminations]]</f>
        <v>34</v>
      </c>
      <c r="N67" s="18"/>
      <c r="O67" s="19"/>
      <c r="P67" s="18"/>
      <c r="Q67" s="19"/>
      <c r="R67" s="18"/>
      <c r="T67" s="18"/>
      <c r="U67" s="19"/>
      <c r="V67" s="18"/>
      <c r="X67" s="18"/>
      <c r="Z67" s="18"/>
      <c r="AB67" s="18"/>
      <c r="AD67" s="18"/>
      <c r="AF67" s="18"/>
      <c r="AH67" s="18"/>
      <c r="AI67" s="19"/>
      <c r="AJ67" s="18"/>
      <c r="AL67" s="18"/>
      <c r="AM67" s="7"/>
      <c r="AN67" s="7"/>
      <c r="AO67" s="7"/>
    </row>
    <row r="68" spans="1:41" x14ac:dyDescent="0.35">
      <c r="A68" s="45">
        <v>45443</v>
      </c>
      <c r="B68" s="8" t="s">
        <v>152</v>
      </c>
      <c r="C68" s="1">
        <v>2024</v>
      </c>
      <c r="D68" s="1" t="s">
        <v>146</v>
      </c>
      <c r="E68" s="2">
        <v>5</v>
      </c>
      <c r="F68" s="2">
        <v>2</v>
      </c>
      <c r="G68" s="9">
        <v>0.26194351364289098</v>
      </c>
      <c r="H68" s="2">
        <v>131</v>
      </c>
      <c r="I68" s="54">
        <f t="shared" si="2"/>
        <v>138.75</v>
      </c>
      <c r="J68" s="9">
        <f>SUM(F57:F68)/Table224[[#This Row],[Rolling Average Headcount]]</f>
        <v>0.3963963963963964</v>
      </c>
      <c r="K68" s="2">
        <f>K67+Table224[[#This Row],[Hires]]</f>
        <v>17</v>
      </c>
      <c r="L68" s="6">
        <f>L67+Table224[[#This Row],[Terminations]]</f>
        <v>36</v>
      </c>
      <c r="N68" s="18"/>
      <c r="O68" s="19">
        <v>3</v>
      </c>
      <c r="P68" s="18">
        <v>1</v>
      </c>
      <c r="Q68" s="19">
        <v>10</v>
      </c>
      <c r="R68" s="18">
        <v>4</v>
      </c>
      <c r="S68" s="5">
        <v>1</v>
      </c>
      <c r="T68" s="18"/>
      <c r="U68" s="19"/>
      <c r="V68" s="18"/>
      <c r="X68" s="18"/>
      <c r="Z68" s="18"/>
      <c r="AB68" s="18"/>
      <c r="AD68" s="18"/>
      <c r="AF68" s="18"/>
      <c r="AG68" s="5">
        <v>2</v>
      </c>
      <c r="AH68" s="18"/>
      <c r="AI68" s="19"/>
      <c r="AJ68" s="18"/>
      <c r="AL68" s="18"/>
      <c r="AM68" s="7"/>
      <c r="AN68" s="7"/>
      <c r="AO68" s="7"/>
    </row>
    <row r="69" spans="1:41" x14ac:dyDescent="0.35">
      <c r="A69" s="45">
        <v>45473</v>
      </c>
      <c r="B69" s="8" t="s">
        <v>152</v>
      </c>
      <c r="C69" s="1">
        <v>2024</v>
      </c>
      <c r="D69" s="1" t="s">
        <v>53</v>
      </c>
      <c r="E69" s="2">
        <v>10</v>
      </c>
      <c r="F69" s="2">
        <v>1</v>
      </c>
      <c r="G69" s="9">
        <v>0.27047435433987999</v>
      </c>
      <c r="H69" s="2">
        <v>138</v>
      </c>
      <c r="I69" s="54">
        <f t="shared" si="2"/>
        <v>139.5</v>
      </c>
      <c r="J69" s="9">
        <f>SUM(F58:F69)/Table224[[#This Row],[Rolling Average Headcount]]</f>
        <v>0.35842293906810035</v>
      </c>
      <c r="K69" s="2">
        <f>K68+Table224[[#This Row],[Hires]]</f>
        <v>27</v>
      </c>
      <c r="L69" s="6">
        <f>L68+Table224[[#This Row],[Terminations]]</f>
        <v>37</v>
      </c>
      <c r="N69" s="18"/>
      <c r="O69" s="19">
        <v>2</v>
      </c>
      <c r="P69" s="18">
        <v>1</v>
      </c>
      <c r="Q69" s="19">
        <v>5</v>
      </c>
      <c r="R69" s="18">
        <v>4</v>
      </c>
      <c r="T69" s="18"/>
      <c r="U69" s="19"/>
      <c r="V69" s="18"/>
      <c r="X69" s="18"/>
      <c r="Z69" s="18"/>
      <c r="AB69" s="18"/>
      <c r="AD69" s="18"/>
      <c r="AF69" s="18"/>
      <c r="AG69" s="5">
        <v>1</v>
      </c>
      <c r="AH69" s="18"/>
      <c r="AI69" s="19"/>
      <c r="AJ69" s="18"/>
      <c r="AL69" s="18"/>
      <c r="AM69" s="7"/>
      <c r="AN69" s="7"/>
      <c r="AO69" s="7"/>
    </row>
    <row r="70" spans="1:41" x14ac:dyDescent="0.35">
      <c r="A70" s="45">
        <v>45504</v>
      </c>
      <c r="B70" s="8" t="s">
        <v>152</v>
      </c>
      <c r="C70" s="1">
        <v>2024</v>
      </c>
      <c r="D70" s="1" t="s">
        <v>78</v>
      </c>
      <c r="E70" s="2">
        <v>3</v>
      </c>
      <c r="F70" s="2">
        <v>2</v>
      </c>
      <c r="G70" s="9">
        <v>0.28399029093022399</v>
      </c>
      <c r="H70" s="2">
        <v>140</v>
      </c>
      <c r="I70" s="54">
        <f t="shared" si="2"/>
        <v>139.83333333333334</v>
      </c>
      <c r="J70" s="9">
        <f>SUM(F59:F70)/Table224[[#This Row],[Rolling Average Headcount]]</f>
        <v>0.34326579261025025</v>
      </c>
      <c r="K70" s="2">
        <f>K69+Table224[[#This Row],[Hires]]</f>
        <v>30</v>
      </c>
      <c r="L70" s="6">
        <f>L69+Table224[[#This Row],[Terminations]]</f>
        <v>39</v>
      </c>
      <c r="N70" s="18"/>
      <c r="O70" s="19">
        <v>4</v>
      </c>
      <c r="P70" s="18"/>
      <c r="Q70" s="19">
        <v>5</v>
      </c>
      <c r="R70" s="18">
        <v>4</v>
      </c>
      <c r="T70" s="18"/>
      <c r="U70" s="19"/>
      <c r="V70" s="18"/>
      <c r="X70" s="18"/>
      <c r="Z70" s="18"/>
      <c r="AB70" s="18"/>
      <c r="AD70" s="18"/>
      <c r="AF70" s="18"/>
      <c r="AG70" s="5">
        <v>2</v>
      </c>
      <c r="AH70" s="18"/>
      <c r="AI70" s="19"/>
      <c r="AJ70" s="18"/>
      <c r="AL70" s="18"/>
      <c r="AM70" s="7"/>
      <c r="AN70" s="7"/>
      <c r="AO70" s="7"/>
    </row>
    <row r="71" spans="1:41" x14ac:dyDescent="0.35">
      <c r="A71" s="45">
        <v>45535</v>
      </c>
      <c r="B71" s="8" t="s">
        <v>152</v>
      </c>
      <c r="C71" s="1">
        <v>2024</v>
      </c>
      <c r="D71" s="1" t="s">
        <v>75</v>
      </c>
      <c r="E71" s="2">
        <v>4</v>
      </c>
      <c r="F71" s="2">
        <v>3</v>
      </c>
      <c r="G71" s="9">
        <v>0.304809494066208</v>
      </c>
      <c r="H71" s="2">
        <v>138</v>
      </c>
      <c r="I71" s="54">
        <f t="shared" si="2"/>
        <v>139.58333333333334</v>
      </c>
      <c r="J71" s="9">
        <f>SUM(F60:F71)/Table224[[#This Row],[Rolling Average Headcount]]</f>
        <v>0.33671641791044776</v>
      </c>
      <c r="K71" s="2">
        <f>K70+Table224[[#This Row],[Hires]]</f>
        <v>34</v>
      </c>
      <c r="L71" s="6">
        <f>L70+Table224[[#This Row],[Terminations]]</f>
        <v>42</v>
      </c>
      <c r="N71" s="18"/>
      <c r="O71" s="19">
        <v>3</v>
      </c>
      <c r="P71" s="18"/>
      <c r="Q71" s="19">
        <v>7</v>
      </c>
      <c r="R71" s="18">
        <v>3</v>
      </c>
      <c r="T71" s="18"/>
      <c r="U71" s="19"/>
      <c r="V71" s="18"/>
      <c r="X71" s="18"/>
      <c r="Z71" s="18"/>
      <c r="AB71" s="18"/>
      <c r="AD71" s="18"/>
      <c r="AF71" s="18"/>
      <c r="AG71" s="5">
        <v>3</v>
      </c>
      <c r="AH71" s="18"/>
      <c r="AI71" s="19"/>
      <c r="AJ71" s="18"/>
      <c r="AL71" s="18"/>
      <c r="AM71" s="7"/>
      <c r="AN71" s="7"/>
      <c r="AO71" s="7"/>
    </row>
    <row r="72" spans="1:41" x14ac:dyDescent="0.35">
      <c r="A72" s="45">
        <v>45565</v>
      </c>
      <c r="B72" s="8" t="s">
        <v>152</v>
      </c>
      <c r="C72" s="1">
        <v>2024</v>
      </c>
      <c r="D72" s="1" t="s">
        <v>76</v>
      </c>
      <c r="G72" s="9"/>
      <c r="I72" s="54">
        <f t="shared" si="2"/>
        <v>138.90909090909091</v>
      </c>
      <c r="J72" s="9">
        <f>SUM(F61:F72)/Table224[[#This Row],[Rolling Average Headcount]]</f>
        <v>0.32395287958115182</v>
      </c>
      <c r="K72" s="2">
        <f>K71+Table224[[#This Row],[Hires]]</f>
        <v>34</v>
      </c>
      <c r="L72" s="6">
        <f>L71+Table224[[#This Row],[Terminations]]</f>
        <v>42</v>
      </c>
      <c r="N72" s="18"/>
      <c r="O72" s="19"/>
      <c r="P72" s="18"/>
      <c r="Q72" s="19"/>
      <c r="R72" s="18"/>
      <c r="T72" s="18"/>
      <c r="U72" s="19"/>
      <c r="V72" s="18"/>
      <c r="X72" s="18"/>
      <c r="Z72" s="18"/>
      <c r="AB72" s="18"/>
      <c r="AD72" s="18"/>
      <c r="AF72" s="18"/>
      <c r="AH72" s="18"/>
      <c r="AI72" s="19"/>
      <c r="AJ72" s="18"/>
      <c r="AL72" s="18"/>
      <c r="AM72" s="7"/>
      <c r="AN72" s="7"/>
      <c r="AO72" s="7"/>
    </row>
    <row r="73" spans="1:41" x14ac:dyDescent="0.35">
      <c r="A73" s="45">
        <v>45596</v>
      </c>
      <c r="B73" s="8" t="s">
        <v>152</v>
      </c>
      <c r="C73" s="1">
        <v>2024</v>
      </c>
      <c r="D73" s="1" t="s">
        <v>82</v>
      </c>
      <c r="G73" s="9"/>
      <c r="I73" s="54">
        <f t="shared" si="2"/>
        <v>139</v>
      </c>
      <c r="J73" s="9">
        <f>SUM(F62:F73)/Table224[[#This Row],[Rolling Average Headcount]]</f>
        <v>0.30935251798561153</v>
      </c>
      <c r="K73" s="2">
        <f>K72+Table224[[#This Row],[Hires]]</f>
        <v>34</v>
      </c>
      <c r="L73" s="6">
        <f>L72+Table224[[#This Row],[Terminations]]</f>
        <v>42</v>
      </c>
      <c r="N73" s="18"/>
      <c r="O73" s="19"/>
      <c r="P73" s="18"/>
      <c r="Q73" s="19"/>
      <c r="R73" s="18"/>
      <c r="T73" s="18"/>
      <c r="U73" s="19"/>
      <c r="V73" s="18"/>
      <c r="X73" s="18"/>
      <c r="Z73" s="18"/>
      <c r="AB73" s="18"/>
      <c r="AD73" s="18"/>
      <c r="AF73" s="18"/>
      <c r="AH73" s="18"/>
      <c r="AI73" s="19"/>
      <c r="AJ73" s="18"/>
      <c r="AL73" s="18"/>
      <c r="AM73" s="7"/>
      <c r="AN73" s="7"/>
      <c r="AO73" s="7"/>
    </row>
    <row r="74" spans="1:41" x14ac:dyDescent="0.35">
      <c r="A74" s="45">
        <v>45626</v>
      </c>
      <c r="B74" s="8" t="s">
        <v>152</v>
      </c>
      <c r="C74" s="1">
        <v>2024</v>
      </c>
      <c r="D74" s="1" t="s">
        <v>88</v>
      </c>
      <c r="G74" s="9"/>
      <c r="I74" s="54">
        <f t="shared" si="2"/>
        <v>138.33333333333334</v>
      </c>
      <c r="J74" s="9">
        <f>SUM(F63:F74)/Table224[[#This Row],[Rolling Average Headcount]]</f>
        <v>0.30361445783132529</v>
      </c>
      <c r="K74" s="2">
        <f>K73+Table224[[#This Row],[Hires]]</f>
        <v>34</v>
      </c>
      <c r="L74" s="6">
        <f>L73+Table224[[#This Row],[Terminations]]</f>
        <v>42</v>
      </c>
      <c r="N74" s="18"/>
      <c r="O74" s="19"/>
      <c r="P74" s="18"/>
      <c r="Q74" s="19"/>
      <c r="R74" s="18"/>
      <c r="T74" s="18"/>
      <c r="U74" s="19"/>
      <c r="V74" s="18"/>
      <c r="X74" s="18"/>
      <c r="Z74" s="18"/>
      <c r="AB74" s="18"/>
      <c r="AD74" s="18"/>
      <c r="AF74" s="18"/>
      <c r="AH74" s="18"/>
      <c r="AI74" s="19"/>
      <c r="AJ74" s="18"/>
      <c r="AL74" s="18"/>
      <c r="AM74" s="7"/>
      <c r="AN74" s="7"/>
      <c r="AO74" s="7"/>
    </row>
    <row r="75" spans="1:41" x14ac:dyDescent="0.35">
      <c r="A75" s="45">
        <v>45657</v>
      </c>
      <c r="B75" s="8" t="s">
        <v>152</v>
      </c>
      <c r="C75" s="1">
        <v>2024</v>
      </c>
      <c r="D75" s="1" t="s">
        <v>92</v>
      </c>
      <c r="G75" s="9"/>
      <c r="I75" s="54">
        <f t="shared" si="2"/>
        <v>136.875</v>
      </c>
      <c r="J75" s="9">
        <f>SUM(F64:F75)/Table224[[#This Row],[Rolling Average Headcount]]</f>
        <v>0.30684931506849317</v>
      </c>
      <c r="K75" s="2">
        <f>K74+Table224[[#This Row],[Hires]]</f>
        <v>34</v>
      </c>
      <c r="L75" s="6">
        <f>L74+Table224[[#This Row],[Terminations]]</f>
        <v>42</v>
      </c>
      <c r="N75" s="18"/>
      <c r="O75" s="19"/>
      <c r="P75" s="18"/>
      <c r="Q75" s="19"/>
      <c r="R75" s="18"/>
      <c r="T75" s="18"/>
      <c r="U75" s="19"/>
      <c r="V75" s="18"/>
      <c r="X75" s="18"/>
      <c r="Z75" s="18"/>
      <c r="AB75" s="18"/>
      <c r="AD75" s="18"/>
      <c r="AF75" s="18"/>
      <c r="AH75" s="18"/>
      <c r="AI75" s="19"/>
      <c r="AJ75" s="18"/>
      <c r="AL75" s="18"/>
      <c r="AM75" s="7"/>
      <c r="AN75" s="7"/>
      <c r="AO75" s="7"/>
    </row>
    <row r="76" spans="1:41" hidden="1" outlineLevel="1" x14ac:dyDescent="0.35">
      <c r="A76" s="45">
        <v>44957</v>
      </c>
      <c r="B76" s="1" t="s">
        <v>4</v>
      </c>
      <c r="C76" s="1">
        <v>2023</v>
      </c>
      <c r="D76" s="1" t="s">
        <v>52</v>
      </c>
      <c r="E76" s="2">
        <v>4</v>
      </c>
      <c r="F76" s="2">
        <v>2</v>
      </c>
      <c r="G76" s="9">
        <v>8.7360856700014096E-3</v>
      </c>
      <c r="H76" s="2">
        <v>230</v>
      </c>
      <c r="I76" s="54">
        <v>230</v>
      </c>
      <c r="J76" s="9">
        <v>8.6956521739130436E-3</v>
      </c>
      <c r="K76" s="2">
        <v>4</v>
      </c>
      <c r="L76" s="6">
        <v>2</v>
      </c>
      <c r="N76" s="18"/>
      <c r="O76" s="19"/>
      <c r="P76" s="18"/>
      <c r="Q76" s="19"/>
      <c r="R76" s="18"/>
      <c r="T76" s="18"/>
      <c r="U76" s="19"/>
      <c r="V76" s="18"/>
      <c r="X76" s="18"/>
      <c r="Z76" s="18"/>
      <c r="AB76" s="18"/>
      <c r="AD76" s="18"/>
      <c r="AF76" s="18"/>
      <c r="AG76" s="5">
        <v>0</v>
      </c>
      <c r="AH76" s="18">
        <v>0</v>
      </c>
      <c r="AI76" s="19"/>
      <c r="AJ76" s="18"/>
      <c r="AL76" s="18"/>
      <c r="AM76" s="7"/>
      <c r="AN76" s="7"/>
      <c r="AO76" s="7"/>
    </row>
    <row r="77" spans="1:41" hidden="1" outlineLevel="1" x14ac:dyDescent="0.35">
      <c r="A77" s="45">
        <v>44985</v>
      </c>
      <c r="B77" s="1" t="s">
        <v>4</v>
      </c>
      <c r="C77" s="1">
        <v>2023</v>
      </c>
      <c r="D77" s="1" t="s">
        <v>143</v>
      </c>
      <c r="E77" s="2">
        <v>8</v>
      </c>
      <c r="F77" s="2">
        <v>7</v>
      </c>
      <c r="G77" s="9">
        <v>3.9167957512724054E-2</v>
      </c>
      <c r="H77" s="2">
        <v>230</v>
      </c>
      <c r="I77" s="54">
        <v>230</v>
      </c>
      <c r="J77" s="9">
        <v>3.9130434782608699E-2</v>
      </c>
      <c r="K77" s="2">
        <v>12</v>
      </c>
      <c r="L77" s="6">
        <v>9</v>
      </c>
      <c r="N77" s="18"/>
      <c r="O77" s="19"/>
      <c r="P77" s="18"/>
      <c r="Q77" s="19"/>
      <c r="R77" s="18"/>
      <c r="T77" s="18"/>
      <c r="U77" s="19"/>
      <c r="V77" s="18"/>
      <c r="X77" s="18"/>
      <c r="Z77" s="18"/>
      <c r="AB77" s="18"/>
      <c r="AD77" s="18"/>
      <c r="AF77" s="18"/>
      <c r="AG77" s="5">
        <v>0</v>
      </c>
      <c r="AH77" s="18">
        <v>0</v>
      </c>
      <c r="AI77" s="19"/>
      <c r="AJ77" s="18"/>
      <c r="AL77" s="18"/>
      <c r="AM77" s="7"/>
      <c r="AN77" s="7"/>
      <c r="AO77" s="7"/>
    </row>
    <row r="78" spans="1:41" hidden="1" outlineLevel="1" x14ac:dyDescent="0.35">
      <c r="A78" s="45">
        <v>45016</v>
      </c>
      <c r="B78" s="1" t="s">
        <v>4</v>
      </c>
      <c r="C78" s="1">
        <v>2023</v>
      </c>
      <c r="D78" s="1" t="s">
        <v>144</v>
      </c>
      <c r="E78" s="2">
        <v>8</v>
      </c>
      <c r="F78" s="2">
        <v>0</v>
      </c>
      <c r="G78" s="9">
        <v>3.9172066931037815E-2</v>
      </c>
      <c r="H78" s="2">
        <v>233</v>
      </c>
      <c r="I78" s="54">
        <v>231</v>
      </c>
      <c r="J78" s="9">
        <v>3.896103896103896E-2</v>
      </c>
      <c r="K78" s="2">
        <v>20</v>
      </c>
      <c r="L78" s="6">
        <v>9</v>
      </c>
      <c r="M78" s="5">
        <v>1</v>
      </c>
      <c r="N78" s="18"/>
      <c r="O78" s="19">
        <v>2</v>
      </c>
      <c r="P78" s="18"/>
      <c r="Q78" s="19">
        <v>2</v>
      </c>
      <c r="R78" s="18"/>
      <c r="T78" s="18"/>
      <c r="U78" s="19"/>
      <c r="V78" s="18"/>
      <c r="X78" s="18"/>
      <c r="Z78" s="18"/>
      <c r="AB78" s="18"/>
      <c r="AD78" s="18"/>
      <c r="AF78" s="18"/>
      <c r="AG78" s="5">
        <v>0</v>
      </c>
      <c r="AH78" s="18">
        <v>0</v>
      </c>
      <c r="AI78" s="19"/>
      <c r="AJ78" s="18"/>
      <c r="AL78" s="18"/>
      <c r="AM78" s="7"/>
      <c r="AN78" s="7"/>
      <c r="AO78" s="7"/>
    </row>
    <row r="79" spans="1:41" hidden="1" outlineLevel="1" x14ac:dyDescent="0.35">
      <c r="A79" s="45">
        <v>45046</v>
      </c>
      <c r="B79" s="1" t="s">
        <v>4</v>
      </c>
      <c r="C79" s="1">
        <v>2023</v>
      </c>
      <c r="D79" s="1" t="s">
        <v>145</v>
      </c>
      <c r="E79" s="2">
        <v>3</v>
      </c>
      <c r="F79" s="2">
        <v>1</v>
      </c>
      <c r="G79" s="9">
        <v>4.3333814820164664E-2</v>
      </c>
      <c r="H79" s="2">
        <v>234</v>
      </c>
      <c r="I79" s="54">
        <v>231.75</v>
      </c>
      <c r="J79" s="9">
        <v>4.3149946062567425E-2</v>
      </c>
      <c r="K79" s="2">
        <v>23</v>
      </c>
      <c r="L79" s="6">
        <v>10</v>
      </c>
      <c r="N79" s="18"/>
      <c r="O79" s="19"/>
      <c r="P79" s="18"/>
      <c r="Q79" s="19">
        <v>4</v>
      </c>
      <c r="R79" s="18"/>
      <c r="T79" s="18"/>
      <c r="U79" s="19"/>
      <c r="V79" s="18"/>
      <c r="X79" s="18"/>
      <c r="Z79" s="18"/>
      <c r="AB79" s="18"/>
      <c r="AD79" s="18"/>
      <c r="AF79" s="18"/>
      <c r="AG79" s="5">
        <v>0</v>
      </c>
      <c r="AH79" s="18">
        <v>0</v>
      </c>
      <c r="AI79" s="19"/>
      <c r="AJ79" s="18"/>
      <c r="AL79" s="18"/>
      <c r="AM79" s="7"/>
      <c r="AN79" s="7"/>
      <c r="AO79" s="7"/>
    </row>
    <row r="80" spans="1:41" hidden="1" outlineLevel="1" x14ac:dyDescent="0.35">
      <c r="A80" s="45">
        <v>45077</v>
      </c>
      <c r="B80" s="1" t="s">
        <v>4</v>
      </c>
      <c r="C80" s="1">
        <v>2023</v>
      </c>
      <c r="D80" s="1" t="s">
        <v>146</v>
      </c>
      <c r="E80" s="2">
        <v>7</v>
      </c>
      <c r="F80" s="2">
        <v>4</v>
      </c>
      <c r="G80" s="9">
        <v>6.0460460460460455E-2</v>
      </c>
      <c r="H80" s="2">
        <v>237</v>
      </c>
      <c r="I80" s="54">
        <v>232.8</v>
      </c>
      <c r="J80" s="9">
        <v>6.0137457044673534E-2</v>
      </c>
      <c r="K80" s="2">
        <v>30</v>
      </c>
      <c r="L80" s="6">
        <v>14</v>
      </c>
      <c r="M80" s="5">
        <v>1</v>
      </c>
      <c r="N80" s="18"/>
      <c r="O80" s="19">
        <v>1</v>
      </c>
      <c r="P80" s="18"/>
      <c r="Q80" s="19">
        <v>1</v>
      </c>
      <c r="R80" s="18"/>
      <c r="S80" s="5">
        <v>1</v>
      </c>
      <c r="T80" s="18"/>
      <c r="U80" s="19"/>
      <c r="V80" s="18"/>
      <c r="X80" s="18"/>
      <c r="Z80" s="18"/>
      <c r="AB80" s="18"/>
      <c r="AD80" s="18"/>
      <c r="AF80" s="18"/>
      <c r="AG80" s="5">
        <v>0</v>
      </c>
      <c r="AH80" s="18">
        <v>0</v>
      </c>
      <c r="AI80" s="19"/>
      <c r="AJ80" s="18"/>
      <c r="AL80" s="18"/>
      <c r="AM80" s="7"/>
      <c r="AN80" s="7"/>
      <c r="AO80" s="7"/>
    </row>
    <row r="81" spans="1:41" hidden="1" outlineLevel="1" x14ac:dyDescent="0.35">
      <c r="A81" s="45">
        <v>45107</v>
      </c>
      <c r="B81" s="1" t="s">
        <v>4</v>
      </c>
      <c r="C81" s="1">
        <v>2023</v>
      </c>
      <c r="D81" s="1" t="s">
        <v>53</v>
      </c>
      <c r="E81" s="2">
        <v>4</v>
      </c>
      <c r="F81" s="2">
        <v>3</v>
      </c>
      <c r="G81" s="9">
        <v>7.7808559419182202E-2</v>
      </c>
      <c r="H81" s="2">
        <v>226</v>
      </c>
      <c r="I81" s="54">
        <v>231.66666666666666</v>
      </c>
      <c r="J81" s="9">
        <v>7.3381294964028773E-2</v>
      </c>
      <c r="K81" s="2">
        <v>34</v>
      </c>
      <c r="L81" s="6">
        <v>17</v>
      </c>
      <c r="M81" s="5">
        <v>1</v>
      </c>
      <c r="N81" s="18"/>
      <c r="O81" s="19">
        <v>3</v>
      </c>
      <c r="P81" s="18"/>
      <c r="Q81" s="19"/>
      <c r="R81" s="18"/>
      <c r="T81" s="18"/>
      <c r="U81" s="19"/>
      <c r="V81" s="18"/>
      <c r="X81" s="18"/>
      <c r="Z81" s="18"/>
      <c r="AB81" s="18"/>
      <c r="AD81" s="18"/>
      <c r="AF81" s="18"/>
      <c r="AG81" s="5">
        <v>0</v>
      </c>
      <c r="AH81" s="18">
        <v>0</v>
      </c>
      <c r="AI81" s="19"/>
      <c r="AJ81" s="18"/>
      <c r="AL81" s="18"/>
      <c r="AM81" s="7"/>
      <c r="AN81" s="7"/>
      <c r="AO81" s="7"/>
    </row>
    <row r="82" spans="1:41" hidden="1" outlineLevel="1" x14ac:dyDescent="0.35">
      <c r="A82" s="45">
        <v>45138</v>
      </c>
      <c r="B82" s="1" t="s">
        <v>4</v>
      </c>
      <c r="C82" s="1">
        <v>2023</v>
      </c>
      <c r="D82" s="1" t="s">
        <v>78</v>
      </c>
      <c r="E82" s="2">
        <v>2</v>
      </c>
      <c r="F82" s="2">
        <v>0</v>
      </c>
      <c r="G82" s="9">
        <v>8.6452980996656006E-2</v>
      </c>
      <c r="H82" s="2">
        <v>229</v>
      </c>
      <c r="I82" s="54">
        <v>231.28571428571428</v>
      </c>
      <c r="J82" s="9">
        <v>7.3502161828289073E-2</v>
      </c>
      <c r="K82" s="2">
        <v>36</v>
      </c>
      <c r="L82" s="6">
        <v>17</v>
      </c>
      <c r="M82" s="5">
        <v>1</v>
      </c>
      <c r="N82" s="18"/>
      <c r="O82" s="19">
        <v>3</v>
      </c>
      <c r="P82" s="18"/>
      <c r="Q82" s="19"/>
      <c r="R82" s="18"/>
      <c r="T82" s="18"/>
      <c r="U82" s="19"/>
      <c r="V82" s="18"/>
      <c r="X82" s="18"/>
      <c r="Z82" s="18"/>
      <c r="AB82" s="18"/>
      <c r="AD82" s="18"/>
      <c r="AF82" s="18"/>
      <c r="AG82" s="5">
        <v>0</v>
      </c>
      <c r="AH82" s="18">
        <v>0</v>
      </c>
      <c r="AI82" s="19"/>
      <c r="AJ82" s="18"/>
      <c r="AL82" s="18"/>
      <c r="AM82" s="7"/>
      <c r="AN82" s="7"/>
      <c r="AO82" s="7"/>
    </row>
    <row r="83" spans="1:41" hidden="1" outlineLevel="1" x14ac:dyDescent="0.35">
      <c r="A83" s="45">
        <v>45169</v>
      </c>
      <c r="B83" s="1" t="s">
        <v>4</v>
      </c>
      <c r="C83" s="1">
        <v>2023</v>
      </c>
      <c r="D83" s="1" t="s">
        <v>75</v>
      </c>
      <c r="E83" s="2">
        <v>1</v>
      </c>
      <c r="F83" s="2">
        <v>0</v>
      </c>
      <c r="G83" s="9">
        <v>8.6570833110671694E-2</v>
      </c>
      <c r="H83" s="2">
        <v>231</v>
      </c>
      <c r="I83" s="54">
        <v>231.25</v>
      </c>
      <c r="J83" s="9">
        <v>7.3513513513513512E-2</v>
      </c>
      <c r="K83" s="2">
        <v>37</v>
      </c>
      <c r="L83" s="6">
        <v>17</v>
      </c>
      <c r="M83" s="5">
        <v>1</v>
      </c>
      <c r="N83" s="18"/>
      <c r="O83" s="19">
        <v>3</v>
      </c>
      <c r="P83" s="18"/>
      <c r="Q83" s="19"/>
      <c r="R83" s="18"/>
      <c r="S83" s="5">
        <v>1</v>
      </c>
      <c r="T83" s="18"/>
      <c r="U83" s="19"/>
      <c r="V83" s="18"/>
      <c r="X83" s="18"/>
      <c r="Z83" s="18"/>
      <c r="AB83" s="18"/>
      <c r="AD83" s="18"/>
      <c r="AF83" s="18"/>
      <c r="AG83" s="5">
        <v>0</v>
      </c>
      <c r="AH83" s="18">
        <v>0</v>
      </c>
      <c r="AI83" s="19"/>
      <c r="AJ83" s="18"/>
      <c r="AL83" s="18"/>
      <c r="AM83" s="7"/>
      <c r="AN83" s="7"/>
      <c r="AO83" s="7"/>
    </row>
    <row r="84" spans="1:41" hidden="1" outlineLevel="1" x14ac:dyDescent="0.35">
      <c r="A84" s="45">
        <v>45199</v>
      </c>
      <c r="B84" s="1" t="s">
        <v>4</v>
      </c>
      <c r="C84" s="1">
        <v>2023</v>
      </c>
      <c r="D84" s="1" t="s">
        <v>76</v>
      </c>
      <c r="E84" s="2">
        <v>3</v>
      </c>
      <c r="F84" s="2">
        <v>3</v>
      </c>
      <c r="G84" s="9">
        <v>9.9526066350710901E-2</v>
      </c>
      <c r="H84" s="2">
        <v>230</v>
      </c>
      <c r="I84" s="54">
        <v>231.11111111111111</v>
      </c>
      <c r="J84" s="9">
        <v>8.6538461538461536E-2</v>
      </c>
      <c r="K84" s="2">
        <v>40</v>
      </c>
      <c r="L84" s="6">
        <v>20</v>
      </c>
      <c r="M84" s="5">
        <v>1</v>
      </c>
      <c r="N84" s="18"/>
      <c r="O84" s="19">
        <v>2</v>
      </c>
      <c r="P84" s="18"/>
      <c r="Q84" s="19"/>
      <c r="R84" s="18"/>
      <c r="S84" s="5">
        <v>1</v>
      </c>
      <c r="T84" s="18"/>
      <c r="U84" s="19"/>
      <c r="V84" s="18"/>
      <c r="X84" s="18"/>
      <c r="Z84" s="18"/>
      <c r="AB84" s="18"/>
      <c r="AD84" s="18"/>
      <c r="AF84" s="18"/>
      <c r="AG84" s="5">
        <v>0</v>
      </c>
      <c r="AH84" s="18">
        <v>0</v>
      </c>
      <c r="AI84" s="19"/>
      <c r="AJ84" s="18"/>
      <c r="AL84" s="18"/>
      <c r="AM84" s="7"/>
      <c r="AN84" s="7"/>
      <c r="AO84" s="7"/>
    </row>
    <row r="85" spans="1:41" hidden="1" outlineLevel="1" x14ac:dyDescent="0.35">
      <c r="A85" s="45">
        <v>45230</v>
      </c>
      <c r="B85" s="1" t="s">
        <v>4</v>
      </c>
      <c r="C85" s="1">
        <v>2023</v>
      </c>
      <c r="D85" s="1" t="s">
        <v>82</v>
      </c>
      <c r="E85" s="2">
        <v>3</v>
      </c>
      <c r="F85" s="2">
        <v>0</v>
      </c>
      <c r="G85" s="9">
        <v>9.9521749032111098E-2</v>
      </c>
      <c r="H85" s="2">
        <v>232</v>
      </c>
      <c r="I85" s="54">
        <v>231.2</v>
      </c>
      <c r="J85" s="9">
        <v>8.6505190311418692E-2</v>
      </c>
      <c r="K85" s="2">
        <v>43</v>
      </c>
      <c r="L85" s="6">
        <v>20</v>
      </c>
      <c r="M85" s="5">
        <v>1</v>
      </c>
      <c r="N85" s="18"/>
      <c r="O85" s="19"/>
      <c r="P85" s="18"/>
      <c r="Q85" s="19"/>
      <c r="R85" s="18"/>
      <c r="T85" s="18"/>
      <c r="U85" s="19"/>
      <c r="V85" s="18"/>
      <c r="X85" s="18"/>
      <c r="Z85" s="18"/>
      <c r="AB85" s="18"/>
      <c r="AD85" s="18"/>
      <c r="AF85" s="18"/>
      <c r="AG85" s="5">
        <v>0</v>
      </c>
      <c r="AH85" s="18">
        <v>0</v>
      </c>
      <c r="AI85" s="19"/>
      <c r="AJ85" s="18"/>
      <c r="AL85" s="18"/>
      <c r="AM85" s="7"/>
      <c r="AN85" s="7"/>
      <c r="AO85" s="7"/>
    </row>
    <row r="86" spans="1:41" hidden="1" outlineLevel="1" x14ac:dyDescent="0.35">
      <c r="A86" s="45">
        <v>45260</v>
      </c>
      <c r="B86" s="1" t="s">
        <v>4</v>
      </c>
      <c r="C86" s="1">
        <v>2023</v>
      </c>
      <c r="D86" s="1" t="s">
        <v>88</v>
      </c>
      <c r="E86" s="2">
        <v>4</v>
      </c>
      <c r="F86" s="2">
        <v>1</v>
      </c>
      <c r="G86" s="9">
        <v>0.103773707036054</v>
      </c>
      <c r="H86" s="2">
        <v>233</v>
      </c>
      <c r="I86" s="54">
        <v>231.36363636363637</v>
      </c>
      <c r="J86" s="9">
        <v>9.0766208251473468E-2</v>
      </c>
      <c r="K86" s="2">
        <v>47</v>
      </c>
      <c r="L86" s="6">
        <v>21</v>
      </c>
      <c r="M86" s="5">
        <v>1</v>
      </c>
      <c r="N86" s="18"/>
      <c r="O86" s="19">
        <v>2</v>
      </c>
      <c r="P86" s="18"/>
      <c r="Q86" s="19"/>
      <c r="R86" s="18"/>
      <c r="T86" s="18"/>
      <c r="U86" s="19"/>
      <c r="V86" s="18"/>
      <c r="X86" s="18"/>
      <c r="Z86" s="18"/>
      <c r="AB86" s="18"/>
      <c r="AD86" s="18"/>
      <c r="AF86" s="18"/>
      <c r="AG86" s="5">
        <v>0</v>
      </c>
      <c r="AH86" s="18">
        <v>0</v>
      </c>
      <c r="AI86" s="19"/>
      <c r="AJ86" s="18"/>
      <c r="AL86" s="18"/>
      <c r="AM86" s="7"/>
      <c r="AN86" s="7"/>
      <c r="AO86" s="7"/>
    </row>
    <row r="87" spans="1:41" hidden="1" outlineLevel="1" x14ac:dyDescent="0.35">
      <c r="A87" s="45">
        <v>45291</v>
      </c>
      <c r="B87" s="1" t="s">
        <v>4</v>
      </c>
      <c r="C87" s="1">
        <v>2023</v>
      </c>
      <c r="D87" s="1" t="s">
        <v>92</v>
      </c>
      <c r="E87" s="2">
        <v>0</v>
      </c>
      <c r="F87" s="2">
        <v>0</v>
      </c>
      <c r="G87" s="9">
        <v>0.103745988133164</v>
      </c>
      <c r="H87" s="2">
        <v>231</v>
      </c>
      <c r="I87" s="54">
        <v>231.33333333333334</v>
      </c>
      <c r="J87" s="9">
        <v>9.077809798270893E-2</v>
      </c>
      <c r="K87" s="2">
        <v>47</v>
      </c>
      <c r="L87" s="6">
        <v>21</v>
      </c>
      <c r="M87" s="5">
        <v>1</v>
      </c>
      <c r="N87" s="18"/>
      <c r="O87" s="19">
        <v>2</v>
      </c>
      <c r="P87" s="18"/>
      <c r="Q87" s="19"/>
      <c r="R87" s="18"/>
      <c r="T87" s="18"/>
      <c r="U87" s="19"/>
      <c r="V87" s="18"/>
      <c r="X87" s="18"/>
      <c r="Z87" s="18"/>
      <c r="AB87" s="18"/>
      <c r="AD87" s="18"/>
      <c r="AF87" s="18"/>
      <c r="AG87" s="5">
        <v>1</v>
      </c>
      <c r="AH87" s="18">
        <v>0</v>
      </c>
      <c r="AI87" s="19"/>
      <c r="AJ87" s="18"/>
      <c r="AL87" s="18"/>
      <c r="AM87" s="7"/>
      <c r="AN87" s="7"/>
      <c r="AO87" s="7"/>
    </row>
    <row r="88" spans="1:41" collapsed="1" x14ac:dyDescent="0.35">
      <c r="A88" s="45">
        <v>45322</v>
      </c>
      <c r="B88" s="10" t="s">
        <v>153</v>
      </c>
      <c r="C88" s="1">
        <v>2024</v>
      </c>
      <c r="D88" s="1" t="s">
        <v>52</v>
      </c>
      <c r="E88" s="2">
        <v>1</v>
      </c>
      <c r="F88" s="2">
        <v>3</v>
      </c>
      <c r="G88" s="100">
        <v>1.3050799887735E-2</v>
      </c>
      <c r="H88" s="2">
        <v>231</v>
      </c>
      <c r="I88" s="54">
        <f>AVERAGE(H77:H88)</f>
        <v>231.41666666666666</v>
      </c>
      <c r="J88" s="9">
        <f>SUM(F77:F88)/Table224[[#This Row],[Rolling Average Headcount]]</f>
        <v>9.5066618653222912E-2</v>
      </c>
      <c r="K88" s="2">
        <f>Table224[[#This Row],[Hires]]</f>
        <v>1</v>
      </c>
      <c r="L88" s="6">
        <f>Table224[[#This Row],[Terminations]]</f>
        <v>3</v>
      </c>
      <c r="M88" s="5">
        <v>1</v>
      </c>
      <c r="N88" s="18"/>
      <c r="O88" s="19">
        <v>3</v>
      </c>
      <c r="P88" s="18"/>
      <c r="Q88" s="19">
        <v>1</v>
      </c>
      <c r="R88" s="18"/>
      <c r="T88" s="18"/>
      <c r="U88" s="19"/>
      <c r="V88" s="18"/>
      <c r="X88" s="18"/>
      <c r="Z88" s="18"/>
      <c r="AB88" s="18"/>
      <c r="AD88" s="18"/>
      <c r="AF88" s="18"/>
      <c r="AG88" s="5">
        <v>1</v>
      </c>
      <c r="AH88" s="18"/>
      <c r="AI88" s="19"/>
      <c r="AJ88" s="18"/>
      <c r="AL88" s="18"/>
      <c r="AM88" s="7"/>
      <c r="AN88" s="7"/>
      <c r="AO88" s="7"/>
    </row>
    <row r="89" spans="1:41" x14ac:dyDescent="0.35">
      <c r="A89" s="45">
        <v>45350</v>
      </c>
      <c r="B89" s="10" t="s">
        <v>153</v>
      </c>
      <c r="C89" s="1">
        <v>2024</v>
      </c>
      <c r="D89" s="1" t="s">
        <v>143</v>
      </c>
      <c r="E89" s="2">
        <v>5</v>
      </c>
      <c r="F89" s="2">
        <v>4</v>
      </c>
      <c r="G89" s="100">
        <v>2.99614780995862E-2</v>
      </c>
      <c r="H89" s="2">
        <v>224</v>
      </c>
      <c r="I89" s="54">
        <f>AVERAGE(H88:H89)</f>
        <v>227.5</v>
      </c>
      <c r="J89" s="9">
        <f>SUM(F88:F89)/Table224[[#This Row],[Rolling Average Headcount]]</f>
        <v>3.0769230769230771E-2</v>
      </c>
      <c r="K89" s="2">
        <f>K88+Table224[[#This Row],[Hires]]</f>
        <v>6</v>
      </c>
      <c r="L89" s="6">
        <f>L88+Table224[[#This Row],[Terminations]]</f>
        <v>7</v>
      </c>
      <c r="M89" s="5">
        <v>1</v>
      </c>
      <c r="N89" s="18"/>
      <c r="O89" s="19">
        <v>3</v>
      </c>
      <c r="P89" s="18"/>
      <c r="Q89" s="19">
        <v>1</v>
      </c>
      <c r="R89" s="18"/>
      <c r="T89" s="18"/>
      <c r="U89" s="19"/>
      <c r="V89" s="18"/>
      <c r="X89" s="18"/>
      <c r="Z89" s="18"/>
      <c r="AB89" s="18"/>
      <c r="AD89" s="18"/>
      <c r="AF89" s="18"/>
      <c r="AH89" s="18"/>
      <c r="AI89" s="19"/>
      <c r="AJ89" s="18"/>
      <c r="AL89" s="18"/>
      <c r="AM89" s="7"/>
      <c r="AN89" s="7"/>
      <c r="AO89" s="7"/>
    </row>
    <row r="90" spans="1:41" x14ac:dyDescent="0.35">
      <c r="A90" s="45">
        <v>45382</v>
      </c>
      <c r="B90" s="10" t="s">
        <v>153</v>
      </c>
      <c r="C90" s="1">
        <v>2024</v>
      </c>
      <c r="D90" s="1" t="s">
        <v>144</v>
      </c>
      <c r="E90" s="2">
        <v>1</v>
      </c>
      <c r="F90" s="2">
        <v>1</v>
      </c>
      <c r="G90" s="100">
        <v>3.4825870646766101E-2</v>
      </c>
      <c r="H90" s="2">
        <v>223</v>
      </c>
      <c r="I90" s="54">
        <f>AVERAGE(H88:H90)</f>
        <v>226</v>
      </c>
      <c r="J90" s="9">
        <f>SUM(F88:F90)/Table224[[#This Row],[Rolling Average Headcount]]</f>
        <v>3.5398230088495575E-2</v>
      </c>
      <c r="K90" s="2">
        <f>K89+Table224[[#This Row],[Hires]]</f>
        <v>7</v>
      </c>
      <c r="L90" s="6">
        <f>L89+Table224[[#This Row],[Terminations]]</f>
        <v>8</v>
      </c>
      <c r="M90" s="5">
        <v>1</v>
      </c>
      <c r="N90" s="18"/>
      <c r="O90" s="19">
        <v>1</v>
      </c>
      <c r="P90" s="18"/>
      <c r="Q90" s="19">
        <v>2</v>
      </c>
      <c r="R90" s="18"/>
      <c r="T90" s="18"/>
      <c r="U90" s="19"/>
      <c r="V90" s="18"/>
      <c r="X90" s="18"/>
      <c r="Z90" s="18"/>
      <c r="AB90" s="18"/>
      <c r="AD90" s="18"/>
      <c r="AF90" s="18"/>
      <c r="AH90" s="18"/>
      <c r="AI90" s="19"/>
      <c r="AJ90" s="18"/>
      <c r="AL90" s="18"/>
      <c r="AM90" s="7"/>
      <c r="AN90" s="7"/>
      <c r="AO90" s="7"/>
    </row>
    <row r="91" spans="1:41" x14ac:dyDescent="0.35">
      <c r="A91" s="45">
        <v>45412</v>
      </c>
      <c r="B91" s="10" t="s">
        <v>153</v>
      </c>
      <c r="C91" s="1">
        <v>2024</v>
      </c>
      <c r="D91" s="1" t="s">
        <v>145</v>
      </c>
      <c r="E91" s="2">
        <v>2</v>
      </c>
      <c r="F91" s="2">
        <v>2</v>
      </c>
      <c r="G91" s="100">
        <v>4.3910582087385602E-2</v>
      </c>
      <c r="H91" s="2">
        <v>222</v>
      </c>
      <c r="I91" s="54">
        <f>AVERAGE(H88:H91)</f>
        <v>225</v>
      </c>
      <c r="J91" s="9">
        <f>SUM(F88:F91)/Table224[[#This Row],[Rolling Average Headcount]]</f>
        <v>4.4444444444444446E-2</v>
      </c>
      <c r="K91" s="2">
        <f>K90+Table224[[#This Row],[Hires]]</f>
        <v>9</v>
      </c>
      <c r="L91" s="6">
        <f>L90+Table224[[#This Row],[Terminations]]</f>
        <v>10</v>
      </c>
      <c r="M91" s="5">
        <v>1</v>
      </c>
      <c r="N91" s="18"/>
      <c r="O91" s="19"/>
      <c r="P91" s="18"/>
      <c r="Q91" s="19"/>
      <c r="R91" s="18"/>
      <c r="T91" s="18"/>
      <c r="U91" s="19"/>
      <c r="V91" s="18"/>
      <c r="X91" s="18"/>
      <c r="Z91" s="18"/>
      <c r="AB91" s="18"/>
      <c r="AD91" s="18"/>
      <c r="AF91" s="18"/>
      <c r="AH91" s="18"/>
      <c r="AI91" s="19"/>
      <c r="AJ91" s="18"/>
      <c r="AL91" s="18"/>
      <c r="AM91" s="7"/>
      <c r="AN91" s="7"/>
      <c r="AO91" s="7"/>
    </row>
    <row r="92" spans="1:41" x14ac:dyDescent="0.35">
      <c r="A92" s="45">
        <v>45443</v>
      </c>
      <c r="B92" s="10" t="s">
        <v>153</v>
      </c>
      <c r="C92" s="1">
        <v>2024</v>
      </c>
      <c r="D92" s="1" t="s">
        <v>146</v>
      </c>
      <c r="E92" s="2">
        <v>5</v>
      </c>
      <c r="F92" s="2">
        <v>4</v>
      </c>
      <c r="G92" s="106">
        <v>6.1684735346976598E-2</v>
      </c>
      <c r="H92" s="2">
        <v>226</v>
      </c>
      <c r="I92" s="54">
        <f>AVERAGE(H88:H92)</f>
        <v>225.2</v>
      </c>
      <c r="J92" s="9">
        <f>SUM(F88:F92)/Table224[[#This Row],[Rolling Average Headcount]]</f>
        <v>6.216696269982238E-2</v>
      </c>
      <c r="K92" s="2">
        <f>K91+Table224[[#This Row],[Hires]]</f>
        <v>14</v>
      </c>
      <c r="L92" s="6">
        <f>L91+Table224[[#This Row],[Terminations]]</f>
        <v>14</v>
      </c>
      <c r="M92" s="5">
        <v>1</v>
      </c>
      <c r="N92" s="18"/>
      <c r="O92" s="19">
        <v>1</v>
      </c>
      <c r="P92" s="18"/>
      <c r="Q92" s="19"/>
      <c r="R92" s="18"/>
      <c r="T92" s="18"/>
      <c r="U92" s="19"/>
      <c r="V92" s="18"/>
      <c r="X92" s="18"/>
      <c r="Z92" s="18"/>
      <c r="AB92" s="18"/>
      <c r="AD92" s="18"/>
      <c r="AF92" s="18"/>
      <c r="AH92" s="18"/>
      <c r="AI92" s="19"/>
      <c r="AJ92" s="18"/>
      <c r="AL92" s="18"/>
      <c r="AM92" s="7"/>
      <c r="AN92" s="7"/>
      <c r="AO92" s="7"/>
    </row>
    <row r="93" spans="1:41" x14ac:dyDescent="0.35">
      <c r="A93" s="45">
        <v>45473</v>
      </c>
      <c r="B93" s="10" t="s">
        <v>153</v>
      </c>
      <c r="C93" s="1">
        <v>2024</v>
      </c>
      <c r="D93" s="1" t="s">
        <v>53</v>
      </c>
      <c r="E93" s="2">
        <v>3</v>
      </c>
      <c r="F93" s="2">
        <v>2</v>
      </c>
      <c r="G93" s="106">
        <v>7.1104165649265E-2</v>
      </c>
      <c r="H93" s="2">
        <v>212</v>
      </c>
      <c r="I93" s="54">
        <f>AVERAGE(H88:H93)</f>
        <v>223</v>
      </c>
      <c r="J93" s="9">
        <f>SUM(F88:F93)/Table224[[#This Row],[Rolling Average Headcount]]</f>
        <v>7.1748878923766815E-2</v>
      </c>
      <c r="K93" s="2">
        <f>K92+Table224[[#This Row],[Hires]]</f>
        <v>17</v>
      </c>
      <c r="L93" s="6">
        <f>L92+Table224[[#This Row],[Terminations]]</f>
        <v>16</v>
      </c>
      <c r="M93" s="5">
        <v>1</v>
      </c>
      <c r="N93" s="18"/>
      <c r="O93" s="19">
        <v>1</v>
      </c>
      <c r="P93" s="18"/>
      <c r="Q93" s="19"/>
      <c r="R93" s="18"/>
      <c r="T93" s="18"/>
      <c r="U93" s="19"/>
      <c r="V93" s="18"/>
      <c r="X93" s="18"/>
      <c r="Z93" s="18"/>
      <c r="AB93" s="18"/>
      <c r="AD93" s="18"/>
      <c r="AF93" s="18"/>
      <c r="AH93" s="18"/>
      <c r="AI93" s="19"/>
      <c r="AJ93" s="18"/>
      <c r="AL93" s="18"/>
      <c r="AM93" s="7"/>
      <c r="AN93" s="7"/>
      <c r="AO93" s="7"/>
    </row>
    <row r="94" spans="1:41" x14ac:dyDescent="0.35">
      <c r="A94" s="45">
        <v>45504</v>
      </c>
      <c r="B94" s="10" t="s">
        <v>153</v>
      </c>
      <c r="C94" s="1">
        <v>2024</v>
      </c>
      <c r="D94" s="1" t="s">
        <v>78</v>
      </c>
      <c r="E94" s="2">
        <v>2</v>
      </c>
      <c r="F94" s="2">
        <v>0</v>
      </c>
      <c r="G94" s="106">
        <v>7.1782126082102896E-2</v>
      </c>
      <c r="H94" s="2">
        <v>210</v>
      </c>
      <c r="I94" s="54">
        <f>AVERAGE(H88:H94)</f>
        <v>221.14285714285714</v>
      </c>
      <c r="J94" s="9">
        <f>SUM(F88:F94)/Table224[[#This Row],[Rolling Average Headcount]]</f>
        <v>7.2351421188630499E-2</v>
      </c>
      <c r="K94" s="2">
        <f>K93+Table224[[#This Row],[Hires]]</f>
        <v>19</v>
      </c>
      <c r="L94" s="6">
        <f>L93+Table224[[#This Row],[Terminations]]</f>
        <v>16</v>
      </c>
      <c r="N94" s="18"/>
      <c r="O94" s="19">
        <v>1</v>
      </c>
      <c r="P94" s="18"/>
      <c r="Q94" s="19"/>
      <c r="R94" s="18"/>
      <c r="T94" s="18"/>
      <c r="U94" s="19"/>
      <c r="V94" s="18"/>
      <c r="X94" s="18"/>
      <c r="Z94" s="18"/>
      <c r="AB94" s="18"/>
      <c r="AD94" s="18"/>
      <c r="AF94" s="18"/>
      <c r="AH94" s="18"/>
      <c r="AI94" s="19"/>
      <c r="AJ94" s="18"/>
      <c r="AL94" s="18"/>
      <c r="AM94" s="7"/>
      <c r="AN94" s="7"/>
      <c r="AO94" s="7"/>
    </row>
    <row r="95" spans="1:41" x14ac:dyDescent="0.35">
      <c r="A95" s="45">
        <v>45535</v>
      </c>
      <c r="B95" s="10" t="s">
        <v>153</v>
      </c>
      <c r="C95" s="1">
        <v>2024</v>
      </c>
      <c r="D95" s="1" t="s">
        <v>75</v>
      </c>
      <c r="E95" s="2">
        <v>2</v>
      </c>
      <c r="F95" s="2">
        <v>0</v>
      </c>
      <c r="G95" s="106">
        <v>7.2621749321031201E-2</v>
      </c>
      <c r="H95" s="2">
        <v>185</v>
      </c>
      <c r="I95" s="54">
        <f>AVERAGE(H88:H95)</f>
        <v>216.625</v>
      </c>
      <c r="J95" s="9">
        <f>SUM(F88:F95)/Table224[[#This Row],[Rolling Average Headcount]]</f>
        <v>7.38603577611079E-2</v>
      </c>
      <c r="K95" s="2">
        <f>K94+Table224[[#This Row],[Hires]]</f>
        <v>21</v>
      </c>
      <c r="L95" s="6">
        <f>L94+Table224[[#This Row],[Terminations]]</f>
        <v>16</v>
      </c>
      <c r="M95" s="5">
        <v>1</v>
      </c>
      <c r="N95" s="18"/>
      <c r="O95" s="19">
        <v>1</v>
      </c>
      <c r="P95" s="18"/>
      <c r="Q95" s="19"/>
      <c r="R95" s="18"/>
      <c r="T95" s="18"/>
      <c r="U95" s="19"/>
      <c r="V95" s="18"/>
      <c r="X95" s="18"/>
      <c r="Z95" s="18"/>
      <c r="AB95" s="18"/>
      <c r="AD95" s="18"/>
      <c r="AF95" s="18"/>
      <c r="AH95" s="18"/>
      <c r="AI95" s="19"/>
      <c r="AJ95" s="18"/>
      <c r="AL95" s="18"/>
      <c r="AM95" s="7"/>
      <c r="AN95" s="7"/>
      <c r="AO95" s="7"/>
    </row>
    <row r="96" spans="1:41" x14ac:dyDescent="0.35">
      <c r="A96" s="45">
        <v>45565</v>
      </c>
      <c r="B96" s="10" t="s">
        <v>153</v>
      </c>
      <c r="C96" s="1">
        <v>2024</v>
      </c>
      <c r="D96" s="1" t="s">
        <v>76</v>
      </c>
      <c r="I96" s="54">
        <f>AVERAGE(H88:H96)</f>
        <v>216.625</v>
      </c>
      <c r="J96" s="9">
        <f>SUM(F88:F96)/Table224[[#This Row],[Rolling Average Headcount]]</f>
        <v>7.38603577611079E-2</v>
      </c>
      <c r="K96" s="2">
        <f>K95+Table224[[#This Row],[Hires]]</f>
        <v>21</v>
      </c>
      <c r="L96" s="6">
        <f>L95+Table224[[#This Row],[Terminations]]</f>
        <v>16</v>
      </c>
      <c r="N96" s="18"/>
      <c r="O96" s="19"/>
      <c r="P96" s="18"/>
      <c r="Q96" s="19"/>
      <c r="R96" s="18"/>
      <c r="T96" s="18"/>
      <c r="U96" s="19"/>
      <c r="V96" s="18"/>
      <c r="X96" s="18"/>
      <c r="Z96" s="18"/>
      <c r="AB96" s="18"/>
      <c r="AD96" s="18"/>
      <c r="AF96" s="18"/>
      <c r="AH96" s="18"/>
      <c r="AI96" s="19"/>
      <c r="AJ96" s="18"/>
      <c r="AL96" s="18"/>
      <c r="AM96" s="7"/>
      <c r="AN96" s="7"/>
      <c r="AO96" s="7"/>
    </row>
    <row r="97" spans="1:41" x14ac:dyDescent="0.35">
      <c r="A97" s="45">
        <v>45596</v>
      </c>
      <c r="B97" s="10" t="s">
        <v>153</v>
      </c>
      <c r="C97" s="1">
        <v>2024</v>
      </c>
      <c r="D97" s="1" t="s">
        <v>82</v>
      </c>
      <c r="I97" s="54">
        <f>AVERAGE(H88:H97)</f>
        <v>216.625</v>
      </c>
      <c r="J97" s="9">
        <f>SUM(F88:F97)/Table224[[#This Row],[Rolling Average Headcount]]</f>
        <v>7.38603577611079E-2</v>
      </c>
      <c r="K97" s="2">
        <f>K96+Table224[[#This Row],[Hires]]</f>
        <v>21</v>
      </c>
      <c r="L97" s="6">
        <f>L96+Table224[[#This Row],[Terminations]]</f>
        <v>16</v>
      </c>
      <c r="N97" s="18"/>
      <c r="O97" s="19"/>
      <c r="P97" s="18"/>
      <c r="Q97" s="19"/>
      <c r="R97" s="18"/>
      <c r="T97" s="18"/>
      <c r="U97" s="19"/>
      <c r="V97" s="18"/>
      <c r="X97" s="18"/>
      <c r="Z97" s="18"/>
      <c r="AB97" s="18"/>
      <c r="AD97" s="18"/>
      <c r="AF97" s="18"/>
      <c r="AH97" s="18"/>
      <c r="AI97" s="19"/>
      <c r="AJ97" s="18"/>
      <c r="AL97" s="18"/>
      <c r="AM97" s="7"/>
      <c r="AN97" s="7"/>
      <c r="AO97" s="7"/>
    </row>
    <row r="98" spans="1:41" x14ac:dyDescent="0.35">
      <c r="A98" s="45">
        <v>45626</v>
      </c>
      <c r="B98" s="10" t="s">
        <v>153</v>
      </c>
      <c r="C98" s="1">
        <v>2024</v>
      </c>
      <c r="D98" s="1" t="s">
        <v>88</v>
      </c>
      <c r="H98" s="77"/>
      <c r="I98" s="54">
        <f>AVERAGE(H88:H98)</f>
        <v>216.625</v>
      </c>
      <c r="J98" s="9">
        <f>SUM(F88:F98)/Table224[[#This Row],[Rolling Average Headcount]]</f>
        <v>7.38603577611079E-2</v>
      </c>
      <c r="K98" s="2">
        <f>K97+Table224[[#This Row],[Hires]]</f>
        <v>21</v>
      </c>
      <c r="L98" s="6">
        <f>L97+Table224[[#This Row],[Terminations]]</f>
        <v>16</v>
      </c>
      <c r="N98" s="18"/>
      <c r="O98" s="19"/>
      <c r="P98" s="18"/>
      <c r="Q98" s="19"/>
      <c r="R98" s="18"/>
      <c r="T98" s="18"/>
      <c r="U98" s="19"/>
      <c r="V98" s="18"/>
      <c r="X98" s="18"/>
      <c r="Z98" s="18"/>
      <c r="AB98" s="18"/>
      <c r="AD98" s="18"/>
      <c r="AF98" s="18"/>
      <c r="AH98" s="18"/>
      <c r="AI98" s="19"/>
      <c r="AJ98" s="18"/>
      <c r="AL98" s="18"/>
      <c r="AM98" s="7"/>
      <c r="AN98" s="7"/>
      <c r="AO98" s="7"/>
    </row>
    <row r="99" spans="1:41" x14ac:dyDescent="0.35">
      <c r="A99" s="45">
        <v>45657</v>
      </c>
      <c r="B99" s="10" t="s">
        <v>153</v>
      </c>
      <c r="C99" s="1">
        <v>2024</v>
      </c>
      <c r="D99" s="1" t="s">
        <v>92</v>
      </c>
      <c r="I99" s="54">
        <f>AVERAGE(H88:H99)</f>
        <v>216.625</v>
      </c>
      <c r="J99" s="9">
        <f>SUM(F88:F99)/Table224[[#This Row],[Rolling Average Headcount]]</f>
        <v>7.38603577611079E-2</v>
      </c>
      <c r="K99" s="2">
        <f>K98+Table224[[#This Row],[Hires]]</f>
        <v>21</v>
      </c>
      <c r="L99" s="6">
        <f>L98+Table224[[#This Row],[Terminations]]</f>
        <v>16</v>
      </c>
      <c r="N99" s="18"/>
      <c r="O99" s="19"/>
      <c r="P99" s="18"/>
      <c r="Q99" s="19"/>
      <c r="R99" s="18"/>
      <c r="T99" s="18"/>
      <c r="U99" s="19"/>
      <c r="V99" s="18"/>
      <c r="X99" s="18"/>
      <c r="Z99" s="18"/>
      <c r="AB99" s="18"/>
      <c r="AD99" s="18"/>
      <c r="AF99" s="18"/>
      <c r="AH99" s="18"/>
      <c r="AI99" s="19"/>
      <c r="AJ99" s="18"/>
      <c r="AL99" s="18"/>
      <c r="AM99" s="7"/>
      <c r="AN99" s="7"/>
      <c r="AO99" s="7"/>
    </row>
  </sheetData>
  <mergeCells count="13">
    <mergeCell ref="AK2:AL2"/>
    <mergeCell ref="Y2:Z2"/>
    <mergeCell ref="AA2:AB2"/>
    <mergeCell ref="AC2:AD2"/>
    <mergeCell ref="AE2:AF2"/>
    <mergeCell ref="AG2:AH2"/>
    <mergeCell ref="AI2:AJ2"/>
    <mergeCell ref="W2:X2"/>
    <mergeCell ref="M2:N2"/>
    <mergeCell ref="O2:P2"/>
    <mergeCell ref="Q2:R2"/>
    <mergeCell ref="S2:T2"/>
    <mergeCell ref="U2:V2"/>
  </mergeCell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8D51-C920-434A-A629-77A22E4381A9}">
  <sheetPr>
    <tabColor theme="6" tint="0.39997558519241921"/>
  </sheetPr>
  <dimension ref="A148:AM292"/>
  <sheetViews>
    <sheetView zoomScale="80" zoomScaleNormal="80" workbookViewId="0">
      <selection activeCell="T29" sqref="T29"/>
    </sheetView>
  </sheetViews>
  <sheetFormatPr defaultRowHeight="12.5" x14ac:dyDescent="0.25"/>
  <cols>
    <col min="1" max="1" width="15" bestFit="1" customWidth="1"/>
    <col min="2" max="2" width="13.7265625" bestFit="1" customWidth="1"/>
    <col min="3" max="3" width="13.90625" bestFit="1" customWidth="1"/>
    <col min="4" max="4" width="15" bestFit="1" customWidth="1"/>
    <col min="5" max="5" width="15.08984375" style="29" bestFit="1" customWidth="1"/>
    <col min="6" max="6" width="15.26953125" bestFit="1" customWidth="1"/>
    <col min="7" max="7" width="15.54296875" bestFit="1" customWidth="1"/>
    <col min="8" max="8" width="15.26953125" bestFit="1" customWidth="1"/>
    <col min="9" max="9" width="17.54296875" bestFit="1" customWidth="1"/>
    <col min="10" max="10" width="14.1796875" bestFit="1" customWidth="1"/>
    <col min="11" max="11" width="13.90625" bestFit="1" customWidth="1"/>
    <col min="17" max="17" width="15" bestFit="1" customWidth="1"/>
    <col min="18" max="18" width="16.1796875" bestFit="1" customWidth="1"/>
    <col min="19" max="19" width="21.26953125" bestFit="1" customWidth="1"/>
    <col min="20" max="20" width="17.54296875" bestFit="1" customWidth="1"/>
    <col min="21" max="21" width="23.81640625" bestFit="1" customWidth="1"/>
    <col min="22" max="22" width="22.453125" bestFit="1" customWidth="1"/>
    <col min="27" max="27" width="22.26953125" bestFit="1" customWidth="1"/>
    <col min="28" max="28" width="17" bestFit="1" customWidth="1"/>
    <col min="29" max="29" width="4.08984375" bestFit="1" customWidth="1"/>
    <col min="30" max="30" width="5" bestFit="1" customWidth="1"/>
    <col min="31" max="31" width="4.08984375" bestFit="1" customWidth="1"/>
    <col min="32" max="34" width="5.81640625" bestFit="1" customWidth="1"/>
    <col min="35" max="35" width="5.81640625" style="29" bestFit="1" customWidth="1"/>
    <col min="36" max="36" width="11.08984375" bestFit="1" customWidth="1"/>
    <col min="37" max="37" width="4.90625" bestFit="1" customWidth="1"/>
    <col min="38" max="38" width="5.453125" style="49" bestFit="1" customWidth="1"/>
    <col min="39" max="39" width="4.90625" bestFit="1" customWidth="1"/>
    <col min="40" max="43" width="31.08984375" bestFit="1" customWidth="1"/>
  </cols>
  <sheetData>
    <row r="148" spans="5:5" x14ac:dyDescent="0.25">
      <c r="E148"/>
    </row>
    <row r="149" spans="5:5" x14ac:dyDescent="0.25">
      <c r="E149"/>
    </row>
    <row r="150" spans="5:5" x14ac:dyDescent="0.25">
      <c r="E150"/>
    </row>
    <row r="173" spans="1:39" x14ac:dyDescent="0.25">
      <c r="AA173" s="28" t="s">
        <v>51</v>
      </c>
      <c r="AB173" t="s">
        <v>93</v>
      </c>
      <c r="AH173" s="28" t="s">
        <v>123</v>
      </c>
      <c r="AI173"/>
      <c r="AJ173" s="28" t="s">
        <v>6</v>
      </c>
      <c r="AL173"/>
    </row>
    <row r="174" spans="1:39" x14ac:dyDescent="0.25">
      <c r="Q174" s="28" t="s">
        <v>51</v>
      </c>
      <c r="R174" t="s">
        <v>129</v>
      </c>
      <c r="AH174" s="28" t="s">
        <v>51</v>
      </c>
      <c r="AI174" s="28" t="s">
        <v>5</v>
      </c>
      <c r="AJ174" t="s">
        <v>1</v>
      </c>
      <c r="AK174" t="s">
        <v>2</v>
      </c>
      <c r="AL174" t="s">
        <v>3</v>
      </c>
      <c r="AM174" t="s">
        <v>4</v>
      </c>
    </row>
    <row r="175" spans="1:39" x14ac:dyDescent="0.25">
      <c r="AB175" s="28" t="s">
        <v>97</v>
      </c>
      <c r="AH175" t="s">
        <v>75</v>
      </c>
      <c r="AI175"/>
      <c r="AJ175" s="33">
        <v>1.7341040462427744E-2</v>
      </c>
      <c r="AK175" s="33">
        <v>0</v>
      </c>
      <c r="AL175" s="33">
        <v>1.4084507042253521E-2</v>
      </c>
      <c r="AM175" s="33">
        <v>8.5836909871244635E-3</v>
      </c>
    </row>
    <row r="176" spans="1:39" x14ac:dyDescent="0.25">
      <c r="A176" s="28" t="s">
        <v>55</v>
      </c>
      <c r="B176" t="s">
        <v>61</v>
      </c>
      <c r="C176" t="s">
        <v>62</v>
      </c>
      <c r="D176" t="s">
        <v>63</v>
      </c>
      <c r="E176" t="s">
        <v>64</v>
      </c>
      <c r="F176" t="s">
        <v>65</v>
      </c>
      <c r="G176" t="s">
        <v>66</v>
      </c>
      <c r="H176" t="s">
        <v>67</v>
      </c>
      <c r="I176" t="s">
        <v>68</v>
      </c>
      <c r="J176" t="s">
        <v>69</v>
      </c>
      <c r="K176" t="s">
        <v>70</v>
      </c>
      <c r="Q176" s="28" t="s">
        <v>55</v>
      </c>
      <c r="R176" t="s">
        <v>58</v>
      </c>
      <c r="S176" t="s">
        <v>57</v>
      </c>
      <c r="T176" t="s">
        <v>59</v>
      </c>
      <c r="U176" t="s">
        <v>60</v>
      </c>
      <c r="AA176" s="28" t="s">
        <v>55</v>
      </c>
      <c r="AB176" t="s">
        <v>1</v>
      </c>
      <c r="AC176" t="s">
        <v>2</v>
      </c>
      <c r="AD176" t="s">
        <v>3</v>
      </c>
      <c r="AE176" t="s">
        <v>4</v>
      </c>
      <c r="AF176" t="s">
        <v>56</v>
      </c>
      <c r="AH176" t="s">
        <v>76</v>
      </c>
      <c r="AI176"/>
      <c r="AJ176" s="33">
        <v>1.7341040462427744E-2</v>
      </c>
      <c r="AK176" s="33">
        <v>0</v>
      </c>
      <c r="AL176" s="33">
        <v>1.4084507042253521E-2</v>
      </c>
      <c r="AM176" s="33">
        <v>8.5836909871244635E-3</v>
      </c>
    </row>
    <row r="177" spans="1:39" x14ac:dyDescent="0.25">
      <c r="A177" s="53" t="s">
        <v>89</v>
      </c>
      <c r="B177">
        <v>1</v>
      </c>
      <c r="D177">
        <v>3</v>
      </c>
      <c r="E177">
        <v>6</v>
      </c>
      <c r="F177">
        <v>13</v>
      </c>
      <c r="G177">
        <v>7</v>
      </c>
      <c r="Q177" s="30" t="s">
        <v>1</v>
      </c>
      <c r="R177">
        <v>18</v>
      </c>
      <c r="S177">
        <v>9</v>
      </c>
      <c r="T177">
        <v>185</v>
      </c>
      <c r="U177">
        <v>90</v>
      </c>
      <c r="AA177" s="53" t="s">
        <v>83</v>
      </c>
      <c r="AB177" s="33"/>
      <c r="AC177" s="33"/>
      <c r="AD177" s="33"/>
      <c r="AE177" s="33"/>
      <c r="AF177" s="33"/>
      <c r="AH177" t="s">
        <v>82</v>
      </c>
      <c r="AI177"/>
      <c r="AJ177" s="33">
        <v>0.16790565777735872</v>
      </c>
      <c r="AK177" s="33">
        <v>0.3942652329749104</v>
      </c>
      <c r="AL177" s="33">
        <v>0.25126889877905539</v>
      </c>
      <c r="AM177" s="33">
        <v>9.5088881298543149E-2</v>
      </c>
    </row>
    <row r="178" spans="1:39" x14ac:dyDescent="0.25">
      <c r="A178" s="32" t="s">
        <v>1</v>
      </c>
      <c r="E178">
        <v>4</v>
      </c>
      <c r="Q178" s="31" t="s">
        <v>77</v>
      </c>
      <c r="T178">
        <v>6</v>
      </c>
      <c r="U178">
        <v>3</v>
      </c>
      <c r="AA178" s="53" t="s">
        <v>84</v>
      </c>
      <c r="AB178" s="33"/>
      <c r="AC178" s="33"/>
      <c r="AD178" s="33"/>
      <c r="AE178" s="33"/>
      <c r="AF178" s="33"/>
      <c r="AH178" t="s">
        <v>88</v>
      </c>
      <c r="AI178"/>
      <c r="AJ178" s="33">
        <v>0.1858994967620872</v>
      </c>
      <c r="AK178" s="33">
        <v>0.43137254901960786</v>
      </c>
      <c r="AL178" s="33">
        <v>0.25650874946649593</v>
      </c>
      <c r="AM178" s="33">
        <v>9.9349899238597938E-2</v>
      </c>
    </row>
    <row r="179" spans="1:39" x14ac:dyDescent="0.25">
      <c r="A179" s="41" t="s">
        <v>82</v>
      </c>
      <c r="E179">
        <v>4</v>
      </c>
      <c r="Q179" s="31" t="s">
        <v>89</v>
      </c>
      <c r="R179">
        <v>4</v>
      </c>
      <c r="S179">
        <v>6</v>
      </c>
      <c r="T179">
        <v>53</v>
      </c>
      <c r="U179">
        <v>27</v>
      </c>
      <c r="AA179" s="53" t="s">
        <v>85</v>
      </c>
      <c r="AB179" s="33"/>
      <c r="AC179" s="33"/>
      <c r="AD179" s="33"/>
      <c r="AE179" s="33"/>
      <c r="AF179" s="33"/>
      <c r="AH179" t="s">
        <v>92</v>
      </c>
      <c r="AI179"/>
      <c r="AJ179" s="33">
        <v>0.18504290381646502</v>
      </c>
      <c r="AK179" s="33">
        <v>0.43243243243243246</v>
      </c>
      <c r="AL179" s="33">
        <v>0.25378488157408874</v>
      </c>
      <c r="AM179" s="33">
        <v>9.9361788969833387E-2</v>
      </c>
    </row>
    <row r="180" spans="1:39" x14ac:dyDescent="0.25">
      <c r="A180" s="32" t="s">
        <v>2</v>
      </c>
      <c r="E180">
        <v>1</v>
      </c>
      <c r="G180">
        <v>1</v>
      </c>
      <c r="Q180" s="31" t="s">
        <v>90</v>
      </c>
      <c r="R180">
        <v>6</v>
      </c>
      <c r="S180">
        <v>3</v>
      </c>
      <c r="T180">
        <v>59</v>
      </c>
      <c r="U180">
        <v>30</v>
      </c>
      <c r="AA180" s="53" t="s">
        <v>86</v>
      </c>
      <c r="AB180" s="33"/>
      <c r="AC180" s="33"/>
      <c r="AD180" s="33"/>
      <c r="AE180" s="33"/>
      <c r="AF180" s="33"/>
      <c r="AI180"/>
      <c r="AL180"/>
    </row>
    <row r="181" spans="1:39" x14ac:dyDescent="0.25">
      <c r="A181" s="41" t="s">
        <v>82</v>
      </c>
      <c r="E181">
        <v>1</v>
      </c>
      <c r="G181">
        <v>1</v>
      </c>
      <c r="Q181" s="31" t="s">
        <v>91</v>
      </c>
      <c r="R181">
        <v>8</v>
      </c>
      <c r="S181">
        <v>0</v>
      </c>
      <c r="T181">
        <v>67</v>
      </c>
      <c r="U181">
        <v>30</v>
      </c>
      <c r="AA181" s="53" t="s">
        <v>87</v>
      </c>
      <c r="AB181" s="33"/>
      <c r="AC181" s="33"/>
      <c r="AD181" s="33"/>
      <c r="AE181" s="33"/>
      <c r="AF181" s="33"/>
      <c r="AI181"/>
      <c r="AL181"/>
    </row>
    <row r="182" spans="1:39" x14ac:dyDescent="0.25">
      <c r="A182" s="32" t="s">
        <v>3</v>
      </c>
      <c r="D182">
        <v>3</v>
      </c>
      <c r="E182">
        <v>1</v>
      </c>
      <c r="F182">
        <v>13</v>
      </c>
      <c r="G182">
        <v>6</v>
      </c>
      <c r="Q182" s="30" t="s">
        <v>2</v>
      </c>
      <c r="R182">
        <v>2</v>
      </c>
      <c r="S182">
        <v>1</v>
      </c>
      <c r="T182">
        <v>48</v>
      </c>
      <c r="U182">
        <v>35</v>
      </c>
      <c r="AA182" s="53" t="s">
        <v>126</v>
      </c>
      <c r="AB182" s="33"/>
      <c r="AC182" s="33"/>
      <c r="AD182" s="33"/>
      <c r="AE182" s="33"/>
      <c r="AF182" s="33"/>
      <c r="AI182"/>
      <c r="AL182"/>
    </row>
    <row r="183" spans="1:39" x14ac:dyDescent="0.25">
      <c r="A183" s="41" t="s">
        <v>82</v>
      </c>
      <c r="D183">
        <v>3</v>
      </c>
      <c r="E183">
        <v>1</v>
      </c>
      <c r="F183">
        <v>13</v>
      </c>
      <c r="G183">
        <v>6</v>
      </c>
      <c r="Q183" s="31" t="s">
        <v>77</v>
      </c>
      <c r="T183">
        <v>1</v>
      </c>
      <c r="U183">
        <v>0</v>
      </c>
      <c r="AA183" s="53" t="s">
        <v>127</v>
      </c>
      <c r="AB183" s="33"/>
      <c r="AC183" s="33"/>
      <c r="AD183" s="33"/>
      <c r="AE183" s="33"/>
      <c r="AF183" s="33"/>
      <c r="AI183"/>
      <c r="AL183"/>
    </row>
    <row r="184" spans="1:39" x14ac:dyDescent="0.25">
      <c r="A184" s="32" t="s">
        <v>4</v>
      </c>
      <c r="B184">
        <v>1</v>
      </c>
      <c r="E184"/>
      <c r="Q184" s="31" t="s">
        <v>89</v>
      </c>
      <c r="R184">
        <v>1</v>
      </c>
      <c r="S184">
        <v>0</v>
      </c>
      <c r="T184">
        <v>15</v>
      </c>
      <c r="U184">
        <v>11</v>
      </c>
      <c r="AA184" s="53" t="s">
        <v>128</v>
      </c>
      <c r="AB184" s="33"/>
      <c r="AC184" s="33"/>
      <c r="AD184" s="33"/>
      <c r="AE184" s="33"/>
      <c r="AF184" s="33"/>
      <c r="AI184"/>
      <c r="AL184"/>
    </row>
    <row r="185" spans="1:39" x14ac:dyDescent="0.25">
      <c r="A185" s="41" t="s">
        <v>82</v>
      </c>
      <c r="B185">
        <v>1</v>
      </c>
      <c r="E185"/>
      <c r="Q185" s="31" t="s">
        <v>90</v>
      </c>
      <c r="R185">
        <v>1</v>
      </c>
      <c r="S185">
        <v>1</v>
      </c>
      <c r="T185">
        <v>16</v>
      </c>
      <c r="U185">
        <v>12</v>
      </c>
      <c r="AA185" s="53" t="s">
        <v>77</v>
      </c>
      <c r="AB185" s="33"/>
      <c r="AC185" s="33"/>
      <c r="AD185" s="33"/>
      <c r="AE185" s="33"/>
      <c r="AF185" s="33"/>
      <c r="AI185"/>
      <c r="AL185"/>
    </row>
    <row r="186" spans="1:39" x14ac:dyDescent="0.25">
      <c r="A186" s="53" t="s">
        <v>90</v>
      </c>
      <c r="B186">
        <v>1</v>
      </c>
      <c r="D186">
        <v>8</v>
      </c>
      <c r="E186">
        <v>5</v>
      </c>
      <c r="F186">
        <v>11</v>
      </c>
      <c r="G186">
        <v>8</v>
      </c>
      <c r="H186">
        <v>1</v>
      </c>
      <c r="Q186" s="31" t="s">
        <v>91</v>
      </c>
      <c r="R186">
        <v>0</v>
      </c>
      <c r="S186">
        <v>0</v>
      </c>
      <c r="T186">
        <v>16</v>
      </c>
      <c r="U186">
        <v>12</v>
      </c>
      <c r="AA186" s="53" t="s">
        <v>89</v>
      </c>
      <c r="AB186" s="33"/>
      <c r="AC186" s="33"/>
      <c r="AD186" s="33"/>
      <c r="AE186" s="33"/>
      <c r="AF186" s="33"/>
      <c r="AI186"/>
      <c r="AL186"/>
    </row>
    <row r="187" spans="1:39" x14ac:dyDescent="0.25">
      <c r="A187" s="32" t="s">
        <v>1</v>
      </c>
      <c r="E187">
        <v>4</v>
      </c>
      <c r="G187">
        <v>2</v>
      </c>
      <c r="Q187" s="30" t="s">
        <v>3</v>
      </c>
      <c r="R187">
        <v>17</v>
      </c>
      <c r="S187">
        <v>3</v>
      </c>
      <c r="T187">
        <v>184</v>
      </c>
      <c r="U187">
        <v>103</v>
      </c>
      <c r="AA187" s="53" t="s">
        <v>90</v>
      </c>
      <c r="AB187" s="33"/>
      <c r="AC187" s="33"/>
      <c r="AD187" s="33"/>
      <c r="AE187" s="33"/>
      <c r="AF187" s="33"/>
      <c r="AI187"/>
      <c r="AL187"/>
    </row>
    <row r="188" spans="1:39" x14ac:dyDescent="0.25">
      <c r="A188" s="41" t="s">
        <v>88</v>
      </c>
      <c r="E188">
        <v>4</v>
      </c>
      <c r="G188">
        <v>2</v>
      </c>
      <c r="Q188" s="31" t="s">
        <v>77</v>
      </c>
      <c r="T188">
        <v>2</v>
      </c>
      <c r="U188">
        <v>2</v>
      </c>
      <c r="AA188" s="53" t="s">
        <v>91</v>
      </c>
      <c r="AB188" s="33"/>
      <c r="AC188" s="33"/>
      <c r="AD188" s="33"/>
      <c r="AE188" s="33"/>
      <c r="AF188" s="33"/>
      <c r="AI188"/>
      <c r="AL188"/>
    </row>
    <row r="189" spans="1:39" x14ac:dyDescent="0.25">
      <c r="A189" s="32" t="s">
        <v>2</v>
      </c>
      <c r="D189">
        <v>1</v>
      </c>
      <c r="E189">
        <v>1</v>
      </c>
      <c r="F189">
        <v>1</v>
      </c>
      <c r="G189">
        <v>2</v>
      </c>
      <c r="Q189" s="31" t="s">
        <v>89</v>
      </c>
      <c r="R189">
        <v>3</v>
      </c>
      <c r="S189">
        <v>2</v>
      </c>
      <c r="T189">
        <v>53</v>
      </c>
      <c r="U189">
        <v>33</v>
      </c>
      <c r="AA189" s="53" t="s">
        <v>56</v>
      </c>
      <c r="AB189" s="33"/>
      <c r="AC189" s="33"/>
      <c r="AD189" s="33"/>
      <c r="AE189" s="33"/>
      <c r="AF189" s="33"/>
      <c r="AI189"/>
      <c r="AL189"/>
    </row>
    <row r="190" spans="1:39" x14ac:dyDescent="0.25">
      <c r="A190" s="41" t="s">
        <v>88</v>
      </c>
      <c r="D190">
        <v>1</v>
      </c>
      <c r="E190">
        <v>1</v>
      </c>
      <c r="F190">
        <v>1</v>
      </c>
      <c r="G190">
        <v>2</v>
      </c>
      <c r="Q190" s="31" t="s">
        <v>90</v>
      </c>
      <c r="R190">
        <v>9</v>
      </c>
      <c r="S190">
        <v>1</v>
      </c>
      <c r="T190">
        <v>62</v>
      </c>
      <c r="U190">
        <v>34</v>
      </c>
      <c r="AI190"/>
      <c r="AL190"/>
    </row>
    <row r="191" spans="1:39" x14ac:dyDescent="0.25">
      <c r="A191" s="32" t="s">
        <v>3</v>
      </c>
      <c r="D191">
        <v>5</v>
      </c>
      <c r="E191"/>
      <c r="F191">
        <v>10</v>
      </c>
      <c r="G191">
        <v>4</v>
      </c>
      <c r="H191">
        <v>1</v>
      </c>
      <c r="Q191" s="31" t="s">
        <v>91</v>
      </c>
      <c r="R191">
        <v>5</v>
      </c>
      <c r="S191">
        <v>0</v>
      </c>
      <c r="T191">
        <v>67</v>
      </c>
      <c r="U191">
        <v>34</v>
      </c>
      <c r="AI191"/>
      <c r="AL191"/>
    </row>
    <row r="192" spans="1:39" x14ac:dyDescent="0.25">
      <c r="A192" s="41" t="s">
        <v>88</v>
      </c>
      <c r="D192">
        <v>5</v>
      </c>
      <c r="E192"/>
      <c r="F192">
        <v>10</v>
      </c>
      <c r="G192">
        <v>4</v>
      </c>
      <c r="H192">
        <v>1</v>
      </c>
      <c r="Q192" s="30" t="s">
        <v>4</v>
      </c>
      <c r="R192">
        <v>7</v>
      </c>
      <c r="S192">
        <v>1</v>
      </c>
      <c r="T192">
        <v>141</v>
      </c>
      <c r="U192">
        <v>70</v>
      </c>
      <c r="AA192" s="28" t="s">
        <v>50</v>
      </c>
      <c r="AB192" s="28" t="s">
        <v>97</v>
      </c>
      <c r="AI192"/>
      <c r="AL192"/>
    </row>
    <row r="193" spans="1:38" x14ac:dyDescent="0.25">
      <c r="A193" s="32" t="s">
        <v>4</v>
      </c>
      <c r="B193">
        <v>1</v>
      </c>
      <c r="D193">
        <v>2</v>
      </c>
      <c r="E193"/>
      <c r="Q193" s="31" t="s">
        <v>77</v>
      </c>
      <c r="T193">
        <v>1</v>
      </c>
      <c r="U193">
        <v>2</v>
      </c>
      <c r="AA193" s="28" t="s">
        <v>55</v>
      </c>
      <c r="AB193" t="s">
        <v>1</v>
      </c>
      <c r="AC193" t="s">
        <v>2</v>
      </c>
      <c r="AD193" t="s">
        <v>3</v>
      </c>
      <c r="AE193" t="s">
        <v>4</v>
      </c>
      <c r="AF193" t="s">
        <v>150</v>
      </c>
      <c r="AG193" t="s">
        <v>151</v>
      </c>
      <c r="AH193" t="s">
        <v>152</v>
      </c>
      <c r="AI193" t="s">
        <v>153</v>
      </c>
      <c r="AJ193" t="s">
        <v>56</v>
      </c>
      <c r="AL193"/>
    </row>
    <row r="194" spans="1:38" x14ac:dyDescent="0.25">
      <c r="A194" s="41" t="s">
        <v>88</v>
      </c>
      <c r="B194">
        <v>1</v>
      </c>
      <c r="D194">
        <v>2</v>
      </c>
      <c r="E194"/>
      <c r="Q194" s="31" t="s">
        <v>89</v>
      </c>
      <c r="R194">
        <v>3</v>
      </c>
      <c r="S194">
        <v>0</v>
      </c>
      <c r="T194">
        <v>44</v>
      </c>
      <c r="U194">
        <v>22</v>
      </c>
      <c r="AA194" s="30" t="s">
        <v>76</v>
      </c>
      <c r="AB194">
        <v>162</v>
      </c>
      <c r="AC194">
        <v>26</v>
      </c>
      <c r="AD194">
        <v>147</v>
      </c>
      <c r="AE194">
        <v>230</v>
      </c>
      <c r="AI194"/>
      <c r="AJ194">
        <v>565</v>
      </c>
      <c r="AL194"/>
    </row>
    <row r="195" spans="1:38" x14ac:dyDescent="0.25">
      <c r="A195" s="53" t="s">
        <v>91</v>
      </c>
      <c r="B195">
        <v>1</v>
      </c>
      <c r="D195">
        <v>8</v>
      </c>
      <c r="E195">
        <v>4</v>
      </c>
      <c r="F195">
        <v>10</v>
      </c>
      <c r="G195">
        <v>4</v>
      </c>
      <c r="Q195" s="31" t="s">
        <v>90</v>
      </c>
      <c r="R195">
        <v>4</v>
      </c>
      <c r="S195">
        <v>1</v>
      </c>
      <c r="T195">
        <v>48</v>
      </c>
      <c r="U195">
        <v>23</v>
      </c>
      <c r="AA195" s="30" t="s">
        <v>82</v>
      </c>
      <c r="AB195">
        <v>164</v>
      </c>
      <c r="AC195">
        <v>27</v>
      </c>
      <c r="AD195">
        <v>138</v>
      </c>
      <c r="AE195">
        <v>232</v>
      </c>
      <c r="AI195"/>
      <c r="AJ195">
        <v>561</v>
      </c>
      <c r="AL195"/>
    </row>
    <row r="196" spans="1:38" x14ac:dyDescent="0.25">
      <c r="A196" s="32" t="s">
        <v>1</v>
      </c>
      <c r="E196">
        <v>4</v>
      </c>
      <c r="Q196" s="31" t="s">
        <v>91</v>
      </c>
      <c r="R196">
        <v>0</v>
      </c>
      <c r="S196">
        <v>0</v>
      </c>
      <c r="T196">
        <v>48</v>
      </c>
      <c r="U196">
        <v>23</v>
      </c>
      <c r="AA196" s="30" t="s">
        <v>88</v>
      </c>
      <c r="AB196">
        <v>168</v>
      </c>
      <c r="AC196">
        <v>27</v>
      </c>
      <c r="AD196">
        <v>145</v>
      </c>
      <c r="AE196">
        <v>233</v>
      </c>
      <c r="AI196"/>
      <c r="AJ196">
        <v>573</v>
      </c>
      <c r="AL196"/>
    </row>
    <row r="197" spans="1:38" x14ac:dyDescent="0.25">
      <c r="A197" s="41" t="s">
        <v>92</v>
      </c>
      <c r="E197">
        <v>4</v>
      </c>
      <c r="Q197" s="30" t="s">
        <v>56</v>
      </c>
      <c r="R197">
        <v>44</v>
      </c>
      <c r="S197">
        <v>14</v>
      </c>
      <c r="T197">
        <v>558</v>
      </c>
      <c r="U197">
        <v>298</v>
      </c>
      <c r="AA197" s="30" t="s">
        <v>92</v>
      </c>
      <c r="AB197">
        <v>170</v>
      </c>
      <c r="AC197">
        <v>27</v>
      </c>
      <c r="AD197">
        <v>150</v>
      </c>
      <c r="AE197">
        <v>231</v>
      </c>
      <c r="AI197"/>
      <c r="AJ197">
        <v>578</v>
      </c>
      <c r="AL197"/>
    </row>
    <row r="198" spans="1:38" x14ac:dyDescent="0.25">
      <c r="A198" s="32" t="s">
        <v>2</v>
      </c>
      <c r="D198">
        <v>1</v>
      </c>
      <c r="E198"/>
      <c r="AA198" s="30" t="s">
        <v>56</v>
      </c>
      <c r="AB198">
        <v>664</v>
      </c>
      <c r="AC198">
        <v>107</v>
      </c>
      <c r="AD198">
        <v>580</v>
      </c>
      <c r="AE198">
        <v>926</v>
      </c>
      <c r="AI198"/>
      <c r="AJ198">
        <v>2277</v>
      </c>
      <c r="AL198"/>
    </row>
    <row r="199" spans="1:38" x14ac:dyDescent="0.25">
      <c r="A199" s="41" t="s">
        <v>92</v>
      </c>
      <c r="D199">
        <v>1</v>
      </c>
      <c r="E199"/>
      <c r="AI199"/>
      <c r="AL199"/>
    </row>
    <row r="200" spans="1:38" x14ac:dyDescent="0.25">
      <c r="A200" s="32" t="s">
        <v>3</v>
      </c>
      <c r="D200">
        <v>5</v>
      </c>
      <c r="E200"/>
      <c r="F200">
        <v>10</v>
      </c>
      <c r="G200">
        <v>4</v>
      </c>
      <c r="AI200"/>
      <c r="AL200"/>
    </row>
    <row r="201" spans="1:38" x14ac:dyDescent="0.25">
      <c r="A201" s="41" t="s">
        <v>92</v>
      </c>
      <c r="D201">
        <v>5</v>
      </c>
      <c r="E201"/>
      <c r="F201">
        <v>10</v>
      </c>
      <c r="G201">
        <v>4</v>
      </c>
      <c r="AI201"/>
      <c r="AL201"/>
    </row>
    <row r="202" spans="1:38" x14ac:dyDescent="0.25">
      <c r="A202" s="32" t="s">
        <v>4</v>
      </c>
      <c r="B202">
        <v>1</v>
      </c>
      <c r="D202">
        <v>2</v>
      </c>
      <c r="E202"/>
      <c r="AI202"/>
      <c r="AL202"/>
    </row>
    <row r="203" spans="1:38" x14ac:dyDescent="0.25">
      <c r="A203" s="41" t="s">
        <v>92</v>
      </c>
      <c r="B203">
        <v>1</v>
      </c>
      <c r="D203">
        <v>2</v>
      </c>
      <c r="E203"/>
      <c r="AI203"/>
      <c r="AL203"/>
    </row>
    <row r="204" spans="1:38" x14ac:dyDescent="0.25">
      <c r="A204" s="53" t="s">
        <v>56</v>
      </c>
      <c r="B204">
        <v>3</v>
      </c>
      <c r="D204">
        <v>19</v>
      </c>
      <c r="E204">
        <v>15</v>
      </c>
      <c r="F204">
        <v>34</v>
      </c>
      <c r="G204">
        <v>19</v>
      </c>
      <c r="H204">
        <v>1</v>
      </c>
      <c r="AI204"/>
      <c r="AL204"/>
    </row>
    <row r="205" spans="1:38" x14ac:dyDescent="0.25">
      <c r="E205"/>
      <c r="AI205"/>
      <c r="AL205"/>
    </row>
    <row r="206" spans="1:38" x14ac:dyDescent="0.25">
      <c r="E206"/>
      <c r="AI206"/>
      <c r="AL206"/>
    </row>
    <row r="207" spans="1:38" x14ac:dyDescent="0.25">
      <c r="E207"/>
      <c r="AI207"/>
      <c r="AL207"/>
    </row>
    <row r="208" spans="1:38" x14ac:dyDescent="0.25">
      <c r="E208"/>
      <c r="AI208"/>
      <c r="AL208"/>
    </row>
    <row r="209" spans="5:38" x14ac:dyDescent="0.25">
      <c r="E209"/>
      <c r="AI209"/>
      <c r="AL209"/>
    </row>
    <row r="210" spans="5:38" x14ac:dyDescent="0.25">
      <c r="E210"/>
      <c r="AI210"/>
      <c r="AL210"/>
    </row>
    <row r="211" spans="5:38" x14ac:dyDescent="0.25">
      <c r="E211"/>
      <c r="AI211"/>
      <c r="AL211"/>
    </row>
    <row r="212" spans="5:38" x14ac:dyDescent="0.25">
      <c r="E212"/>
      <c r="AI212"/>
      <c r="AL212"/>
    </row>
    <row r="213" spans="5:38" x14ac:dyDescent="0.25">
      <c r="E213"/>
      <c r="AI213"/>
      <c r="AL213"/>
    </row>
    <row r="214" spans="5:38" x14ac:dyDescent="0.25">
      <c r="E214"/>
      <c r="AI214"/>
      <c r="AL214"/>
    </row>
    <row r="215" spans="5:38" x14ac:dyDescent="0.25">
      <c r="E215"/>
      <c r="AI215"/>
      <c r="AL215"/>
    </row>
    <row r="216" spans="5:38" x14ac:dyDescent="0.25">
      <c r="E216"/>
      <c r="AI216"/>
      <c r="AL216"/>
    </row>
    <row r="217" spans="5:38" x14ac:dyDescent="0.25">
      <c r="E217"/>
      <c r="AI217"/>
      <c r="AL217"/>
    </row>
    <row r="218" spans="5:38" x14ac:dyDescent="0.25">
      <c r="E218"/>
      <c r="AI218"/>
      <c r="AL218"/>
    </row>
    <row r="219" spans="5:38" x14ac:dyDescent="0.25">
      <c r="E219"/>
      <c r="AI219"/>
      <c r="AL219"/>
    </row>
    <row r="220" spans="5:38" x14ac:dyDescent="0.25">
      <c r="E220"/>
      <c r="AI220"/>
      <c r="AL220"/>
    </row>
    <row r="221" spans="5:38" x14ac:dyDescent="0.25">
      <c r="E221"/>
      <c r="AI221"/>
      <c r="AL221"/>
    </row>
    <row r="222" spans="5:38" x14ac:dyDescent="0.25">
      <c r="E222"/>
    </row>
    <row r="223" spans="5:38" x14ac:dyDescent="0.25">
      <c r="E223"/>
    </row>
    <row r="224" spans="5:38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1:5" x14ac:dyDescent="0.25">
      <c r="E257"/>
    </row>
    <row r="258" spans="1:5" x14ac:dyDescent="0.25">
      <c r="E258"/>
    </row>
    <row r="259" spans="1:5" x14ac:dyDescent="0.25">
      <c r="E259"/>
    </row>
    <row r="260" spans="1:5" x14ac:dyDescent="0.25">
      <c r="E260"/>
    </row>
    <row r="261" spans="1:5" x14ac:dyDescent="0.25">
      <c r="E261"/>
    </row>
    <row r="262" spans="1:5" x14ac:dyDescent="0.25">
      <c r="E262"/>
    </row>
    <row r="263" spans="1:5" x14ac:dyDescent="0.25">
      <c r="E263"/>
    </row>
    <row r="264" spans="1:5" x14ac:dyDescent="0.25">
      <c r="E264"/>
    </row>
    <row r="271" spans="1:5" x14ac:dyDescent="0.25">
      <c r="A271" t="s">
        <v>55</v>
      </c>
      <c r="B271" t="s">
        <v>79</v>
      </c>
      <c r="C271" t="s">
        <v>81</v>
      </c>
      <c r="D271" t="s">
        <v>80</v>
      </c>
      <c r="E271"/>
    </row>
    <row r="272" spans="1:5" x14ac:dyDescent="0.25">
      <c r="A272" s="42" t="s">
        <v>56</v>
      </c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</sheetData>
  <pageMargins left="0.7" right="0.7" top="0.75" bottom="0.75" header="0.3" footer="0.3"/>
  <pageSetup scale="35" orientation="portrait" r:id="rId7"/>
  <colBreaks count="1" manualBreakCount="1">
    <brk id="19" max="271" man="1"/>
  </colBrea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4A3B-10EF-4BF6-A4DF-836228D05F2E}">
  <dimension ref="A2:L59"/>
  <sheetViews>
    <sheetView zoomScale="65" zoomScaleNormal="55" workbookViewId="0">
      <selection activeCell="D14" sqref="D14"/>
    </sheetView>
  </sheetViews>
  <sheetFormatPr defaultRowHeight="14.5" x14ac:dyDescent="0.35"/>
  <cols>
    <col min="1" max="1" width="20.7265625" style="78" bestFit="1" customWidth="1"/>
    <col min="2" max="2" width="14.1796875" style="78" customWidth="1"/>
    <col min="3" max="3" width="11.1796875" style="78" customWidth="1"/>
    <col min="4" max="4" width="13.453125" style="78" customWidth="1"/>
    <col min="5" max="11" width="8.7265625" style="78"/>
    <col min="12" max="12" width="44.54296875" style="78" customWidth="1"/>
    <col min="13" max="16384" width="8.7265625" style="78"/>
  </cols>
  <sheetData>
    <row r="2" spans="1:12" ht="0.5" customHeight="1" thickBot="1" x14ac:dyDescent="0.4"/>
    <row r="3" spans="1:12" ht="49.5" customHeight="1" thickBot="1" x14ac:dyDescent="0.4">
      <c r="A3" s="113" t="s">
        <v>98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</row>
    <row r="4" spans="1:12" ht="15" customHeight="1" x14ac:dyDescent="0.7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</row>
    <row r="5" spans="1:12" ht="15" customHeight="1" x14ac:dyDescent="0.7">
      <c r="A5" s="80" t="s">
        <v>99</v>
      </c>
      <c r="B5" s="116" t="s">
        <v>136</v>
      </c>
      <c r="C5" s="116"/>
      <c r="D5" s="116"/>
      <c r="E5" s="116"/>
      <c r="F5" s="116"/>
      <c r="G5" s="116"/>
      <c r="H5" s="81"/>
      <c r="I5" s="81"/>
      <c r="J5" s="81"/>
      <c r="K5" s="81"/>
      <c r="L5" s="79"/>
    </row>
    <row r="7" spans="1:12" ht="15" customHeight="1" x14ac:dyDescent="0.35">
      <c r="A7" s="82"/>
      <c r="B7" s="117" t="s">
        <v>100</v>
      </c>
      <c r="C7" s="118"/>
      <c r="D7" s="118"/>
      <c r="E7" s="118"/>
      <c r="F7" s="118"/>
      <c r="G7" s="119"/>
      <c r="H7" s="117" t="s">
        <v>101</v>
      </c>
      <c r="I7" s="118"/>
      <c r="J7" s="119"/>
      <c r="K7" s="111" t="s">
        <v>102</v>
      </c>
    </row>
    <row r="8" spans="1:12" s="86" customFormat="1" ht="15" customHeight="1" x14ac:dyDescent="0.35">
      <c r="A8" s="83" t="s">
        <v>103</v>
      </c>
      <c r="B8" s="84" t="s">
        <v>104</v>
      </c>
      <c r="C8" s="84" t="s">
        <v>105</v>
      </c>
      <c r="D8" s="84" t="s">
        <v>124</v>
      </c>
      <c r="E8" s="84" t="s">
        <v>106</v>
      </c>
      <c r="F8" s="84" t="s">
        <v>107</v>
      </c>
      <c r="G8" s="84" t="s">
        <v>108</v>
      </c>
      <c r="H8" s="84" t="s">
        <v>106</v>
      </c>
      <c r="I8" s="84" t="s">
        <v>107</v>
      </c>
      <c r="J8" s="84" t="s">
        <v>108</v>
      </c>
      <c r="K8" s="112"/>
      <c r="L8" s="85" t="s">
        <v>109</v>
      </c>
    </row>
    <row r="9" spans="1:12" ht="15" customHeight="1" x14ac:dyDescent="0.35">
      <c r="A9" s="87" t="s">
        <v>110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8"/>
    </row>
    <row r="10" spans="1:12" ht="30" customHeight="1" x14ac:dyDescent="0.35">
      <c r="A10" s="87" t="s">
        <v>13</v>
      </c>
      <c r="B10" s="87"/>
      <c r="C10" s="87"/>
      <c r="D10" s="87"/>
      <c r="E10" s="87"/>
      <c r="F10" s="87"/>
      <c r="G10" s="87"/>
      <c r="H10" s="87">
        <v>2</v>
      </c>
      <c r="I10" s="87">
        <v>1</v>
      </c>
      <c r="J10" s="87">
        <v>1</v>
      </c>
      <c r="K10" s="87"/>
      <c r="L10" s="89" t="s">
        <v>137</v>
      </c>
    </row>
    <row r="11" spans="1:12" ht="15" thickBot="1" x14ac:dyDescent="0.4">
      <c r="A11" s="90" t="s">
        <v>12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</row>
    <row r="12" spans="1:12" x14ac:dyDescent="0.35">
      <c r="A12" s="91" t="s">
        <v>94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1:12" x14ac:dyDescent="0.35">
      <c r="A13" s="87" t="s">
        <v>111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</row>
    <row r="14" spans="1:12" x14ac:dyDescent="0.35">
      <c r="A14" s="87" t="s">
        <v>112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</row>
    <row r="15" spans="1:12" ht="5" customHeight="1" x14ac:dyDescent="0.3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</row>
    <row r="16" spans="1:12" x14ac:dyDescent="0.35">
      <c r="A16" s="93"/>
      <c r="B16" s="110" t="s">
        <v>100</v>
      </c>
      <c r="C16" s="110"/>
      <c r="D16" s="110"/>
      <c r="E16" s="110"/>
      <c r="F16" s="110"/>
      <c r="G16" s="110"/>
      <c r="H16" s="110" t="s">
        <v>101</v>
      </c>
      <c r="I16" s="110"/>
      <c r="J16" s="110"/>
      <c r="K16" s="111" t="s">
        <v>102</v>
      </c>
    </row>
    <row r="17" spans="1:12" x14ac:dyDescent="0.35">
      <c r="A17" s="83" t="s">
        <v>113</v>
      </c>
      <c r="B17" s="84" t="s">
        <v>104</v>
      </c>
      <c r="C17" s="84" t="s">
        <v>105</v>
      </c>
      <c r="D17" s="84" t="s">
        <v>124</v>
      </c>
      <c r="E17" s="84" t="s">
        <v>106</v>
      </c>
      <c r="F17" s="94" t="s">
        <v>107</v>
      </c>
      <c r="G17" s="94" t="s">
        <v>108</v>
      </c>
      <c r="H17" s="94" t="s">
        <v>106</v>
      </c>
      <c r="I17" s="94" t="s">
        <v>107</v>
      </c>
      <c r="J17" s="94" t="s">
        <v>108</v>
      </c>
      <c r="K17" s="112"/>
      <c r="L17" s="84" t="s">
        <v>109</v>
      </c>
    </row>
    <row r="18" spans="1:12" x14ac:dyDescent="0.35">
      <c r="A18" s="87" t="s">
        <v>110</v>
      </c>
      <c r="B18" s="87"/>
      <c r="C18" s="87"/>
      <c r="D18" s="87"/>
      <c r="E18" s="87">
        <v>4</v>
      </c>
      <c r="F18" s="87">
        <v>4</v>
      </c>
      <c r="G18" s="87">
        <v>2</v>
      </c>
      <c r="H18" s="87">
        <v>1</v>
      </c>
      <c r="I18" s="87">
        <v>3</v>
      </c>
      <c r="J18" s="87"/>
      <c r="K18" s="87">
        <v>8</v>
      </c>
      <c r="L18" s="88"/>
    </row>
    <row r="19" spans="1:12" ht="76" customHeight="1" x14ac:dyDescent="0.35">
      <c r="A19" s="87" t="s">
        <v>13</v>
      </c>
      <c r="B19" s="87"/>
      <c r="C19" s="95" t="s">
        <v>132</v>
      </c>
      <c r="D19" s="87"/>
      <c r="E19" s="87">
        <v>1</v>
      </c>
      <c r="F19" s="87">
        <v>1</v>
      </c>
      <c r="G19" s="96"/>
      <c r="H19" s="87"/>
      <c r="I19" s="87"/>
      <c r="J19" s="87"/>
      <c r="K19" s="87">
        <v>5</v>
      </c>
      <c r="L19" s="89" t="s">
        <v>125</v>
      </c>
    </row>
    <row r="20" spans="1:12" ht="15" thickBot="1" x14ac:dyDescent="0.4">
      <c r="A20" s="90" t="s">
        <v>12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</row>
    <row r="21" spans="1:12" x14ac:dyDescent="0.35">
      <c r="A21" s="91" t="s">
        <v>94</v>
      </c>
      <c r="B21" s="91"/>
      <c r="C21" s="91"/>
      <c r="D21" s="91"/>
      <c r="E21" s="91">
        <v>1</v>
      </c>
      <c r="F21" s="91"/>
      <c r="G21" s="91"/>
      <c r="H21" s="91"/>
      <c r="I21" s="91"/>
      <c r="J21" s="91"/>
      <c r="K21" s="91"/>
      <c r="L21" s="97"/>
    </row>
    <row r="22" spans="1:12" x14ac:dyDescent="0.35">
      <c r="A22" s="87" t="s">
        <v>111</v>
      </c>
      <c r="B22" s="87"/>
      <c r="C22" s="87"/>
      <c r="D22" s="87"/>
      <c r="E22" s="87"/>
      <c r="F22" s="87"/>
      <c r="G22" s="87"/>
      <c r="H22" s="87"/>
      <c r="I22" s="87">
        <v>1</v>
      </c>
      <c r="J22" s="87"/>
      <c r="K22" s="87"/>
      <c r="L22" s="87"/>
    </row>
    <row r="23" spans="1:12" x14ac:dyDescent="0.35">
      <c r="A23" s="87" t="s">
        <v>112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8"/>
    </row>
    <row r="24" spans="1:12" ht="5" customHeight="1" x14ac:dyDescent="0.3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35">
      <c r="A25" s="93"/>
      <c r="B25" s="110" t="s">
        <v>100</v>
      </c>
      <c r="C25" s="110"/>
      <c r="D25" s="110"/>
      <c r="E25" s="110"/>
      <c r="F25" s="110"/>
      <c r="G25" s="110"/>
      <c r="H25" s="110" t="s">
        <v>101</v>
      </c>
      <c r="I25" s="110"/>
      <c r="J25" s="110"/>
      <c r="K25" s="111" t="s">
        <v>102</v>
      </c>
    </row>
    <row r="26" spans="1:12" x14ac:dyDescent="0.35">
      <c r="A26" s="83" t="s">
        <v>114</v>
      </c>
      <c r="B26" s="84" t="s">
        <v>104</v>
      </c>
      <c r="C26" s="84" t="s">
        <v>105</v>
      </c>
      <c r="D26" s="84" t="s">
        <v>124</v>
      </c>
      <c r="E26" s="84" t="s">
        <v>106</v>
      </c>
      <c r="F26" s="94" t="s">
        <v>107</v>
      </c>
      <c r="G26" s="94" t="s">
        <v>108</v>
      </c>
      <c r="H26" s="94" t="s">
        <v>106</v>
      </c>
      <c r="I26" s="94" t="s">
        <v>107</v>
      </c>
      <c r="J26" s="94" t="s">
        <v>108</v>
      </c>
      <c r="K26" s="112"/>
      <c r="L26" s="84" t="s">
        <v>109</v>
      </c>
    </row>
    <row r="27" spans="1:12" x14ac:dyDescent="0.35">
      <c r="A27" s="87" t="s">
        <v>110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8"/>
    </row>
    <row r="28" spans="1:12" x14ac:dyDescent="0.35">
      <c r="A28" s="87" t="s">
        <v>13</v>
      </c>
      <c r="B28" s="87"/>
      <c r="C28" s="87"/>
      <c r="D28" s="87"/>
      <c r="E28" s="87">
        <v>1</v>
      </c>
      <c r="F28" s="87">
        <v>1</v>
      </c>
      <c r="G28" s="87"/>
      <c r="H28" s="87"/>
      <c r="I28" s="87"/>
      <c r="J28" s="87"/>
      <c r="K28" s="87"/>
      <c r="L28" s="87" t="s">
        <v>138</v>
      </c>
    </row>
    <row r="29" spans="1:12" ht="15" thickBot="1" x14ac:dyDescent="0.4">
      <c r="A29" s="90" t="s">
        <v>12</v>
      </c>
      <c r="B29" s="90"/>
      <c r="C29" s="90"/>
      <c r="D29" s="90"/>
      <c r="E29" s="90"/>
      <c r="F29" s="90">
        <v>1</v>
      </c>
      <c r="G29" s="90"/>
      <c r="H29" s="90"/>
      <c r="I29" s="90"/>
      <c r="J29" s="90"/>
      <c r="K29" s="90"/>
      <c r="L29" s="90" t="s">
        <v>134</v>
      </c>
    </row>
    <row r="30" spans="1:12" x14ac:dyDescent="0.35">
      <c r="A30" s="91" t="s">
        <v>94</v>
      </c>
      <c r="B30" s="91"/>
      <c r="C30" s="91"/>
      <c r="D30" s="91"/>
      <c r="E30" s="91"/>
      <c r="F30" s="91">
        <v>1</v>
      </c>
      <c r="G30" s="91"/>
      <c r="H30" s="91"/>
      <c r="I30" s="91"/>
      <c r="J30" s="91"/>
      <c r="K30" s="91"/>
      <c r="L30" s="91" t="s">
        <v>139</v>
      </c>
    </row>
    <row r="31" spans="1:12" x14ac:dyDescent="0.35">
      <c r="A31" s="87" t="s">
        <v>111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</row>
    <row r="32" spans="1:12" x14ac:dyDescent="0.35">
      <c r="A32" s="87" t="s">
        <v>112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</row>
    <row r="33" spans="1:12" ht="5" customHeight="1" x14ac:dyDescent="0.35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</row>
    <row r="34" spans="1:12" x14ac:dyDescent="0.35">
      <c r="A34" s="93"/>
      <c r="B34" s="110" t="s">
        <v>100</v>
      </c>
      <c r="C34" s="110"/>
      <c r="D34" s="110"/>
      <c r="E34" s="110"/>
      <c r="F34" s="110"/>
      <c r="G34" s="110"/>
      <c r="H34" s="110" t="s">
        <v>101</v>
      </c>
      <c r="I34" s="110"/>
      <c r="J34" s="110"/>
      <c r="K34" s="111" t="s">
        <v>102</v>
      </c>
    </row>
    <row r="35" spans="1:12" x14ac:dyDescent="0.35">
      <c r="A35" s="83" t="s">
        <v>115</v>
      </c>
      <c r="B35" s="84" t="s">
        <v>104</v>
      </c>
      <c r="C35" s="84" t="s">
        <v>105</v>
      </c>
      <c r="D35" s="84" t="s">
        <v>124</v>
      </c>
      <c r="E35" s="84" t="s">
        <v>106</v>
      </c>
      <c r="F35" s="94" t="s">
        <v>107</v>
      </c>
      <c r="G35" s="94" t="s">
        <v>108</v>
      </c>
      <c r="H35" s="94" t="s">
        <v>106</v>
      </c>
      <c r="I35" s="94" t="s">
        <v>107</v>
      </c>
      <c r="J35" s="94" t="s">
        <v>108</v>
      </c>
      <c r="K35" s="112"/>
      <c r="L35" s="84" t="s">
        <v>109</v>
      </c>
    </row>
    <row r="36" spans="1:12" x14ac:dyDescent="0.35">
      <c r="A36" s="91" t="s">
        <v>110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87"/>
    </row>
    <row r="37" spans="1:12" x14ac:dyDescent="0.35">
      <c r="A37" s="91" t="s">
        <v>13</v>
      </c>
      <c r="B37" s="91"/>
      <c r="C37" s="91">
        <v>1</v>
      </c>
      <c r="D37" s="91"/>
      <c r="E37" s="91"/>
      <c r="F37" s="91"/>
      <c r="G37" s="91">
        <v>1</v>
      </c>
      <c r="H37" s="91"/>
      <c r="I37" s="91"/>
      <c r="J37" s="91"/>
      <c r="K37" s="91"/>
      <c r="L37" s="87" t="s">
        <v>140</v>
      </c>
    </row>
    <row r="38" spans="1:12" ht="15" thickBot="1" x14ac:dyDescent="0.4">
      <c r="A38" s="90" t="s">
        <v>12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87"/>
    </row>
    <row r="39" spans="1:12" x14ac:dyDescent="0.35">
      <c r="A39" s="91" t="s">
        <v>94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</row>
    <row r="40" spans="1:12" x14ac:dyDescent="0.35">
      <c r="A40" s="91" t="s">
        <v>111</v>
      </c>
      <c r="B40" s="91"/>
      <c r="C40" s="91"/>
      <c r="D40" s="91"/>
      <c r="E40" s="97"/>
      <c r="F40" s="91"/>
      <c r="G40" s="91"/>
      <c r="H40" s="91"/>
      <c r="I40" s="91"/>
      <c r="J40" s="91"/>
      <c r="K40" s="91"/>
      <c r="L40" s="91"/>
    </row>
    <row r="41" spans="1:12" x14ac:dyDescent="0.35">
      <c r="A41" s="87" t="s">
        <v>112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</row>
    <row r="42" spans="1:12" ht="5" customHeight="1" x14ac:dyDescent="0.35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</row>
    <row r="43" spans="1:12" x14ac:dyDescent="0.35">
      <c r="A43" s="93"/>
      <c r="B43" s="110" t="s">
        <v>100</v>
      </c>
      <c r="C43" s="110"/>
      <c r="D43" s="110"/>
      <c r="E43" s="110"/>
      <c r="F43" s="110"/>
      <c r="G43" s="110"/>
      <c r="H43" s="110" t="s">
        <v>101</v>
      </c>
      <c r="I43" s="110"/>
      <c r="J43" s="110"/>
      <c r="K43" s="111"/>
    </row>
    <row r="44" spans="1:12" x14ac:dyDescent="0.35">
      <c r="A44" s="83" t="s">
        <v>116</v>
      </c>
      <c r="B44" s="84" t="s">
        <v>104</v>
      </c>
      <c r="C44" s="84" t="s">
        <v>105</v>
      </c>
      <c r="D44" s="84" t="s">
        <v>124</v>
      </c>
      <c r="E44" s="84" t="s">
        <v>106</v>
      </c>
      <c r="F44" s="94" t="s">
        <v>107</v>
      </c>
      <c r="G44" s="94" t="s">
        <v>108</v>
      </c>
      <c r="H44" s="94" t="s">
        <v>106</v>
      </c>
      <c r="I44" s="94" t="s">
        <v>107</v>
      </c>
      <c r="J44" s="94" t="s">
        <v>108</v>
      </c>
      <c r="K44" s="112"/>
      <c r="L44" s="84" t="s">
        <v>109</v>
      </c>
    </row>
    <row r="45" spans="1:12" x14ac:dyDescent="0.35">
      <c r="A45" s="98" t="s">
        <v>110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1:12" x14ac:dyDescent="0.35">
      <c r="A46" s="98" t="s">
        <v>13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1:12" x14ac:dyDescent="0.35">
      <c r="A47" s="98" t="s">
        <v>12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1:12" x14ac:dyDescent="0.35">
      <c r="A48" s="98" t="s">
        <v>94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1:12" x14ac:dyDescent="0.35">
      <c r="A49" s="98" t="s">
        <v>111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1:12" x14ac:dyDescent="0.35">
      <c r="A50" s="87" t="s">
        <v>112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ht="5" customHeight="1" x14ac:dyDescent="0.35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</row>
    <row r="52" spans="1:12" x14ac:dyDescent="0.35">
      <c r="A52" s="93"/>
      <c r="B52" s="110" t="s">
        <v>100</v>
      </c>
      <c r="C52" s="110"/>
      <c r="D52" s="110"/>
      <c r="E52" s="110"/>
      <c r="F52" s="110"/>
      <c r="G52" s="110"/>
      <c r="H52" s="110" t="s">
        <v>101</v>
      </c>
      <c r="I52" s="110"/>
      <c r="J52" s="110"/>
      <c r="K52" s="99"/>
    </row>
    <row r="53" spans="1:12" x14ac:dyDescent="0.35">
      <c r="A53" s="83" t="s">
        <v>117</v>
      </c>
      <c r="B53" s="84" t="s">
        <v>104</v>
      </c>
      <c r="C53" s="84" t="s">
        <v>105</v>
      </c>
      <c r="D53" s="84" t="s">
        <v>124</v>
      </c>
      <c r="E53" s="84" t="s">
        <v>106</v>
      </c>
      <c r="F53" s="94" t="s">
        <v>107</v>
      </c>
      <c r="G53" s="94" t="s">
        <v>108</v>
      </c>
      <c r="H53" s="94" t="s">
        <v>106</v>
      </c>
      <c r="I53" s="94" t="s">
        <v>107</v>
      </c>
      <c r="J53" s="94" t="s">
        <v>108</v>
      </c>
      <c r="K53" s="94"/>
      <c r="L53" s="84" t="s">
        <v>109</v>
      </c>
    </row>
    <row r="54" spans="1:12" x14ac:dyDescent="0.35">
      <c r="A54" s="87" t="s">
        <v>110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1:12" x14ac:dyDescent="0.35">
      <c r="A55" s="98" t="s">
        <v>13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1:12" x14ac:dyDescent="0.35">
      <c r="A56" s="98" t="s">
        <v>12</v>
      </c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1:12" x14ac:dyDescent="0.35">
      <c r="A57" s="91" t="s">
        <v>94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</row>
    <row r="58" spans="1:12" x14ac:dyDescent="0.35">
      <c r="A58" s="87" t="s">
        <v>111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</row>
    <row r="59" spans="1:12" x14ac:dyDescent="0.35">
      <c r="A59" s="87" t="s">
        <v>112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</row>
  </sheetData>
  <mergeCells count="19">
    <mergeCell ref="B16:G16"/>
    <mergeCell ref="H16:J16"/>
    <mergeCell ref="K16:K17"/>
    <mergeCell ref="A3:L3"/>
    <mergeCell ref="B5:G5"/>
    <mergeCell ref="B7:G7"/>
    <mergeCell ref="H7:J7"/>
    <mergeCell ref="K7:K8"/>
    <mergeCell ref="B25:G25"/>
    <mergeCell ref="H25:J25"/>
    <mergeCell ref="K25:K26"/>
    <mergeCell ref="B34:G34"/>
    <mergeCell ref="H34:J34"/>
    <mergeCell ref="K34:K35"/>
    <mergeCell ref="B43:G43"/>
    <mergeCell ref="H43:J43"/>
    <mergeCell ref="K43:K44"/>
    <mergeCell ref="B52:G52"/>
    <mergeCell ref="H52:J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3D1-7E1D-47D5-AEB9-F29ADF96A99A}">
  <sheetPr>
    <tabColor theme="6" tint="0.39997558519241921"/>
  </sheetPr>
  <dimension ref="A148:AM292"/>
  <sheetViews>
    <sheetView topLeftCell="A94" zoomScale="80" zoomScaleNormal="80" workbookViewId="0">
      <selection activeCell="S31" sqref="S31"/>
    </sheetView>
  </sheetViews>
  <sheetFormatPr defaultRowHeight="12.5" x14ac:dyDescent="0.25"/>
  <cols>
    <col min="1" max="1" width="15" bestFit="1" customWidth="1"/>
    <col min="2" max="2" width="13.7265625" bestFit="1" customWidth="1"/>
    <col min="3" max="3" width="13.90625" bestFit="1" customWidth="1"/>
    <col min="4" max="4" width="15" bestFit="1" customWidth="1"/>
    <col min="5" max="5" width="15.08984375" style="29" bestFit="1" customWidth="1"/>
    <col min="6" max="6" width="15.26953125" bestFit="1" customWidth="1"/>
    <col min="7" max="7" width="15.54296875" bestFit="1" customWidth="1"/>
    <col min="8" max="8" width="15.26953125" bestFit="1" customWidth="1"/>
    <col min="9" max="9" width="17.54296875" bestFit="1" customWidth="1"/>
    <col min="10" max="10" width="14.1796875" bestFit="1" customWidth="1"/>
    <col min="11" max="11" width="13.90625" bestFit="1" customWidth="1"/>
    <col min="17" max="17" width="15" bestFit="1" customWidth="1"/>
    <col min="18" max="18" width="16.1796875" bestFit="1" customWidth="1"/>
    <col min="19" max="19" width="21.26953125" bestFit="1" customWidth="1"/>
    <col min="20" max="20" width="17.54296875" bestFit="1" customWidth="1"/>
    <col min="21" max="21" width="23.81640625" bestFit="1" customWidth="1"/>
    <col min="22" max="22" width="22.453125" bestFit="1" customWidth="1"/>
    <col min="27" max="27" width="22.26953125" bestFit="1" customWidth="1"/>
    <col min="28" max="28" width="17" bestFit="1" customWidth="1"/>
    <col min="29" max="29" width="4.08984375" bestFit="1" customWidth="1"/>
    <col min="30" max="30" width="5" bestFit="1" customWidth="1"/>
    <col min="31" max="31" width="5.08984375" bestFit="1" customWidth="1"/>
    <col min="32" max="34" width="5.81640625" bestFit="1" customWidth="1"/>
    <col min="35" max="35" width="5.81640625" style="29" bestFit="1" customWidth="1"/>
    <col min="36" max="36" width="11.08984375" bestFit="1" customWidth="1"/>
    <col min="37" max="37" width="4.90625" bestFit="1" customWidth="1"/>
    <col min="38" max="38" width="5.453125" style="49" bestFit="1" customWidth="1"/>
    <col min="39" max="39" width="4.90625" bestFit="1" customWidth="1"/>
    <col min="40" max="43" width="31.08984375" bestFit="1" customWidth="1"/>
  </cols>
  <sheetData>
    <row r="148" spans="5:5" x14ac:dyDescent="0.25">
      <c r="E148"/>
    </row>
    <row r="149" spans="5:5" x14ac:dyDescent="0.25">
      <c r="E149"/>
    </row>
    <row r="150" spans="5:5" x14ac:dyDescent="0.25">
      <c r="E150"/>
    </row>
    <row r="173" spans="1:39" x14ac:dyDescent="0.25">
      <c r="AA173" s="28" t="s">
        <v>51</v>
      </c>
      <c r="AB173" t="s">
        <v>93</v>
      </c>
      <c r="AH173" s="28" t="s">
        <v>123</v>
      </c>
      <c r="AI173"/>
      <c r="AJ173" s="28" t="s">
        <v>6</v>
      </c>
      <c r="AL173"/>
    </row>
    <row r="174" spans="1:39" x14ac:dyDescent="0.25">
      <c r="Q174" s="28" t="s">
        <v>51</v>
      </c>
      <c r="R174" t="s">
        <v>129</v>
      </c>
      <c r="AH174" s="28" t="s">
        <v>51</v>
      </c>
      <c r="AI174" s="28" t="s">
        <v>5</v>
      </c>
      <c r="AJ174" t="s">
        <v>1</v>
      </c>
      <c r="AK174" t="s">
        <v>2</v>
      </c>
      <c r="AL174" t="s">
        <v>3</v>
      </c>
      <c r="AM174" t="s">
        <v>4</v>
      </c>
    </row>
    <row r="175" spans="1:39" x14ac:dyDescent="0.25">
      <c r="AB175" s="28" t="s">
        <v>97</v>
      </c>
      <c r="AH175" t="s">
        <v>78</v>
      </c>
      <c r="AI175"/>
      <c r="AJ175" s="33">
        <v>1.7341040462427744E-2</v>
      </c>
      <c r="AK175" s="33">
        <v>0</v>
      </c>
      <c r="AL175" s="33">
        <v>1.4084507042253521E-2</v>
      </c>
      <c r="AM175" s="33">
        <v>8.5836909871244635E-3</v>
      </c>
    </row>
    <row r="176" spans="1:39" x14ac:dyDescent="0.25">
      <c r="A176" s="28" t="s">
        <v>55</v>
      </c>
      <c r="B176" t="s">
        <v>61</v>
      </c>
      <c r="C176" t="s">
        <v>62</v>
      </c>
      <c r="D176" t="s">
        <v>63</v>
      </c>
      <c r="E176" t="s">
        <v>64</v>
      </c>
      <c r="F176" t="s">
        <v>65</v>
      </c>
      <c r="G176" t="s">
        <v>66</v>
      </c>
      <c r="H176" t="s">
        <v>67</v>
      </c>
      <c r="I176" t="s">
        <v>68</v>
      </c>
      <c r="J176" t="s">
        <v>69</v>
      </c>
      <c r="K176" t="s">
        <v>70</v>
      </c>
      <c r="Q176" s="28" t="s">
        <v>55</v>
      </c>
      <c r="R176" t="s">
        <v>58</v>
      </c>
      <c r="S176" t="s">
        <v>57</v>
      </c>
      <c r="T176" t="s">
        <v>59</v>
      </c>
      <c r="U176" t="s">
        <v>60</v>
      </c>
      <c r="AA176" s="28" t="s">
        <v>55</v>
      </c>
      <c r="AB176" t="s">
        <v>1</v>
      </c>
      <c r="AC176" t="s">
        <v>2</v>
      </c>
      <c r="AD176" t="s">
        <v>3</v>
      </c>
      <c r="AE176" t="s">
        <v>4</v>
      </c>
      <c r="AF176" t="s">
        <v>56</v>
      </c>
      <c r="AH176" t="s">
        <v>75</v>
      </c>
      <c r="AI176"/>
      <c r="AJ176" s="33">
        <v>1.7341040462427744E-2</v>
      </c>
      <c r="AK176" s="33">
        <v>0</v>
      </c>
      <c r="AL176" s="33">
        <v>1.4084507042253521E-2</v>
      </c>
      <c r="AM176" s="33">
        <v>8.5836909871244635E-3</v>
      </c>
    </row>
    <row r="177" spans="1:39" x14ac:dyDescent="0.25">
      <c r="A177" s="53" t="s">
        <v>77</v>
      </c>
      <c r="E177"/>
      <c r="Q177" s="30" t="s">
        <v>1</v>
      </c>
      <c r="R177">
        <v>18</v>
      </c>
      <c r="S177">
        <v>9</v>
      </c>
      <c r="T177">
        <v>185</v>
      </c>
      <c r="U177">
        <v>90</v>
      </c>
      <c r="AA177" s="53" t="s">
        <v>89</v>
      </c>
      <c r="AB177" s="33"/>
      <c r="AC177" s="33"/>
      <c r="AD177" s="33"/>
      <c r="AE177" s="33"/>
      <c r="AF177" s="33"/>
      <c r="AH177" t="s">
        <v>76</v>
      </c>
      <c r="AI177"/>
      <c r="AJ177" s="33">
        <v>1.7341040462427744E-2</v>
      </c>
      <c r="AK177" s="33">
        <v>0</v>
      </c>
      <c r="AL177" s="33">
        <v>1.4084507042253521E-2</v>
      </c>
      <c r="AM177" s="33">
        <v>8.5836909871244635E-3</v>
      </c>
    </row>
    <row r="178" spans="1:39" x14ac:dyDescent="0.25">
      <c r="A178" s="32" t="s">
        <v>1</v>
      </c>
      <c r="E178"/>
      <c r="Q178" s="31" t="s">
        <v>77</v>
      </c>
      <c r="T178">
        <v>6</v>
      </c>
      <c r="U178">
        <v>3</v>
      </c>
      <c r="AA178" s="53" t="s">
        <v>56</v>
      </c>
      <c r="AB178" s="33"/>
      <c r="AC178" s="33"/>
      <c r="AD178" s="33"/>
      <c r="AE178" s="33"/>
      <c r="AF178" s="33"/>
      <c r="AH178" t="s">
        <v>82</v>
      </c>
      <c r="AI178"/>
      <c r="AJ178" s="33">
        <v>0.16790565777735872</v>
      </c>
      <c r="AK178" s="33">
        <v>0.3942652329749104</v>
      </c>
      <c r="AL178" s="33">
        <v>0.25126889877905539</v>
      </c>
      <c r="AM178" s="33">
        <v>9.5088881298543149E-2</v>
      </c>
    </row>
    <row r="179" spans="1:39" x14ac:dyDescent="0.25">
      <c r="A179" s="41" t="s">
        <v>76</v>
      </c>
      <c r="E179"/>
      <c r="Q179" s="31" t="s">
        <v>89</v>
      </c>
      <c r="R179">
        <v>4</v>
      </c>
      <c r="S179">
        <v>6</v>
      </c>
      <c r="T179">
        <v>53</v>
      </c>
      <c r="U179">
        <v>27</v>
      </c>
      <c r="AH179" t="s">
        <v>88</v>
      </c>
      <c r="AI179"/>
      <c r="AJ179" s="33">
        <v>0.1858994967620872</v>
      </c>
      <c r="AK179" s="33">
        <v>0.43137254901960786</v>
      </c>
      <c r="AL179" s="33">
        <v>0.25650874946649593</v>
      </c>
      <c r="AM179" s="33">
        <v>9.9349899238597938E-2</v>
      </c>
    </row>
    <row r="180" spans="1:39" x14ac:dyDescent="0.25">
      <c r="A180" s="32" t="s">
        <v>2</v>
      </c>
      <c r="E180"/>
      <c r="Q180" s="31" t="s">
        <v>90</v>
      </c>
      <c r="R180">
        <v>6</v>
      </c>
      <c r="S180">
        <v>3</v>
      </c>
      <c r="T180">
        <v>59</v>
      </c>
      <c r="U180">
        <v>30</v>
      </c>
      <c r="AH180" t="s">
        <v>92</v>
      </c>
      <c r="AI180"/>
      <c r="AJ180" s="33">
        <v>0.18504290381646502</v>
      </c>
      <c r="AK180" s="33">
        <v>0.43243243243243246</v>
      </c>
      <c r="AL180" s="33">
        <v>0.25378488157408874</v>
      </c>
      <c r="AM180" s="33">
        <v>9.9361788969833387E-2</v>
      </c>
    </row>
    <row r="181" spans="1:39" x14ac:dyDescent="0.25">
      <c r="A181" s="41" t="s">
        <v>76</v>
      </c>
      <c r="E181"/>
      <c r="Q181" s="31" t="s">
        <v>91</v>
      </c>
      <c r="R181">
        <v>8</v>
      </c>
      <c r="S181">
        <v>0</v>
      </c>
      <c r="T181">
        <v>67</v>
      </c>
      <c r="U181">
        <v>30</v>
      </c>
      <c r="AI181"/>
      <c r="AL181"/>
    </row>
    <row r="182" spans="1:39" x14ac:dyDescent="0.25">
      <c r="A182" s="32" t="s">
        <v>3</v>
      </c>
      <c r="E182"/>
      <c r="Q182" s="30" t="s">
        <v>2</v>
      </c>
      <c r="R182">
        <v>2</v>
      </c>
      <c r="S182">
        <v>1</v>
      </c>
      <c r="T182">
        <v>48</v>
      </c>
      <c r="U182">
        <v>35</v>
      </c>
      <c r="AI182"/>
      <c r="AL182"/>
    </row>
    <row r="183" spans="1:39" x14ac:dyDescent="0.25">
      <c r="A183" s="41" t="s">
        <v>76</v>
      </c>
      <c r="E183"/>
      <c r="Q183" s="31" t="s">
        <v>77</v>
      </c>
      <c r="T183">
        <v>1</v>
      </c>
      <c r="U183">
        <v>0</v>
      </c>
      <c r="AI183"/>
      <c r="AL183"/>
    </row>
    <row r="184" spans="1:39" x14ac:dyDescent="0.25">
      <c r="A184" s="32" t="s">
        <v>4</v>
      </c>
      <c r="E184"/>
      <c r="Q184" s="31" t="s">
        <v>89</v>
      </c>
      <c r="R184">
        <v>1</v>
      </c>
      <c r="S184">
        <v>0</v>
      </c>
      <c r="T184">
        <v>15</v>
      </c>
      <c r="U184">
        <v>11</v>
      </c>
      <c r="AI184"/>
      <c r="AL184"/>
    </row>
    <row r="185" spans="1:39" x14ac:dyDescent="0.25">
      <c r="A185" s="41" t="s">
        <v>76</v>
      </c>
      <c r="E185"/>
      <c r="Q185" s="31" t="s">
        <v>90</v>
      </c>
      <c r="R185">
        <v>1</v>
      </c>
      <c r="S185">
        <v>1</v>
      </c>
      <c r="T185">
        <v>16</v>
      </c>
      <c r="U185">
        <v>12</v>
      </c>
      <c r="AI185"/>
      <c r="AL185"/>
    </row>
    <row r="186" spans="1:39" x14ac:dyDescent="0.25">
      <c r="A186" s="53" t="s">
        <v>89</v>
      </c>
      <c r="B186">
        <v>1</v>
      </c>
      <c r="D186">
        <v>3</v>
      </c>
      <c r="E186">
        <v>6</v>
      </c>
      <c r="F186">
        <v>13</v>
      </c>
      <c r="G186">
        <v>7</v>
      </c>
      <c r="Q186" s="31" t="s">
        <v>91</v>
      </c>
      <c r="R186">
        <v>0</v>
      </c>
      <c r="S186">
        <v>0</v>
      </c>
      <c r="T186">
        <v>16</v>
      </c>
      <c r="U186">
        <v>12</v>
      </c>
      <c r="AI186"/>
      <c r="AL186"/>
    </row>
    <row r="187" spans="1:39" x14ac:dyDescent="0.25">
      <c r="A187" s="32" t="s">
        <v>1</v>
      </c>
      <c r="E187">
        <v>4</v>
      </c>
      <c r="Q187" s="30" t="s">
        <v>3</v>
      </c>
      <c r="R187">
        <v>17</v>
      </c>
      <c r="S187">
        <v>3</v>
      </c>
      <c r="T187">
        <v>184</v>
      </c>
      <c r="U187">
        <v>103</v>
      </c>
      <c r="AI187"/>
      <c r="AL187"/>
    </row>
    <row r="188" spans="1:39" x14ac:dyDescent="0.25">
      <c r="A188" s="41" t="s">
        <v>82</v>
      </c>
      <c r="E188">
        <v>4</v>
      </c>
      <c r="Q188" s="31" t="s">
        <v>77</v>
      </c>
      <c r="T188">
        <v>2</v>
      </c>
      <c r="U188">
        <v>2</v>
      </c>
      <c r="AI188"/>
      <c r="AL188"/>
    </row>
    <row r="189" spans="1:39" x14ac:dyDescent="0.25">
      <c r="A189" s="32" t="s">
        <v>2</v>
      </c>
      <c r="E189">
        <v>1</v>
      </c>
      <c r="G189">
        <v>1</v>
      </c>
      <c r="Q189" s="31" t="s">
        <v>89</v>
      </c>
      <c r="R189">
        <v>3</v>
      </c>
      <c r="S189">
        <v>2</v>
      </c>
      <c r="T189">
        <v>53</v>
      </c>
      <c r="U189">
        <v>33</v>
      </c>
      <c r="AI189"/>
      <c r="AL189"/>
    </row>
    <row r="190" spans="1:39" x14ac:dyDescent="0.25">
      <c r="A190" s="41" t="s">
        <v>82</v>
      </c>
      <c r="E190">
        <v>1</v>
      </c>
      <c r="G190">
        <v>1</v>
      </c>
      <c r="Q190" s="31" t="s">
        <v>90</v>
      </c>
      <c r="R190">
        <v>9</v>
      </c>
      <c r="S190">
        <v>1</v>
      </c>
      <c r="T190">
        <v>62</v>
      </c>
      <c r="U190">
        <v>34</v>
      </c>
      <c r="AI190"/>
      <c r="AL190"/>
    </row>
    <row r="191" spans="1:39" x14ac:dyDescent="0.25">
      <c r="A191" s="32" t="s">
        <v>3</v>
      </c>
      <c r="D191">
        <v>3</v>
      </c>
      <c r="E191">
        <v>1</v>
      </c>
      <c r="F191">
        <v>13</v>
      </c>
      <c r="G191">
        <v>6</v>
      </c>
      <c r="Q191" s="31" t="s">
        <v>91</v>
      </c>
      <c r="R191">
        <v>5</v>
      </c>
      <c r="S191">
        <v>0</v>
      </c>
      <c r="T191">
        <v>67</v>
      </c>
      <c r="U191">
        <v>34</v>
      </c>
      <c r="AI191"/>
      <c r="AL191"/>
    </row>
    <row r="192" spans="1:39" x14ac:dyDescent="0.25">
      <c r="A192" s="41" t="s">
        <v>82</v>
      </c>
      <c r="D192">
        <v>3</v>
      </c>
      <c r="E192">
        <v>1</v>
      </c>
      <c r="F192">
        <v>13</v>
      </c>
      <c r="G192">
        <v>6</v>
      </c>
      <c r="Q192" s="30" t="s">
        <v>4</v>
      </c>
      <c r="R192">
        <v>7</v>
      </c>
      <c r="S192">
        <v>1</v>
      </c>
      <c r="T192">
        <v>141</v>
      </c>
      <c r="U192">
        <v>70</v>
      </c>
      <c r="AA192" s="28" t="s">
        <v>50</v>
      </c>
      <c r="AB192" s="28" t="s">
        <v>97</v>
      </c>
      <c r="AI192"/>
      <c r="AL192"/>
    </row>
    <row r="193" spans="1:38" x14ac:dyDescent="0.25">
      <c r="A193" s="32" t="s">
        <v>4</v>
      </c>
      <c r="B193">
        <v>1</v>
      </c>
      <c r="E193"/>
      <c r="Q193" s="31" t="s">
        <v>77</v>
      </c>
      <c r="T193">
        <v>1</v>
      </c>
      <c r="U193">
        <v>2</v>
      </c>
      <c r="AA193" s="28" t="s">
        <v>55</v>
      </c>
      <c r="AB193" t="s">
        <v>1</v>
      </c>
      <c r="AC193" t="s">
        <v>2</v>
      </c>
      <c r="AD193" t="s">
        <v>3</v>
      </c>
      <c r="AE193" t="s">
        <v>4</v>
      </c>
      <c r="AF193" t="s">
        <v>150</v>
      </c>
      <c r="AG193" t="s">
        <v>151</v>
      </c>
      <c r="AH193" t="s">
        <v>152</v>
      </c>
      <c r="AI193" t="s">
        <v>153</v>
      </c>
      <c r="AJ193" t="s">
        <v>56</v>
      </c>
      <c r="AL193"/>
    </row>
    <row r="194" spans="1:38" x14ac:dyDescent="0.25">
      <c r="A194" s="41" t="s">
        <v>82</v>
      </c>
      <c r="B194">
        <v>1</v>
      </c>
      <c r="E194"/>
      <c r="Q194" s="31" t="s">
        <v>89</v>
      </c>
      <c r="R194">
        <v>3</v>
      </c>
      <c r="S194">
        <v>0</v>
      </c>
      <c r="T194">
        <v>44</v>
      </c>
      <c r="U194">
        <v>22</v>
      </c>
      <c r="AA194" s="30" t="s">
        <v>78</v>
      </c>
      <c r="AB194">
        <v>163</v>
      </c>
      <c r="AC194">
        <v>29</v>
      </c>
      <c r="AD194">
        <v>136</v>
      </c>
      <c r="AE194">
        <v>229</v>
      </c>
      <c r="AF194">
        <v>246</v>
      </c>
      <c r="AG194">
        <v>28</v>
      </c>
      <c r="AH194">
        <v>140</v>
      </c>
      <c r="AI194">
        <v>210</v>
      </c>
      <c r="AJ194">
        <v>1181</v>
      </c>
      <c r="AL194"/>
    </row>
    <row r="195" spans="1:38" x14ac:dyDescent="0.25">
      <c r="A195" s="53" t="s">
        <v>90</v>
      </c>
      <c r="B195">
        <v>1</v>
      </c>
      <c r="D195">
        <v>8</v>
      </c>
      <c r="E195">
        <v>5</v>
      </c>
      <c r="F195">
        <v>11</v>
      </c>
      <c r="G195">
        <v>8</v>
      </c>
      <c r="H195">
        <v>1</v>
      </c>
      <c r="Q195" s="31" t="s">
        <v>90</v>
      </c>
      <c r="R195">
        <v>4</v>
      </c>
      <c r="S195">
        <v>1</v>
      </c>
      <c r="T195">
        <v>48</v>
      </c>
      <c r="U195">
        <v>23</v>
      </c>
      <c r="AA195" s="30" t="s">
        <v>75</v>
      </c>
      <c r="AB195">
        <v>172</v>
      </c>
      <c r="AC195">
        <v>29</v>
      </c>
      <c r="AD195">
        <v>141</v>
      </c>
      <c r="AE195">
        <v>231</v>
      </c>
      <c r="AF195">
        <v>246</v>
      </c>
      <c r="AG195">
        <v>26</v>
      </c>
      <c r="AH195">
        <v>138</v>
      </c>
      <c r="AI195">
        <v>185</v>
      </c>
      <c r="AJ195">
        <v>1168</v>
      </c>
      <c r="AL195"/>
    </row>
    <row r="196" spans="1:38" x14ac:dyDescent="0.25">
      <c r="A196" s="32" t="s">
        <v>1</v>
      </c>
      <c r="E196">
        <v>4</v>
      </c>
      <c r="G196">
        <v>2</v>
      </c>
      <c r="Q196" s="31" t="s">
        <v>91</v>
      </c>
      <c r="R196">
        <v>0</v>
      </c>
      <c r="S196">
        <v>0</v>
      </c>
      <c r="T196">
        <v>48</v>
      </c>
      <c r="U196">
        <v>23</v>
      </c>
      <c r="AA196" s="30" t="s">
        <v>76</v>
      </c>
      <c r="AB196">
        <v>162</v>
      </c>
      <c r="AC196">
        <v>26</v>
      </c>
      <c r="AD196">
        <v>147</v>
      </c>
      <c r="AE196">
        <v>230</v>
      </c>
      <c r="AI196"/>
      <c r="AJ196">
        <v>565</v>
      </c>
      <c r="AL196"/>
    </row>
    <row r="197" spans="1:38" x14ac:dyDescent="0.25">
      <c r="A197" s="41" t="s">
        <v>88</v>
      </c>
      <c r="E197">
        <v>4</v>
      </c>
      <c r="G197">
        <v>2</v>
      </c>
      <c r="Q197" s="30" t="s">
        <v>56</v>
      </c>
      <c r="R197">
        <v>44</v>
      </c>
      <c r="S197">
        <v>14</v>
      </c>
      <c r="T197">
        <v>558</v>
      </c>
      <c r="U197">
        <v>298</v>
      </c>
      <c r="AA197" s="30" t="s">
        <v>82</v>
      </c>
      <c r="AB197">
        <v>164</v>
      </c>
      <c r="AC197">
        <v>27</v>
      </c>
      <c r="AD197">
        <v>138</v>
      </c>
      <c r="AE197">
        <v>232</v>
      </c>
      <c r="AI197"/>
      <c r="AJ197">
        <v>561</v>
      </c>
      <c r="AL197"/>
    </row>
    <row r="198" spans="1:38" x14ac:dyDescent="0.25">
      <c r="A198" s="32" t="s">
        <v>2</v>
      </c>
      <c r="D198">
        <v>1</v>
      </c>
      <c r="E198">
        <v>1</v>
      </c>
      <c r="F198">
        <v>1</v>
      </c>
      <c r="G198">
        <v>2</v>
      </c>
      <c r="AA198" s="30" t="s">
        <v>88</v>
      </c>
      <c r="AB198">
        <v>168</v>
      </c>
      <c r="AC198">
        <v>27</v>
      </c>
      <c r="AD198">
        <v>145</v>
      </c>
      <c r="AE198">
        <v>233</v>
      </c>
      <c r="AI198"/>
      <c r="AJ198">
        <v>573</v>
      </c>
      <c r="AL198"/>
    </row>
    <row r="199" spans="1:38" x14ac:dyDescent="0.25">
      <c r="A199" s="41" t="s">
        <v>88</v>
      </c>
      <c r="D199">
        <v>1</v>
      </c>
      <c r="E199">
        <v>1</v>
      </c>
      <c r="F199">
        <v>1</v>
      </c>
      <c r="G199">
        <v>2</v>
      </c>
      <c r="AA199" s="30" t="s">
        <v>56</v>
      </c>
      <c r="AB199">
        <v>829</v>
      </c>
      <c r="AC199">
        <v>138</v>
      </c>
      <c r="AD199">
        <v>707</v>
      </c>
      <c r="AE199">
        <v>1155</v>
      </c>
      <c r="AF199">
        <v>492</v>
      </c>
      <c r="AG199">
        <v>54</v>
      </c>
      <c r="AH199">
        <v>278</v>
      </c>
      <c r="AI199">
        <v>395</v>
      </c>
      <c r="AJ199">
        <v>4048</v>
      </c>
      <c r="AL199"/>
    </row>
    <row r="200" spans="1:38" x14ac:dyDescent="0.25">
      <c r="A200" s="32" t="s">
        <v>3</v>
      </c>
      <c r="D200">
        <v>5</v>
      </c>
      <c r="E200"/>
      <c r="F200">
        <v>10</v>
      </c>
      <c r="G200">
        <v>4</v>
      </c>
      <c r="H200">
        <v>1</v>
      </c>
      <c r="AI200"/>
      <c r="AL200"/>
    </row>
    <row r="201" spans="1:38" x14ac:dyDescent="0.25">
      <c r="A201" s="41" t="s">
        <v>88</v>
      </c>
      <c r="D201">
        <v>5</v>
      </c>
      <c r="E201"/>
      <c r="F201">
        <v>10</v>
      </c>
      <c r="G201">
        <v>4</v>
      </c>
      <c r="H201">
        <v>1</v>
      </c>
      <c r="AI201"/>
      <c r="AL201"/>
    </row>
    <row r="202" spans="1:38" x14ac:dyDescent="0.25">
      <c r="A202" s="32" t="s">
        <v>4</v>
      </c>
      <c r="B202">
        <v>1</v>
      </c>
      <c r="D202">
        <v>2</v>
      </c>
      <c r="E202"/>
      <c r="AI202"/>
      <c r="AL202"/>
    </row>
    <row r="203" spans="1:38" x14ac:dyDescent="0.25">
      <c r="A203" s="41" t="s">
        <v>88</v>
      </c>
      <c r="B203">
        <v>1</v>
      </c>
      <c r="D203">
        <v>2</v>
      </c>
      <c r="E203"/>
      <c r="AI203"/>
      <c r="AL203"/>
    </row>
    <row r="204" spans="1:38" x14ac:dyDescent="0.25">
      <c r="A204" s="53" t="s">
        <v>91</v>
      </c>
      <c r="B204">
        <v>1</v>
      </c>
      <c r="D204">
        <v>8</v>
      </c>
      <c r="E204">
        <v>4</v>
      </c>
      <c r="F204">
        <v>10</v>
      </c>
      <c r="G204">
        <v>4</v>
      </c>
      <c r="AI204"/>
      <c r="AL204"/>
    </row>
    <row r="205" spans="1:38" x14ac:dyDescent="0.25">
      <c r="A205" s="32" t="s">
        <v>1</v>
      </c>
      <c r="E205">
        <v>4</v>
      </c>
      <c r="AI205"/>
      <c r="AL205"/>
    </row>
    <row r="206" spans="1:38" x14ac:dyDescent="0.25">
      <c r="A206" s="41" t="s">
        <v>92</v>
      </c>
      <c r="E206">
        <v>4</v>
      </c>
      <c r="AI206"/>
      <c r="AL206"/>
    </row>
    <row r="207" spans="1:38" x14ac:dyDescent="0.25">
      <c r="A207" s="32" t="s">
        <v>2</v>
      </c>
      <c r="D207">
        <v>1</v>
      </c>
      <c r="E207"/>
      <c r="AI207"/>
      <c r="AL207"/>
    </row>
    <row r="208" spans="1:38" x14ac:dyDescent="0.25">
      <c r="A208" s="41" t="s">
        <v>92</v>
      </c>
      <c r="D208">
        <v>1</v>
      </c>
      <c r="E208"/>
      <c r="AI208"/>
      <c r="AL208"/>
    </row>
    <row r="209" spans="1:38" x14ac:dyDescent="0.25">
      <c r="A209" s="32" t="s">
        <v>3</v>
      </c>
      <c r="D209">
        <v>5</v>
      </c>
      <c r="E209"/>
      <c r="F209">
        <v>10</v>
      </c>
      <c r="G209">
        <v>4</v>
      </c>
      <c r="AI209"/>
      <c r="AL209"/>
    </row>
    <row r="210" spans="1:38" x14ac:dyDescent="0.25">
      <c r="A210" s="41" t="s">
        <v>92</v>
      </c>
      <c r="D210">
        <v>5</v>
      </c>
      <c r="E210"/>
      <c r="F210">
        <v>10</v>
      </c>
      <c r="G210">
        <v>4</v>
      </c>
      <c r="AI210"/>
      <c r="AL210"/>
    </row>
    <row r="211" spans="1:38" x14ac:dyDescent="0.25">
      <c r="A211" s="32" t="s">
        <v>4</v>
      </c>
      <c r="B211">
        <v>1</v>
      </c>
      <c r="D211">
        <v>2</v>
      </c>
      <c r="E211"/>
      <c r="AI211"/>
      <c r="AL211"/>
    </row>
    <row r="212" spans="1:38" x14ac:dyDescent="0.25">
      <c r="A212" s="41" t="s">
        <v>92</v>
      </c>
      <c r="B212">
        <v>1</v>
      </c>
      <c r="D212">
        <v>2</v>
      </c>
      <c r="E212"/>
      <c r="AI212"/>
      <c r="AL212"/>
    </row>
    <row r="213" spans="1:38" x14ac:dyDescent="0.25">
      <c r="A213" s="53" t="s">
        <v>56</v>
      </c>
      <c r="B213">
        <v>3</v>
      </c>
      <c r="D213">
        <v>19</v>
      </c>
      <c r="E213">
        <v>15</v>
      </c>
      <c r="F213">
        <v>34</v>
      </c>
      <c r="G213">
        <v>19</v>
      </c>
      <c r="H213">
        <v>1</v>
      </c>
      <c r="AI213"/>
      <c r="AL213"/>
    </row>
    <row r="214" spans="1:38" x14ac:dyDescent="0.25">
      <c r="E214"/>
      <c r="AI214"/>
      <c r="AL214"/>
    </row>
    <row r="215" spans="1:38" x14ac:dyDescent="0.25">
      <c r="E215"/>
      <c r="AI215"/>
      <c r="AL215"/>
    </row>
    <row r="216" spans="1:38" x14ac:dyDescent="0.25">
      <c r="E216"/>
      <c r="AI216"/>
      <c r="AL216"/>
    </row>
    <row r="217" spans="1:38" x14ac:dyDescent="0.25">
      <c r="E217"/>
      <c r="AI217"/>
      <c r="AL217"/>
    </row>
    <row r="218" spans="1:38" x14ac:dyDescent="0.25">
      <c r="E218"/>
      <c r="AI218"/>
      <c r="AL218"/>
    </row>
    <row r="219" spans="1:38" x14ac:dyDescent="0.25">
      <c r="E219"/>
      <c r="AI219"/>
      <c r="AL219"/>
    </row>
    <row r="220" spans="1:38" x14ac:dyDescent="0.25">
      <c r="E220"/>
      <c r="AI220"/>
      <c r="AL220"/>
    </row>
    <row r="221" spans="1:38" x14ac:dyDescent="0.25">
      <c r="E221"/>
      <c r="AI221"/>
      <c r="AL221"/>
    </row>
    <row r="222" spans="1:38" x14ac:dyDescent="0.25">
      <c r="E222"/>
    </row>
    <row r="223" spans="1:38" x14ac:dyDescent="0.25">
      <c r="E223"/>
    </row>
    <row r="224" spans="1:38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1:5" x14ac:dyDescent="0.25">
      <c r="E257"/>
    </row>
    <row r="258" spans="1:5" x14ac:dyDescent="0.25">
      <c r="E258"/>
    </row>
    <row r="259" spans="1:5" x14ac:dyDescent="0.25">
      <c r="E259"/>
    </row>
    <row r="260" spans="1:5" x14ac:dyDescent="0.25">
      <c r="E260"/>
    </row>
    <row r="261" spans="1:5" x14ac:dyDescent="0.25">
      <c r="E261"/>
    </row>
    <row r="262" spans="1:5" x14ac:dyDescent="0.25">
      <c r="E262"/>
    </row>
    <row r="263" spans="1:5" x14ac:dyDescent="0.25">
      <c r="E263"/>
    </row>
    <row r="264" spans="1:5" x14ac:dyDescent="0.25">
      <c r="E264"/>
    </row>
    <row r="271" spans="1:5" x14ac:dyDescent="0.25">
      <c r="A271" t="s">
        <v>55</v>
      </c>
      <c r="B271" t="s">
        <v>79</v>
      </c>
      <c r="C271" t="s">
        <v>81</v>
      </c>
      <c r="D271" t="s">
        <v>80</v>
      </c>
      <c r="E271"/>
    </row>
    <row r="272" spans="1:5" x14ac:dyDescent="0.25">
      <c r="A272" s="42" t="s">
        <v>56</v>
      </c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</sheetData>
  <pageMargins left="0.7" right="0.7" top="0.75" bottom="0.75" header="0.3" footer="0.3"/>
  <pageSetup scale="35" orientation="portrait" r:id="rId7"/>
  <colBreaks count="1" manualBreakCount="1">
    <brk id="19" max="271" man="1"/>
  </colBreaks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E77A-7B9F-4382-B1EB-CECC4BA4750A}">
  <dimension ref="A2:L59"/>
  <sheetViews>
    <sheetView zoomScale="69" workbookViewId="0">
      <selection activeCell="R21" sqref="R21"/>
    </sheetView>
  </sheetViews>
  <sheetFormatPr defaultRowHeight="14.5" x14ac:dyDescent="0.35"/>
  <cols>
    <col min="1" max="1" width="20.7265625" style="56" bestFit="1" customWidth="1"/>
    <col min="2" max="2" width="14.1796875" style="56" customWidth="1"/>
    <col min="3" max="3" width="11.1796875" style="56" customWidth="1"/>
    <col min="4" max="4" width="13.453125" style="56" customWidth="1"/>
    <col min="5" max="11" width="8.7265625" style="56"/>
    <col min="12" max="12" width="44.54296875" style="56" customWidth="1"/>
    <col min="13" max="16384" width="8.7265625" style="56"/>
  </cols>
  <sheetData>
    <row r="2" spans="1:12" ht="0.5" customHeight="1" thickBot="1" x14ac:dyDescent="0.4"/>
    <row r="3" spans="1:12" ht="49.5" customHeight="1" thickBot="1" x14ac:dyDescent="0.4">
      <c r="A3" s="123" t="s">
        <v>98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5"/>
    </row>
    <row r="4" spans="1:12" ht="15" customHeight="1" x14ac:dyDescent="0.7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5" customHeight="1" x14ac:dyDescent="0.7">
      <c r="A5" s="58" t="s">
        <v>99</v>
      </c>
      <c r="B5" s="126" t="s">
        <v>130</v>
      </c>
      <c r="C5" s="126"/>
      <c r="D5" s="126"/>
      <c r="E5" s="126"/>
      <c r="F5" s="126"/>
      <c r="G5" s="126"/>
      <c r="H5" s="59"/>
      <c r="I5" s="59"/>
      <c r="J5" s="59"/>
      <c r="K5" s="59"/>
      <c r="L5" s="57"/>
    </row>
    <row r="7" spans="1:12" ht="15" customHeight="1" x14ac:dyDescent="0.35">
      <c r="A7" s="60"/>
      <c r="B7" s="127" t="s">
        <v>100</v>
      </c>
      <c r="C7" s="128"/>
      <c r="D7" s="128"/>
      <c r="E7" s="128"/>
      <c r="F7" s="128"/>
      <c r="G7" s="129"/>
      <c r="H7" s="127" t="s">
        <v>101</v>
      </c>
      <c r="I7" s="128"/>
      <c r="J7" s="129"/>
      <c r="K7" s="121" t="s">
        <v>102</v>
      </c>
    </row>
    <row r="8" spans="1:12" s="64" customFormat="1" ht="15" customHeight="1" x14ac:dyDescent="0.35">
      <c r="A8" s="61" t="s">
        <v>103</v>
      </c>
      <c r="B8" s="62" t="s">
        <v>104</v>
      </c>
      <c r="C8" s="62" t="s">
        <v>105</v>
      </c>
      <c r="D8" s="62" t="s">
        <v>124</v>
      </c>
      <c r="E8" s="62" t="s">
        <v>106</v>
      </c>
      <c r="F8" s="62" t="s">
        <v>107</v>
      </c>
      <c r="G8" s="62" t="s">
        <v>108</v>
      </c>
      <c r="H8" s="62" t="s">
        <v>106</v>
      </c>
      <c r="I8" s="62" t="s">
        <v>107</v>
      </c>
      <c r="J8" s="62" t="s">
        <v>108</v>
      </c>
      <c r="K8" s="122"/>
      <c r="L8" s="63" t="s">
        <v>109</v>
      </c>
    </row>
    <row r="9" spans="1:12" ht="15" customHeight="1" x14ac:dyDescent="0.35">
      <c r="A9" s="65" t="s">
        <v>110</v>
      </c>
      <c r="B9" s="65"/>
      <c r="C9" s="65"/>
      <c r="D9" s="65"/>
      <c r="E9" s="65"/>
      <c r="F9" s="65"/>
      <c r="G9" s="65"/>
      <c r="H9" s="65">
        <v>1</v>
      </c>
      <c r="I9" s="65">
        <v>1</v>
      </c>
      <c r="J9" s="65"/>
      <c r="K9" s="65"/>
      <c r="L9" s="66" t="s">
        <v>131</v>
      </c>
    </row>
    <row r="10" spans="1:12" ht="42" customHeight="1" x14ac:dyDescent="0.35">
      <c r="A10" s="65" t="s">
        <v>13</v>
      </c>
      <c r="B10" s="65"/>
      <c r="C10" s="65"/>
      <c r="D10" s="65"/>
      <c r="E10" s="65"/>
      <c r="F10" s="65"/>
      <c r="G10" s="65"/>
      <c r="H10" s="65">
        <v>2</v>
      </c>
      <c r="I10" s="65">
        <v>1</v>
      </c>
      <c r="J10" s="65">
        <v>1</v>
      </c>
      <c r="K10" s="65"/>
    </row>
    <row r="11" spans="1:12" ht="15" thickBot="1" x14ac:dyDescent="0.4">
      <c r="A11" s="67" t="s">
        <v>12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1:12" x14ac:dyDescent="0.35">
      <c r="A12" s="68" t="s">
        <v>94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 x14ac:dyDescent="0.35">
      <c r="A13" s="65" t="s">
        <v>111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x14ac:dyDescent="0.35">
      <c r="A14" s="65" t="s">
        <v>112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12" ht="5" customHeight="1" x14ac:dyDescent="0.3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</row>
    <row r="16" spans="1:12" x14ac:dyDescent="0.35">
      <c r="A16" s="70"/>
      <c r="B16" s="120" t="s">
        <v>100</v>
      </c>
      <c r="C16" s="120"/>
      <c r="D16" s="120"/>
      <c r="E16" s="120"/>
      <c r="F16" s="120"/>
      <c r="G16" s="120"/>
      <c r="H16" s="120" t="s">
        <v>101</v>
      </c>
      <c r="I16" s="120"/>
      <c r="J16" s="120"/>
      <c r="K16" s="121" t="s">
        <v>102</v>
      </c>
    </row>
    <row r="17" spans="1:12" x14ac:dyDescent="0.35">
      <c r="A17" s="61" t="s">
        <v>113</v>
      </c>
      <c r="B17" s="62" t="s">
        <v>104</v>
      </c>
      <c r="C17" s="62" t="s">
        <v>105</v>
      </c>
      <c r="D17" s="62" t="s">
        <v>124</v>
      </c>
      <c r="E17" s="62" t="s">
        <v>106</v>
      </c>
      <c r="F17" s="71" t="s">
        <v>107</v>
      </c>
      <c r="G17" s="71" t="s">
        <v>108</v>
      </c>
      <c r="H17" s="71" t="s">
        <v>106</v>
      </c>
      <c r="I17" s="71" t="s">
        <v>107</v>
      </c>
      <c r="J17" s="71" t="s">
        <v>108</v>
      </c>
      <c r="K17" s="122"/>
      <c r="L17" s="62" t="s">
        <v>109</v>
      </c>
    </row>
    <row r="18" spans="1:12" x14ac:dyDescent="0.35">
      <c r="A18" s="65" t="s">
        <v>110</v>
      </c>
      <c r="B18" s="65"/>
      <c r="C18" s="65"/>
      <c r="D18" s="65"/>
      <c r="E18" s="65">
        <v>3</v>
      </c>
      <c r="F18" s="65">
        <v>4</v>
      </c>
      <c r="G18" s="65">
        <v>3</v>
      </c>
      <c r="H18" s="65">
        <v>1</v>
      </c>
      <c r="I18" s="65">
        <v>3</v>
      </c>
      <c r="J18" s="65"/>
      <c r="K18" s="65">
        <v>6</v>
      </c>
      <c r="L18" s="66"/>
    </row>
    <row r="19" spans="1:12" ht="74.5" customHeight="1" x14ac:dyDescent="0.35">
      <c r="A19" s="65" t="s">
        <v>13</v>
      </c>
      <c r="B19" s="65"/>
      <c r="C19" s="72" t="s">
        <v>132</v>
      </c>
      <c r="D19" s="65"/>
      <c r="E19" s="65">
        <v>1</v>
      </c>
      <c r="F19" s="65">
        <v>1</v>
      </c>
      <c r="G19" s="72"/>
      <c r="H19" s="65"/>
      <c r="I19" s="65"/>
      <c r="J19" s="65"/>
      <c r="K19" s="65">
        <v>5</v>
      </c>
      <c r="L19" s="73" t="s">
        <v>125</v>
      </c>
    </row>
    <row r="20" spans="1:12" ht="15" thickBot="1" x14ac:dyDescent="0.4">
      <c r="A20" s="67" t="s">
        <v>12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2" x14ac:dyDescent="0.35">
      <c r="A21" s="68" t="s">
        <v>94</v>
      </c>
      <c r="B21" s="68"/>
      <c r="C21" s="68"/>
      <c r="D21" s="68"/>
      <c r="E21" s="68">
        <v>1</v>
      </c>
      <c r="F21" s="68"/>
      <c r="G21" s="68"/>
      <c r="H21" s="68"/>
      <c r="I21" s="68"/>
      <c r="J21" s="68"/>
      <c r="K21" s="68"/>
      <c r="L21" s="74"/>
    </row>
    <row r="22" spans="1:12" x14ac:dyDescent="0.35">
      <c r="A22" s="65" t="s">
        <v>111</v>
      </c>
      <c r="B22" s="65"/>
      <c r="C22" s="65"/>
      <c r="D22" s="65"/>
      <c r="E22" s="65"/>
      <c r="F22" s="65">
        <v>1</v>
      </c>
      <c r="G22" s="65"/>
      <c r="H22" s="65"/>
      <c r="I22" s="65"/>
      <c r="J22" s="65"/>
      <c r="K22" s="65"/>
      <c r="L22" s="65"/>
    </row>
    <row r="23" spans="1:12" x14ac:dyDescent="0.35">
      <c r="A23" s="65" t="s">
        <v>112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6"/>
    </row>
    <row r="24" spans="1:12" ht="5" customHeight="1" x14ac:dyDescent="0.3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</row>
    <row r="25" spans="1:12" x14ac:dyDescent="0.35">
      <c r="A25" s="70"/>
      <c r="B25" s="120" t="s">
        <v>100</v>
      </c>
      <c r="C25" s="120"/>
      <c r="D25" s="120"/>
      <c r="E25" s="120"/>
      <c r="F25" s="120"/>
      <c r="G25" s="120"/>
      <c r="H25" s="120" t="s">
        <v>101</v>
      </c>
      <c r="I25" s="120"/>
      <c r="J25" s="120"/>
      <c r="K25" s="121" t="s">
        <v>102</v>
      </c>
    </row>
    <row r="26" spans="1:12" x14ac:dyDescent="0.35">
      <c r="A26" s="61" t="s">
        <v>114</v>
      </c>
      <c r="B26" s="62" t="s">
        <v>104</v>
      </c>
      <c r="C26" s="62" t="s">
        <v>105</v>
      </c>
      <c r="D26" s="62" t="s">
        <v>124</v>
      </c>
      <c r="E26" s="62" t="s">
        <v>106</v>
      </c>
      <c r="F26" s="71" t="s">
        <v>107</v>
      </c>
      <c r="G26" s="71" t="s">
        <v>108</v>
      </c>
      <c r="H26" s="71" t="s">
        <v>106</v>
      </c>
      <c r="I26" s="71" t="s">
        <v>107</v>
      </c>
      <c r="J26" s="71" t="s">
        <v>108</v>
      </c>
      <c r="K26" s="122"/>
      <c r="L26" s="62" t="s">
        <v>109</v>
      </c>
    </row>
    <row r="27" spans="1:12" x14ac:dyDescent="0.35">
      <c r="A27" s="65" t="s">
        <v>110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6"/>
    </row>
    <row r="28" spans="1:12" x14ac:dyDescent="0.35">
      <c r="A28" s="65" t="s">
        <v>13</v>
      </c>
      <c r="B28" s="65"/>
      <c r="C28" s="65"/>
      <c r="D28" s="65"/>
      <c r="E28" s="65">
        <v>1</v>
      </c>
      <c r="F28" s="65">
        <v>1</v>
      </c>
      <c r="G28" s="65"/>
      <c r="H28" s="65"/>
      <c r="I28" s="65"/>
      <c r="J28" s="65"/>
      <c r="K28" s="65"/>
      <c r="L28" s="65" t="s">
        <v>133</v>
      </c>
    </row>
    <row r="29" spans="1:12" ht="15" thickBot="1" x14ac:dyDescent="0.4">
      <c r="A29" s="67" t="s">
        <v>12</v>
      </c>
      <c r="B29" s="67">
        <v>1</v>
      </c>
      <c r="C29" s="67"/>
      <c r="D29" s="67"/>
      <c r="E29" s="67"/>
      <c r="F29" s="67"/>
      <c r="G29" s="67"/>
      <c r="H29" s="67"/>
      <c r="I29" s="67"/>
      <c r="J29" s="67"/>
      <c r="K29" s="67"/>
      <c r="L29" s="67" t="s">
        <v>134</v>
      </c>
    </row>
    <row r="30" spans="1:12" x14ac:dyDescent="0.35">
      <c r="A30" s="68" t="s">
        <v>94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2" x14ac:dyDescent="0.35">
      <c r="A31" s="65" t="s">
        <v>111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</row>
    <row r="32" spans="1:12" x14ac:dyDescent="0.35">
      <c r="A32" s="65" t="s">
        <v>112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</row>
    <row r="33" spans="1:12" ht="5" customHeight="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 x14ac:dyDescent="0.35">
      <c r="A34" s="70"/>
      <c r="B34" s="120" t="s">
        <v>100</v>
      </c>
      <c r="C34" s="120"/>
      <c r="D34" s="120"/>
      <c r="E34" s="120"/>
      <c r="F34" s="120"/>
      <c r="G34" s="120"/>
      <c r="H34" s="120" t="s">
        <v>101</v>
      </c>
      <c r="I34" s="120"/>
      <c r="J34" s="120"/>
      <c r="K34" s="121" t="s">
        <v>102</v>
      </c>
    </row>
    <row r="35" spans="1:12" x14ac:dyDescent="0.35">
      <c r="A35" s="61" t="s">
        <v>115</v>
      </c>
      <c r="B35" s="62" t="s">
        <v>104</v>
      </c>
      <c r="C35" s="62" t="s">
        <v>105</v>
      </c>
      <c r="D35" s="62" t="s">
        <v>124</v>
      </c>
      <c r="E35" s="62" t="s">
        <v>106</v>
      </c>
      <c r="F35" s="71" t="s">
        <v>107</v>
      </c>
      <c r="G35" s="71" t="s">
        <v>108</v>
      </c>
      <c r="H35" s="71" t="s">
        <v>106</v>
      </c>
      <c r="I35" s="71" t="s">
        <v>107</v>
      </c>
      <c r="J35" s="71" t="s">
        <v>108</v>
      </c>
      <c r="K35" s="122"/>
      <c r="L35" s="62" t="s">
        <v>109</v>
      </c>
    </row>
    <row r="36" spans="1:12" x14ac:dyDescent="0.35">
      <c r="A36" s="68" t="s">
        <v>110</v>
      </c>
      <c r="B36" s="68"/>
      <c r="C36" s="68"/>
      <c r="D36" s="68"/>
      <c r="E36" s="68"/>
      <c r="F36" s="68"/>
      <c r="G36" s="68">
        <v>1</v>
      </c>
      <c r="H36" s="68">
        <v>1</v>
      </c>
      <c r="I36" s="68">
        <v>1</v>
      </c>
      <c r="J36" s="68"/>
      <c r="K36" s="68"/>
      <c r="L36" s="65" t="s">
        <v>135</v>
      </c>
    </row>
    <row r="37" spans="1:12" x14ac:dyDescent="0.35">
      <c r="A37" s="68" t="s">
        <v>13</v>
      </c>
      <c r="B37" s="68"/>
      <c r="C37" s="68"/>
      <c r="D37" s="68"/>
      <c r="E37" s="68"/>
      <c r="F37" s="68">
        <v>1</v>
      </c>
      <c r="G37" s="68"/>
      <c r="H37" s="68"/>
      <c r="I37" s="68"/>
      <c r="J37" s="68">
        <v>1</v>
      </c>
      <c r="K37" s="68"/>
      <c r="L37" s="65"/>
    </row>
    <row r="38" spans="1:12" ht="15" thickBot="1" x14ac:dyDescent="0.4">
      <c r="A38" s="67" t="s">
        <v>12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5"/>
    </row>
    <row r="39" spans="1:12" x14ac:dyDescent="0.35">
      <c r="A39" s="68" t="s">
        <v>94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</row>
    <row r="40" spans="1:12" x14ac:dyDescent="0.35">
      <c r="A40" s="68" t="s">
        <v>111</v>
      </c>
      <c r="B40" s="68"/>
      <c r="C40" s="68"/>
      <c r="D40" s="68"/>
      <c r="E40" s="74"/>
      <c r="F40" s="68"/>
      <c r="G40" s="68"/>
      <c r="H40" s="68"/>
      <c r="I40" s="68"/>
      <c r="J40" s="68"/>
      <c r="K40" s="68"/>
      <c r="L40" s="68"/>
    </row>
    <row r="41" spans="1:12" x14ac:dyDescent="0.35">
      <c r="A41" s="65" t="s">
        <v>112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</row>
    <row r="42" spans="1:12" ht="5" customHeight="1" x14ac:dyDescent="0.3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</row>
    <row r="43" spans="1:12" x14ac:dyDescent="0.35">
      <c r="A43" s="70"/>
      <c r="B43" s="120" t="s">
        <v>100</v>
      </c>
      <c r="C43" s="120"/>
      <c r="D43" s="120"/>
      <c r="E43" s="120"/>
      <c r="F43" s="120"/>
      <c r="G43" s="120"/>
      <c r="H43" s="120" t="s">
        <v>101</v>
      </c>
      <c r="I43" s="120"/>
      <c r="J43" s="120"/>
      <c r="K43" s="121"/>
    </row>
    <row r="44" spans="1:12" x14ac:dyDescent="0.35">
      <c r="A44" s="61" t="s">
        <v>116</v>
      </c>
      <c r="B44" s="62" t="s">
        <v>104</v>
      </c>
      <c r="C44" s="62" t="s">
        <v>105</v>
      </c>
      <c r="D44" s="62" t="s">
        <v>124</v>
      </c>
      <c r="E44" s="62" t="s">
        <v>106</v>
      </c>
      <c r="F44" s="71" t="s">
        <v>107</v>
      </c>
      <c r="G44" s="71" t="s">
        <v>108</v>
      </c>
      <c r="H44" s="71" t="s">
        <v>106</v>
      </c>
      <c r="I44" s="71" t="s">
        <v>107</v>
      </c>
      <c r="J44" s="71" t="s">
        <v>108</v>
      </c>
      <c r="K44" s="122"/>
      <c r="L44" s="62" t="s">
        <v>109</v>
      </c>
    </row>
    <row r="45" spans="1:12" x14ac:dyDescent="0.35">
      <c r="A45" s="75" t="s">
        <v>110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12" x14ac:dyDescent="0.35">
      <c r="A46" s="75" t="s">
        <v>13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12" x14ac:dyDescent="0.35">
      <c r="A47" s="75" t="s">
        <v>12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12" x14ac:dyDescent="0.35">
      <c r="A48" s="75" t="s">
        <v>94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 x14ac:dyDescent="0.35">
      <c r="A49" s="75" t="s">
        <v>111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 x14ac:dyDescent="0.35">
      <c r="A50" s="65" t="s">
        <v>112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</row>
    <row r="51" spans="1:12" ht="5" customHeight="1" x14ac:dyDescent="0.3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</row>
    <row r="52" spans="1:12" x14ac:dyDescent="0.35">
      <c r="A52" s="70"/>
      <c r="B52" s="120" t="s">
        <v>100</v>
      </c>
      <c r="C52" s="120"/>
      <c r="D52" s="120"/>
      <c r="E52" s="120"/>
      <c r="F52" s="120"/>
      <c r="G52" s="120"/>
      <c r="H52" s="120" t="s">
        <v>101</v>
      </c>
      <c r="I52" s="120"/>
      <c r="J52" s="120"/>
      <c r="K52" s="76"/>
    </row>
    <row r="53" spans="1:12" x14ac:dyDescent="0.35">
      <c r="A53" s="61" t="s">
        <v>117</v>
      </c>
      <c r="B53" s="62" t="s">
        <v>104</v>
      </c>
      <c r="C53" s="62" t="s">
        <v>105</v>
      </c>
      <c r="D53" s="62" t="s">
        <v>124</v>
      </c>
      <c r="E53" s="62" t="s">
        <v>106</v>
      </c>
      <c r="F53" s="71" t="s">
        <v>107</v>
      </c>
      <c r="G53" s="71" t="s">
        <v>108</v>
      </c>
      <c r="H53" s="71" t="s">
        <v>106</v>
      </c>
      <c r="I53" s="71" t="s">
        <v>107</v>
      </c>
      <c r="J53" s="71" t="s">
        <v>108</v>
      </c>
      <c r="K53" s="71"/>
      <c r="L53" s="62" t="s">
        <v>109</v>
      </c>
    </row>
    <row r="54" spans="1:12" x14ac:dyDescent="0.35">
      <c r="A54" s="65" t="s">
        <v>110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</row>
    <row r="55" spans="1:12" x14ac:dyDescent="0.35">
      <c r="A55" s="75" t="s">
        <v>13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 x14ac:dyDescent="0.35">
      <c r="A56" s="75" t="s">
        <v>12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 x14ac:dyDescent="0.35">
      <c r="A57" s="68" t="s">
        <v>94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</row>
    <row r="58" spans="1:12" x14ac:dyDescent="0.35">
      <c r="A58" s="65" t="s">
        <v>111</v>
      </c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</row>
    <row r="59" spans="1:12" x14ac:dyDescent="0.35">
      <c r="A59" s="65" t="s">
        <v>112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</row>
  </sheetData>
  <mergeCells count="19">
    <mergeCell ref="B16:G16"/>
    <mergeCell ref="H16:J16"/>
    <mergeCell ref="K16:K17"/>
    <mergeCell ref="A3:L3"/>
    <mergeCell ref="B5:G5"/>
    <mergeCell ref="B7:G7"/>
    <mergeCell ref="H7:J7"/>
    <mergeCell ref="K7:K8"/>
    <mergeCell ref="B25:G25"/>
    <mergeCell ref="H25:J25"/>
    <mergeCell ref="K25:K26"/>
    <mergeCell ref="B34:G34"/>
    <mergeCell ref="H34:J34"/>
    <mergeCell ref="K34:K35"/>
    <mergeCell ref="B43:G43"/>
    <mergeCell ref="H43:J43"/>
    <mergeCell ref="K43:K44"/>
    <mergeCell ref="B52:G52"/>
    <mergeCell ref="H52:J5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BC54-2126-4D07-AC02-601DEDB2A484}">
  <sheetPr>
    <tabColor theme="6" tint="0.39997558519241921"/>
  </sheetPr>
  <dimension ref="A148:AM292"/>
  <sheetViews>
    <sheetView topLeftCell="A52" zoomScale="80" zoomScaleNormal="80" workbookViewId="0">
      <selection activeCell="R69" sqref="R69"/>
    </sheetView>
  </sheetViews>
  <sheetFormatPr defaultRowHeight="12.5" x14ac:dyDescent="0.25"/>
  <cols>
    <col min="1" max="1" width="15" bestFit="1" customWidth="1"/>
    <col min="2" max="2" width="13.7265625" bestFit="1" customWidth="1"/>
    <col min="3" max="3" width="13.90625" bestFit="1" customWidth="1"/>
    <col min="4" max="4" width="15" bestFit="1" customWidth="1"/>
    <col min="5" max="5" width="15.08984375" style="29" bestFit="1" customWidth="1"/>
    <col min="6" max="6" width="15.26953125" bestFit="1" customWidth="1"/>
    <col min="7" max="7" width="15.54296875" bestFit="1" customWidth="1"/>
    <col min="8" max="8" width="15.26953125" bestFit="1" customWidth="1"/>
    <col min="9" max="9" width="17.54296875" bestFit="1" customWidth="1"/>
    <col min="10" max="10" width="14.1796875" bestFit="1" customWidth="1"/>
    <col min="11" max="11" width="13.90625" bestFit="1" customWidth="1"/>
    <col min="17" max="17" width="15" bestFit="1" customWidth="1"/>
    <col min="18" max="18" width="16.1796875" bestFit="1" customWidth="1"/>
    <col min="19" max="19" width="21.26953125" bestFit="1" customWidth="1"/>
    <col min="20" max="20" width="17.54296875" bestFit="1" customWidth="1"/>
    <col min="21" max="21" width="23.81640625" bestFit="1" customWidth="1"/>
    <col min="22" max="22" width="22.453125" bestFit="1" customWidth="1"/>
    <col min="27" max="27" width="22.26953125" bestFit="1" customWidth="1"/>
    <col min="28" max="28" width="17" bestFit="1" customWidth="1"/>
    <col min="29" max="29" width="4.08984375" bestFit="1" customWidth="1"/>
    <col min="30" max="30" width="5" bestFit="1" customWidth="1"/>
    <col min="31" max="31" width="5.08984375" bestFit="1" customWidth="1"/>
    <col min="32" max="34" width="5.81640625" bestFit="1" customWidth="1"/>
    <col min="35" max="35" width="5.81640625" style="29" bestFit="1" customWidth="1"/>
    <col min="36" max="36" width="11.08984375" bestFit="1" customWidth="1"/>
    <col min="37" max="37" width="4.90625" bestFit="1" customWidth="1"/>
    <col min="38" max="38" width="5.453125" style="49" bestFit="1" customWidth="1"/>
    <col min="39" max="39" width="4.90625" bestFit="1" customWidth="1"/>
    <col min="40" max="43" width="31.08984375" bestFit="1" customWidth="1"/>
  </cols>
  <sheetData>
    <row r="148" spans="5:5" x14ac:dyDescent="0.25">
      <c r="E148"/>
    </row>
    <row r="149" spans="5:5" x14ac:dyDescent="0.25">
      <c r="E149"/>
    </row>
    <row r="150" spans="5:5" x14ac:dyDescent="0.25">
      <c r="E150"/>
    </row>
    <row r="173" spans="1:39" x14ac:dyDescent="0.25">
      <c r="AA173" s="28" t="s">
        <v>51</v>
      </c>
      <c r="AB173" t="s">
        <v>93</v>
      </c>
      <c r="AH173" s="28" t="s">
        <v>123</v>
      </c>
      <c r="AI173"/>
      <c r="AJ173" s="28" t="s">
        <v>6</v>
      </c>
      <c r="AL173"/>
    </row>
    <row r="174" spans="1:39" x14ac:dyDescent="0.25">
      <c r="Q174" s="28" t="s">
        <v>51</v>
      </c>
      <c r="R174" t="s">
        <v>129</v>
      </c>
      <c r="AH174" s="28" t="s">
        <v>51</v>
      </c>
      <c r="AI174" s="28" t="s">
        <v>5</v>
      </c>
      <c r="AJ174" t="s">
        <v>1</v>
      </c>
      <c r="AK174" t="s">
        <v>2</v>
      </c>
      <c r="AL174" t="s">
        <v>3</v>
      </c>
      <c r="AM174" t="s">
        <v>4</v>
      </c>
    </row>
    <row r="175" spans="1:39" x14ac:dyDescent="0.25">
      <c r="AB175" s="28" t="s">
        <v>97</v>
      </c>
      <c r="AH175" t="s">
        <v>53</v>
      </c>
      <c r="AI175"/>
      <c r="AJ175" s="33">
        <v>1.7341040462427744E-2</v>
      </c>
      <c r="AK175" s="33">
        <v>0</v>
      </c>
      <c r="AL175" s="33">
        <v>1.4084507042253521E-2</v>
      </c>
      <c r="AM175" s="33">
        <v>8.5836909871244635E-3</v>
      </c>
    </row>
    <row r="176" spans="1:39" x14ac:dyDescent="0.25">
      <c r="A176" s="28" t="s">
        <v>55</v>
      </c>
      <c r="B176" t="s">
        <v>61</v>
      </c>
      <c r="C176" t="s">
        <v>62</v>
      </c>
      <c r="D176" t="s">
        <v>63</v>
      </c>
      <c r="E176" t="s">
        <v>64</v>
      </c>
      <c r="F176" t="s">
        <v>65</v>
      </c>
      <c r="G176" t="s">
        <v>66</v>
      </c>
      <c r="H176" t="s">
        <v>67</v>
      </c>
      <c r="I176" t="s">
        <v>68</v>
      </c>
      <c r="J176" t="s">
        <v>69</v>
      </c>
      <c r="K176" t="s">
        <v>70</v>
      </c>
      <c r="Q176" s="28" t="s">
        <v>55</v>
      </c>
      <c r="R176" t="s">
        <v>58</v>
      </c>
      <c r="S176" t="s">
        <v>57</v>
      </c>
      <c r="T176" t="s">
        <v>59</v>
      </c>
      <c r="U176" t="s">
        <v>60</v>
      </c>
      <c r="AA176" s="28" t="s">
        <v>55</v>
      </c>
      <c r="AB176" t="s">
        <v>1</v>
      </c>
      <c r="AC176" t="s">
        <v>2</v>
      </c>
      <c r="AD176" t="s">
        <v>3</v>
      </c>
      <c r="AE176" t="s">
        <v>4</v>
      </c>
      <c r="AF176" t="s">
        <v>56</v>
      </c>
      <c r="AH176" t="s">
        <v>78</v>
      </c>
      <c r="AI176"/>
      <c r="AJ176" s="33">
        <v>1.7341040462427744E-2</v>
      </c>
      <c r="AK176" s="33">
        <v>0</v>
      </c>
      <c r="AL176" s="33">
        <v>1.4084507042253521E-2</v>
      </c>
      <c r="AM176" s="33">
        <v>8.5836909871244635E-3</v>
      </c>
    </row>
    <row r="177" spans="1:39" x14ac:dyDescent="0.25">
      <c r="A177" s="53" t="s">
        <v>128</v>
      </c>
      <c r="E177"/>
      <c r="Q177" s="30" t="s">
        <v>1</v>
      </c>
      <c r="R177">
        <v>18</v>
      </c>
      <c r="S177">
        <v>9</v>
      </c>
      <c r="T177">
        <v>191</v>
      </c>
      <c r="U177">
        <v>93</v>
      </c>
      <c r="AA177" s="53" t="s">
        <v>89</v>
      </c>
      <c r="AB177" s="33"/>
      <c r="AC177" s="33"/>
      <c r="AD177" s="33"/>
      <c r="AE177" s="33"/>
      <c r="AF177" s="33"/>
      <c r="AH177" t="s">
        <v>75</v>
      </c>
      <c r="AI177"/>
      <c r="AJ177" s="33">
        <v>1.7341040462427744E-2</v>
      </c>
      <c r="AK177" s="33">
        <v>0</v>
      </c>
      <c r="AL177" s="33">
        <v>1.4084507042253521E-2</v>
      </c>
      <c r="AM177" s="33">
        <v>8.5836909871244635E-3</v>
      </c>
    </row>
    <row r="178" spans="1:39" x14ac:dyDescent="0.25">
      <c r="A178" s="32" t="s">
        <v>1</v>
      </c>
      <c r="E178"/>
      <c r="Q178" s="31" t="s">
        <v>128</v>
      </c>
      <c r="T178">
        <v>6</v>
      </c>
      <c r="U178">
        <v>3</v>
      </c>
      <c r="AA178" s="53" t="s">
        <v>56</v>
      </c>
      <c r="AB178" s="33"/>
      <c r="AC178" s="33"/>
      <c r="AD178" s="33"/>
      <c r="AE178" s="33"/>
      <c r="AF178" s="33"/>
      <c r="AH178" t="s">
        <v>76</v>
      </c>
      <c r="AI178"/>
      <c r="AJ178" s="33">
        <v>1.7341040462427744E-2</v>
      </c>
      <c r="AK178" s="33">
        <v>0</v>
      </c>
      <c r="AL178" s="33">
        <v>1.4084507042253521E-2</v>
      </c>
      <c r="AM178" s="33">
        <v>8.5836909871244635E-3</v>
      </c>
    </row>
    <row r="179" spans="1:39" x14ac:dyDescent="0.25">
      <c r="A179" s="41" t="s">
        <v>75</v>
      </c>
      <c r="E179"/>
      <c r="Q179" s="31" t="s">
        <v>77</v>
      </c>
      <c r="T179">
        <v>6</v>
      </c>
      <c r="U179">
        <v>3</v>
      </c>
      <c r="AH179" t="s">
        <v>82</v>
      </c>
      <c r="AI179"/>
      <c r="AJ179" s="33">
        <v>0.16790565777735872</v>
      </c>
      <c r="AK179" s="33">
        <v>0.3942652329749104</v>
      </c>
      <c r="AL179" s="33">
        <v>0.25126889877905539</v>
      </c>
      <c r="AM179" s="33">
        <v>9.5088881298543149E-2</v>
      </c>
    </row>
    <row r="180" spans="1:39" x14ac:dyDescent="0.25">
      <c r="A180" s="32" t="s">
        <v>2</v>
      </c>
      <c r="E180"/>
      <c r="Q180" s="31" t="s">
        <v>89</v>
      </c>
      <c r="R180">
        <v>4</v>
      </c>
      <c r="S180">
        <v>6</v>
      </c>
      <c r="T180">
        <v>53</v>
      </c>
      <c r="U180">
        <v>27</v>
      </c>
      <c r="AH180" t="s">
        <v>88</v>
      </c>
      <c r="AI180"/>
      <c r="AJ180" s="33">
        <v>0.1858994967620872</v>
      </c>
      <c r="AK180" s="33">
        <v>0.43137254901960786</v>
      </c>
      <c r="AL180" s="33">
        <v>0.25650874946649593</v>
      </c>
      <c r="AM180" s="33">
        <v>9.9349899238597938E-2</v>
      </c>
    </row>
    <row r="181" spans="1:39" x14ac:dyDescent="0.25">
      <c r="A181" s="41" t="s">
        <v>75</v>
      </c>
      <c r="E181"/>
      <c r="Q181" s="31" t="s">
        <v>90</v>
      </c>
      <c r="R181">
        <v>6</v>
      </c>
      <c r="S181">
        <v>3</v>
      </c>
      <c r="T181">
        <v>59</v>
      </c>
      <c r="U181">
        <v>30</v>
      </c>
      <c r="AH181" t="s">
        <v>92</v>
      </c>
      <c r="AI181"/>
      <c r="AJ181" s="33">
        <v>0.18504290381646502</v>
      </c>
      <c r="AK181" s="33">
        <v>0.43243243243243246</v>
      </c>
      <c r="AL181" s="33">
        <v>0.25378488157408874</v>
      </c>
      <c r="AM181" s="33">
        <v>9.9361788969833387E-2</v>
      </c>
    </row>
    <row r="182" spans="1:39" x14ac:dyDescent="0.25">
      <c r="A182" s="32" t="s">
        <v>3</v>
      </c>
      <c r="E182"/>
      <c r="Q182" s="31" t="s">
        <v>91</v>
      </c>
      <c r="R182">
        <v>8</v>
      </c>
      <c r="S182">
        <v>0</v>
      </c>
      <c r="T182">
        <v>67</v>
      </c>
      <c r="U182">
        <v>30</v>
      </c>
      <c r="AI182"/>
      <c r="AL182"/>
    </row>
    <row r="183" spans="1:39" x14ac:dyDescent="0.25">
      <c r="A183" s="41" t="s">
        <v>75</v>
      </c>
      <c r="E183"/>
      <c r="Q183" s="30" t="s">
        <v>2</v>
      </c>
      <c r="R183">
        <v>2</v>
      </c>
      <c r="S183">
        <v>1</v>
      </c>
      <c r="T183">
        <v>49</v>
      </c>
      <c r="U183">
        <v>35</v>
      </c>
      <c r="AI183"/>
      <c r="AL183"/>
    </row>
    <row r="184" spans="1:39" x14ac:dyDescent="0.25">
      <c r="A184" s="32" t="s">
        <v>4</v>
      </c>
      <c r="E184"/>
      <c r="Q184" s="31" t="s">
        <v>128</v>
      </c>
      <c r="T184">
        <v>1</v>
      </c>
      <c r="U184">
        <v>0</v>
      </c>
      <c r="AI184"/>
      <c r="AL184"/>
    </row>
    <row r="185" spans="1:39" x14ac:dyDescent="0.25">
      <c r="A185" s="41" t="s">
        <v>75</v>
      </c>
      <c r="E185"/>
      <c r="Q185" s="31" t="s">
        <v>77</v>
      </c>
      <c r="T185">
        <v>1</v>
      </c>
      <c r="U185">
        <v>0</v>
      </c>
      <c r="AI185"/>
      <c r="AL185"/>
    </row>
    <row r="186" spans="1:39" x14ac:dyDescent="0.25">
      <c r="A186" s="53" t="s">
        <v>77</v>
      </c>
      <c r="E186"/>
      <c r="Q186" s="31" t="s">
        <v>89</v>
      </c>
      <c r="R186">
        <v>1</v>
      </c>
      <c r="S186">
        <v>0</v>
      </c>
      <c r="T186">
        <v>15</v>
      </c>
      <c r="U186">
        <v>11</v>
      </c>
      <c r="AI186"/>
      <c r="AL186"/>
    </row>
    <row r="187" spans="1:39" x14ac:dyDescent="0.25">
      <c r="A187" s="32" t="s">
        <v>1</v>
      </c>
      <c r="E187"/>
      <c r="Q187" s="31" t="s">
        <v>90</v>
      </c>
      <c r="R187">
        <v>1</v>
      </c>
      <c r="S187">
        <v>1</v>
      </c>
      <c r="T187">
        <v>16</v>
      </c>
      <c r="U187">
        <v>12</v>
      </c>
      <c r="AI187"/>
      <c r="AL187"/>
    </row>
    <row r="188" spans="1:39" x14ac:dyDescent="0.25">
      <c r="A188" s="41" t="s">
        <v>76</v>
      </c>
      <c r="E188"/>
      <c r="Q188" s="31" t="s">
        <v>91</v>
      </c>
      <c r="R188">
        <v>0</v>
      </c>
      <c r="S188">
        <v>0</v>
      </c>
      <c r="T188">
        <v>16</v>
      </c>
      <c r="U188">
        <v>12</v>
      </c>
      <c r="AI188"/>
      <c r="AL188"/>
    </row>
    <row r="189" spans="1:39" x14ac:dyDescent="0.25">
      <c r="A189" s="32" t="s">
        <v>2</v>
      </c>
      <c r="E189"/>
      <c r="Q189" s="30" t="s">
        <v>3</v>
      </c>
      <c r="R189">
        <v>17</v>
      </c>
      <c r="S189">
        <v>3</v>
      </c>
      <c r="T189">
        <v>186</v>
      </c>
      <c r="U189">
        <v>105</v>
      </c>
      <c r="AI189"/>
      <c r="AL189"/>
    </row>
    <row r="190" spans="1:39" x14ac:dyDescent="0.25">
      <c r="A190" s="41" t="s">
        <v>76</v>
      </c>
      <c r="E190"/>
      <c r="Q190" s="31" t="s">
        <v>128</v>
      </c>
      <c r="T190">
        <v>2</v>
      </c>
      <c r="U190">
        <v>2</v>
      </c>
      <c r="AI190"/>
      <c r="AL190"/>
    </row>
    <row r="191" spans="1:39" x14ac:dyDescent="0.25">
      <c r="A191" s="32" t="s">
        <v>3</v>
      </c>
      <c r="E191"/>
      <c r="Q191" s="31" t="s">
        <v>77</v>
      </c>
      <c r="T191">
        <v>2</v>
      </c>
      <c r="U191">
        <v>2</v>
      </c>
      <c r="AI191"/>
      <c r="AL191"/>
    </row>
    <row r="192" spans="1:39" x14ac:dyDescent="0.25">
      <c r="A192" s="41" t="s">
        <v>76</v>
      </c>
      <c r="E192"/>
      <c r="Q192" s="31" t="s">
        <v>89</v>
      </c>
      <c r="R192">
        <v>3</v>
      </c>
      <c r="S192">
        <v>2</v>
      </c>
      <c r="T192">
        <v>53</v>
      </c>
      <c r="U192">
        <v>33</v>
      </c>
      <c r="AA192" s="28" t="s">
        <v>50</v>
      </c>
      <c r="AB192" s="28" t="s">
        <v>97</v>
      </c>
      <c r="AI192"/>
      <c r="AL192"/>
    </row>
    <row r="193" spans="1:38" x14ac:dyDescent="0.25">
      <c r="A193" s="32" t="s">
        <v>4</v>
      </c>
      <c r="E193"/>
      <c r="Q193" s="31" t="s">
        <v>90</v>
      </c>
      <c r="R193">
        <v>9</v>
      </c>
      <c r="S193">
        <v>1</v>
      </c>
      <c r="T193">
        <v>62</v>
      </c>
      <c r="U193">
        <v>34</v>
      </c>
      <c r="AA193" s="28" t="s">
        <v>55</v>
      </c>
      <c r="AB193" t="s">
        <v>1</v>
      </c>
      <c r="AC193" t="s">
        <v>2</v>
      </c>
      <c r="AD193" t="s">
        <v>3</v>
      </c>
      <c r="AE193" t="s">
        <v>4</v>
      </c>
      <c r="AF193" t="s">
        <v>150</v>
      </c>
      <c r="AG193" t="s">
        <v>151</v>
      </c>
      <c r="AH193" t="s">
        <v>152</v>
      </c>
      <c r="AI193" t="s">
        <v>153</v>
      </c>
      <c r="AJ193" t="s">
        <v>56</v>
      </c>
      <c r="AL193"/>
    </row>
    <row r="194" spans="1:38" x14ac:dyDescent="0.25">
      <c r="A194" s="41" t="s">
        <v>76</v>
      </c>
      <c r="E194"/>
      <c r="Q194" s="31" t="s">
        <v>91</v>
      </c>
      <c r="R194">
        <v>5</v>
      </c>
      <c r="S194">
        <v>0</v>
      </c>
      <c r="T194">
        <v>67</v>
      </c>
      <c r="U194">
        <v>34</v>
      </c>
      <c r="AA194" s="30" t="s">
        <v>53</v>
      </c>
      <c r="AB194">
        <v>176</v>
      </c>
      <c r="AC194">
        <v>34</v>
      </c>
      <c r="AD194">
        <v>129</v>
      </c>
      <c r="AE194">
        <v>226</v>
      </c>
      <c r="AF194">
        <v>251</v>
      </c>
      <c r="AG194">
        <v>28</v>
      </c>
      <c r="AH194">
        <v>138</v>
      </c>
      <c r="AI194">
        <v>212</v>
      </c>
      <c r="AJ194">
        <v>1194</v>
      </c>
      <c r="AL194"/>
    </row>
    <row r="195" spans="1:38" x14ac:dyDescent="0.25">
      <c r="A195" s="53" t="s">
        <v>89</v>
      </c>
      <c r="B195">
        <v>1</v>
      </c>
      <c r="D195">
        <v>3</v>
      </c>
      <c r="E195">
        <v>6</v>
      </c>
      <c r="F195">
        <v>13</v>
      </c>
      <c r="G195">
        <v>7</v>
      </c>
      <c r="Q195" s="30" t="s">
        <v>4</v>
      </c>
      <c r="R195">
        <v>7</v>
      </c>
      <c r="S195">
        <v>1</v>
      </c>
      <c r="T195">
        <v>142</v>
      </c>
      <c r="U195">
        <v>72</v>
      </c>
      <c r="AA195" s="30" t="s">
        <v>78</v>
      </c>
      <c r="AB195">
        <v>163</v>
      </c>
      <c r="AC195">
        <v>29</v>
      </c>
      <c r="AD195">
        <v>136</v>
      </c>
      <c r="AE195">
        <v>229</v>
      </c>
      <c r="AF195">
        <v>246</v>
      </c>
      <c r="AG195">
        <v>28</v>
      </c>
      <c r="AH195">
        <v>140</v>
      </c>
      <c r="AI195">
        <v>210</v>
      </c>
      <c r="AJ195">
        <v>1181</v>
      </c>
      <c r="AL195"/>
    </row>
    <row r="196" spans="1:38" x14ac:dyDescent="0.25">
      <c r="A196" s="32" t="s">
        <v>1</v>
      </c>
      <c r="E196">
        <v>4</v>
      </c>
      <c r="Q196" s="31" t="s">
        <v>128</v>
      </c>
      <c r="T196">
        <v>1</v>
      </c>
      <c r="U196">
        <v>2</v>
      </c>
      <c r="AA196" s="30" t="s">
        <v>75</v>
      </c>
      <c r="AB196">
        <v>172</v>
      </c>
      <c r="AC196">
        <v>29</v>
      </c>
      <c r="AD196">
        <v>141</v>
      </c>
      <c r="AE196">
        <v>231</v>
      </c>
      <c r="AF196">
        <v>246</v>
      </c>
      <c r="AG196">
        <v>26</v>
      </c>
      <c r="AH196">
        <v>138</v>
      </c>
      <c r="AI196">
        <v>185</v>
      </c>
      <c r="AJ196">
        <v>1168</v>
      </c>
      <c r="AL196"/>
    </row>
    <row r="197" spans="1:38" x14ac:dyDescent="0.25">
      <c r="A197" s="41" t="s">
        <v>82</v>
      </c>
      <c r="E197">
        <v>4</v>
      </c>
      <c r="Q197" s="31" t="s">
        <v>77</v>
      </c>
      <c r="T197">
        <v>1</v>
      </c>
      <c r="U197">
        <v>2</v>
      </c>
      <c r="AA197" s="30" t="s">
        <v>76</v>
      </c>
      <c r="AB197">
        <v>162</v>
      </c>
      <c r="AC197">
        <v>26</v>
      </c>
      <c r="AD197">
        <v>147</v>
      </c>
      <c r="AE197">
        <v>230</v>
      </c>
      <c r="AI197"/>
      <c r="AJ197">
        <v>565</v>
      </c>
      <c r="AL197"/>
    </row>
    <row r="198" spans="1:38" x14ac:dyDescent="0.25">
      <c r="A198" s="32" t="s">
        <v>2</v>
      </c>
      <c r="E198">
        <v>1</v>
      </c>
      <c r="G198">
        <v>1</v>
      </c>
      <c r="Q198" s="31" t="s">
        <v>89</v>
      </c>
      <c r="R198">
        <v>3</v>
      </c>
      <c r="S198">
        <v>0</v>
      </c>
      <c r="T198">
        <v>44</v>
      </c>
      <c r="U198">
        <v>22</v>
      </c>
      <c r="AA198" s="30" t="s">
        <v>82</v>
      </c>
      <c r="AB198">
        <v>164</v>
      </c>
      <c r="AC198">
        <v>27</v>
      </c>
      <c r="AD198">
        <v>138</v>
      </c>
      <c r="AE198">
        <v>232</v>
      </c>
      <c r="AI198"/>
      <c r="AJ198">
        <v>561</v>
      </c>
      <c r="AL198"/>
    </row>
    <row r="199" spans="1:38" x14ac:dyDescent="0.25">
      <c r="A199" s="41" t="s">
        <v>82</v>
      </c>
      <c r="E199">
        <v>1</v>
      </c>
      <c r="G199">
        <v>1</v>
      </c>
      <c r="Q199" s="31" t="s">
        <v>90</v>
      </c>
      <c r="R199">
        <v>4</v>
      </c>
      <c r="S199">
        <v>1</v>
      </c>
      <c r="T199">
        <v>48</v>
      </c>
      <c r="U199">
        <v>23</v>
      </c>
      <c r="AA199" s="30" t="s">
        <v>56</v>
      </c>
      <c r="AB199">
        <v>837</v>
      </c>
      <c r="AC199">
        <v>145</v>
      </c>
      <c r="AD199">
        <v>691</v>
      </c>
      <c r="AE199">
        <v>1148</v>
      </c>
      <c r="AF199">
        <v>743</v>
      </c>
      <c r="AG199">
        <v>82</v>
      </c>
      <c r="AH199">
        <v>416</v>
      </c>
      <c r="AI199">
        <v>607</v>
      </c>
      <c r="AJ199">
        <v>4669</v>
      </c>
      <c r="AL199"/>
    </row>
    <row r="200" spans="1:38" x14ac:dyDescent="0.25">
      <c r="A200" s="32" t="s">
        <v>3</v>
      </c>
      <c r="D200">
        <v>3</v>
      </c>
      <c r="E200">
        <v>1</v>
      </c>
      <c r="F200">
        <v>13</v>
      </c>
      <c r="G200">
        <v>6</v>
      </c>
      <c r="Q200" s="31" t="s">
        <v>91</v>
      </c>
      <c r="R200">
        <v>0</v>
      </c>
      <c r="S200">
        <v>0</v>
      </c>
      <c r="T200">
        <v>48</v>
      </c>
      <c r="U200">
        <v>23</v>
      </c>
      <c r="AI200"/>
      <c r="AL200"/>
    </row>
    <row r="201" spans="1:38" x14ac:dyDescent="0.25">
      <c r="A201" s="41" t="s">
        <v>82</v>
      </c>
      <c r="D201">
        <v>3</v>
      </c>
      <c r="E201">
        <v>1</v>
      </c>
      <c r="F201">
        <v>13</v>
      </c>
      <c r="G201">
        <v>6</v>
      </c>
      <c r="Q201" s="30" t="s">
        <v>56</v>
      </c>
      <c r="R201">
        <v>44</v>
      </c>
      <c r="S201">
        <v>14</v>
      </c>
      <c r="T201">
        <v>568</v>
      </c>
      <c r="U201">
        <v>305</v>
      </c>
      <c r="AI201"/>
      <c r="AL201"/>
    </row>
    <row r="202" spans="1:38" x14ac:dyDescent="0.25">
      <c r="A202" s="32" t="s">
        <v>4</v>
      </c>
      <c r="B202">
        <v>1</v>
      </c>
      <c r="E202"/>
      <c r="AI202"/>
      <c r="AL202"/>
    </row>
    <row r="203" spans="1:38" x14ac:dyDescent="0.25">
      <c r="A203" s="41" t="s">
        <v>82</v>
      </c>
      <c r="B203">
        <v>1</v>
      </c>
      <c r="E203"/>
      <c r="AI203"/>
      <c r="AL203"/>
    </row>
    <row r="204" spans="1:38" x14ac:dyDescent="0.25">
      <c r="A204" s="53" t="s">
        <v>90</v>
      </c>
      <c r="B204">
        <v>1</v>
      </c>
      <c r="D204">
        <v>8</v>
      </c>
      <c r="E204">
        <v>5</v>
      </c>
      <c r="F204">
        <v>11</v>
      </c>
      <c r="G204">
        <v>8</v>
      </c>
      <c r="H204">
        <v>1</v>
      </c>
      <c r="AI204"/>
      <c r="AL204"/>
    </row>
    <row r="205" spans="1:38" x14ac:dyDescent="0.25">
      <c r="A205" s="32" t="s">
        <v>1</v>
      </c>
      <c r="E205">
        <v>4</v>
      </c>
      <c r="G205">
        <v>2</v>
      </c>
      <c r="AI205"/>
      <c r="AL205"/>
    </row>
    <row r="206" spans="1:38" x14ac:dyDescent="0.25">
      <c r="A206" s="41" t="s">
        <v>88</v>
      </c>
      <c r="E206">
        <v>4</v>
      </c>
      <c r="G206">
        <v>2</v>
      </c>
      <c r="AI206"/>
      <c r="AL206"/>
    </row>
    <row r="207" spans="1:38" x14ac:dyDescent="0.25">
      <c r="A207" s="32" t="s">
        <v>2</v>
      </c>
      <c r="D207">
        <v>1</v>
      </c>
      <c r="E207">
        <v>1</v>
      </c>
      <c r="F207">
        <v>1</v>
      </c>
      <c r="G207">
        <v>2</v>
      </c>
      <c r="AI207"/>
      <c r="AL207"/>
    </row>
    <row r="208" spans="1:38" x14ac:dyDescent="0.25">
      <c r="A208" s="41" t="s">
        <v>88</v>
      </c>
      <c r="D208">
        <v>1</v>
      </c>
      <c r="E208">
        <v>1</v>
      </c>
      <c r="F208">
        <v>1</v>
      </c>
      <c r="G208">
        <v>2</v>
      </c>
      <c r="AI208"/>
      <c r="AL208"/>
    </row>
    <row r="209" spans="1:38" x14ac:dyDescent="0.25">
      <c r="A209" s="32" t="s">
        <v>3</v>
      </c>
      <c r="D209">
        <v>5</v>
      </c>
      <c r="E209"/>
      <c r="F209">
        <v>10</v>
      </c>
      <c r="G209">
        <v>4</v>
      </c>
      <c r="H209">
        <v>1</v>
      </c>
      <c r="AI209"/>
      <c r="AL209"/>
    </row>
    <row r="210" spans="1:38" x14ac:dyDescent="0.25">
      <c r="A210" s="41" t="s">
        <v>88</v>
      </c>
      <c r="D210">
        <v>5</v>
      </c>
      <c r="E210"/>
      <c r="F210">
        <v>10</v>
      </c>
      <c r="G210">
        <v>4</v>
      </c>
      <c r="H210">
        <v>1</v>
      </c>
      <c r="AI210"/>
      <c r="AL210"/>
    </row>
    <row r="211" spans="1:38" x14ac:dyDescent="0.25">
      <c r="A211" s="32" t="s">
        <v>4</v>
      </c>
      <c r="B211">
        <v>1</v>
      </c>
      <c r="D211">
        <v>2</v>
      </c>
      <c r="E211"/>
      <c r="AI211"/>
      <c r="AL211"/>
    </row>
    <row r="212" spans="1:38" x14ac:dyDescent="0.25">
      <c r="A212" s="41" t="s">
        <v>88</v>
      </c>
      <c r="B212">
        <v>1</v>
      </c>
      <c r="D212">
        <v>2</v>
      </c>
      <c r="E212"/>
      <c r="AI212"/>
      <c r="AL212"/>
    </row>
    <row r="213" spans="1:38" x14ac:dyDescent="0.25">
      <c r="A213" s="53" t="s">
        <v>91</v>
      </c>
      <c r="B213">
        <v>1</v>
      </c>
      <c r="D213">
        <v>8</v>
      </c>
      <c r="E213">
        <v>4</v>
      </c>
      <c r="F213">
        <v>10</v>
      </c>
      <c r="G213">
        <v>4</v>
      </c>
      <c r="AI213"/>
      <c r="AL213"/>
    </row>
    <row r="214" spans="1:38" x14ac:dyDescent="0.25">
      <c r="A214" s="32" t="s">
        <v>1</v>
      </c>
      <c r="E214">
        <v>4</v>
      </c>
      <c r="AI214"/>
      <c r="AL214"/>
    </row>
    <row r="215" spans="1:38" x14ac:dyDescent="0.25">
      <c r="A215" s="41" t="s">
        <v>92</v>
      </c>
      <c r="E215">
        <v>4</v>
      </c>
      <c r="AI215"/>
      <c r="AL215"/>
    </row>
    <row r="216" spans="1:38" x14ac:dyDescent="0.25">
      <c r="A216" s="32" t="s">
        <v>2</v>
      </c>
      <c r="D216">
        <v>1</v>
      </c>
      <c r="E216"/>
      <c r="AI216"/>
      <c r="AL216"/>
    </row>
    <row r="217" spans="1:38" x14ac:dyDescent="0.25">
      <c r="A217" s="41" t="s">
        <v>92</v>
      </c>
      <c r="D217">
        <v>1</v>
      </c>
      <c r="E217"/>
      <c r="AI217"/>
      <c r="AL217"/>
    </row>
    <row r="218" spans="1:38" x14ac:dyDescent="0.25">
      <c r="A218" s="32" t="s">
        <v>3</v>
      </c>
      <c r="D218">
        <v>5</v>
      </c>
      <c r="E218"/>
      <c r="F218">
        <v>10</v>
      </c>
      <c r="G218">
        <v>4</v>
      </c>
      <c r="AI218"/>
      <c r="AL218"/>
    </row>
    <row r="219" spans="1:38" x14ac:dyDescent="0.25">
      <c r="A219" s="41" t="s">
        <v>92</v>
      </c>
      <c r="D219">
        <v>5</v>
      </c>
      <c r="E219"/>
      <c r="F219">
        <v>10</v>
      </c>
      <c r="G219">
        <v>4</v>
      </c>
      <c r="AI219"/>
      <c r="AL219"/>
    </row>
    <row r="220" spans="1:38" x14ac:dyDescent="0.25">
      <c r="A220" s="32" t="s">
        <v>4</v>
      </c>
      <c r="B220">
        <v>1</v>
      </c>
      <c r="D220">
        <v>2</v>
      </c>
      <c r="E220"/>
      <c r="AI220"/>
      <c r="AL220"/>
    </row>
    <row r="221" spans="1:38" x14ac:dyDescent="0.25">
      <c r="A221" s="41" t="s">
        <v>92</v>
      </c>
      <c r="B221">
        <v>1</v>
      </c>
      <c r="D221">
        <v>2</v>
      </c>
      <c r="E221"/>
      <c r="AI221"/>
      <c r="AL221"/>
    </row>
    <row r="222" spans="1:38" x14ac:dyDescent="0.25">
      <c r="A222" s="53" t="s">
        <v>56</v>
      </c>
      <c r="B222">
        <v>3</v>
      </c>
      <c r="D222">
        <v>19</v>
      </c>
      <c r="E222">
        <v>15</v>
      </c>
      <c r="F222">
        <v>34</v>
      </c>
      <c r="G222">
        <v>19</v>
      </c>
      <c r="H222">
        <v>1</v>
      </c>
    </row>
    <row r="223" spans="1:38" x14ac:dyDescent="0.25">
      <c r="E223"/>
    </row>
    <row r="224" spans="1:38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1:5" x14ac:dyDescent="0.25">
      <c r="E257"/>
    </row>
    <row r="258" spans="1:5" x14ac:dyDescent="0.25">
      <c r="E258"/>
    </row>
    <row r="259" spans="1:5" x14ac:dyDescent="0.25">
      <c r="E259"/>
    </row>
    <row r="260" spans="1:5" x14ac:dyDescent="0.25">
      <c r="E260"/>
    </row>
    <row r="261" spans="1:5" x14ac:dyDescent="0.25">
      <c r="E261"/>
    </row>
    <row r="262" spans="1:5" x14ac:dyDescent="0.25">
      <c r="E262"/>
    </row>
    <row r="263" spans="1:5" x14ac:dyDescent="0.25">
      <c r="E263"/>
    </row>
    <row r="264" spans="1:5" x14ac:dyDescent="0.25">
      <c r="E264"/>
    </row>
    <row r="271" spans="1:5" x14ac:dyDescent="0.25">
      <c r="A271" t="s">
        <v>55</v>
      </c>
      <c r="B271" t="s">
        <v>79</v>
      </c>
      <c r="C271" t="s">
        <v>81</v>
      </c>
      <c r="D271" t="s">
        <v>80</v>
      </c>
      <c r="E271"/>
    </row>
    <row r="272" spans="1:5" x14ac:dyDescent="0.25">
      <c r="A272" s="42" t="s">
        <v>56</v>
      </c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</sheetData>
  <pageMargins left="0.7" right="0.7" top="0.75" bottom="0.75" header="0.3" footer="0.3"/>
  <pageSetup scale="35" orientation="portrait" r:id="rId7"/>
  <colBreaks count="1" manualBreakCount="1">
    <brk id="19" max="271" man="1"/>
  </colBreaks>
  <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8744-6550-43BA-8A40-6E24F82C53AD}">
  <dimension ref="A1:AL68"/>
  <sheetViews>
    <sheetView topLeftCell="A4" zoomScale="85" zoomScaleNormal="85" workbookViewId="0">
      <pane xSplit="2" topLeftCell="C1" activePane="topRight" state="frozen"/>
      <selection pane="topRight" activeCell="M79" sqref="M79"/>
    </sheetView>
  </sheetViews>
  <sheetFormatPr defaultColWidth="9.08984375" defaultRowHeight="14.5" x14ac:dyDescent="0.35"/>
  <cols>
    <col min="1" max="1" width="25.81640625" style="1" bestFit="1" customWidth="1"/>
    <col min="2" max="2" width="6.36328125" style="1" bestFit="1" customWidth="1"/>
    <col min="3" max="3" width="10.90625" style="2" customWidth="1"/>
    <col min="4" max="4" width="14.08984375" style="2" customWidth="1"/>
    <col min="5" max="5" width="12.54296875" style="3" customWidth="1"/>
    <col min="6" max="6" width="16.90625" style="2" customWidth="1"/>
    <col min="7" max="7" width="22.08984375" style="3" customWidth="1"/>
    <col min="8" max="8" width="11.54296875" style="2" customWidth="1"/>
    <col min="9" max="9" width="16.54296875" style="2" customWidth="1"/>
    <col min="10" max="11" width="8.453125" style="5" customWidth="1"/>
    <col min="12" max="13" width="9.08984375" style="5" customWidth="1"/>
    <col min="14" max="15" width="9.453125" style="5" customWidth="1"/>
    <col min="16" max="17" width="9.08984375" style="5" customWidth="1"/>
    <col min="18" max="19" width="11.6328125" style="5" customWidth="1"/>
    <col min="20" max="21" width="13" style="5" customWidth="1"/>
    <col min="22" max="23" width="10.6328125" style="5" customWidth="1"/>
    <col min="24" max="25" width="8.453125" style="5" customWidth="1"/>
    <col min="26" max="27" width="9.6328125" style="5" customWidth="1"/>
    <col min="28" max="33" width="9.08984375" style="5" customWidth="1"/>
    <col min="34" max="34" width="8.36328125" style="5" customWidth="1"/>
    <col min="35" max="35" width="8.453125" style="5" customWidth="1"/>
    <col min="36" max="36" width="15.36328125" style="1" bestFit="1" customWidth="1"/>
    <col min="37" max="37" width="12.36328125" style="1" customWidth="1"/>
    <col min="38" max="38" width="15.54296875" style="1" customWidth="1"/>
    <col min="39" max="16384" width="9.08984375" style="1"/>
  </cols>
  <sheetData>
    <row r="1" spans="1:38" ht="15" thickBot="1" x14ac:dyDescent="0.4">
      <c r="J1" s="17" t="s">
        <v>11</v>
      </c>
      <c r="K1" s="17"/>
      <c r="AE1" s="18"/>
      <c r="AJ1" s="4" t="s">
        <v>15</v>
      </c>
    </row>
    <row r="2" spans="1:38" x14ac:dyDescent="0.35">
      <c r="A2" s="25"/>
      <c r="B2" s="25"/>
      <c r="C2" s="25"/>
      <c r="D2" s="25"/>
      <c r="E2" s="25"/>
      <c r="F2" s="25"/>
      <c r="G2" s="27"/>
      <c r="H2" s="25"/>
      <c r="I2" s="26"/>
      <c r="J2" s="107" t="s">
        <v>12</v>
      </c>
      <c r="K2" s="108"/>
      <c r="L2" s="107" t="s">
        <v>13</v>
      </c>
      <c r="M2" s="108"/>
      <c r="N2" s="109" t="s">
        <v>14</v>
      </c>
      <c r="O2" s="108"/>
      <c r="P2" s="107" t="s">
        <v>20</v>
      </c>
      <c r="Q2" s="108"/>
      <c r="R2" s="107" t="s">
        <v>21</v>
      </c>
      <c r="S2" s="108"/>
      <c r="T2" s="107" t="s">
        <v>26</v>
      </c>
      <c r="U2" s="108"/>
      <c r="V2" s="107" t="s">
        <v>22</v>
      </c>
      <c r="W2" s="108"/>
      <c r="X2" s="107" t="s">
        <v>23</v>
      </c>
      <c r="Y2" s="108"/>
      <c r="Z2" s="107" t="s">
        <v>24</v>
      </c>
      <c r="AA2" s="108"/>
      <c r="AB2" s="107" t="s">
        <v>25</v>
      </c>
      <c r="AC2" s="108"/>
      <c r="AD2" s="107" t="s">
        <v>94</v>
      </c>
      <c r="AE2" s="108"/>
      <c r="AF2" s="109" t="s">
        <v>118</v>
      </c>
      <c r="AG2" s="108"/>
      <c r="AH2" s="107" t="s">
        <v>27</v>
      </c>
      <c r="AI2" s="108"/>
      <c r="AJ2" s="25"/>
      <c r="AK2" s="25"/>
      <c r="AL2" s="25"/>
    </row>
    <row r="3" spans="1:38" s="40" customFormat="1" ht="15" thickBot="1" x14ac:dyDescent="0.4">
      <c r="A3" s="34" t="s">
        <v>5</v>
      </c>
      <c r="B3" s="34" t="s">
        <v>6</v>
      </c>
      <c r="C3" s="34" t="s">
        <v>7</v>
      </c>
      <c r="D3" s="34" t="s">
        <v>8</v>
      </c>
      <c r="E3" s="34" t="s">
        <v>72</v>
      </c>
      <c r="F3" s="34" t="s">
        <v>0</v>
      </c>
      <c r="G3" s="35" t="s">
        <v>54</v>
      </c>
      <c r="H3" s="34" t="s">
        <v>9</v>
      </c>
      <c r="I3" s="36" t="s">
        <v>10</v>
      </c>
      <c r="J3" s="37" t="s">
        <v>28</v>
      </c>
      <c r="K3" s="38" t="s">
        <v>29</v>
      </c>
      <c r="L3" s="39" t="s">
        <v>30</v>
      </c>
      <c r="M3" s="38" t="s">
        <v>31</v>
      </c>
      <c r="N3" s="39" t="s">
        <v>32</v>
      </c>
      <c r="O3" s="38" t="s">
        <v>33</v>
      </c>
      <c r="P3" s="37" t="s">
        <v>34</v>
      </c>
      <c r="Q3" s="38" t="s">
        <v>35</v>
      </c>
      <c r="R3" s="37" t="s">
        <v>36</v>
      </c>
      <c r="S3" s="38" t="s">
        <v>37</v>
      </c>
      <c r="T3" s="37" t="s">
        <v>38</v>
      </c>
      <c r="U3" s="38" t="s">
        <v>39</v>
      </c>
      <c r="V3" s="37" t="s">
        <v>40</v>
      </c>
      <c r="W3" s="38" t="s">
        <v>41</v>
      </c>
      <c r="X3" s="37" t="s">
        <v>42</v>
      </c>
      <c r="Y3" s="38" t="s">
        <v>43</v>
      </c>
      <c r="Z3" s="37" t="s">
        <v>44</v>
      </c>
      <c r="AA3" s="38" t="s">
        <v>45</v>
      </c>
      <c r="AB3" s="37" t="s">
        <v>46</v>
      </c>
      <c r="AC3" s="38" t="s">
        <v>47</v>
      </c>
      <c r="AD3" s="37" t="s">
        <v>95</v>
      </c>
      <c r="AE3" s="38" t="s">
        <v>96</v>
      </c>
      <c r="AF3" s="39" t="s">
        <v>119</v>
      </c>
      <c r="AG3" s="38" t="s">
        <v>120</v>
      </c>
      <c r="AH3" s="37" t="s">
        <v>48</v>
      </c>
      <c r="AI3" s="38" t="s">
        <v>49</v>
      </c>
      <c r="AJ3" s="34" t="s">
        <v>16</v>
      </c>
      <c r="AK3" s="34" t="s">
        <v>17</v>
      </c>
      <c r="AL3" s="34" t="s">
        <v>18</v>
      </c>
    </row>
    <row r="4" spans="1:38" x14ac:dyDescent="0.35">
      <c r="A4" s="44">
        <v>44592</v>
      </c>
      <c r="B4" s="16" t="s">
        <v>1</v>
      </c>
      <c r="C4" s="2">
        <v>1</v>
      </c>
      <c r="D4" s="2">
        <v>1</v>
      </c>
      <c r="E4" s="9">
        <v>1.459166862791245E-2</v>
      </c>
      <c r="F4" s="2">
        <v>145</v>
      </c>
      <c r="G4" s="9">
        <v>5.0724637681159424E-2</v>
      </c>
      <c r="I4" s="6"/>
      <c r="K4" s="18"/>
      <c r="L4" s="19"/>
      <c r="M4" s="18">
        <v>3</v>
      </c>
      <c r="N4" s="19"/>
      <c r="O4" s="18">
        <v>6</v>
      </c>
      <c r="Q4" s="18"/>
      <c r="R4" s="19"/>
      <c r="S4" s="18"/>
      <c r="U4" s="18"/>
      <c r="W4" s="18"/>
      <c r="Y4" s="18"/>
      <c r="AA4" s="18"/>
      <c r="AC4" s="18"/>
      <c r="AD4" s="5">
        <f>SUM(Table22[[#This Row],[COOK-FT]],Table22[[#This Row],[DA-FT]],Table22[[#This Row],[HKG-FT]],Table22[[#This Row],[LDY-FT]])</f>
        <v>0</v>
      </c>
      <c r="AE4" s="18">
        <f>SUM(Table22[[#This Row],[COOK-PT]],Table22[[#This Row],[DA-PT]],Table22[[#This Row],[HKG-PT]],Table22[[#This Row],[LDY-PT]])</f>
        <v>0</v>
      </c>
      <c r="AF4" s="19"/>
      <c r="AG4" s="18"/>
      <c r="AI4" s="18"/>
      <c r="AJ4" s="7"/>
      <c r="AK4" s="7"/>
      <c r="AL4" s="7"/>
    </row>
    <row r="5" spans="1:38" x14ac:dyDescent="0.35">
      <c r="A5" s="44">
        <v>44592</v>
      </c>
      <c r="B5" s="8" t="s">
        <v>3</v>
      </c>
      <c r="C5" s="2">
        <v>4</v>
      </c>
      <c r="D5" s="2">
        <v>4</v>
      </c>
      <c r="E5" s="9">
        <v>0.01</v>
      </c>
      <c r="F5" s="2">
        <v>110</v>
      </c>
      <c r="G5" s="9">
        <v>-1.9047619047619049E-2</v>
      </c>
      <c r="I5" s="6"/>
      <c r="K5" s="18"/>
      <c r="L5" s="19">
        <v>7</v>
      </c>
      <c r="M5" s="18"/>
      <c r="N5" s="19">
        <v>13</v>
      </c>
      <c r="O5" s="18"/>
      <c r="P5" s="5">
        <v>1</v>
      </c>
      <c r="Q5" s="18"/>
      <c r="R5" s="19"/>
      <c r="S5" s="18"/>
      <c r="U5" s="18"/>
      <c r="W5" s="18"/>
      <c r="X5" s="5">
        <v>2</v>
      </c>
      <c r="Y5" s="18"/>
      <c r="Z5" s="5">
        <v>2</v>
      </c>
      <c r="AA5" s="18"/>
      <c r="AC5" s="18"/>
      <c r="AD5" s="5">
        <f>SUM(Table22[[#This Row],[COOK-FT]],Table22[[#This Row],[DA-FT]],Table22[[#This Row],[HKG-FT]],Table22[[#This Row],[LDY-FT]])</f>
        <v>4</v>
      </c>
      <c r="AE5" s="18">
        <f>SUM(Table22[[#This Row],[COOK-PT]],Table22[[#This Row],[DA-PT]],Table22[[#This Row],[HKG-PT]],Table22[[#This Row],[LDY-PT]])</f>
        <v>0</v>
      </c>
      <c r="AF5" s="19"/>
      <c r="AG5" s="18"/>
      <c r="AI5" s="18"/>
      <c r="AJ5" s="7"/>
      <c r="AK5" s="7"/>
      <c r="AL5" s="7"/>
    </row>
    <row r="6" spans="1:38" x14ac:dyDescent="0.35">
      <c r="A6" s="44">
        <v>44592</v>
      </c>
      <c r="B6" s="10" t="s">
        <v>4</v>
      </c>
      <c r="C6" s="2">
        <v>2</v>
      </c>
      <c r="D6" s="2">
        <v>0</v>
      </c>
      <c r="E6" s="9"/>
      <c r="F6" s="2">
        <v>206</v>
      </c>
      <c r="G6" s="9">
        <v>4.8780487804878049E-3</v>
      </c>
      <c r="I6" s="6"/>
      <c r="J6" s="5">
        <v>2</v>
      </c>
      <c r="K6" s="18"/>
      <c r="L6" s="19"/>
      <c r="M6" s="18"/>
      <c r="N6" s="19">
        <v>4</v>
      </c>
      <c r="O6" s="18"/>
      <c r="Q6" s="18"/>
      <c r="R6" s="19"/>
      <c r="S6" s="18"/>
      <c r="U6" s="18"/>
      <c r="W6" s="18"/>
      <c r="Y6" s="18"/>
      <c r="AA6" s="18"/>
      <c r="AC6" s="18"/>
      <c r="AD6" s="5">
        <f>SUM(Table22[[#This Row],[COOK-FT]],Table22[[#This Row],[DA-FT]],Table22[[#This Row],[HKG-FT]],Table22[[#This Row],[LDY-FT]])</f>
        <v>0</v>
      </c>
      <c r="AE6" s="18">
        <f>SUM(Table22[[#This Row],[COOK-PT]],Table22[[#This Row],[DA-PT]],Table22[[#This Row],[HKG-PT]],Table22[[#This Row],[LDY-PT]])</f>
        <v>0</v>
      </c>
      <c r="AF6" s="19"/>
      <c r="AG6" s="18"/>
      <c r="AI6" s="18"/>
      <c r="AJ6" s="7"/>
      <c r="AK6" s="7"/>
      <c r="AL6" s="7"/>
    </row>
    <row r="7" spans="1:38" x14ac:dyDescent="0.35">
      <c r="A7" s="46">
        <v>44592</v>
      </c>
      <c r="B7" s="11" t="s">
        <v>2</v>
      </c>
      <c r="C7" s="12">
        <v>0</v>
      </c>
      <c r="D7" s="12">
        <v>0</v>
      </c>
      <c r="E7" s="13"/>
      <c r="F7" s="12">
        <v>26</v>
      </c>
      <c r="G7" s="13">
        <v>0</v>
      </c>
      <c r="H7" s="12">
        <v>0</v>
      </c>
      <c r="I7" s="14">
        <v>0</v>
      </c>
      <c r="J7" s="20">
        <v>2</v>
      </c>
      <c r="K7" s="21">
        <v>2</v>
      </c>
      <c r="L7" s="22"/>
      <c r="M7" s="21"/>
      <c r="N7" s="22"/>
      <c r="O7" s="21"/>
      <c r="P7" s="20"/>
      <c r="Q7" s="21"/>
      <c r="R7" s="22"/>
      <c r="S7" s="21"/>
      <c r="T7" s="20"/>
      <c r="U7" s="21"/>
      <c r="V7" s="20"/>
      <c r="W7" s="21"/>
      <c r="X7" s="20"/>
      <c r="Y7" s="21"/>
      <c r="Z7" s="20"/>
      <c r="AA7" s="21"/>
      <c r="AB7" s="20"/>
      <c r="AC7" s="21"/>
      <c r="AD7" s="20">
        <f>SUM(Table22[[#This Row],[COOK-FT]],Table22[[#This Row],[DA-FT]],Table22[[#This Row],[HKG-FT]],Table22[[#This Row],[LDY-FT]])</f>
        <v>0</v>
      </c>
      <c r="AE7" s="21">
        <f>SUM(Table22[[#This Row],[COOK-PT]],Table22[[#This Row],[DA-PT]],Table22[[#This Row],[HKG-PT]],Table22[[#This Row],[LDY-PT]])</f>
        <v>0</v>
      </c>
      <c r="AF7" s="22"/>
      <c r="AG7" s="21"/>
      <c r="AH7" s="20"/>
      <c r="AI7" s="21"/>
      <c r="AJ7" s="15"/>
      <c r="AK7" s="15"/>
      <c r="AL7" s="15"/>
    </row>
    <row r="8" spans="1:38" x14ac:dyDescent="0.35">
      <c r="A8" s="44">
        <v>44620</v>
      </c>
      <c r="B8" s="16" t="s">
        <v>1</v>
      </c>
      <c r="C8" s="2">
        <f>Table22[[#This Row],[YTD Hired]]-H4</f>
        <v>3</v>
      </c>
      <c r="D8" s="2">
        <f>Table22[[#This Row],[YTD Terminated]]-I4</f>
        <v>3</v>
      </c>
      <c r="E8" s="9">
        <v>4.3692915329548263E-2</v>
      </c>
      <c r="F8" s="2">
        <v>139</v>
      </c>
      <c r="G8" s="9">
        <f>(Table22[[#This Row],[Total Headcount]]-F4)/F4</f>
        <v>-4.1379310344827586E-2</v>
      </c>
      <c r="H8" s="2">
        <v>3</v>
      </c>
      <c r="I8" s="6">
        <v>3</v>
      </c>
      <c r="K8" s="18"/>
      <c r="L8" s="19"/>
      <c r="M8" s="18">
        <v>4</v>
      </c>
      <c r="N8" s="19"/>
      <c r="O8" s="18">
        <v>6</v>
      </c>
      <c r="Q8" s="18"/>
      <c r="R8" s="19"/>
      <c r="S8" s="18"/>
      <c r="U8" s="18"/>
      <c r="W8" s="18"/>
      <c r="Y8" s="18"/>
      <c r="AA8" s="18">
        <v>1</v>
      </c>
      <c r="AC8" s="18"/>
      <c r="AD8" s="5">
        <f>SUM(Table22[[#This Row],[COOK-FT]],Table22[[#This Row],[DA-FT]],Table22[[#This Row],[HKG-FT]],Table22[[#This Row],[LDY-FT]])</f>
        <v>0</v>
      </c>
      <c r="AE8" s="18">
        <f>SUM(Table22[[#This Row],[COOK-PT]],Table22[[#This Row],[DA-PT]],Table22[[#This Row],[HKG-PT]],Table22[[#This Row],[LDY-PT]])</f>
        <v>1</v>
      </c>
      <c r="AF8" s="19"/>
      <c r="AG8" s="18"/>
      <c r="AI8" s="18"/>
      <c r="AJ8" s="7"/>
      <c r="AK8" s="7"/>
      <c r="AL8" s="7"/>
    </row>
    <row r="9" spans="1:38" x14ac:dyDescent="0.35">
      <c r="A9" s="44">
        <v>44620</v>
      </c>
      <c r="B9" s="8" t="s">
        <v>3</v>
      </c>
      <c r="C9" s="2">
        <v>3</v>
      </c>
      <c r="D9" s="2">
        <v>4</v>
      </c>
      <c r="E9" s="9">
        <v>7.0000000000000007E-2</v>
      </c>
      <c r="F9" s="2">
        <v>105</v>
      </c>
      <c r="G9" s="9">
        <f>(Table22[[#This Row],[Total Headcount]]-F5)/F5</f>
        <v>-4.5454545454545456E-2</v>
      </c>
      <c r="H9" s="2">
        <v>7</v>
      </c>
      <c r="I9" s="6">
        <v>8</v>
      </c>
      <c r="K9" s="18"/>
      <c r="L9" s="19">
        <v>7</v>
      </c>
      <c r="M9" s="18"/>
      <c r="N9" s="19">
        <v>15</v>
      </c>
      <c r="O9" s="18"/>
      <c r="P9" s="5">
        <v>3</v>
      </c>
      <c r="Q9" s="18"/>
      <c r="R9" s="19"/>
      <c r="S9" s="18"/>
      <c r="U9" s="18"/>
      <c r="V9" s="5">
        <v>2</v>
      </c>
      <c r="W9" s="18"/>
      <c r="X9" s="5">
        <v>4</v>
      </c>
      <c r="Y9" s="18"/>
      <c r="Z9" s="5">
        <v>1</v>
      </c>
      <c r="AA9" s="18"/>
      <c r="AB9" s="5">
        <v>1</v>
      </c>
      <c r="AC9" s="18"/>
      <c r="AD9" s="5">
        <f>SUM(Table22[[#This Row],[COOK-FT]],Table22[[#This Row],[DA-FT]],Table22[[#This Row],[HKG-FT]],Table22[[#This Row],[LDY-FT]])</f>
        <v>8</v>
      </c>
      <c r="AE9" s="18">
        <f>SUM(Table22[[#This Row],[COOK-PT]],Table22[[#This Row],[DA-PT]],Table22[[#This Row],[HKG-PT]],Table22[[#This Row],[LDY-PT]])</f>
        <v>0</v>
      </c>
      <c r="AF9" s="19"/>
      <c r="AG9" s="18"/>
      <c r="AI9" s="18"/>
      <c r="AJ9" s="7"/>
      <c r="AK9" s="7"/>
      <c r="AL9" s="7"/>
    </row>
    <row r="10" spans="1:38" x14ac:dyDescent="0.35">
      <c r="A10" s="44">
        <v>44620</v>
      </c>
      <c r="B10" s="10" t="s">
        <v>4</v>
      </c>
      <c r="C10" s="2">
        <f>Table22[[#This Row],[YTD Hired]]-H6</f>
        <v>5</v>
      </c>
      <c r="D10" s="2">
        <f>Table22[[#This Row],[YTD Terminated]]-I6</f>
        <v>1</v>
      </c>
      <c r="E10" s="9">
        <v>0</v>
      </c>
      <c r="F10" s="2">
        <v>206</v>
      </c>
      <c r="G10" s="9">
        <f>(Table22[[#This Row],[Total Headcount]]-F6)/F6</f>
        <v>0</v>
      </c>
      <c r="H10" s="2">
        <v>5</v>
      </c>
      <c r="I10" s="6">
        <v>1</v>
      </c>
      <c r="J10" s="5">
        <v>2</v>
      </c>
      <c r="K10" s="18"/>
      <c r="L10" s="19"/>
      <c r="M10" s="18"/>
      <c r="N10" s="19">
        <v>5</v>
      </c>
      <c r="O10" s="18"/>
      <c r="Q10" s="18"/>
      <c r="R10" s="19"/>
      <c r="S10" s="18"/>
      <c r="U10" s="18"/>
      <c r="W10" s="18"/>
      <c r="Y10" s="18"/>
      <c r="AA10" s="18"/>
      <c r="AC10" s="18"/>
      <c r="AD10" s="5">
        <f>SUM(Table22[[#This Row],[COOK-FT]],Table22[[#This Row],[DA-FT]],Table22[[#This Row],[HKG-FT]],Table22[[#This Row],[LDY-FT]])</f>
        <v>0</v>
      </c>
      <c r="AE10" s="18">
        <f>SUM(Table22[[#This Row],[COOK-PT]],Table22[[#This Row],[DA-PT]],Table22[[#This Row],[HKG-PT]],Table22[[#This Row],[LDY-PT]])</f>
        <v>0</v>
      </c>
      <c r="AF10" s="19"/>
      <c r="AG10" s="18"/>
      <c r="AI10" s="18"/>
      <c r="AJ10" s="7"/>
      <c r="AK10" s="7"/>
      <c r="AL10" s="7"/>
    </row>
    <row r="11" spans="1:38" x14ac:dyDescent="0.35">
      <c r="A11" s="46">
        <v>44620</v>
      </c>
      <c r="B11" s="11" t="s">
        <v>2</v>
      </c>
      <c r="C11" s="12">
        <f>Table22[[#This Row],[YTD Hired]]-H7</f>
        <v>1</v>
      </c>
      <c r="D11" s="12">
        <f>Table22[[#This Row],[YTD Terminated]]-I7</f>
        <v>1</v>
      </c>
      <c r="E11" s="13">
        <v>0.04</v>
      </c>
      <c r="F11" s="12">
        <v>26</v>
      </c>
      <c r="G11" s="13">
        <f>(Table22[[#This Row],[Total Headcount]]-F7)/F7</f>
        <v>0</v>
      </c>
      <c r="H11" s="12">
        <v>1</v>
      </c>
      <c r="I11" s="14">
        <v>1</v>
      </c>
      <c r="J11" s="20">
        <v>1</v>
      </c>
      <c r="K11" s="21">
        <v>3</v>
      </c>
      <c r="L11" s="22"/>
      <c r="M11" s="21"/>
      <c r="N11" s="22"/>
      <c r="O11" s="21"/>
      <c r="P11" s="20"/>
      <c r="Q11" s="21"/>
      <c r="R11" s="22"/>
      <c r="S11" s="21"/>
      <c r="T11" s="20"/>
      <c r="U11" s="21"/>
      <c r="V11" s="20"/>
      <c r="W11" s="21"/>
      <c r="X11" s="20"/>
      <c r="Y11" s="21"/>
      <c r="Z11" s="20"/>
      <c r="AA11" s="21"/>
      <c r="AB11" s="20"/>
      <c r="AC11" s="21"/>
      <c r="AD11" s="20">
        <f>SUM(Table22[[#This Row],[COOK-FT]],Table22[[#This Row],[DA-FT]],Table22[[#This Row],[HKG-FT]],Table22[[#This Row],[LDY-FT]])</f>
        <v>0</v>
      </c>
      <c r="AE11" s="21">
        <f>SUM(Table22[[#This Row],[COOK-PT]],Table22[[#This Row],[DA-PT]],Table22[[#This Row],[HKG-PT]],Table22[[#This Row],[LDY-PT]])</f>
        <v>0</v>
      </c>
      <c r="AF11" s="22"/>
      <c r="AG11" s="21"/>
      <c r="AH11" s="20"/>
      <c r="AI11" s="21"/>
      <c r="AJ11" s="15"/>
      <c r="AK11" s="15"/>
      <c r="AL11" s="15"/>
    </row>
    <row r="12" spans="1:38" x14ac:dyDescent="0.35">
      <c r="A12" s="44">
        <v>44651</v>
      </c>
      <c r="B12" s="16" t="s">
        <v>1</v>
      </c>
      <c r="C12" s="2">
        <f>Table22[[#This Row],[YTD Hired]]-H8</f>
        <v>9</v>
      </c>
      <c r="D12" s="2">
        <f>Table22[[#This Row],[YTD Terminated]]-I8</f>
        <v>4</v>
      </c>
      <c r="E12" s="9">
        <v>8.6984536082474237E-2</v>
      </c>
      <c r="F12" s="2">
        <v>144</v>
      </c>
      <c r="G12" s="9">
        <f>(Table22[[#This Row],[Total Headcount]]-F8)/F8</f>
        <v>3.5971223021582732E-2</v>
      </c>
      <c r="H12" s="2">
        <v>12</v>
      </c>
      <c r="I12" s="6">
        <v>7</v>
      </c>
      <c r="K12" s="18">
        <v>4</v>
      </c>
      <c r="L12" s="19"/>
      <c r="M12" s="18"/>
      <c r="N12" s="19"/>
      <c r="O12" s="18">
        <v>4</v>
      </c>
      <c r="Q12" s="18"/>
      <c r="R12" s="19"/>
      <c r="S12" s="18"/>
      <c r="U12" s="18"/>
      <c r="W12" s="18"/>
      <c r="Y12" s="18"/>
      <c r="AA12" s="18"/>
      <c r="AC12" s="18"/>
      <c r="AD12" s="5">
        <f>SUM(Table22[[#This Row],[COOK-FT]],Table22[[#This Row],[DA-FT]],Table22[[#This Row],[HKG-FT]],Table22[[#This Row],[LDY-FT]])</f>
        <v>0</v>
      </c>
      <c r="AE12" s="18">
        <f>SUM(Table22[[#This Row],[COOK-PT]],Table22[[#This Row],[DA-PT]],Table22[[#This Row],[HKG-PT]],Table22[[#This Row],[LDY-PT]])</f>
        <v>0</v>
      </c>
      <c r="AF12" s="19"/>
      <c r="AG12" s="18"/>
      <c r="AI12" s="18"/>
      <c r="AJ12" s="7"/>
      <c r="AK12" s="7"/>
      <c r="AL12" s="7"/>
    </row>
    <row r="13" spans="1:38" x14ac:dyDescent="0.35">
      <c r="A13" s="44">
        <v>44651</v>
      </c>
      <c r="B13" s="8" t="s">
        <v>3</v>
      </c>
      <c r="C13" s="2">
        <f>Table22[[#This Row],[YTD Hired]]-H9</f>
        <v>6</v>
      </c>
      <c r="D13" s="2">
        <f>Table22[[#This Row],[YTD Terminated]]-I9</f>
        <v>6</v>
      </c>
      <c r="E13" s="9">
        <v>0.1</v>
      </c>
      <c r="F13" s="2">
        <v>108</v>
      </c>
      <c r="G13" s="9">
        <f>(Table22[[#This Row],[Total Headcount]]-F9)/F9</f>
        <v>2.8571428571428571E-2</v>
      </c>
      <c r="H13" s="2">
        <v>13</v>
      </c>
      <c r="I13" s="6">
        <v>14</v>
      </c>
      <c r="K13" s="18"/>
      <c r="L13" s="19">
        <v>8</v>
      </c>
      <c r="M13" s="18"/>
      <c r="N13" s="19">
        <v>23</v>
      </c>
      <c r="O13" s="18"/>
      <c r="Q13" s="18"/>
      <c r="R13" s="19"/>
      <c r="S13" s="18"/>
      <c r="U13" s="18"/>
      <c r="W13" s="18"/>
      <c r="X13" s="5">
        <v>2</v>
      </c>
      <c r="Y13" s="18">
        <v>1</v>
      </c>
      <c r="Z13" s="5">
        <v>1</v>
      </c>
      <c r="AA13" s="18">
        <v>1</v>
      </c>
      <c r="AB13" s="5">
        <v>1</v>
      </c>
      <c r="AC13" s="18"/>
      <c r="AD13" s="5">
        <f>SUM(Table22[[#This Row],[COOK-FT]],Table22[[#This Row],[DA-FT]],Table22[[#This Row],[HKG-FT]],Table22[[#This Row],[LDY-FT]])</f>
        <v>4</v>
      </c>
      <c r="AE13" s="18">
        <f>SUM(Table22[[#This Row],[COOK-PT]],Table22[[#This Row],[DA-PT]],Table22[[#This Row],[HKG-PT]],Table22[[#This Row],[LDY-PT]])</f>
        <v>2</v>
      </c>
      <c r="AF13" s="19"/>
      <c r="AG13" s="18"/>
      <c r="AI13" s="18"/>
      <c r="AJ13" s="7"/>
      <c r="AK13" s="7"/>
      <c r="AL13" s="7"/>
    </row>
    <row r="14" spans="1:38" x14ac:dyDescent="0.35">
      <c r="A14" s="44">
        <v>44651</v>
      </c>
      <c r="B14" s="10" t="s">
        <v>4</v>
      </c>
      <c r="C14" s="2">
        <f>Table22[[#This Row],[YTD Hired]]-H10</f>
        <v>2</v>
      </c>
      <c r="D14" s="2">
        <f>Table22[[#This Row],[YTD Terminated]]-I10</f>
        <v>1</v>
      </c>
      <c r="E14" s="9">
        <v>0.01</v>
      </c>
      <c r="F14" s="2">
        <v>206</v>
      </c>
      <c r="G14" s="9">
        <f>(Table22[[#This Row],[Total Headcount]]-F10)/F10</f>
        <v>0</v>
      </c>
      <c r="H14" s="2">
        <v>7</v>
      </c>
      <c r="I14" s="6">
        <v>2</v>
      </c>
      <c r="J14" s="5">
        <v>2</v>
      </c>
      <c r="K14" s="18"/>
      <c r="L14" s="19"/>
      <c r="M14" s="18"/>
      <c r="N14" s="19"/>
      <c r="O14" s="18"/>
      <c r="Q14" s="18"/>
      <c r="R14" s="19"/>
      <c r="S14" s="18"/>
      <c r="U14" s="18"/>
      <c r="W14" s="18">
        <v>1</v>
      </c>
      <c r="Y14" s="18"/>
      <c r="AA14" s="18">
        <v>1</v>
      </c>
      <c r="AC14" s="18"/>
      <c r="AD14" s="5">
        <f>SUM(Table22[[#This Row],[COOK-FT]],Table22[[#This Row],[DA-FT]],Table22[[#This Row],[HKG-FT]],Table22[[#This Row],[LDY-FT]])</f>
        <v>0</v>
      </c>
      <c r="AE14" s="18">
        <f>SUM(Table22[[#This Row],[COOK-PT]],Table22[[#This Row],[DA-PT]],Table22[[#This Row],[HKG-PT]],Table22[[#This Row],[LDY-PT]])</f>
        <v>2</v>
      </c>
      <c r="AF14" s="19"/>
      <c r="AG14" s="18"/>
      <c r="AI14" s="18"/>
      <c r="AJ14" s="7"/>
      <c r="AK14" s="7"/>
      <c r="AL14" s="7"/>
    </row>
    <row r="15" spans="1:38" x14ac:dyDescent="0.35">
      <c r="A15" s="46">
        <v>44651</v>
      </c>
      <c r="B15" s="11" t="s">
        <v>2</v>
      </c>
      <c r="C15" s="12">
        <f>Table22[[#This Row],[YTD Hired]]-H11</f>
        <v>1</v>
      </c>
      <c r="D15" s="12">
        <f>Table22[[#This Row],[YTD Terminated]]-I11</f>
        <v>0</v>
      </c>
      <c r="E15" s="13">
        <v>0.04</v>
      </c>
      <c r="F15" s="12">
        <v>27</v>
      </c>
      <c r="G15" s="13">
        <f>(Table22[[#This Row],[Total Headcount]]-F11)/F11</f>
        <v>3.8461538461538464E-2</v>
      </c>
      <c r="H15" s="12">
        <v>2</v>
      </c>
      <c r="I15" s="14">
        <v>1</v>
      </c>
      <c r="J15" s="20">
        <v>1</v>
      </c>
      <c r="K15" s="21">
        <v>2</v>
      </c>
      <c r="L15" s="22"/>
      <c r="M15" s="21"/>
      <c r="N15" s="22"/>
      <c r="O15" s="21"/>
      <c r="P15" s="20"/>
      <c r="Q15" s="21"/>
      <c r="R15" s="22"/>
      <c r="S15" s="21"/>
      <c r="T15" s="20"/>
      <c r="U15" s="21"/>
      <c r="V15" s="20"/>
      <c r="W15" s="21"/>
      <c r="X15" s="20"/>
      <c r="Y15" s="21"/>
      <c r="Z15" s="20"/>
      <c r="AA15" s="21"/>
      <c r="AB15" s="20"/>
      <c r="AC15" s="21"/>
      <c r="AD15" s="20">
        <f>SUM(Table22[[#This Row],[COOK-FT]],Table22[[#This Row],[DA-FT]],Table22[[#This Row],[HKG-FT]],Table22[[#This Row],[LDY-FT]])</f>
        <v>0</v>
      </c>
      <c r="AE15" s="21">
        <f>SUM(Table22[[#This Row],[COOK-PT]],Table22[[#This Row],[DA-PT]],Table22[[#This Row],[HKG-PT]],Table22[[#This Row],[LDY-PT]])</f>
        <v>0</v>
      </c>
      <c r="AF15" s="22"/>
      <c r="AG15" s="21"/>
      <c r="AH15" s="20"/>
      <c r="AI15" s="21"/>
      <c r="AJ15" s="15"/>
      <c r="AK15" s="15"/>
      <c r="AL15" s="15"/>
    </row>
    <row r="16" spans="1:38" x14ac:dyDescent="0.35">
      <c r="A16" s="44">
        <v>44681</v>
      </c>
      <c r="B16" s="16" t="s">
        <v>1</v>
      </c>
      <c r="C16" s="2">
        <f>Table22[[#This Row],[YTD Hired]]-H12</f>
        <v>6</v>
      </c>
      <c r="D16" s="2">
        <f>Table22[[#This Row],[YTD Terminated]]-I12</f>
        <v>6</v>
      </c>
      <c r="E16" s="9">
        <v>0.15887344285972199</v>
      </c>
      <c r="F16" s="2">
        <v>144</v>
      </c>
      <c r="G16" s="9">
        <f>(Table22[[#This Row],[Total Headcount]]-F12)/F12</f>
        <v>0</v>
      </c>
      <c r="H16" s="2">
        <v>18</v>
      </c>
      <c r="I16" s="6">
        <v>13</v>
      </c>
      <c r="K16" s="18"/>
      <c r="L16" s="19"/>
      <c r="M16" s="18">
        <v>6</v>
      </c>
      <c r="N16" s="19"/>
      <c r="O16" s="18">
        <v>3</v>
      </c>
      <c r="Q16" s="18"/>
      <c r="R16" s="19"/>
      <c r="S16" s="18"/>
      <c r="U16" s="18"/>
      <c r="W16" s="18"/>
      <c r="Y16" s="18"/>
      <c r="Z16" s="5">
        <v>2</v>
      </c>
      <c r="AA16" s="18"/>
      <c r="AC16" s="18"/>
      <c r="AD16" s="5">
        <f>SUM(Table22[[#This Row],[COOK-FT]],Table22[[#This Row],[DA-FT]],Table22[[#This Row],[HKG-FT]],Table22[[#This Row],[LDY-FT]])</f>
        <v>2</v>
      </c>
      <c r="AE16" s="18">
        <f>SUM(Table22[[#This Row],[COOK-PT]],Table22[[#This Row],[DA-PT]],Table22[[#This Row],[HKG-PT]],Table22[[#This Row],[LDY-PT]])</f>
        <v>0</v>
      </c>
      <c r="AF16" s="19"/>
      <c r="AG16" s="18"/>
      <c r="AI16" s="18"/>
      <c r="AJ16" s="7"/>
      <c r="AK16" s="7"/>
      <c r="AL16" s="7"/>
    </row>
    <row r="17" spans="1:38" x14ac:dyDescent="0.35">
      <c r="A17" s="44">
        <v>44681</v>
      </c>
      <c r="B17" s="8" t="s">
        <v>3</v>
      </c>
      <c r="C17" s="2">
        <f>Table22[[#This Row],[YTD Hired]]-H13</f>
        <v>1</v>
      </c>
      <c r="D17" s="2">
        <f>Table22[[#This Row],[YTD Terminated]]-I13</f>
        <v>1</v>
      </c>
      <c r="E17" s="9">
        <v>0.13</v>
      </c>
      <c r="F17" s="2">
        <v>106</v>
      </c>
      <c r="G17" s="9">
        <f>(Table22[[#This Row],[Total Headcount]]-F13)/F13</f>
        <v>-1.8518518518518517E-2</v>
      </c>
      <c r="H17" s="2">
        <v>14</v>
      </c>
      <c r="I17" s="6">
        <v>15</v>
      </c>
      <c r="K17" s="18"/>
      <c r="L17" s="19">
        <v>8</v>
      </c>
      <c r="M17" s="18"/>
      <c r="N17" s="19">
        <v>24</v>
      </c>
      <c r="O17" s="18">
        <v>1</v>
      </c>
      <c r="Q17" s="18"/>
      <c r="R17" s="19"/>
      <c r="S17" s="18">
        <v>1</v>
      </c>
      <c r="U17" s="18"/>
      <c r="V17" s="5">
        <v>1</v>
      </c>
      <c r="W17" s="18"/>
      <c r="Y17" s="18">
        <v>1</v>
      </c>
      <c r="Z17" s="5">
        <v>1</v>
      </c>
      <c r="AA17" s="18"/>
      <c r="AC17" s="18"/>
      <c r="AD17" s="5">
        <f>SUM(Table22[[#This Row],[COOK-FT]],Table22[[#This Row],[DA-FT]],Table22[[#This Row],[HKG-FT]],Table22[[#This Row],[LDY-FT]])</f>
        <v>2</v>
      </c>
      <c r="AE17" s="18">
        <f>SUM(Table22[[#This Row],[COOK-PT]],Table22[[#This Row],[DA-PT]],Table22[[#This Row],[HKG-PT]],Table22[[#This Row],[LDY-PT]])</f>
        <v>1</v>
      </c>
      <c r="AF17" s="19"/>
      <c r="AG17" s="18"/>
      <c r="AI17" s="18"/>
      <c r="AJ17" s="7"/>
      <c r="AK17" s="7"/>
      <c r="AL17" s="7"/>
    </row>
    <row r="18" spans="1:38" x14ac:dyDescent="0.35">
      <c r="A18" s="44">
        <v>44681</v>
      </c>
      <c r="B18" s="10" t="s">
        <v>4</v>
      </c>
      <c r="C18" s="2">
        <f>Table22[[#This Row],[YTD Hired]]-H14</f>
        <v>5</v>
      </c>
      <c r="D18" s="2">
        <f>Table22[[#This Row],[YTD Terminated]]-I14</f>
        <v>2</v>
      </c>
      <c r="E18" s="9">
        <v>0.02</v>
      </c>
      <c r="F18" s="2">
        <v>208</v>
      </c>
      <c r="G18" s="9">
        <f>(Table22[[#This Row],[Total Headcount]]-F14)/F14</f>
        <v>9.7087378640776691E-3</v>
      </c>
      <c r="H18" s="2">
        <v>12</v>
      </c>
      <c r="I18" s="6">
        <v>4</v>
      </c>
      <c r="J18" s="5">
        <v>2</v>
      </c>
      <c r="K18" s="18"/>
      <c r="L18" s="19"/>
      <c r="M18" s="18"/>
      <c r="N18" s="19">
        <v>1</v>
      </c>
      <c r="O18" s="18"/>
      <c r="Q18" s="18"/>
      <c r="R18" s="19"/>
      <c r="S18" s="18"/>
      <c r="U18" s="18"/>
      <c r="V18" s="5">
        <v>1</v>
      </c>
      <c r="W18" s="18"/>
      <c r="Y18" s="18"/>
      <c r="Z18" s="5">
        <v>2</v>
      </c>
      <c r="AA18" s="18"/>
      <c r="AC18" s="18"/>
      <c r="AD18" s="5">
        <f>SUM(Table22[[#This Row],[COOK-FT]],Table22[[#This Row],[DA-FT]],Table22[[#This Row],[HKG-FT]],Table22[[#This Row],[LDY-FT]])</f>
        <v>3</v>
      </c>
      <c r="AE18" s="18">
        <f>SUM(Table22[[#This Row],[COOK-PT]],Table22[[#This Row],[DA-PT]],Table22[[#This Row],[HKG-PT]],Table22[[#This Row],[LDY-PT]])</f>
        <v>0</v>
      </c>
      <c r="AF18" s="19"/>
      <c r="AG18" s="18"/>
      <c r="AI18" s="18"/>
      <c r="AJ18" s="7"/>
      <c r="AK18" s="7"/>
      <c r="AL18" s="7"/>
    </row>
    <row r="19" spans="1:38" x14ac:dyDescent="0.35">
      <c r="A19" s="46">
        <v>44681</v>
      </c>
      <c r="B19" s="11" t="s">
        <v>2</v>
      </c>
      <c r="C19" s="12">
        <f>Table22[[#This Row],[YTD Hired]]-H15</f>
        <v>0</v>
      </c>
      <c r="D19" s="12">
        <f>Table22[[#This Row],[YTD Terminated]]-I15</f>
        <v>0</v>
      </c>
      <c r="E19" s="13">
        <v>0.04</v>
      </c>
      <c r="F19" s="12">
        <v>27</v>
      </c>
      <c r="G19" s="13">
        <f>(Table22[[#This Row],[Total Headcount]]-F15)/F15</f>
        <v>0</v>
      </c>
      <c r="H19" s="12">
        <v>2</v>
      </c>
      <c r="I19" s="14">
        <v>1</v>
      </c>
      <c r="J19" s="20">
        <v>2</v>
      </c>
      <c r="K19" s="21">
        <v>3</v>
      </c>
      <c r="L19" s="22"/>
      <c r="M19" s="21"/>
      <c r="N19" s="22"/>
      <c r="O19" s="21"/>
      <c r="P19" s="20"/>
      <c r="Q19" s="21"/>
      <c r="R19" s="22"/>
      <c r="S19" s="21"/>
      <c r="T19" s="20"/>
      <c r="U19" s="21"/>
      <c r="V19" s="20"/>
      <c r="W19" s="21"/>
      <c r="X19" s="20"/>
      <c r="Y19" s="21"/>
      <c r="Z19" s="20"/>
      <c r="AA19" s="21"/>
      <c r="AB19" s="20"/>
      <c r="AC19" s="21"/>
      <c r="AD19" s="20">
        <f>SUM(Table22[[#This Row],[COOK-FT]],Table22[[#This Row],[DA-FT]],Table22[[#This Row],[HKG-FT]],Table22[[#This Row],[LDY-FT]])</f>
        <v>0</v>
      </c>
      <c r="AE19" s="21">
        <f>SUM(Table22[[#This Row],[COOK-PT]],Table22[[#This Row],[DA-PT]],Table22[[#This Row],[HKG-PT]],Table22[[#This Row],[LDY-PT]])</f>
        <v>0</v>
      </c>
      <c r="AF19" s="22"/>
      <c r="AG19" s="21"/>
      <c r="AH19" s="20"/>
      <c r="AI19" s="21"/>
      <c r="AJ19" s="15"/>
      <c r="AK19" s="15"/>
      <c r="AL19" s="15"/>
    </row>
    <row r="20" spans="1:38" x14ac:dyDescent="0.35">
      <c r="A20" s="45">
        <v>44712</v>
      </c>
      <c r="B20" s="16" t="s">
        <v>1</v>
      </c>
      <c r="C20" s="2">
        <f>Table22[[#This Row],[YTD Hired]]-H16</f>
        <v>9</v>
      </c>
      <c r="D20" s="2">
        <f>Table22[[#This Row],[YTD Terminated]]-I16</f>
        <v>6</v>
      </c>
      <c r="E20" s="3">
        <v>0.20751587527248602</v>
      </c>
      <c r="F20" s="2">
        <v>148</v>
      </c>
      <c r="G20" s="9">
        <f>(Table22[[#This Row],[Total Headcount]]-F16)/F16</f>
        <v>2.7777777777777776E-2</v>
      </c>
      <c r="H20" s="2">
        <v>27</v>
      </c>
      <c r="I20" s="6">
        <v>19</v>
      </c>
      <c r="K20" s="18"/>
      <c r="L20" s="19"/>
      <c r="M20" s="18">
        <v>4</v>
      </c>
      <c r="N20" s="19"/>
      <c r="O20" s="18">
        <v>4</v>
      </c>
      <c r="Q20" s="18"/>
      <c r="R20" s="19"/>
      <c r="S20" s="18"/>
      <c r="U20" s="18"/>
      <c r="W20" s="18"/>
      <c r="Y20" s="18"/>
      <c r="AA20" s="18">
        <v>1</v>
      </c>
      <c r="AC20" s="18"/>
      <c r="AD20" s="5">
        <f>SUM(Table22[[#This Row],[COOK-FT]],Table22[[#This Row],[DA-FT]],Table22[[#This Row],[HKG-FT]],Table22[[#This Row],[LDY-FT]])</f>
        <v>0</v>
      </c>
      <c r="AE20" s="18">
        <f>SUM(Table22[[#This Row],[COOK-PT]],Table22[[#This Row],[DA-PT]],Table22[[#This Row],[HKG-PT]],Table22[[#This Row],[LDY-PT]])</f>
        <v>1</v>
      </c>
      <c r="AF20" s="19"/>
      <c r="AG20" s="18"/>
      <c r="AI20" s="18"/>
      <c r="AJ20" s="7"/>
      <c r="AK20" s="7"/>
      <c r="AL20" s="7"/>
    </row>
    <row r="21" spans="1:38" x14ac:dyDescent="0.35">
      <c r="A21" s="45">
        <v>44712</v>
      </c>
      <c r="B21" s="8" t="s">
        <v>3</v>
      </c>
      <c r="C21" s="2">
        <f>Table22[[#This Row],[YTD Hired]]-H17</f>
        <v>7</v>
      </c>
      <c r="D21" s="2">
        <f>Table22[[#This Row],[YTD Terminated]]-I17</f>
        <v>1</v>
      </c>
      <c r="E21" s="3">
        <v>0.14000000000000001</v>
      </c>
      <c r="F21" s="2">
        <v>107</v>
      </c>
      <c r="G21" s="9">
        <f>(Table22[[#This Row],[Total Headcount]]-F17)/F17</f>
        <v>9.433962264150943E-3</v>
      </c>
      <c r="H21" s="2">
        <v>21</v>
      </c>
      <c r="I21" s="6">
        <v>16</v>
      </c>
      <c r="K21" s="18"/>
      <c r="L21" s="19"/>
      <c r="M21" s="18"/>
      <c r="N21" s="19"/>
      <c r="O21" s="18"/>
      <c r="Q21" s="18"/>
      <c r="R21" s="19"/>
      <c r="S21" s="18"/>
      <c r="U21" s="18"/>
      <c r="W21" s="18"/>
      <c r="Y21" s="18"/>
      <c r="AA21" s="18"/>
      <c r="AC21" s="18"/>
      <c r="AD21" s="5">
        <f>SUM(Table22[[#This Row],[COOK-FT]],Table22[[#This Row],[DA-FT]],Table22[[#This Row],[HKG-FT]],Table22[[#This Row],[LDY-FT]])</f>
        <v>0</v>
      </c>
      <c r="AE21" s="18">
        <f>SUM(Table22[[#This Row],[COOK-PT]],Table22[[#This Row],[DA-PT]],Table22[[#This Row],[HKG-PT]],Table22[[#This Row],[LDY-PT]])</f>
        <v>0</v>
      </c>
      <c r="AF21" s="19"/>
      <c r="AG21" s="18"/>
      <c r="AI21" s="18"/>
      <c r="AJ21" s="7"/>
      <c r="AK21" s="7"/>
      <c r="AL21" s="7"/>
    </row>
    <row r="22" spans="1:38" x14ac:dyDescent="0.35">
      <c r="A22" s="45">
        <v>44712</v>
      </c>
      <c r="B22" s="10" t="s">
        <v>4</v>
      </c>
      <c r="C22" s="2">
        <f>Table22[[#This Row],[YTD Hired]]-H18</f>
        <v>6</v>
      </c>
      <c r="D22" s="2">
        <f>Table22[[#This Row],[YTD Terminated]]-I18</f>
        <v>4</v>
      </c>
      <c r="E22" s="3">
        <v>0.04</v>
      </c>
      <c r="F22" s="2">
        <v>210</v>
      </c>
      <c r="G22" s="9">
        <f>(Table22[[#This Row],[Total Headcount]]-F18)/F18</f>
        <v>9.6153846153846159E-3</v>
      </c>
      <c r="H22" s="2">
        <v>18</v>
      </c>
      <c r="I22" s="6">
        <v>8</v>
      </c>
      <c r="J22" s="5">
        <v>2</v>
      </c>
      <c r="K22" s="18"/>
      <c r="L22" s="19">
        <v>1</v>
      </c>
      <c r="M22" s="18"/>
      <c r="N22" s="19">
        <v>4</v>
      </c>
      <c r="O22" s="18"/>
      <c r="Q22" s="18"/>
      <c r="R22" s="19"/>
      <c r="S22" s="18"/>
      <c r="U22" s="18"/>
      <c r="V22" s="5">
        <v>1</v>
      </c>
      <c r="W22" s="18"/>
      <c r="Y22" s="18"/>
      <c r="AA22" s="18"/>
      <c r="AB22" s="5">
        <v>1</v>
      </c>
      <c r="AC22" s="18"/>
      <c r="AD22" s="5">
        <f>SUM(Table22[[#This Row],[COOK-FT]],Table22[[#This Row],[DA-FT]],Table22[[#This Row],[HKG-FT]],Table22[[#This Row],[LDY-FT]])</f>
        <v>2</v>
      </c>
      <c r="AE22" s="18">
        <f>SUM(Table22[[#This Row],[COOK-PT]],Table22[[#This Row],[DA-PT]],Table22[[#This Row],[HKG-PT]],Table22[[#This Row],[LDY-PT]])</f>
        <v>0</v>
      </c>
      <c r="AF22" s="19"/>
      <c r="AG22" s="18"/>
      <c r="AI22" s="18"/>
      <c r="AJ22" s="7"/>
      <c r="AK22" s="7"/>
      <c r="AL22" s="7"/>
    </row>
    <row r="23" spans="1:38" s="43" customFormat="1" x14ac:dyDescent="0.35">
      <c r="A23" s="47">
        <v>44712</v>
      </c>
      <c r="B23" s="11" t="s">
        <v>2</v>
      </c>
      <c r="C23" s="12">
        <f>Table22[[#This Row],[YTD Hired]]-H19</f>
        <v>0</v>
      </c>
      <c r="D23" s="12">
        <f>Table22[[#This Row],[YTD Terminated]]-I19</f>
        <v>0</v>
      </c>
      <c r="E23" s="13">
        <v>0.04</v>
      </c>
      <c r="F23" s="12">
        <v>27</v>
      </c>
      <c r="G23" s="13">
        <f>(Table22[[#This Row],[Total Headcount]]-F19)/F19</f>
        <v>0</v>
      </c>
      <c r="H23" s="12">
        <v>2</v>
      </c>
      <c r="I23" s="14">
        <v>1</v>
      </c>
      <c r="J23" s="20">
        <v>2</v>
      </c>
      <c r="K23" s="21">
        <v>3</v>
      </c>
      <c r="L23" s="22"/>
      <c r="M23" s="21"/>
      <c r="N23" s="22"/>
      <c r="O23" s="21"/>
      <c r="P23" s="20"/>
      <c r="Q23" s="21"/>
      <c r="R23" s="22"/>
      <c r="S23" s="21"/>
      <c r="T23" s="20"/>
      <c r="U23" s="21"/>
      <c r="V23" s="20"/>
      <c r="W23" s="21"/>
      <c r="X23" s="20"/>
      <c r="Y23" s="21"/>
      <c r="Z23" s="20"/>
      <c r="AA23" s="21"/>
      <c r="AB23" s="20"/>
      <c r="AC23" s="21"/>
      <c r="AD23" s="20">
        <f>SUM(Table22[[#This Row],[COOK-FT]],Table22[[#This Row],[DA-FT]],Table22[[#This Row],[HKG-FT]],Table22[[#This Row],[LDY-FT]])</f>
        <v>0</v>
      </c>
      <c r="AE23" s="21">
        <f>SUM(Table22[[#This Row],[COOK-PT]],Table22[[#This Row],[DA-PT]],Table22[[#This Row],[HKG-PT]],Table22[[#This Row],[LDY-PT]])</f>
        <v>0</v>
      </c>
      <c r="AF23" s="22"/>
      <c r="AG23" s="21"/>
      <c r="AH23" s="20"/>
      <c r="AI23" s="21"/>
      <c r="AJ23" s="15"/>
      <c r="AK23" s="15"/>
      <c r="AL23" s="15"/>
    </row>
    <row r="24" spans="1:38" x14ac:dyDescent="0.35">
      <c r="A24" s="45">
        <v>44742</v>
      </c>
      <c r="B24" s="16" t="s">
        <v>1</v>
      </c>
      <c r="C24" s="2">
        <f>Table22[[#This Row],[YTD Hired]]-H20</f>
        <v>9</v>
      </c>
      <c r="D24" s="2">
        <f>Table22[[#This Row],[YTD Terminated]]-I20</f>
        <v>4</v>
      </c>
      <c r="E24" s="3">
        <v>0.29093974203159917</v>
      </c>
      <c r="F24" s="2">
        <v>151</v>
      </c>
      <c r="G24" s="9">
        <f>(Table22[[#This Row],[Total Headcount]]-F20)/F20</f>
        <v>2.0270270270270271E-2</v>
      </c>
      <c r="H24" s="2">
        <v>36</v>
      </c>
      <c r="I24" s="6">
        <v>23</v>
      </c>
      <c r="K24" s="18"/>
      <c r="L24" s="19"/>
      <c r="M24" s="18"/>
      <c r="N24" s="19"/>
      <c r="O24" s="18"/>
      <c r="Q24" s="18"/>
      <c r="R24" s="19"/>
      <c r="S24" s="18"/>
      <c r="U24" s="18"/>
      <c r="W24" s="18"/>
      <c r="Y24" s="18"/>
      <c r="AA24" s="18"/>
      <c r="AC24" s="18"/>
      <c r="AD24" s="5">
        <f>SUM(Table22[[#This Row],[COOK-FT]],Table22[[#This Row],[DA-FT]],Table22[[#This Row],[HKG-FT]],Table22[[#This Row],[LDY-FT]])</f>
        <v>0</v>
      </c>
      <c r="AE24" s="18">
        <f>SUM(Table22[[#This Row],[COOK-PT]],Table22[[#This Row],[DA-PT]],Table22[[#This Row],[HKG-PT]],Table22[[#This Row],[LDY-PT]])</f>
        <v>0</v>
      </c>
      <c r="AF24" s="19"/>
      <c r="AG24" s="18"/>
      <c r="AI24" s="18"/>
      <c r="AJ24" s="7"/>
      <c r="AK24" s="7"/>
      <c r="AL24" s="7"/>
    </row>
    <row r="25" spans="1:38" x14ac:dyDescent="0.35">
      <c r="A25" s="45">
        <v>44742</v>
      </c>
      <c r="B25" s="8" t="s">
        <v>3</v>
      </c>
      <c r="C25" s="2">
        <f>Table22[[#This Row],[YTD Hired]]-H21</f>
        <v>4</v>
      </c>
      <c r="D25" s="2">
        <f>Table22[[#This Row],[YTD Terminated]]-I21</f>
        <v>3</v>
      </c>
      <c r="E25" s="3">
        <v>0.15</v>
      </c>
      <c r="F25" s="2">
        <v>113</v>
      </c>
      <c r="G25" s="9">
        <f>(Table22[[#This Row],[Total Headcount]]-F21)/F21</f>
        <v>5.6074766355140186E-2</v>
      </c>
      <c r="H25" s="2">
        <v>25</v>
      </c>
      <c r="I25" s="6">
        <v>19</v>
      </c>
      <c r="K25" s="18"/>
      <c r="L25" s="19"/>
      <c r="M25" s="18"/>
      <c r="N25" s="19"/>
      <c r="O25" s="18"/>
      <c r="Q25" s="18"/>
      <c r="R25" s="19"/>
      <c r="S25" s="18"/>
      <c r="U25" s="18"/>
      <c r="W25" s="18"/>
      <c r="Y25" s="18"/>
      <c r="AA25" s="18"/>
      <c r="AC25" s="18"/>
      <c r="AD25" s="5">
        <f>SUM(Table22[[#This Row],[COOK-FT]],Table22[[#This Row],[DA-FT]],Table22[[#This Row],[HKG-FT]],Table22[[#This Row],[LDY-FT]])</f>
        <v>0</v>
      </c>
      <c r="AE25" s="18">
        <f>SUM(Table22[[#This Row],[COOK-PT]],Table22[[#This Row],[DA-PT]],Table22[[#This Row],[HKG-PT]],Table22[[#This Row],[LDY-PT]])</f>
        <v>0</v>
      </c>
      <c r="AF25" s="19"/>
      <c r="AG25" s="18"/>
      <c r="AI25" s="18"/>
      <c r="AJ25" s="7"/>
      <c r="AK25" s="7"/>
      <c r="AL25" s="7"/>
    </row>
    <row r="26" spans="1:38" x14ac:dyDescent="0.35">
      <c r="A26" s="45">
        <v>44742</v>
      </c>
      <c r="B26" s="10" t="s">
        <v>4</v>
      </c>
      <c r="C26" s="2">
        <f>Table22[[#This Row],[YTD Hired]]-H22</f>
        <v>10</v>
      </c>
      <c r="D26" s="2">
        <f>Table22[[#This Row],[YTD Terminated]]-I22</f>
        <v>3</v>
      </c>
      <c r="E26" s="3">
        <v>0.05</v>
      </c>
      <c r="F26" s="2">
        <v>216</v>
      </c>
      <c r="G26" s="9">
        <f>(Table22[[#This Row],[Total Headcount]]-F22)/F22</f>
        <v>2.8571428571428571E-2</v>
      </c>
      <c r="H26" s="2">
        <v>28</v>
      </c>
      <c r="I26" s="6">
        <v>11</v>
      </c>
      <c r="J26" s="5">
        <v>2</v>
      </c>
      <c r="K26" s="18"/>
      <c r="L26" s="19"/>
      <c r="M26" s="18"/>
      <c r="N26" s="19">
        <v>6</v>
      </c>
      <c r="O26" s="18"/>
      <c r="Q26" s="18"/>
      <c r="R26" s="19"/>
      <c r="S26" s="18"/>
      <c r="U26" s="18"/>
      <c r="V26" s="5">
        <v>1</v>
      </c>
      <c r="W26" s="18"/>
      <c r="Y26" s="18"/>
      <c r="Z26" s="5">
        <v>1</v>
      </c>
      <c r="AA26" s="18"/>
      <c r="AC26" s="18"/>
      <c r="AD26" s="5">
        <f>SUM(Table22[[#This Row],[COOK-FT]],Table22[[#This Row],[DA-FT]],Table22[[#This Row],[HKG-FT]],Table22[[#This Row],[LDY-FT]])</f>
        <v>2</v>
      </c>
      <c r="AE26" s="18">
        <f>SUM(Table22[[#This Row],[COOK-PT]],Table22[[#This Row],[DA-PT]],Table22[[#This Row],[HKG-PT]],Table22[[#This Row],[LDY-PT]])</f>
        <v>0</v>
      </c>
      <c r="AF26" s="19"/>
      <c r="AG26" s="18"/>
      <c r="AI26" s="18"/>
      <c r="AJ26" s="7"/>
      <c r="AK26" s="7"/>
      <c r="AL26" s="7"/>
    </row>
    <row r="27" spans="1:38" x14ac:dyDescent="0.35">
      <c r="A27" s="45">
        <v>44742</v>
      </c>
      <c r="B27" s="11" t="s">
        <v>2</v>
      </c>
      <c r="C27" s="12">
        <f>Table22[[#This Row],[YTD Hired]]-H23</f>
        <v>11</v>
      </c>
      <c r="D27" s="12">
        <f>Table22[[#This Row],[YTD Terminated]]-I23</f>
        <v>0</v>
      </c>
      <c r="E27" s="13">
        <v>0.04</v>
      </c>
      <c r="F27" s="12">
        <v>38</v>
      </c>
      <c r="G27" s="13">
        <f>(Table22[[#This Row],[Total Headcount]]-F23)/F23</f>
        <v>0.40740740740740738</v>
      </c>
      <c r="H27" s="12">
        <v>13</v>
      </c>
      <c r="I27" s="14">
        <v>1</v>
      </c>
      <c r="J27" s="5">
        <v>2</v>
      </c>
      <c r="K27" s="18">
        <v>2</v>
      </c>
      <c r="L27" s="19"/>
      <c r="M27" s="18"/>
      <c r="N27" s="19"/>
      <c r="O27" s="18"/>
      <c r="Q27" s="18"/>
      <c r="R27" s="19"/>
      <c r="S27" s="18"/>
      <c r="U27" s="18"/>
      <c r="W27" s="18"/>
      <c r="Y27" s="18"/>
      <c r="AA27" s="18"/>
      <c r="AC27" s="18"/>
      <c r="AD27" s="5">
        <f>SUM(Table22[[#This Row],[COOK-FT]],Table22[[#This Row],[DA-FT]],Table22[[#This Row],[HKG-FT]],Table22[[#This Row],[LDY-FT]])</f>
        <v>0</v>
      </c>
      <c r="AE27" s="18">
        <f>SUM(Table22[[#This Row],[COOK-PT]],Table22[[#This Row],[DA-PT]],Table22[[#This Row],[HKG-PT]],Table22[[#This Row],[LDY-PT]])</f>
        <v>0</v>
      </c>
      <c r="AF27" s="19"/>
      <c r="AG27" s="18"/>
      <c r="AI27" s="18"/>
      <c r="AJ27" s="7"/>
      <c r="AK27" s="7"/>
      <c r="AL27" s="7"/>
    </row>
    <row r="28" spans="1:38" x14ac:dyDescent="0.35">
      <c r="A28" s="45">
        <v>44772</v>
      </c>
      <c r="B28" s="16" t="s">
        <v>1</v>
      </c>
      <c r="C28" s="2">
        <f>Table22[[#This Row],[YTD Hired]]-H24</f>
        <v>7</v>
      </c>
      <c r="D28" s="2">
        <f>Table22[[#This Row],[YTD Terminated]]-I24</f>
        <v>5</v>
      </c>
      <c r="E28" s="9">
        <v>0.31639692226054661</v>
      </c>
      <c r="F28" s="2">
        <v>153</v>
      </c>
      <c r="G28" s="9">
        <f>(Table22[[#This Row],[Total Headcount]]-F24)/F24</f>
        <v>1.3245033112582781E-2</v>
      </c>
      <c r="H28" s="48">
        <v>43</v>
      </c>
      <c r="I28" s="6">
        <v>28</v>
      </c>
      <c r="K28" s="18"/>
      <c r="L28" s="19"/>
      <c r="M28" s="18"/>
      <c r="N28" s="19"/>
      <c r="O28" s="18"/>
      <c r="Q28" s="18"/>
      <c r="R28" s="19"/>
      <c r="S28" s="18"/>
      <c r="U28" s="18"/>
      <c r="W28" s="18"/>
      <c r="Y28" s="18"/>
      <c r="AA28" s="18"/>
      <c r="AC28" s="18"/>
      <c r="AD28" s="5">
        <f>SUM(Table22[[#This Row],[COOK-FT]],Table22[[#This Row],[DA-FT]],Table22[[#This Row],[HKG-FT]],Table22[[#This Row],[LDY-FT]])</f>
        <v>0</v>
      </c>
      <c r="AE28" s="18">
        <f>SUM(Table22[[#This Row],[COOK-PT]],Table22[[#This Row],[DA-PT]],Table22[[#This Row],[HKG-PT]],Table22[[#This Row],[LDY-PT]])</f>
        <v>0</v>
      </c>
      <c r="AF28" s="19"/>
      <c r="AG28" s="18"/>
      <c r="AI28" s="18"/>
      <c r="AJ28" s="7"/>
      <c r="AK28" s="7"/>
      <c r="AL28" s="7"/>
    </row>
    <row r="29" spans="1:38" x14ac:dyDescent="0.35">
      <c r="A29" s="45">
        <v>44772</v>
      </c>
      <c r="B29" s="8" t="s">
        <v>3</v>
      </c>
      <c r="C29" s="2">
        <f>Table22[[#This Row],[YTD Hired]]-H25</f>
        <v>3</v>
      </c>
      <c r="D29" s="2">
        <f>Table22[[#This Row],[YTD Terminated]]-I25</f>
        <v>4</v>
      </c>
      <c r="E29" s="9">
        <v>0.19</v>
      </c>
      <c r="F29" s="2">
        <v>116</v>
      </c>
      <c r="G29" s="9">
        <f>(Table22[[#This Row],[Total Headcount]]-F25)/F25</f>
        <v>2.6548672566371681E-2</v>
      </c>
      <c r="H29" s="2">
        <v>28</v>
      </c>
      <c r="I29" s="6">
        <v>23</v>
      </c>
      <c r="K29" s="18"/>
      <c r="L29" s="19"/>
      <c r="M29" s="18"/>
      <c r="N29" s="19"/>
      <c r="O29" s="18"/>
      <c r="Q29" s="18"/>
      <c r="R29" s="19"/>
      <c r="S29" s="18"/>
      <c r="U29" s="18"/>
      <c r="W29" s="18"/>
      <c r="Y29" s="18"/>
      <c r="AA29" s="18"/>
      <c r="AC29" s="18"/>
      <c r="AD29" s="5">
        <f>SUM(Table22[[#This Row],[COOK-FT]],Table22[[#This Row],[DA-FT]],Table22[[#This Row],[HKG-FT]],Table22[[#This Row],[LDY-FT]])</f>
        <v>0</v>
      </c>
      <c r="AE29" s="18">
        <f>SUM(Table22[[#This Row],[COOK-PT]],Table22[[#This Row],[DA-PT]],Table22[[#This Row],[HKG-PT]],Table22[[#This Row],[LDY-PT]])</f>
        <v>0</v>
      </c>
      <c r="AF29" s="19"/>
      <c r="AG29" s="18"/>
      <c r="AI29" s="18"/>
      <c r="AJ29" s="7"/>
      <c r="AK29" s="7"/>
      <c r="AL29" s="7"/>
    </row>
    <row r="30" spans="1:38" x14ac:dyDescent="0.35">
      <c r="A30" s="45">
        <v>44772</v>
      </c>
      <c r="B30" s="10" t="s">
        <v>4</v>
      </c>
      <c r="C30" s="2">
        <f>Table22[[#This Row],[YTD Hired]]-H26</f>
        <v>7</v>
      </c>
      <c r="D30" s="2">
        <f>Table22[[#This Row],[YTD Terminated]]-I26</f>
        <v>7</v>
      </c>
      <c r="E30" s="9">
        <v>0.09</v>
      </c>
      <c r="F30" s="2">
        <v>216</v>
      </c>
      <c r="G30" s="9">
        <f>(Table22[[#This Row],[Total Headcount]]-F26)/F26</f>
        <v>0</v>
      </c>
      <c r="H30" s="48">
        <v>35</v>
      </c>
      <c r="I30" s="6">
        <v>18</v>
      </c>
      <c r="K30" s="18"/>
      <c r="L30" s="19"/>
      <c r="M30" s="18"/>
      <c r="N30" s="19"/>
      <c r="O30" s="18"/>
      <c r="Q30" s="18"/>
      <c r="R30" s="19"/>
      <c r="S30" s="18"/>
      <c r="U30" s="18"/>
      <c r="W30" s="18"/>
      <c r="Y30" s="18"/>
      <c r="AA30" s="18"/>
      <c r="AC30" s="18"/>
      <c r="AD30" s="5">
        <f>SUM(Table22[[#This Row],[COOK-FT]],Table22[[#This Row],[DA-FT]],Table22[[#This Row],[HKG-FT]],Table22[[#This Row],[LDY-FT]])</f>
        <v>0</v>
      </c>
      <c r="AE30" s="18">
        <f>SUM(Table22[[#This Row],[COOK-PT]],Table22[[#This Row],[DA-PT]],Table22[[#This Row],[HKG-PT]],Table22[[#This Row],[LDY-PT]])</f>
        <v>0</v>
      </c>
      <c r="AF30" s="19"/>
      <c r="AG30" s="18"/>
      <c r="AI30" s="18"/>
      <c r="AJ30" s="7"/>
      <c r="AK30" s="7"/>
      <c r="AL30" s="7"/>
    </row>
    <row r="31" spans="1:38" x14ac:dyDescent="0.35">
      <c r="A31" s="47">
        <v>44772</v>
      </c>
      <c r="B31" s="11" t="s">
        <v>2</v>
      </c>
      <c r="C31" s="12">
        <f>Table22[[#This Row],[YTD Hired]]-H27</f>
        <v>0</v>
      </c>
      <c r="D31" s="12">
        <f>Table22[[#This Row],[YTD Terminated]]-I27</f>
        <v>1</v>
      </c>
      <c r="E31" s="13">
        <v>7.0000000000000007E-2</v>
      </c>
      <c r="F31" s="12">
        <v>38</v>
      </c>
      <c r="G31" s="13">
        <f>(Table22[[#This Row],[Total Headcount]]-F27)/F27</f>
        <v>0</v>
      </c>
      <c r="H31" s="50">
        <v>13</v>
      </c>
      <c r="I31" s="14">
        <v>2</v>
      </c>
      <c r="J31" s="20"/>
      <c r="K31" s="21"/>
      <c r="L31" s="22"/>
      <c r="M31" s="21"/>
      <c r="N31" s="22"/>
      <c r="O31" s="21"/>
      <c r="P31" s="20"/>
      <c r="Q31" s="21"/>
      <c r="R31" s="22"/>
      <c r="S31" s="21"/>
      <c r="T31" s="20"/>
      <c r="U31" s="21"/>
      <c r="V31" s="20"/>
      <c r="W31" s="21"/>
      <c r="X31" s="20"/>
      <c r="Y31" s="21"/>
      <c r="Z31" s="20"/>
      <c r="AA31" s="21"/>
      <c r="AB31" s="20"/>
      <c r="AC31" s="21"/>
      <c r="AD31" s="20">
        <f>SUM(Table22[[#This Row],[COOK-FT]],Table22[[#This Row],[DA-FT]],Table22[[#This Row],[HKG-FT]],Table22[[#This Row],[LDY-FT]])</f>
        <v>0</v>
      </c>
      <c r="AE31" s="21">
        <f>SUM(Table22[[#This Row],[COOK-PT]],Table22[[#This Row],[DA-PT]],Table22[[#This Row],[HKG-PT]],Table22[[#This Row],[LDY-PT]])</f>
        <v>0</v>
      </c>
      <c r="AF31" s="22"/>
      <c r="AG31" s="21"/>
      <c r="AH31" s="20"/>
      <c r="AI31" s="21"/>
      <c r="AJ31" s="15"/>
      <c r="AK31" s="15"/>
      <c r="AL31" s="15"/>
    </row>
    <row r="32" spans="1:38" x14ac:dyDescent="0.35">
      <c r="A32" s="45">
        <v>44803</v>
      </c>
      <c r="B32" s="16" t="s">
        <v>1</v>
      </c>
      <c r="C32" s="2">
        <f>Table22[[#This Row],[YTD Hired]]-H28</f>
        <v>6</v>
      </c>
      <c r="D32" s="2">
        <f>Table22[[#This Row],[YTD Terminated]]-I28</f>
        <v>0</v>
      </c>
      <c r="E32" s="9">
        <v>0.3620837870365064</v>
      </c>
      <c r="F32" s="2">
        <v>158</v>
      </c>
      <c r="G32" s="9">
        <f>(Table22[[#This Row],[Total Headcount]]-F28)/F28</f>
        <v>3.2679738562091505E-2</v>
      </c>
      <c r="H32" s="2">
        <v>49</v>
      </c>
      <c r="I32" s="6">
        <v>28</v>
      </c>
      <c r="K32" s="18"/>
      <c r="L32" s="19"/>
      <c r="M32" s="18"/>
      <c r="N32" s="19"/>
      <c r="O32" s="18"/>
      <c r="Q32" s="18"/>
      <c r="R32" s="19"/>
      <c r="S32" s="18"/>
      <c r="U32" s="18"/>
      <c r="W32" s="18"/>
      <c r="Y32" s="18"/>
      <c r="AA32" s="18"/>
      <c r="AC32" s="18"/>
      <c r="AD32" s="5">
        <f>SUM(Table22[[#This Row],[COOK-FT]],Table22[[#This Row],[DA-FT]],Table22[[#This Row],[HKG-FT]],Table22[[#This Row],[LDY-FT]])</f>
        <v>0</v>
      </c>
      <c r="AE32" s="18">
        <f>SUM(Table22[[#This Row],[COOK-PT]],Table22[[#This Row],[DA-PT]],Table22[[#This Row],[HKG-PT]],Table22[[#This Row],[LDY-PT]])</f>
        <v>0</v>
      </c>
      <c r="AF32" s="19"/>
      <c r="AG32" s="18"/>
      <c r="AI32" s="18"/>
      <c r="AJ32" s="7"/>
      <c r="AK32" s="7"/>
      <c r="AL32" s="7"/>
    </row>
    <row r="33" spans="1:38" x14ac:dyDescent="0.35">
      <c r="A33" s="45">
        <v>44803</v>
      </c>
      <c r="B33" s="8" t="s">
        <v>3</v>
      </c>
      <c r="C33" s="2">
        <f>Table22[[#This Row],[YTD Hired]]-H29</f>
        <v>8</v>
      </c>
      <c r="D33" s="2">
        <f>Table22[[#This Row],[YTD Terminated]]-I29</f>
        <v>2</v>
      </c>
      <c r="E33" s="9">
        <v>0.19</v>
      </c>
      <c r="F33" s="2">
        <v>119</v>
      </c>
      <c r="G33" s="9">
        <f>(Table22[[#This Row],[Total Headcount]]-F29)/F29</f>
        <v>2.5862068965517241E-2</v>
      </c>
      <c r="H33" s="2">
        <v>36</v>
      </c>
      <c r="I33" s="6">
        <v>25</v>
      </c>
      <c r="K33" s="18"/>
      <c r="L33" s="19"/>
      <c r="M33" s="18"/>
      <c r="N33" s="19"/>
      <c r="O33" s="18"/>
      <c r="Q33" s="18"/>
      <c r="R33" s="19"/>
      <c r="S33" s="18"/>
      <c r="U33" s="18"/>
      <c r="W33" s="18"/>
      <c r="Y33" s="18"/>
      <c r="AA33" s="18"/>
      <c r="AC33" s="18"/>
      <c r="AD33" s="5">
        <f>SUM(Table22[[#This Row],[COOK-FT]],Table22[[#This Row],[DA-FT]],Table22[[#This Row],[HKG-FT]],Table22[[#This Row],[LDY-FT]])</f>
        <v>0</v>
      </c>
      <c r="AE33" s="18">
        <f>SUM(Table22[[#This Row],[COOK-PT]],Table22[[#This Row],[DA-PT]],Table22[[#This Row],[HKG-PT]],Table22[[#This Row],[LDY-PT]])</f>
        <v>0</v>
      </c>
      <c r="AF33" s="19"/>
      <c r="AG33" s="18"/>
      <c r="AI33" s="18"/>
      <c r="AJ33" s="7"/>
      <c r="AK33" s="7"/>
      <c r="AL33" s="7"/>
    </row>
    <row r="34" spans="1:38" x14ac:dyDescent="0.35">
      <c r="A34" s="45">
        <v>44803</v>
      </c>
      <c r="B34" s="10" t="s">
        <v>4</v>
      </c>
      <c r="C34" s="2">
        <f>Table22[[#This Row],[YTD Hired]]-H30</f>
        <v>1</v>
      </c>
      <c r="D34" s="2">
        <f>Table22[[#This Row],[YTD Terminated]]-I30</f>
        <v>1</v>
      </c>
      <c r="E34" s="9">
        <v>0.09</v>
      </c>
      <c r="F34" s="2">
        <v>216</v>
      </c>
      <c r="G34" s="9">
        <f>(Table22[[#This Row],[Total Headcount]]-F30)/F30</f>
        <v>0</v>
      </c>
      <c r="H34" s="2">
        <v>36</v>
      </c>
      <c r="I34" s="6">
        <v>19</v>
      </c>
      <c r="K34" s="18"/>
      <c r="L34" s="19"/>
      <c r="M34" s="18"/>
      <c r="N34" s="19"/>
      <c r="O34" s="18"/>
      <c r="Q34" s="18"/>
      <c r="R34" s="19"/>
      <c r="S34" s="18"/>
      <c r="U34" s="18"/>
      <c r="W34" s="18"/>
      <c r="Y34" s="18"/>
      <c r="AA34" s="18"/>
      <c r="AC34" s="18"/>
      <c r="AD34" s="5">
        <f>SUM(Table22[[#This Row],[COOK-FT]],Table22[[#This Row],[DA-FT]],Table22[[#This Row],[HKG-FT]],Table22[[#This Row],[LDY-FT]])</f>
        <v>0</v>
      </c>
      <c r="AE34" s="18">
        <f>SUM(Table22[[#This Row],[COOK-PT]],Table22[[#This Row],[DA-PT]],Table22[[#This Row],[HKG-PT]],Table22[[#This Row],[LDY-PT]])</f>
        <v>0</v>
      </c>
      <c r="AF34" s="19"/>
      <c r="AG34" s="18"/>
      <c r="AI34" s="18"/>
      <c r="AJ34" s="7"/>
      <c r="AK34" s="7"/>
      <c r="AL34" s="7"/>
    </row>
    <row r="35" spans="1:38" x14ac:dyDescent="0.35">
      <c r="A35" s="47">
        <v>44803</v>
      </c>
      <c r="B35" s="11" t="s">
        <v>2</v>
      </c>
      <c r="C35" s="12">
        <f>Table22[[#This Row],[YTD Hired]]-H31</f>
        <v>0</v>
      </c>
      <c r="D35" s="12">
        <f>Table22[[#This Row],[YTD Terminated]]-I31</f>
        <v>6</v>
      </c>
      <c r="E35" s="13">
        <v>0.27</v>
      </c>
      <c r="F35" s="12">
        <v>31</v>
      </c>
      <c r="G35" s="13">
        <f>(Table22[[#This Row],[Total Headcount]]-F31)/F31</f>
        <v>-0.18421052631578946</v>
      </c>
      <c r="H35" s="12">
        <v>13</v>
      </c>
      <c r="I35" s="14">
        <v>8</v>
      </c>
      <c r="J35" s="20"/>
      <c r="K35" s="21"/>
      <c r="L35" s="22"/>
      <c r="M35" s="21"/>
      <c r="N35" s="22"/>
      <c r="O35" s="21"/>
      <c r="P35" s="20"/>
      <c r="Q35" s="21"/>
      <c r="R35" s="22"/>
      <c r="S35" s="21"/>
      <c r="T35" s="20"/>
      <c r="U35" s="21"/>
      <c r="V35" s="20"/>
      <c r="W35" s="21"/>
      <c r="X35" s="20"/>
      <c r="Y35" s="21"/>
      <c r="Z35" s="20"/>
      <c r="AA35" s="21"/>
      <c r="AB35" s="20"/>
      <c r="AC35" s="21"/>
      <c r="AD35" s="20">
        <f>SUM(Table22[[#This Row],[COOK-FT]],Table22[[#This Row],[DA-FT]],Table22[[#This Row],[HKG-FT]],Table22[[#This Row],[LDY-FT]])</f>
        <v>0</v>
      </c>
      <c r="AE35" s="21">
        <f>SUM(Table22[[#This Row],[COOK-PT]],Table22[[#This Row],[DA-PT]],Table22[[#This Row],[HKG-PT]],Table22[[#This Row],[LDY-PT]])</f>
        <v>0</v>
      </c>
      <c r="AF35" s="22"/>
      <c r="AG35" s="21"/>
      <c r="AH35" s="20"/>
      <c r="AI35" s="21"/>
      <c r="AJ35" s="15"/>
      <c r="AK35" s="15"/>
      <c r="AL35" s="15"/>
    </row>
    <row r="36" spans="1:38" x14ac:dyDescent="0.35">
      <c r="A36" s="45">
        <v>44834</v>
      </c>
      <c r="B36" s="16" t="s">
        <v>1</v>
      </c>
      <c r="C36" s="2">
        <f>Table22[[#This Row],[YTD Hired]]-H32</f>
        <v>5</v>
      </c>
      <c r="D36" s="2">
        <f>Table22[[#This Row],[YTD Terminated]]-I32</f>
        <v>13</v>
      </c>
      <c r="E36" s="9">
        <v>0.37190645576326348</v>
      </c>
      <c r="F36" s="2">
        <v>150</v>
      </c>
      <c r="G36" s="9">
        <f>(Table22[[#This Row],[Total Headcount]]-F32)/F32</f>
        <v>-5.0632911392405063E-2</v>
      </c>
      <c r="H36" s="2">
        <v>54</v>
      </c>
      <c r="I36" s="6">
        <v>41</v>
      </c>
      <c r="K36" s="18"/>
      <c r="L36" s="19"/>
      <c r="M36" s="18"/>
      <c r="N36" s="19"/>
      <c r="O36" s="18"/>
      <c r="Q36" s="18"/>
      <c r="R36" s="19"/>
      <c r="S36" s="18"/>
      <c r="U36" s="18"/>
      <c r="W36" s="18"/>
      <c r="Y36" s="18"/>
      <c r="AA36" s="18"/>
      <c r="AC36" s="18"/>
      <c r="AD36" s="5">
        <f>SUM(Table22[[#This Row],[COOK-FT]],Table22[[#This Row],[DA-FT]],Table22[[#This Row],[HKG-FT]],Table22[[#This Row],[LDY-FT]])</f>
        <v>0</v>
      </c>
      <c r="AE36" s="18">
        <f>SUM(Table22[[#This Row],[COOK-PT]],Table22[[#This Row],[DA-PT]],Table22[[#This Row],[HKG-PT]],Table22[[#This Row],[LDY-PT]])</f>
        <v>0</v>
      </c>
      <c r="AF36" s="19"/>
      <c r="AG36" s="18"/>
      <c r="AI36" s="18"/>
      <c r="AJ36" s="7"/>
      <c r="AK36" s="7"/>
      <c r="AL36" s="7"/>
    </row>
    <row r="37" spans="1:38" x14ac:dyDescent="0.35">
      <c r="A37" s="45">
        <v>44834</v>
      </c>
      <c r="B37" s="8" t="s">
        <v>3</v>
      </c>
      <c r="C37" s="2">
        <f>Table22[[#This Row],[YTD Hired]]-H33</f>
        <v>4</v>
      </c>
      <c r="D37" s="2">
        <f>Table22[[#This Row],[YTD Terminated]]-I33</f>
        <v>2</v>
      </c>
      <c r="E37" s="9">
        <v>0.22</v>
      </c>
      <c r="F37" s="2">
        <v>121</v>
      </c>
      <c r="G37" s="9">
        <f>(Table22[[#This Row],[Total Headcount]]-F33)/F33</f>
        <v>1.680672268907563E-2</v>
      </c>
      <c r="H37" s="2">
        <v>40</v>
      </c>
      <c r="I37" s="6">
        <v>27</v>
      </c>
      <c r="K37" s="18"/>
      <c r="L37" s="19"/>
      <c r="M37" s="18"/>
      <c r="N37" s="19"/>
      <c r="O37" s="18"/>
      <c r="Q37" s="18"/>
      <c r="R37" s="19"/>
      <c r="S37" s="18"/>
      <c r="U37" s="18"/>
      <c r="W37" s="18"/>
      <c r="Y37" s="18"/>
      <c r="AA37" s="18"/>
      <c r="AC37" s="18"/>
      <c r="AD37" s="5">
        <f>SUM(Table22[[#This Row],[COOK-FT]],Table22[[#This Row],[DA-FT]],Table22[[#This Row],[HKG-FT]],Table22[[#This Row],[LDY-FT]])</f>
        <v>0</v>
      </c>
      <c r="AE37" s="18">
        <f>SUM(Table22[[#This Row],[COOK-PT]],Table22[[#This Row],[DA-PT]],Table22[[#This Row],[HKG-PT]],Table22[[#This Row],[LDY-PT]])</f>
        <v>0</v>
      </c>
      <c r="AF37" s="19"/>
      <c r="AG37" s="18"/>
      <c r="AI37" s="18"/>
      <c r="AJ37" s="7"/>
      <c r="AK37" s="7"/>
      <c r="AL37" s="7"/>
    </row>
    <row r="38" spans="1:38" x14ac:dyDescent="0.35">
      <c r="A38" s="45">
        <v>44834</v>
      </c>
      <c r="B38" s="10" t="s">
        <v>4</v>
      </c>
      <c r="C38" s="2">
        <f>Table22[[#This Row],[YTD Hired]]-H34</f>
        <v>5</v>
      </c>
      <c r="D38" s="2">
        <f>Table22[[#This Row],[YTD Terminated]]-I34</f>
        <v>1</v>
      </c>
      <c r="E38" s="9">
        <v>0.1</v>
      </c>
      <c r="F38" s="2">
        <v>221</v>
      </c>
      <c r="G38" s="9">
        <f>(Table22[[#This Row],[Total Headcount]]-F34)/F34</f>
        <v>2.3148148148148147E-2</v>
      </c>
      <c r="H38" s="2">
        <v>41</v>
      </c>
      <c r="I38" s="6">
        <v>20</v>
      </c>
      <c r="K38" s="18"/>
      <c r="L38" s="19"/>
      <c r="M38" s="18"/>
      <c r="N38" s="19"/>
      <c r="O38" s="18"/>
      <c r="Q38" s="18"/>
      <c r="R38" s="19"/>
      <c r="S38" s="18"/>
      <c r="U38" s="18"/>
      <c r="W38" s="18"/>
      <c r="Y38" s="18"/>
      <c r="AA38" s="18"/>
      <c r="AC38" s="18"/>
      <c r="AD38" s="5">
        <f>SUM(Table22[[#This Row],[COOK-FT]],Table22[[#This Row],[DA-FT]],Table22[[#This Row],[HKG-FT]],Table22[[#This Row],[LDY-FT]])</f>
        <v>0</v>
      </c>
      <c r="AE38" s="18">
        <f>SUM(Table22[[#This Row],[COOK-PT]],Table22[[#This Row],[DA-PT]],Table22[[#This Row],[HKG-PT]],Table22[[#This Row],[LDY-PT]])</f>
        <v>0</v>
      </c>
      <c r="AF38" s="19"/>
      <c r="AG38" s="18"/>
      <c r="AI38" s="18"/>
      <c r="AJ38" s="7"/>
      <c r="AK38" s="7"/>
      <c r="AL38" s="7"/>
    </row>
    <row r="39" spans="1:38" x14ac:dyDescent="0.35">
      <c r="A39" s="47">
        <v>44834</v>
      </c>
      <c r="B39" s="11" t="s">
        <v>2</v>
      </c>
      <c r="C39" s="12">
        <f>Table22[[#This Row],[YTD Hired]]-H35</f>
        <v>2</v>
      </c>
      <c r="D39" s="12">
        <f>Table22[[#This Row],[YTD Terminated]]-I35</f>
        <v>6</v>
      </c>
      <c r="E39" s="13">
        <v>0.47</v>
      </c>
      <c r="F39" s="12">
        <v>27</v>
      </c>
      <c r="G39" s="13">
        <f>(Table22[[#This Row],[Total Headcount]]-F35)/F35</f>
        <v>-0.12903225806451613</v>
      </c>
      <c r="H39" s="12">
        <v>15</v>
      </c>
      <c r="I39" s="14">
        <v>14</v>
      </c>
      <c r="J39" s="20"/>
      <c r="K39" s="21"/>
      <c r="L39" s="22"/>
      <c r="M39" s="21"/>
      <c r="N39" s="22"/>
      <c r="O39" s="21"/>
      <c r="P39" s="20"/>
      <c r="Q39" s="21"/>
      <c r="R39" s="22"/>
      <c r="S39" s="21"/>
      <c r="T39" s="20"/>
      <c r="U39" s="21"/>
      <c r="V39" s="20"/>
      <c r="W39" s="21"/>
      <c r="X39" s="20"/>
      <c r="Y39" s="21"/>
      <c r="Z39" s="20"/>
      <c r="AA39" s="21"/>
      <c r="AB39" s="20"/>
      <c r="AC39" s="21"/>
      <c r="AD39" s="20">
        <f>SUM(Table22[[#This Row],[COOK-FT]],Table22[[#This Row],[DA-FT]],Table22[[#This Row],[HKG-FT]],Table22[[#This Row],[LDY-FT]])</f>
        <v>0</v>
      </c>
      <c r="AE39" s="21">
        <f>SUM(Table22[[#This Row],[COOK-PT]],Table22[[#This Row],[DA-PT]],Table22[[#This Row],[HKG-PT]],Table22[[#This Row],[LDY-PT]])</f>
        <v>0</v>
      </c>
      <c r="AF39" s="22"/>
      <c r="AG39" s="21"/>
      <c r="AH39" s="20"/>
      <c r="AI39" s="21"/>
      <c r="AJ39" s="15"/>
      <c r="AK39" s="15"/>
      <c r="AL39" s="15"/>
    </row>
    <row r="40" spans="1:38" x14ac:dyDescent="0.35">
      <c r="A40" s="45">
        <v>44865</v>
      </c>
      <c r="B40" s="16" t="s">
        <v>1</v>
      </c>
      <c r="C40" s="2">
        <f>Table22[[#This Row],[YTD Hired]]-H36</f>
        <v>3</v>
      </c>
      <c r="D40" s="2">
        <f>Table22[[#This Row],[YTD Terminated]]-I36</f>
        <v>3</v>
      </c>
      <c r="E40" s="9">
        <v>0.3911953945140535</v>
      </c>
      <c r="F40" s="2">
        <v>148</v>
      </c>
      <c r="G40" s="9">
        <f>(Table22[[#This Row],[Total Headcount]]-F36)/F36</f>
        <v>-1.3333333333333334E-2</v>
      </c>
      <c r="H40" s="2">
        <v>57</v>
      </c>
      <c r="I40" s="6">
        <v>44</v>
      </c>
      <c r="K40" s="18"/>
      <c r="L40" s="19"/>
      <c r="M40" s="18"/>
      <c r="N40" s="19"/>
      <c r="O40" s="18"/>
      <c r="Q40" s="18"/>
      <c r="R40" s="19"/>
      <c r="S40" s="18"/>
      <c r="U40" s="18"/>
      <c r="W40" s="18"/>
      <c r="Y40" s="18"/>
      <c r="AA40" s="18"/>
      <c r="AC40" s="18"/>
      <c r="AD40" s="5">
        <f>SUM(Table22[[#This Row],[COOK-FT]],Table22[[#This Row],[DA-FT]],Table22[[#This Row],[HKG-FT]],Table22[[#This Row],[LDY-FT]])</f>
        <v>0</v>
      </c>
      <c r="AE40" s="18">
        <f>SUM(Table22[[#This Row],[COOK-PT]],Table22[[#This Row],[DA-PT]],Table22[[#This Row],[HKG-PT]],Table22[[#This Row],[LDY-PT]])</f>
        <v>0</v>
      </c>
      <c r="AF40" s="19"/>
      <c r="AG40" s="18"/>
      <c r="AI40" s="18"/>
      <c r="AJ40" s="7"/>
      <c r="AK40" s="7"/>
      <c r="AL40" s="7"/>
    </row>
    <row r="41" spans="1:38" x14ac:dyDescent="0.35">
      <c r="A41" s="45">
        <v>44865</v>
      </c>
      <c r="B41" s="8" t="s">
        <v>3</v>
      </c>
      <c r="C41" s="2">
        <f>Table22[[#This Row],[YTD Hired]]-H37</f>
        <v>5</v>
      </c>
      <c r="D41" s="2">
        <f>Table22[[#This Row],[YTD Terminated]]-I37</f>
        <v>4</v>
      </c>
      <c r="E41" s="9">
        <v>0.27692398107607769</v>
      </c>
      <c r="F41" s="2">
        <v>118</v>
      </c>
      <c r="G41" s="9">
        <f>(Table22[[#This Row],[Total Headcount]]-F37)/F37</f>
        <v>-2.4793388429752067E-2</v>
      </c>
      <c r="H41" s="2">
        <v>45</v>
      </c>
      <c r="I41" s="6">
        <v>31</v>
      </c>
      <c r="K41" s="18"/>
      <c r="L41" s="19"/>
      <c r="M41" s="18"/>
      <c r="N41" s="19"/>
      <c r="O41" s="18"/>
      <c r="Q41" s="18"/>
      <c r="R41" s="19"/>
      <c r="S41" s="18"/>
      <c r="U41" s="18"/>
      <c r="W41" s="18"/>
      <c r="Y41" s="18"/>
      <c r="AA41" s="18"/>
      <c r="AC41" s="18"/>
      <c r="AD41" s="5">
        <f>SUM(Table22[[#This Row],[COOK-FT]],Table22[[#This Row],[DA-FT]],Table22[[#This Row],[HKG-FT]],Table22[[#This Row],[LDY-FT]])</f>
        <v>0</v>
      </c>
      <c r="AE41" s="18">
        <f>SUM(Table22[[#This Row],[COOK-PT]],Table22[[#This Row],[DA-PT]],Table22[[#This Row],[HKG-PT]],Table22[[#This Row],[LDY-PT]])</f>
        <v>0</v>
      </c>
      <c r="AF41" s="19"/>
      <c r="AG41" s="18"/>
      <c r="AI41" s="18"/>
      <c r="AJ41" s="7"/>
      <c r="AK41" s="7"/>
      <c r="AL41" s="7"/>
    </row>
    <row r="42" spans="1:38" x14ac:dyDescent="0.35">
      <c r="A42" s="45">
        <v>44865</v>
      </c>
      <c r="B42" s="10" t="s">
        <v>4</v>
      </c>
      <c r="C42" s="2">
        <f>Table22[[#This Row],[YTD Hired]]-H38</f>
        <v>7</v>
      </c>
      <c r="D42" s="2">
        <f>Table22[[#This Row],[YTD Terminated]]-I38</f>
        <v>2</v>
      </c>
      <c r="E42" s="9">
        <v>0.1135</v>
      </c>
      <c r="F42" s="2">
        <v>223</v>
      </c>
      <c r="G42" s="9">
        <f>(Table22[[#This Row],[Total Headcount]]-F38)/F38</f>
        <v>9.0497737556561094E-3</v>
      </c>
      <c r="H42" s="2">
        <v>48</v>
      </c>
      <c r="I42" s="6">
        <v>22</v>
      </c>
      <c r="K42" s="18"/>
      <c r="L42" s="19"/>
      <c r="M42" s="18"/>
      <c r="N42" s="19"/>
      <c r="O42" s="18"/>
      <c r="Q42" s="18"/>
      <c r="R42" s="19"/>
      <c r="S42" s="18"/>
      <c r="U42" s="18"/>
      <c r="W42" s="18"/>
      <c r="Y42" s="18"/>
      <c r="AA42" s="18"/>
      <c r="AC42" s="18"/>
      <c r="AD42" s="5">
        <f>SUM(Table22[[#This Row],[COOK-FT]],Table22[[#This Row],[DA-FT]],Table22[[#This Row],[HKG-FT]],Table22[[#This Row],[LDY-FT]])</f>
        <v>0</v>
      </c>
      <c r="AE42" s="18">
        <f>SUM(Table22[[#This Row],[COOK-PT]],Table22[[#This Row],[DA-PT]],Table22[[#This Row],[HKG-PT]],Table22[[#This Row],[LDY-PT]])</f>
        <v>0</v>
      </c>
      <c r="AF42" s="19"/>
      <c r="AG42" s="18"/>
      <c r="AI42" s="18"/>
      <c r="AJ42" s="7"/>
      <c r="AK42" s="7"/>
      <c r="AL42" s="7"/>
    </row>
    <row r="43" spans="1:38" x14ac:dyDescent="0.35">
      <c r="A43" s="47">
        <v>44865</v>
      </c>
      <c r="B43" s="11" t="s">
        <v>2</v>
      </c>
      <c r="C43" s="12">
        <f>Table22[[#This Row],[YTD Hired]]-H39</f>
        <v>1</v>
      </c>
      <c r="D43" s="12">
        <f>Table22[[#This Row],[YTD Terminated]]-I39</f>
        <v>2</v>
      </c>
      <c r="E43" s="13">
        <v>0.54158779645919164</v>
      </c>
      <c r="F43" s="12">
        <v>27</v>
      </c>
      <c r="G43" s="13">
        <f>(Table22[[#This Row],[Total Headcount]]-F39)/F39</f>
        <v>0</v>
      </c>
      <c r="H43" s="12">
        <v>16</v>
      </c>
      <c r="I43" s="14">
        <v>16</v>
      </c>
      <c r="J43" s="20"/>
      <c r="K43" s="21"/>
      <c r="L43" s="22"/>
      <c r="M43" s="21"/>
      <c r="N43" s="22"/>
      <c r="O43" s="21"/>
      <c r="P43" s="20"/>
      <c r="Q43" s="21"/>
      <c r="R43" s="22"/>
      <c r="S43" s="21"/>
      <c r="T43" s="20"/>
      <c r="U43" s="21"/>
      <c r="V43" s="20"/>
      <c r="W43" s="21"/>
      <c r="X43" s="20"/>
      <c r="Y43" s="21"/>
      <c r="Z43" s="20"/>
      <c r="AA43" s="21"/>
      <c r="AB43" s="20"/>
      <c r="AC43" s="21"/>
      <c r="AD43" s="20">
        <f>SUM(Table22[[#This Row],[COOK-FT]],Table22[[#This Row],[DA-FT]],Table22[[#This Row],[HKG-FT]],Table22[[#This Row],[LDY-FT]])</f>
        <v>0</v>
      </c>
      <c r="AE43" s="21">
        <f>SUM(Table22[[#This Row],[COOK-PT]],Table22[[#This Row],[DA-PT]],Table22[[#This Row],[HKG-PT]],Table22[[#This Row],[LDY-PT]])</f>
        <v>0</v>
      </c>
      <c r="AF43" s="22"/>
      <c r="AG43" s="21"/>
      <c r="AH43" s="20"/>
      <c r="AI43" s="21"/>
      <c r="AJ43" s="15"/>
      <c r="AK43" s="15"/>
      <c r="AL43" s="15"/>
    </row>
    <row r="44" spans="1:38" x14ac:dyDescent="0.35">
      <c r="A44" s="45">
        <v>44895</v>
      </c>
      <c r="B44" s="16" t="s">
        <v>1</v>
      </c>
      <c r="C44" s="2">
        <f>Table22[[#This Row],[YTD Hired]]-H40</f>
        <v>7</v>
      </c>
      <c r="D44" s="2">
        <f>Table22[[#This Row],[YTD Terminated]]-I40</f>
        <v>3</v>
      </c>
      <c r="E44" s="9">
        <v>0.41172724097548952</v>
      </c>
      <c r="F44" s="2">
        <v>147</v>
      </c>
      <c r="G44" s="9">
        <f>(Table22[[#This Row],[Total Headcount]]-F40)/F40</f>
        <v>-6.7567567567567571E-3</v>
      </c>
      <c r="H44" s="2">
        <v>64</v>
      </c>
      <c r="I44" s="6">
        <v>47</v>
      </c>
      <c r="K44" s="18"/>
      <c r="L44" s="19"/>
      <c r="M44" s="18"/>
      <c r="N44" s="19"/>
      <c r="O44" s="18"/>
      <c r="Q44" s="18"/>
      <c r="R44" s="19"/>
      <c r="S44" s="18"/>
      <c r="U44" s="18"/>
      <c r="W44" s="18"/>
      <c r="Y44" s="18"/>
      <c r="AA44" s="18"/>
      <c r="AC44" s="18"/>
      <c r="AD44" s="5">
        <f>SUM(Table22[[#This Row],[COOK-FT]],Table22[[#This Row],[DA-FT]],Table22[[#This Row],[HKG-FT]],Table22[[#This Row],[LDY-FT]])</f>
        <v>0</v>
      </c>
      <c r="AE44" s="18">
        <f>SUM(Table22[[#This Row],[COOK-PT]],Table22[[#This Row],[DA-PT]],Table22[[#This Row],[HKG-PT]],Table22[[#This Row],[LDY-PT]])</f>
        <v>0</v>
      </c>
      <c r="AF44" s="19"/>
      <c r="AG44" s="18"/>
      <c r="AI44" s="18"/>
      <c r="AJ44" s="7"/>
      <c r="AK44" s="7"/>
      <c r="AL44" s="7"/>
    </row>
    <row r="45" spans="1:38" x14ac:dyDescent="0.35">
      <c r="A45" s="45">
        <v>44895</v>
      </c>
      <c r="B45" s="8" t="s">
        <v>3</v>
      </c>
      <c r="C45" s="2">
        <f>Table22[[#This Row],[YTD Hired]]-H41</f>
        <v>1</v>
      </c>
      <c r="D45" s="2">
        <f>Table22[[#This Row],[YTD Terminated]]-I41</f>
        <v>1</v>
      </c>
      <c r="E45" s="9">
        <v>0.28462624164469652</v>
      </c>
      <c r="F45" s="2">
        <v>117</v>
      </c>
      <c r="G45" s="9">
        <f>(Table22[[#This Row],[Total Headcount]]-F41)/F41</f>
        <v>-8.4745762711864406E-3</v>
      </c>
      <c r="H45" s="2">
        <v>46</v>
      </c>
      <c r="I45" s="6">
        <v>32</v>
      </c>
      <c r="K45" s="18"/>
      <c r="L45" s="19"/>
      <c r="M45" s="18"/>
      <c r="N45" s="19"/>
      <c r="O45" s="18"/>
      <c r="Q45" s="18"/>
      <c r="R45" s="19"/>
      <c r="S45" s="18"/>
      <c r="U45" s="18"/>
      <c r="W45" s="18"/>
      <c r="Y45" s="18"/>
      <c r="AA45" s="18"/>
      <c r="AC45" s="18"/>
      <c r="AD45" s="5">
        <f>SUM(Table22[[#This Row],[COOK-FT]],Table22[[#This Row],[DA-FT]],Table22[[#This Row],[HKG-FT]],Table22[[#This Row],[LDY-FT]])</f>
        <v>0</v>
      </c>
      <c r="AE45" s="18">
        <f>SUM(Table22[[#This Row],[COOK-PT]],Table22[[#This Row],[DA-PT]],Table22[[#This Row],[HKG-PT]],Table22[[#This Row],[LDY-PT]])</f>
        <v>0</v>
      </c>
      <c r="AF45" s="19"/>
      <c r="AG45" s="18"/>
      <c r="AI45" s="18"/>
      <c r="AJ45" s="7"/>
      <c r="AK45" s="7"/>
      <c r="AL45" s="7"/>
    </row>
    <row r="46" spans="1:38" x14ac:dyDescent="0.35">
      <c r="A46" s="45">
        <v>44895</v>
      </c>
      <c r="B46" s="10" t="s">
        <v>4</v>
      </c>
      <c r="C46" s="2">
        <f>Table22[[#This Row],[YTD Hired]]-H42</f>
        <v>4</v>
      </c>
      <c r="D46" s="2">
        <f>Table22[[#This Row],[YTD Terminated]]-I42</f>
        <v>0</v>
      </c>
      <c r="E46" s="9">
        <v>0.1128</v>
      </c>
      <c r="F46" s="2">
        <v>228</v>
      </c>
      <c r="G46" s="9">
        <f>(Table22[[#This Row],[Total Headcount]]-F42)/F42</f>
        <v>2.2421524663677129E-2</v>
      </c>
      <c r="H46" s="2">
        <v>52</v>
      </c>
      <c r="I46" s="6">
        <v>22</v>
      </c>
      <c r="K46" s="18"/>
      <c r="L46" s="19"/>
      <c r="M46" s="18"/>
      <c r="N46" s="19"/>
      <c r="O46" s="18"/>
      <c r="Q46" s="18"/>
      <c r="R46" s="19"/>
      <c r="S46" s="18"/>
      <c r="U46" s="18"/>
      <c r="W46" s="18"/>
      <c r="Y46" s="18"/>
      <c r="AA46" s="18"/>
      <c r="AC46" s="18"/>
      <c r="AD46" s="5">
        <f>SUM(Table22[[#This Row],[COOK-FT]],Table22[[#This Row],[DA-FT]],Table22[[#This Row],[HKG-FT]],Table22[[#This Row],[LDY-FT]])</f>
        <v>0</v>
      </c>
      <c r="AE46" s="18">
        <f>SUM(Table22[[#This Row],[COOK-PT]],Table22[[#This Row],[DA-PT]],Table22[[#This Row],[HKG-PT]],Table22[[#This Row],[LDY-PT]])</f>
        <v>0</v>
      </c>
      <c r="AF46" s="19"/>
      <c r="AG46" s="18"/>
      <c r="AI46" s="18"/>
      <c r="AJ46" s="7"/>
      <c r="AK46" s="7"/>
      <c r="AL46" s="7"/>
    </row>
    <row r="47" spans="1:38" x14ac:dyDescent="0.35">
      <c r="A47" s="47">
        <v>44895</v>
      </c>
      <c r="B47" s="11" t="s">
        <v>2</v>
      </c>
      <c r="C47" s="12">
        <f>Table22[[#This Row],[YTD Hired]]-H43</f>
        <v>1</v>
      </c>
      <c r="D47" s="12">
        <f>Table22[[#This Row],[YTD Terminated]]-I43</f>
        <v>0</v>
      </c>
      <c r="E47" s="13">
        <v>0.54614205416453754</v>
      </c>
      <c r="F47" s="12">
        <v>27</v>
      </c>
      <c r="G47" s="13">
        <f>(Table22[[#This Row],[Total Headcount]]-F43)/F43</f>
        <v>0</v>
      </c>
      <c r="H47" s="12">
        <v>17</v>
      </c>
      <c r="I47" s="14">
        <v>16</v>
      </c>
      <c r="J47" s="20"/>
      <c r="K47" s="21"/>
      <c r="L47" s="22"/>
      <c r="M47" s="21"/>
      <c r="N47" s="22"/>
      <c r="O47" s="21"/>
      <c r="P47" s="20"/>
      <c r="Q47" s="21"/>
      <c r="R47" s="22"/>
      <c r="S47" s="21"/>
      <c r="T47" s="20"/>
      <c r="U47" s="21"/>
      <c r="V47" s="20"/>
      <c r="W47" s="21"/>
      <c r="X47" s="20"/>
      <c r="Y47" s="21"/>
      <c r="Z47" s="20"/>
      <c r="AA47" s="21"/>
      <c r="AB47" s="20"/>
      <c r="AC47" s="21"/>
      <c r="AD47" s="20">
        <f>SUM(Table22[[#This Row],[COOK-FT]],Table22[[#This Row],[DA-FT]],Table22[[#This Row],[HKG-FT]],Table22[[#This Row],[LDY-FT]])</f>
        <v>0</v>
      </c>
      <c r="AE47" s="21">
        <f>SUM(Table22[[#This Row],[COOK-PT]],Table22[[#This Row],[DA-PT]],Table22[[#This Row],[HKG-PT]],Table22[[#This Row],[LDY-PT]])</f>
        <v>0</v>
      </c>
      <c r="AF47" s="22"/>
      <c r="AG47" s="21"/>
      <c r="AH47" s="20"/>
      <c r="AI47" s="21"/>
      <c r="AJ47" s="15"/>
      <c r="AK47" s="15"/>
      <c r="AL47" s="15"/>
    </row>
    <row r="48" spans="1:38" x14ac:dyDescent="0.35">
      <c r="A48" s="45">
        <v>44926</v>
      </c>
      <c r="B48" s="16" t="s">
        <v>1</v>
      </c>
      <c r="C48" s="2">
        <f>Table22[[#This Row],[YTD Hired]]-H44</f>
        <v>7</v>
      </c>
      <c r="D48" s="2">
        <f>Table22[[#This Row],[YTD Terminated]]-I44</f>
        <v>0</v>
      </c>
      <c r="E48" s="9">
        <v>0.41098975340614796</v>
      </c>
      <c r="F48" s="2">
        <v>148</v>
      </c>
      <c r="G48" s="9">
        <f>(Table22[[#This Row],[Total Headcount]]-F44)/F44</f>
        <v>6.8027210884353739E-3</v>
      </c>
      <c r="H48" s="2">
        <v>71</v>
      </c>
      <c r="I48" s="6">
        <v>47</v>
      </c>
      <c r="K48" s="18"/>
      <c r="L48" s="19"/>
      <c r="M48" s="18"/>
      <c r="N48" s="19"/>
      <c r="O48" s="18"/>
      <c r="Q48" s="18"/>
      <c r="R48" s="19"/>
      <c r="S48" s="18"/>
      <c r="U48" s="18"/>
      <c r="W48" s="18"/>
      <c r="Y48" s="18"/>
      <c r="AA48" s="18"/>
      <c r="AC48" s="18"/>
      <c r="AD48" s="5">
        <f>SUM(Table22[[#This Row],[COOK-FT]],Table22[[#This Row],[DA-FT]],Table22[[#This Row],[HKG-FT]],Table22[[#This Row],[LDY-FT]])</f>
        <v>0</v>
      </c>
      <c r="AE48" s="18">
        <f>SUM(Table22[[#This Row],[COOK-PT]],Table22[[#This Row],[DA-PT]],Table22[[#This Row],[HKG-PT]],Table22[[#This Row],[LDY-PT]])</f>
        <v>0</v>
      </c>
      <c r="AF48" s="19"/>
      <c r="AG48" s="18"/>
      <c r="AI48" s="18"/>
      <c r="AJ48" s="7"/>
      <c r="AK48" s="7"/>
      <c r="AL48" s="7"/>
    </row>
    <row r="49" spans="1:38" x14ac:dyDescent="0.35">
      <c r="A49" s="45">
        <v>44926</v>
      </c>
      <c r="B49" s="8" t="s">
        <v>3</v>
      </c>
      <c r="C49" s="2">
        <f>Table22[[#This Row],[YTD Hired]]-H45</f>
        <v>3</v>
      </c>
      <c r="D49" s="2">
        <f>Table22[[#This Row],[YTD Terminated]]-I45</f>
        <v>0</v>
      </c>
      <c r="E49" s="9">
        <v>0.28355708771333543</v>
      </c>
      <c r="F49" s="2">
        <v>119</v>
      </c>
      <c r="G49" s="9">
        <f>(Table22[[#This Row],[Total Headcount]]-F45)/F45</f>
        <v>1.7094017094017096E-2</v>
      </c>
      <c r="H49" s="2">
        <v>49</v>
      </c>
      <c r="I49" s="6">
        <v>32</v>
      </c>
      <c r="K49" s="18"/>
      <c r="L49" s="19"/>
      <c r="M49" s="18"/>
      <c r="N49" s="19"/>
      <c r="O49" s="18"/>
      <c r="Q49" s="18"/>
      <c r="R49" s="19"/>
      <c r="S49" s="18"/>
      <c r="U49" s="18"/>
      <c r="W49" s="18"/>
      <c r="Y49" s="18"/>
      <c r="AA49" s="18"/>
      <c r="AC49" s="18"/>
      <c r="AD49" s="5">
        <f>SUM(Table22[[#This Row],[COOK-FT]],Table22[[#This Row],[DA-FT]],Table22[[#This Row],[HKG-FT]],Table22[[#This Row],[LDY-FT]])</f>
        <v>0</v>
      </c>
      <c r="AE49" s="18">
        <f>SUM(Table22[[#This Row],[COOK-PT]],Table22[[#This Row],[DA-PT]],Table22[[#This Row],[HKG-PT]],Table22[[#This Row],[LDY-PT]])</f>
        <v>0</v>
      </c>
      <c r="AF49" s="19"/>
      <c r="AG49" s="18"/>
      <c r="AI49" s="18"/>
      <c r="AJ49" s="7"/>
      <c r="AK49" s="7"/>
      <c r="AL49" s="7"/>
    </row>
    <row r="50" spans="1:38" x14ac:dyDescent="0.35">
      <c r="A50" s="45">
        <v>44926</v>
      </c>
      <c r="B50" s="10" t="s">
        <v>4</v>
      </c>
      <c r="C50" s="2">
        <f>Table22[[#This Row],[YTD Hired]]-H46</f>
        <v>2</v>
      </c>
      <c r="D50" s="2">
        <f>Table22[[#This Row],[YTD Terminated]]-I46</f>
        <v>0</v>
      </c>
      <c r="E50" s="9">
        <v>0.11210000000000001</v>
      </c>
      <c r="F50" s="2">
        <v>229</v>
      </c>
      <c r="G50" s="9">
        <f>(Table22[[#This Row],[Total Headcount]]-F46)/F46</f>
        <v>4.3859649122807015E-3</v>
      </c>
      <c r="H50" s="2">
        <v>54</v>
      </c>
      <c r="I50" s="6">
        <v>22</v>
      </c>
      <c r="K50" s="18"/>
      <c r="L50" s="19"/>
      <c r="M50" s="18"/>
      <c r="N50" s="19"/>
      <c r="O50" s="18"/>
      <c r="Q50" s="18"/>
      <c r="R50" s="19"/>
      <c r="S50" s="18"/>
      <c r="U50" s="18"/>
      <c r="W50" s="18"/>
      <c r="Y50" s="18"/>
      <c r="AA50" s="18"/>
      <c r="AC50" s="18"/>
      <c r="AD50" s="5">
        <f>SUM(Table22[[#This Row],[COOK-FT]],Table22[[#This Row],[DA-FT]],Table22[[#This Row],[HKG-FT]],Table22[[#This Row],[LDY-FT]])</f>
        <v>0</v>
      </c>
      <c r="AE50" s="18">
        <f>SUM(Table22[[#This Row],[COOK-PT]],Table22[[#This Row],[DA-PT]],Table22[[#This Row],[HKG-PT]],Table22[[#This Row],[LDY-PT]])</f>
        <v>0</v>
      </c>
      <c r="AF50" s="19"/>
      <c r="AG50" s="18"/>
      <c r="AI50" s="18"/>
      <c r="AJ50" s="7"/>
      <c r="AK50" s="7"/>
      <c r="AL50" s="7"/>
    </row>
    <row r="51" spans="1:38" x14ac:dyDescent="0.35">
      <c r="A51" s="47">
        <v>44926</v>
      </c>
      <c r="B51" s="11" t="s">
        <v>2</v>
      </c>
      <c r="C51" s="12">
        <f>Table22[[#This Row],[YTD Hired]]-H47</f>
        <v>0</v>
      </c>
      <c r="D51" s="12">
        <f>Table22[[#This Row],[YTD Terminated]]-I47</f>
        <v>0</v>
      </c>
      <c r="E51" s="13">
        <v>0.5498022971191866</v>
      </c>
      <c r="F51" s="12">
        <v>27</v>
      </c>
      <c r="G51" s="13">
        <f>(Table22[[#This Row],[Total Headcount]]-F47)/F47</f>
        <v>0</v>
      </c>
      <c r="H51" s="12">
        <v>17</v>
      </c>
      <c r="I51" s="14">
        <v>16</v>
      </c>
      <c r="J51" s="20"/>
      <c r="K51" s="21"/>
      <c r="L51" s="22"/>
      <c r="M51" s="21"/>
      <c r="N51" s="22"/>
      <c r="O51" s="21"/>
      <c r="P51" s="20"/>
      <c r="Q51" s="21"/>
      <c r="R51" s="22"/>
      <c r="S51" s="21"/>
      <c r="T51" s="20"/>
      <c r="U51" s="21"/>
      <c r="V51" s="20"/>
      <c r="W51" s="21"/>
      <c r="X51" s="20"/>
      <c r="Y51" s="21"/>
      <c r="Z51" s="20"/>
      <c r="AA51" s="21"/>
      <c r="AB51" s="20"/>
      <c r="AC51" s="21"/>
      <c r="AD51" s="20">
        <f>SUM(Table22[[#This Row],[COOK-FT]],Table22[[#This Row],[DA-FT]],Table22[[#This Row],[HKG-FT]],Table22[[#This Row],[LDY-FT]])</f>
        <v>0</v>
      </c>
      <c r="AE51" s="21">
        <f>SUM(Table22[[#This Row],[COOK-PT]],Table22[[#This Row],[DA-PT]],Table22[[#This Row],[HKG-PT]],Table22[[#This Row],[LDY-PT]])</f>
        <v>0</v>
      </c>
      <c r="AF51" s="22"/>
      <c r="AG51" s="21"/>
      <c r="AH51" s="20"/>
      <c r="AI51" s="21"/>
      <c r="AJ51" s="15"/>
      <c r="AK51" s="15"/>
      <c r="AL51" s="15"/>
    </row>
    <row r="52" spans="1:38" x14ac:dyDescent="0.35">
      <c r="A52" s="45">
        <v>44957</v>
      </c>
      <c r="B52" s="16" t="s">
        <v>1</v>
      </c>
      <c r="C52" s="2">
        <v>6</v>
      </c>
      <c r="D52" s="2">
        <v>2</v>
      </c>
      <c r="E52" s="9">
        <v>1.3417009305345163E-2</v>
      </c>
      <c r="F52" s="2">
        <v>150</v>
      </c>
      <c r="G52" s="9">
        <f>(Table22[[#This Row],[Total Headcount]]-F48)/F48</f>
        <v>1.3513513513513514E-2</v>
      </c>
      <c r="H52" s="2">
        <v>6</v>
      </c>
      <c r="I52" s="6">
        <v>2</v>
      </c>
      <c r="K52" s="18"/>
      <c r="L52" s="19"/>
      <c r="M52" s="18"/>
      <c r="N52" s="19"/>
      <c r="O52" s="18"/>
      <c r="Q52" s="18"/>
      <c r="R52" s="19"/>
      <c r="S52" s="18"/>
      <c r="U52" s="18"/>
      <c r="W52" s="18"/>
      <c r="Y52" s="18"/>
      <c r="AA52" s="18"/>
      <c r="AC52" s="18"/>
      <c r="AD52" s="5">
        <f>SUM(Table22[[#This Row],[COOK-FT]],Table22[[#This Row],[DA-FT]],Table22[[#This Row],[HKG-FT]],Table22[[#This Row],[LDY-FT]])</f>
        <v>0</v>
      </c>
      <c r="AE52" s="18">
        <f>SUM(Table22[[#This Row],[COOK-PT]],Table22[[#This Row],[DA-PT]],Table22[[#This Row],[HKG-PT]],Table22[[#This Row],[LDY-PT]])</f>
        <v>0</v>
      </c>
      <c r="AF52" s="19"/>
      <c r="AG52" s="18"/>
      <c r="AI52" s="18"/>
      <c r="AJ52" s="7"/>
      <c r="AK52" s="7"/>
      <c r="AL52" s="7"/>
    </row>
    <row r="53" spans="1:38" x14ac:dyDescent="0.35">
      <c r="A53" s="45">
        <v>44957</v>
      </c>
      <c r="B53" s="8" t="s">
        <v>3</v>
      </c>
      <c r="C53" s="2">
        <v>6</v>
      </c>
      <c r="D53" s="2">
        <v>2</v>
      </c>
      <c r="E53" s="9">
        <v>1.6793066088840736E-2</v>
      </c>
      <c r="F53" s="2">
        <v>121</v>
      </c>
      <c r="G53" s="9">
        <f>(Table22[[#This Row],[Total Headcount]]-F49)/F49</f>
        <v>1.680672268907563E-2</v>
      </c>
      <c r="H53" s="2">
        <v>6</v>
      </c>
      <c r="I53" s="6">
        <v>2</v>
      </c>
      <c r="K53" s="18"/>
      <c r="L53" s="19"/>
      <c r="M53" s="18"/>
      <c r="N53" s="19"/>
      <c r="O53" s="18"/>
      <c r="Q53" s="18"/>
      <c r="R53" s="19"/>
      <c r="S53" s="18"/>
      <c r="U53" s="18"/>
      <c r="W53" s="18"/>
      <c r="Y53" s="18"/>
      <c r="AA53" s="18"/>
      <c r="AC53" s="18"/>
      <c r="AD53" s="5">
        <f>SUM(Table22[[#This Row],[COOK-FT]],Table22[[#This Row],[DA-FT]],Table22[[#This Row],[HKG-FT]],Table22[[#This Row],[LDY-FT]])</f>
        <v>0</v>
      </c>
      <c r="AE53" s="18">
        <f>SUM(Table22[[#This Row],[COOK-PT]],Table22[[#This Row],[DA-PT]],Table22[[#This Row],[HKG-PT]],Table22[[#This Row],[LDY-PT]])</f>
        <v>0</v>
      </c>
      <c r="AF53" s="19"/>
      <c r="AG53" s="18"/>
      <c r="AI53" s="18"/>
      <c r="AJ53" s="7"/>
      <c r="AK53" s="7"/>
      <c r="AL53" s="7"/>
    </row>
    <row r="54" spans="1:38" x14ac:dyDescent="0.35">
      <c r="A54" s="45">
        <v>44957</v>
      </c>
      <c r="B54" s="10" t="s">
        <v>4</v>
      </c>
      <c r="C54" s="2">
        <v>4</v>
      </c>
      <c r="D54" s="2">
        <v>1</v>
      </c>
      <c r="E54" s="51">
        <v>4.4000000000000003E-3</v>
      </c>
      <c r="F54" s="2">
        <v>231</v>
      </c>
      <c r="G54" s="9">
        <f>(Table22[[#This Row],[Total Headcount]]-F50)/F50</f>
        <v>8.7336244541484712E-3</v>
      </c>
      <c r="H54" s="2">
        <v>4</v>
      </c>
      <c r="I54" s="6">
        <v>1</v>
      </c>
      <c r="K54" s="18"/>
      <c r="L54" s="19"/>
      <c r="M54" s="18"/>
      <c r="N54" s="19"/>
      <c r="O54" s="18"/>
      <c r="Q54" s="18"/>
      <c r="R54" s="19"/>
      <c r="S54" s="18"/>
      <c r="U54" s="18"/>
      <c r="W54" s="18"/>
      <c r="Y54" s="18"/>
      <c r="AA54" s="18"/>
      <c r="AC54" s="18"/>
      <c r="AD54" s="5">
        <f>SUM(Table22[[#This Row],[COOK-FT]],Table22[[#This Row],[DA-FT]],Table22[[#This Row],[HKG-FT]],Table22[[#This Row],[LDY-FT]])</f>
        <v>0</v>
      </c>
      <c r="AE54" s="18">
        <f>SUM(Table22[[#This Row],[COOK-PT]],Table22[[#This Row],[DA-PT]],Table22[[#This Row],[HKG-PT]],Table22[[#This Row],[LDY-PT]])</f>
        <v>0</v>
      </c>
      <c r="AF54" s="19"/>
      <c r="AG54" s="18"/>
      <c r="AI54" s="18"/>
      <c r="AJ54" s="7"/>
      <c r="AK54" s="7"/>
      <c r="AL54" s="7"/>
    </row>
    <row r="55" spans="1:38" x14ac:dyDescent="0.35">
      <c r="A55" s="47">
        <v>44957</v>
      </c>
      <c r="B55" s="11" t="s">
        <v>2</v>
      </c>
      <c r="C55" s="12">
        <v>0</v>
      </c>
      <c r="D55" s="12">
        <v>1</v>
      </c>
      <c r="E55" s="13">
        <v>3.7170263788968823E-2</v>
      </c>
      <c r="F55" s="12">
        <v>24</v>
      </c>
      <c r="G55" s="13">
        <f>(Table22[[#This Row],[Total Headcount]]-F51)/F51</f>
        <v>-0.1111111111111111</v>
      </c>
      <c r="H55" s="12">
        <v>0</v>
      </c>
      <c r="I55" s="14">
        <v>1</v>
      </c>
      <c r="J55" s="20">
        <v>1</v>
      </c>
      <c r="K55" s="21">
        <v>3</v>
      </c>
      <c r="L55" s="22"/>
      <c r="M55" s="21"/>
      <c r="N55" s="22"/>
      <c r="O55" s="21"/>
      <c r="P55" s="20"/>
      <c r="Q55" s="21"/>
      <c r="R55" s="22"/>
      <c r="S55" s="21"/>
      <c r="T55" s="20"/>
      <c r="U55" s="21"/>
      <c r="V55" s="20"/>
      <c r="W55" s="21"/>
      <c r="X55" s="20"/>
      <c r="Y55" s="21"/>
      <c r="Z55" s="20"/>
      <c r="AA55" s="21"/>
      <c r="AB55" s="20"/>
      <c r="AC55" s="21"/>
      <c r="AD55" s="20">
        <f>SUM(Table22[[#This Row],[COOK-FT]],Table22[[#This Row],[DA-FT]],Table22[[#This Row],[HKG-FT]],Table22[[#This Row],[LDY-FT]])</f>
        <v>0</v>
      </c>
      <c r="AE55" s="21">
        <f>SUM(Table22[[#This Row],[COOK-PT]],Table22[[#This Row],[DA-PT]],Table22[[#This Row],[HKG-PT]],Table22[[#This Row],[LDY-PT]])</f>
        <v>0</v>
      </c>
      <c r="AF55" s="22"/>
      <c r="AG55" s="21"/>
      <c r="AH55" s="20"/>
      <c r="AI55" s="21"/>
      <c r="AJ55" s="15"/>
      <c r="AK55" s="15"/>
      <c r="AL55" s="15"/>
    </row>
    <row r="56" spans="1:38" x14ac:dyDescent="0.35">
      <c r="A56" s="45">
        <v>44985</v>
      </c>
      <c r="B56" s="16" t="s">
        <v>1</v>
      </c>
      <c r="C56" s="2">
        <f>Table22[[#This Row],[YTD Hired]]-H52</f>
        <v>3</v>
      </c>
      <c r="D56" s="2">
        <f>Table22[[#This Row],[YTD Terminated]]-I52</f>
        <v>1</v>
      </c>
      <c r="E56" s="9">
        <v>2.0074855392990813E-2</v>
      </c>
      <c r="F56" s="2">
        <v>151</v>
      </c>
      <c r="G56" s="9">
        <f>(Table22[[#This Row],[Total Headcount]]-F52)/F52</f>
        <v>6.6666666666666671E-3</v>
      </c>
      <c r="H56" s="2">
        <v>9</v>
      </c>
      <c r="I56" s="6">
        <v>3</v>
      </c>
      <c r="K56" s="18"/>
      <c r="L56" s="19"/>
      <c r="M56" s="18"/>
      <c r="N56" s="19"/>
      <c r="O56" s="18"/>
      <c r="Q56" s="18"/>
      <c r="R56" s="19"/>
      <c r="S56" s="18"/>
      <c r="U56" s="18"/>
      <c r="W56" s="18"/>
      <c r="Y56" s="18"/>
      <c r="AA56" s="18"/>
      <c r="AC56" s="18"/>
      <c r="AD56" s="5">
        <f>SUM(Table22[[#This Row],[COOK-FT]],Table22[[#This Row],[DA-FT]],Table22[[#This Row],[HKG-FT]],Table22[[#This Row],[LDY-FT]])</f>
        <v>0</v>
      </c>
      <c r="AE56" s="18">
        <f>SUM(Table22[[#This Row],[COOK-PT]],Table22[[#This Row],[DA-PT]],Table22[[#This Row],[HKG-PT]],Table22[[#This Row],[LDY-PT]])</f>
        <v>0</v>
      </c>
      <c r="AF56" s="19"/>
      <c r="AG56" s="18"/>
      <c r="AI56" s="18"/>
      <c r="AJ56" s="7"/>
      <c r="AK56" s="7"/>
      <c r="AL56" s="7"/>
    </row>
    <row r="57" spans="1:38" x14ac:dyDescent="0.35">
      <c r="A57" s="45">
        <v>44985</v>
      </c>
      <c r="B57" s="8" t="s">
        <v>3</v>
      </c>
      <c r="C57" s="2">
        <f>Table22[[#This Row],[YTD Hired]]-H53</f>
        <v>3</v>
      </c>
      <c r="D57" s="2">
        <f>Table22[[#This Row],[YTD Terminated]]-I53</f>
        <v>4</v>
      </c>
      <c r="E57" s="9">
        <v>4.985213350232362E-2</v>
      </c>
      <c r="F57" s="2">
        <v>122</v>
      </c>
      <c r="G57" s="9">
        <f>(Table22[[#This Row],[Total Headcount]]-F53)/F53</f>
        <v>8.2644628099173556E-3</v>
      </c>
      <c r="H57" s="2">
        <v>9</v>
      </c>
      <c r="I57" s="6">
        <v>6</v>
      </c>
      <c r="K57" s="18"/>
      <c r="L57" s="19"/>
      <c r="M57" s="18"/>
      <c r="N57" s="19"/>
      <c r="O57" s="18"/>
      <c r="Q57" s="18"/>
      <c r="R57" s="19"/>
      <c r="S57" s="18"/>
      <c r="U57" s="18"/>
      <c r="W57" s="18"/>
      <c r="Y57" s="18"/>
      <c r="AA57" s="18"/>
      <c r="AC57" s="18"/>
      <c r="AD57" s="5">
        <f>SUM(Table22[[#This Row],[COOK-FT]],Table22[[#This Row],[DA-FT]],Table22[[#This Row],[HKG-FT]],Table22[[#This Row],[LDY-FT]])</f>
        <v>0</v>
      </c>
      <c r="AE57" s="18">
        <f>SUM(Table22[[#This Row],[COOK-PT]],Table22[[#This Row],[DA-PT]],Table22[[#This Row],[HKG-PT]],Table22[[#This Row],[LDY-PT]])</f>
        <v>0</v>
      </c>
      <c r="AF57" s="19"/>
      <c r="AG57" s="18"/>
      <c r="AI57" s="18"/>
      <c r="AJ57" s="7"/>
      <c r="AK57" s="7"/>
      <c r="AL57" s="7"/>
    </row>
    <row r="58" spans="1:38" x14ac:dyDescent="0.35">
      <c r="A58" s="45">
        <v>44985</v>
      </c>
      <c r="B58" s="10" t="s">
        <v>4</v>
      </c>
      <c r="C58" s="2">
        <f>Table22[[#This Row],[YTD Hired]]-H54</f>
        <v>6</v>
      </c>
      <c r="D58" s="2">
        <f>Table22[[#This Row],[YTD Terminated]]-I54</f>
        <v>6</v>
      </c>
      <c r="E58" s="9">
        <v>3.0300000000000001E-2</v>
      </c>
      <c r="F58" s="2">
        <v>231</v>
      </c>
      <c r="G58" s="9">
        <f>(Table22[[#This Row],[Total Headcount]]-F54)/F54</f>
        <v>0</v>
      </c>
      <c r="H58" s="2">
        <v>10</v>
      </c>
      <c r="I58" s="6">
        <v>7</v>
      </c>
      <c r="K58" s="18"/>
      <c r="L58" s="19"/>
      <c r="M58" s="18"/>
      <c r="N58" s="19"/>
      <c r="O58" s="18"/>
      <c r="Q58" s="18"/>
      <c r="R58" s="19"/>
      <c r="S58" s="18"/>
      <c r="U58" s="18"/>
      <c r="W58" s="18"/>
      <c r="Y58" s="18"/>
      <c r="AA58" s="18"/>
      <c r="AC58" s="18"/>
      <c r="AD58" s="5">
        <f>SUM(Table22[[#This Row],[COOK-FT]],Table22[[#This Row],[DA-FT]],Table22[[#This Row],[HKG-FT]],Table22[[#This Row],[LDY-FT]])</f>
        <v>0</v>
      </c>
      <c r="AE58" s="18">
        <f>SUM(Table22[[#This Row],[COOK-PT]],Table22[[#This Row],[DA-PT]],Table22[[#This Row],[HKG-PT]],Table22[[#This Row],[LDY-PT]])</f>
        <v>0</v>
      </c>
      <c r="AF58" s="19"/>
      <c r="AG58" s="18"/>
      <c r="AI58" s="18"/>
      <c r="AJ58" s="7"/>
      <c r="AK58" s="7"/>
      <c r="AL58" s="7"/>
    </row>
    <row r="59" spans="1:38" x14ac:dyDescent="0.35">
      <c r="A59" s="47">
        <v>44985</v>
      </c>
      <c r="B59" s="11" t="s">
        <v>2</v>
      </c>
      <c r="C59" s="12">
        <f>Table22[[#This Row],[YTD Hired]]-H55</f>
        <v>1</v>
      </c>
      <c r="D59" s="12">
        <f>Table22[[#This Row],[YTD Terminated]]-I55</f>
        <v>0</v>
      </c>
      <c r="E59" s="13">
        <v>3.9176626826029216E-2</v>
      </c>
      <c r="F59" s="12">
        <v>24</v>
      </c>
      <c r="G59" s="13">
        <f>(Table22[[#This Row],[Total Headcount]]-F55)/F55</f>
        <v>0</v>
      </c>
      <c r="H59" s="12">
        <v>1</v>
      </c>
      <c r="I59" s="14">
        <v>1</v>
      </c>
      <c r="J59" s="20"/>
      <c r="K59" s="21"/>
      <c r="L59" s="22"/>
      <c r="M59" s="21"/>
      <c r="N59" s="22"/>
      <c r="O59" s="21"/>
      <c r="P59" s="20"/>
      <c r="Q59" s="21"/>
      <c r="R59" s="22"/>
      <c r="S59" s="21"/>
      <c r="T59" s="20"/>
      <c r="U59" s="21"/>
      <c r="V59" s="20"/>
      <c r="W59" s="21"/>
      <c r="X59" s="20"/>
      <c r="Y59" s="21"/>
      <c r="Z59" s="20"/>
      <c r="AA59" s="21"/>
      <c r="AB59" s="20"/>
      <c r="AC59" s="21"/>
      <c r="AD59" s="20">
        <f>SUM(Table22[[#This Row],[COOK-FT]],Table22[[#This Row],[DA-FT]],Table22[[#This Row],[HKG-FT]],Table22[[#This Row],[LDY-FT]])</f>
        <v>0</v>
      </c>
      <c r="AE59" s="21">
        <f>SUM(Table22[[#This Row],[COOK-PT]],Table22[[#This Row],[DA-PT]],Table22[[#This Row],[HKG-PT]],Table22[[#This Row],[LDY-PT]])</f>
        <v>0</v>
      </c>
      <c r="AF59" s="22"/>
      <c r="AG59" s="21"/>
      <c r="AH59" s="20"/>
      <c r="AI59" s="21"/>
      <c r="AJ59" s="15"/>
      <c r="AK59" s="15"/>
      <c r="AL59" s="15"/>
    </row>
    <row r="60" spans="1:38" x14ac:dyDescent="0.35">
      <c r="A60" s="45">
        <v>45016</v>
      </c>
      <c r="B60" s="16" t="s">
        <v>1</v>
      </c>
      <c r="C60" s="2">
        <f>Table22[[#This Row],[YTD Hired]]-H56</f>
        <v>1</v>
      </c>
      <c r="D60" s="2">
        <f>Table22[[#This Row],[YTD Terminated]]-I56</f>
        <v>2</v>
      </c>
      <c r="E60" s="9">
        <v>3.3390220375454478E-2</v>
      </c>
      <c r="F60" s="2">
        <v>150</v>
      </c>
      <c r="G60" s="9">
        <f>(Table22[[#This Row],[Total Headcount]]-F56)/F56</f>
        <v>-6.6225165562913907E-3</v>
      </c>
      <c r="H60" s="2">
        <v>10</v>
      </c>
      <c r="I60" s="6">
        <v>5</v>
      </c>
      <c r="K60" s="18"/>
      <c r="L60" s="19"/>
      <c r="M60" s="18">
        <v>4</v>
      </c>
      <c r="N60" s="19"/>
      <c r="O60" s="18"/>
      <c r="Q60" s="18"/>
      <c r="R60" s="19"/>
      <c r="S60" s="18"/>
      <c r="U60" s="18"/>
      <c r="W60" s="18"/>
      <c r="Y60" s="18"/>
      <c r="AA60" s="18">
        <v>1</v>
      </c>
      <c r="AC60" s="18"/>
      <c r="AD60" s="5">
        <f>SUM(Table22[[#This Row],[COOK-FT]],Table22[[#This Row],[DA-FT]],Table22[[#This Row],[HKG-FT]],Table22[[#This Row],[LDY-FT]])</f>
        <v>0</v>
      </c>
      <c r="AE60" s="18">
        <f>SUM(Table22[[#This Row],[COOK-PT]],Table22[[#This Row],[DA-PT]],Table22[[#This Row],[HKG-PT]],Table22[[#This Row],[LDY-PT]])</f>
        <v>1</v>
      </c>
      <c r="AF60" s="19"/>
      <c r="AG60" s="18"/>
      <c r="AI60" s="18"/>
      <c r="AJ60" s="7"/>
      <c r="AK60" s="7"/>
      <c r="AL60" s="7"/>
    </row>
    <row r="61" spans="1:38" x14ac:dyDescent="0.35">
      <c r="A61" s="45">
        <v>45016</v>
      </c>
      <c r="B61" s="8" t="s">
        <v>3</v>
      </c>
      <c r="C61" s="2">
        <f>Table22[[#This Row],[YTD Hired]]-H57</f>
        <v>5</v>
      </c>
      <c r="D61" s="2">
        <f>Table22[[#This Row],[YTD Terminated]]-I57</f>
        <v>3</v>
      </c>
      <c r="E61" s="9">
        <v>7.4455372736464742E-2</v>
      </c>
      <c r="F61" s="2">
        <v>123</v>
      </c>
      <c r="G61" s="9">
        <f>(Table22[[#This Row],[Total Headcount]]-F57)/F57</f>
        <v>8.1967213114754103E-3</v>
      </c>
      <c r="H61" s="2">
        <v>14</v>
      </c>
      <c r="I61" s="6">
        <v>9</v>
      </c>
      <c r="K61" s="18"/>
      <c r="L61" s="19">
        <v>6</v>
      </c>
      <c r="M61" s="18"/>
      <c r="N61" s="19">
        <v>11</v>
      </c>
      <c r="O61" s="18">
        <v>3</v>
      </c>
      <c r="Q61" s="18">
        <v>1</v>
      </c>
      <c r="R61" s="19"/>
      <c r="S61" s="18"/>
      <c r="U61" s="18"/>
      <c r="W61" s="18"/>
      <c r="Y61" s="18"/>
      <c r="AA61" s="18">
        <v>1</v>
      </c>
      <c r="AC61" s="18"/>
      <c r="AD61" s="5">
        <f>SUM(Table22[[#This Row],[COOK-FT]],Table22[[#This Row],[DA-FT]],Table22[[#This Row],[HKG-FT]],Table22[[#This Row],[LDY-FT]])</f>
        <v>0</v>
      </c>
      <c r="AE61" s="18">
        <f>SUM(Table22[[#This Row],[COOK-PT]],Table22[[#This Row],[DA-PT]],Table22[[#This Row],[HKG-PT]],Table22[[#This Row],[LDY-PT]])</f>
        <v>1</v>
      </c>
      <c r="AF61" s="19"/>
      <c r="AG61" s="18"/>
      <c r="AI61" s="18"/>
      <c r="AJ61" s="7"/>
      <c r="AK61" s="7"/>
      <c r="AL61" s="7"/>
    </row>
    <row r="62" spans="1:38" x14ac:dyDescent="0.35">
      <c r="A62" s="45">
        <v>45016</v>
      </c>
      <c r="B62" s="10" t="s">
        <v>4</v>
      </c>
      <c r="C62" s="2">
        <f>Table22[[#This Row],[YTD Hired]]-H58</f>
        <v>7</v>
      </c>
      <c r="D62" s="2">
        <f>Table22[[#This Row],[YTD Terminated]]-I58</f>
        <v>0</v>
      </c>
      <c r="E62" s="9">
        <v>3.0300000000000001E-2</v>
      </c>
      <c r="F62" s="2">
        <v>234</v>
      </c>
      <c r="G62" s="9">
        <f>(Table22[[#This Row],[Total Headcount]]-F58)/F58</f>
        <v>1.2987012987012988E-2</v>
      </c>
      <c r="H62" s="2">
        <v>17</v>
      </c>
      <c r="I62" s="2">
        <v>7</v>
      </c>
      <c r="J62" s="5">
        <v>1</v>
      </c>
      <c r="K62" s="18"/>
      <c r="L62" s="19">
        <v>2</v>
      </c>
      <c r="M62" s="18"/>
      <c r="N62" s="19">
        <v>2</v>
      </c>
      <c r="O62" s="18"/>
      <c r="Q62" s="18"/>
      <c r="R62" s="19"/>
      <c r="S62" s="18"/>
      <c r="U62" s="18"/>
      <c r="W62" s="18"/>
      <c r="Y62" s="18"/>
      <c r="AA62" s="18"/>
      <c r="AC62" s="18"/>
      <c r="AD62" s="5">
        <f>SUM(Table22[[#This Row],[COOK-FT]],Table22[[#This Row],[DA-FT]],Table22[[#This Row],[HKG-FT]],Table22[[#This Row],[LDY-FT]])</f>
        <v>0</v>
      </c>
      <c r="AE62" s="18">
        <f>SUM(Table22[[#This Row],[COOK-PT]],Table22[[#This Row],[DA-PT]],Table22[[#This Row],[HKG-PT]],Table22[[#This Row],[LDY-PT]])</f>
        <v>0</v>
      </c>
      <c r="AF62" s="19"/>
      <c r="AG62" s="18"/>
      <c r="AI62" s="18"/>
      <c r="AJ62" s="7"/>
      <c r="AK62" s="7"/>
      <c r="AL62" s="7"/>
    </row>
    <row r="63" spans="1:38" x14ac:dyDescent="0.35">
      <c r="A63" s="47">
        <v>45016</v>
      </c>
      <c r="B63" s="11" t="s">
        <v>2</v>
      </c>
      <c r="C63" s="12">
        <f>Table22[[#This Row],[YTD Hired]]-H59</f>
        <v>4</v>
      </c>
      <c r="D63" s="12">
        <f>Table22[[#This Row],[YTD Terminated]]-I59</f>
        <v>2</v>
      </c>
      <c r="E63" s="13">
        <v>0.11973392461197338</v>
      </c>
      <c r="F63" s="12">
        <v>26</v>
      </c>
      <c r="G63" s="13">
        <f>(Table22[[#This Row],[Total Headcount]]-F59)/F59</f>
        <v>8.3333333333333329E-2</v>
      </c>
      <c r="H63" s="12">
        <v>5</v>
      </c>
      <c r="I63" s="14">
        <v>3</v>
      </c>
      <c r="J63" s="20">
        <v>1</v>
      </c>
      <c r="K63" s="21"/>
      <c r="L63" s="22">
        <v>1</v>
      </c>
      <c r="M63" s="21"/>
      <c r="N63" s="22"/>
      <c r="O63" s="21">
        <v>1</v>
      </c>
      <c r="P63" s="20"/>
      <c r="Q63" s="21"/>
      <c r="R63" s="22"/>
      <c r="S63" s="21"/>
      <c r="T63" s="20"/>
      <c r="U63" s="21"/>
      <c r="V63" s="20">
        <v>1</v>
      </c>
      <c r="W63" s="21"/>
      <c r="X63" s="20">
        <v>1</v>
      </c>
      <c r="Y63" s="21"/>
      <c r="Z63" s="20"/>
      <c r="AA63" s="21"/>
      <c r="AB63" s="20"/>
      <c r="AC63" s="21"/>
      <c r="AD63" s="20">
        <f>SUM(Table22[[#This Row],[COOK-FT]],Table22[[#This Row],[DA-FT]],Table22[[#This Row],[HKG-FT]],Table22[[#This Row],[LDY-FT]])</f>
        <v>2</v>
      </c>
      <c r="AE63" s="21">
        <f>SUM(Table22[[#This Row],[COOK-PT]],Table22[[#This Row],[DA-PT]],Table22[[#This Row],[HKG-PT]],Table22[[#This Row],[LDY-PT]])</f>
        <v>0</v>
      </c>
      <c r="AF63" s="22"/>
      <c r="AG63" s="21"/>
      <c r="AH63" s="20"/>
      <c r="AI63" s="21"/>
      <c r="AJ63" s="15"/>
      <c r="AK63" s="15"/>
      <c r="AL63" s="15"/>
    </row>
    <row r="64" spans="1:38" x14ac:dyDescent="0.35">
      <c r="A64" s="45">
        <v>45046</v>
      </c>
      <c r="B64" s="16" t="s">
        <v>1</v>
      </c>
      <c r="C64" s="2">
        <f>Table22[[#This Row],[YTD Hired]]-H60</f>
        <v>3</v>
      </c>
      <c r="D64" s="2">
        <f>Table22[[#This Row],[YTD Terminated]]-I60</f>
        <v>1</v>
      </c>
      <c r="E64" s="3">
        <v>3.9895827561367538E-2</v>
      </c>
      <c r="F64" s="2">
        <v>152</v>
      </c>
      <c r="G64" s="9">
        <f>(Table22[[#This Row],[Total Headcount]]-F60)/F60</f>
        <v>1.3333333333333334E-2</v>
      </c>
      <c r="H64" s="2">
        <v>13</v>
      </c>
      <c r="I64" s="6">
        <v>6</v>
      </c>
      <c r="K64" s="18"/>
      <c r="L64" s="19">
        <v>4</v>
      </c>
      <c r="M64" s="18"/>
      <c r="N64" s="19">
        <v>1</v>
      </c>
      <c r="O64" s="18"/>
      <c r="Q64" s="18"/>
      <c r="R64" s="19"/>
      <c r="S64" s="18"/>
      <c r="U64" s="18"/>
      <c r="W64" s="18"/>
      <c r="Y64" s="18"/>
      <c r="AA64" s="18"/>
      <c r="AC64" s="18"/>
      <c r="AD64" s="5">
        <v>1</v>
      </c>
      <c r="AE64" s="18">
        <f>SUM(Table22[[#This Row],[COOK-PT]],Table22[[#This Row],[DA-PT]],Table22[[#This Row],[HKG-PT]],Table22[[#This Row],[LDY-PT]])</f>
        <v>0</v>
      </c>
      <c r="AF64" s="19"/>
      <c r="AG64" s="18"/>
      <c r="AI64" s="18"/>
      <c r="AJ64" s="7"/>
      <c r="AK64" s="7"/>
      <c r="AL64" s="7"/>
    </row>
    <row r="65" spans="1:38" x14ac:dyDescent="0.35">
      <c r="A65" s="45">
        <v>45046</v>
      </c>
      <c r="B65" s="8" t="s">
        <v>3</v>
      </c>
      <c r="C65" s="2">
        <f>Table22[[#This Row],[YTD Hired]]-H61</f>
        <v>2</v>
      </c>
      <c r="D65" s="2">
        <f>Table22[[#This Row],[YTD Terminated]]-I61</f>
        <v>0</v>
      </c>
      <c r="E65" s="3">
        <v>7.3932092004381167E-2</v>
      </c>
      <c r="F65" s="2">
        <v>125</v>
      </c>
      <c r="G65" s="9">
        <f>(Table22[[#This Row],[Total Headcount]]-F61)/F61</f>
        <v>1.6260162601626018E-2</v>
      </c>
      <c r="H65" s="2">
        <v>16</v>
      </c>
      <c r="I65" s="6">
        <v>9</v>
      </c>
      <c r="K65" s="18"/>
      <c r="L65" s="19">
        <v>6</v>
      </c>
      <c r="M65" s="18"/>
      <c r="N65" s="19">
        <v>11</v>
      </c>
      <c r="O65" s="18">
        <v>3</v>
      </c>
      <c r="Q65" s="18"/>
      <c r="R65" s="19"/>
      <c r="S65" s="18"/>
      <c r="U65" s="18"/>
      <c r="W65" s="18"/>
      <c r="Y65" s="18"/>
      <c r="AA65" s="18"/>
      <c r="AC65" s="18"/>
      <c r="AD65" s="5">
        <f>SUM(Table22[[#This Row],[COOK-FT]],Table22[[#This Row],[DA-FT]],Table22[[#This Row],[HKG-FT]],Table22[[#This Row],[LDY-FT]])</f>
        <v>0</v>
      </c>
      <c r="AE65" s="18">
        <v>1</v>
      </c>
      <c r="AF65" s="19">
        <v>1</v>
      </c>
      <c r="AG65" s="18"/>
      <c r="AI65" s="18"/>
      <c r="AJ65" s="7"/>
      <c r="AK65" s="7"/>
      <c r="AL65" s="7"/>
    </row>
    <row r="66" spans="1:38" x14ac:dyDescent="0.35">
      <c r="A66" s="45">
        <v>45046</v>
      </c>
      <c r="B66" s="10" t="s">
        <v>4</v>
      </c>
      <c r="C66" s="2">
        <f>Table22[[#This Row],[YTD Hired]]-H62</f>
        <v>3</v>
      </c>
      <c r="D66" s="2">
        <f>Table22[[#This Row],[YTD Terminated]]-I62</f>
        <v>1</v>
      </c>
      <c r="E66" s="3">
        <v>3.4500000000000003E-2</v>
      </c>
      <c r="F66" s="2">
        <v>235</v>
      </c>
      <c r="G66" s="9">
        <f>(Table22[[#This Row],[Total Headcount]]-F62)/F62</f>
        <v>4.2735042735042739E-3</v>
      </c>
      <c r="H66" s="2">
        <v>20</v>
      </c>
      <c r="I66" s="6">
        <v>8</v>
      </c>
      <c r="K66" s="18"/>
      <c r="L66" s="19"/>
      <c r="M66" s="18"/>
      <c r="N66" s="19">
        <v>4</v>
      </c>
      <c r="O66" s="18"/>
      <c r="Q66" s="18"/>
      <c r="R66" s="19"/>
      <c r="S66" s="18"/>
      <c r="U66" s="18"/>
      <c r="W66" s="18"/>
      <c r="Y66" s="18"/>
      <c r="AA66" s="18"/>
      <c r="AC66" s="18"/>
      <c r="AD66" s="5">
        <f>SUM(Table22[[#This Row],[COOK-FT]],Table22[[#This Row],[DA-FT]],Table22[[#This Row],[HKG-FT]],Table22[[#This Row],[LDY-FT]])</f>
        <v>0</v>
      </c>
      <c r="AE66" s="18">
        <f>SUM(Table22[[#This Row],[COOK-PT]],Table22[[#This Row],[DA-PT]],Table22[[#This Row],[HKG-PT]],Table22[[#This Row],[LDY-PT]])</f>
        <v>0</v>
      </c>
      <c r="AF66" s="19"/>
      <c r="AG66" s="18"/>
      <c r="AI66" s="18"/>
      <c r="AJ66" s="7"/>
      <c r="AK66" s="7"/>
      <c r="AL66" s="7"/>
    </row>
    <row r="67" spans="1:38" x14ac:dyDescent="0.35">
      <c r="A67" s="45">
        <v>45046</v>
      </c>
      <c r="B67" s="11" t="s">
        <v>2</v>
      </c>
      <c r="C67" s="12">
        <f>Table22[[#This Row],[YTD Hired]]-H63</f>
        <v>2</v>
      </c>
      <c r="D67" s="12">
        <f>Table22[[#This Row],[YTD Terminated]]-I63</f>
        <v>0</v>
      </c>
      <c r="E67" s="9">
        <v>0.11741682974559686</v>
      </c>
      <c r="F67" s="2">
        <v>28</v>
      </c>
      <c r="G67" s="13">
        <f>(Table22[[#This Row],[Total Headcount]]-F63)/F63</f>
        <v>7.6923076923076927E-2</v>
      </c>
      <c r="H67" s="2">
        <v>7</v>
      </c>
      <c r="I67" s="6">
        <v>3</v>
      </c>
      <c r="J67" s="5">
        <v>1</v>
      </c>
      <c r="K67" s="18"/>
      <c r="L67" s="19">
        <v>2</v>
      </c>
      <c r="M67" s="18"/>
      <c r="N67" s="19"/>
      <c r="O67" s="18"/>
      <c r="Q67" s="18"/>
      <c r="R67" s="19"/>
      <c r="S67" s="18"/>
      <c r="U67" s="18"/>
      <c r="W67" s="18"/>
      <c r="X67" s="5">
        <v>2</v>
      </c>
      <c r="Y67" s="18"/>
      <c r="Z67" s="5">
        <v>1</v>
      </c>
      <c r="AA67" s="18"/>
      <c r="AC67" s="18"/>
      <c r="AD67" s="5">
        <f>SUM(Table22[[#This Row],[COOK-FT]],Table22[[#This Row],[DA-FT]],Table22[[#This Row],[HKG-FT]],Table22[[#This Row],[LDY-FT]])</f>
        <v>3</v>
      </c>
      <c r="AE67" s="18">
        <f>SUM(Table22[[#This Row],[COOK-PT]],Table22[[#This Row],[DA-PT]],Table22[[#This Row],[HKG-PT]],Table22[[#This Row],[LDY-PT]])</f>
        <v>0</v>
      </c>
      <c r="AF67" s="19"/>
      <c r="AG67" s="18"/>
      <c r="AI67" s="18"/>
      <c r="AJ67" s="7"/>
      <c r="AK67" s="7"/>
      <c r="AL67" s="7"/>
    </row>
    <row r="68" spans="1:38" x14ac:dyDescent="0.35">
      <c r="F68" s="52"/>
    </row>
  </sheetData>
  <mergeCells count="13">
    <mergeCell ref="AH2:A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</mergeCell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F4A3-471C-4132-B878-EB41859F0BFD}">
  <sheetPr>
    <tabColor rgb="FFFF0000"/>
  </sheetPr>
  <dimension ref="A1:AJ87"/>
  <sheetViews>
    <sheetView topLeftCell="A31" zoomScaleNormal="100" workbookViewId="0">
      <pane xSplit="2" topLeftCell="C1" activePane="topRight" state="frozen"/>
      <selection pane="topRight" activeCell="B71" sqref="B71"/>
    </sheetView>
  </sheetViews>
  <sheetFormatPr defaultColWidth="9.08984375" defaultRowHeight="14.5" x14ac:dyDescent="0.35"/>
  <cols>
    <col min="1" max="1" width="25.81640625" style="1" bestFit="1" customWidth="1"/>
    <col min="2" max="2" width="6.36328125" style="1" bestFit="1" customWidth="1"/>
    <col min="3" max="3" width="10.90625" style="2" customWidth="1"/>
    <col min="4" max="4" width="14.08984375" style="2" customWidth="1"/>
    <col min="5" max="5" width="12.54296875" style="3" customWidth="1"/>
    <col min="6" max="6" width="16.90625" style="2" customWidth="1"/>
    <col min="7" max="7" width="22.08984375" style="3" customWidth="1"/>
    <col min="8" max="8" width="11.54296875" style="2" customWidth="1"/>
    <col min="9" max="9" width="16.54296875" style="2" customWidth="1"/>
    <col min="10" max="11" width="8.453125" style="5" customWidth="1"/>
    <col min="12" max="13" width="9.08984375" style="5" customWidth="1"/>
    <col min="14" max="15" width="9.453125" style="5" customWidth="1"/>
    <col min="16" max="17" width="9.08984375" style="5" customWidth="1"/>
    <col min="18" max="19" width="11.6328125" style="5" customWidth="1"/>
    <col min="20" max="21" width="13" style="5" customWidth="1"/>
    <col min="22" max="23" width="10.6328125" style="5" customWidth="1"/>
    <col min="24" max="25" width="8.453125" style="5" customWidth="1"/>
    <col min="26" max="27" width="9.6328125" style="5" customWidth="1"/>
    <col min="28" max="31" width="9.08984375" style="5" customWidth="1"/>
    <col min="32" max="32" width="8.36328125" style="5" customWidth="1"/>
    <col min="33" max="33" width="8.453125" style="5" customWidth="1"/>
    <col min="34" max="34" width="15.36328125" style="1" bestFit="1" customWidth="1"/>
    <col min="35" max="35" width="12.36328125" style="1" customWidth="1"/>
    <col min="36" max="36" width="15.54296875" style="1" customWidth="1"/>
    <col min="37" max="16384" width="9.08984375" style="1"/>
  </cols>
  <sheetData>
    <row r="1" spans="1:36" ht="15" thickBot="1" x14ac:dyDescent="0.4">
      <c r="J1" s="17" t="s">
        <v>11</v>
      </c>
      <c r="K1" s="17"/>
      <c r="AE1" s="18"/>
      <c r="AH1" s="4" t="s">
        <v>15</v>
      </c>
    </row>
    <row r="2" spans="1:36" x14ac:dyDescent="0.35">
      <c r="A2" s="25"/>
      <c r="B2" s="25"/>
      <c r="C2" s="25"/>
      <c r="D2" s="25"/>
      <c r="E2" s="25"/>
      <c r="F2" s="25"/>
      <c r="G2" s="27"/>
      <c r="H2" s="25"/>
      <c r="I2" s="26"/>
      <c r="J2" s="107" t="s">
        <v>12</v>
      </c>
      <c r="K2" s="108"/>
      <c r="L2" s="107" t="s">
        <v>13</v>
      </c>
      <c r="M2" s="108"/>
      <c r="N2" s="109" t="s">
        <v>14</v>
      </c>
      <c r="O2" s="108"/>
      <c r="P2" s="107" t="s">
        <v>20</v>
      </c>
      <c r="Q2" s="108"/>
      <c r="R2" s="107" t="s">
        <v>21</v>
      </c>
      <c r="S2" s="108"/>
      <c r="T2" s="107" t="s">
        <v>26</v>
      </c>
      <c r="U2" s="108"/>
      <c r="V2" s="107" t="s">
        <v>22</v>
      </c>
      <c r="W2" s="108"/>
      <c r="X2" s="107" t="s">
        <v>23</v>
      </c>
      <c r="Y2" s="108"/>
      <c r="Z2" s="107" t="s">
        <v>24</v>
      </c>
      <c r="AA2" s="108"/>
      <c r="AB2" s="107" t="s">
        <v>25</v>
      </c>
      <c r="AC2" s="108"/>
      <c r="AD2" s="107" t="s">
        <v>71</v>
      </c>
      <c r="AE2" s="108"/>
      <c r="AF2" s="107" t="s">
        <v>27</v>
      </c>
      <c r="AG2" s="108"/>
      <c r="AH2" s="25"/>
      <c r="AI2" s="25"/>
      <c r="AJ2" s="25"/>
    </row>
    <row r="3" spans="1:36" s="40" customFormat="1" ht="15" thickBot="1" x14ac:dyDescent="0.4">
      <c r="A3" s="34" t="s">
        <v>5</v>
      </c>
      <c r="B3" s="34" t="s">
        <v>6</v>
      </c>
      <c r="C3" s="34" t="s">
        <v>7</v>
      </c>
      <c r="D3" s="34" t="s">
        <v>8</v>
      </c>
      <c r="E3" s="34" t="s">
        <v>72</v>
      </c>
      <c r="F3" s="34" t="s">
        <v>0</v>
      </c>
      <c r="G3" s="35" t="s">
        <v>54</v>
      </c>
      <c r="H3" s="34" t="s">
        <v>9</v>
      </c>
      <c r="I3" s="36" t="s">
        <v>10</v>
      </c>
      <c r="J3" s="37" t="s">
        <v>28</v>
      </c>
      <c r="K3" s="38" t="s">
        <v>29</v>
      </c>
      <c r="L3" s="39" t="s">
        <v>30</v>
      </c>
      <c r="M3" s="38" t="s">
        <v>31</v>
      </c>
      <c r="N3" s="39" t="s">
        <v>32</v>
      </c>
      <c r="O3" s="38" t="s">
        <v>33</v>
      </c>
      <c r="P3" s="37" t="s">
        <v>34</v>
      </c>
      <c r="Q3" s="38" t="s">
        <v>35</v>
      </c>
      <c r="R3" s="37" t="s">
        <v>36</v>
      </c>
      <c r="S3" s="38" t="s">
        <v>37</v>
      </c>
      <c r="T3" s="37" t="s">
        <v>38</v>
      </c>
      <c r="U3" s="38" t="s">
        <v>39</v>
      </c>
      <c r="V3" s="37" t="s">
        <v>40</v>
      </c>
      <c r="W3" s="38" t="s">
        <v>41</v>
      </c>
      <c r="X3" s="37" t="s">
        <v>42</v>
      </c>
      <c r="Y3" s="38" t="s">
        <v>43</v>
      </c>
      <c r="Z3" s="37" t="s">
        <v>44</v>
      </c>
      <c r="AA3" s="38" t="s">
        <v>45</v>
      </c>
      <c r="AB3" s="37" t="s">
        <v>46</v>
      </c>
      <c r="AC3" s="38" t="s">
        <v>47</v>
      </c>
      <c r="AD3" s="37" t="s">
        <v>73</v>
      </c>
      <c r="AE3" s="38" t="s">
        <v>74</v>
      </c>
      <c r="AF3" s="37" t="s">
        <v>48</v>
      </c>
      <c r="AG3" s="38" t="s">
        <v>49</v>
      </c>
      <c r="AH3" s="34" t="s">
        <v>16</v>
      </c>
      <c r="AI3" s="34" t="s">
        <v>17</v>
      </c>
      <c r="AJ3" s="34" t="s">
        <v>18</v>
      </c>
    </row>
    <row r="4" spans="1:36" x14ac:dyDescent="0.35">
      <c r="A4" s="44">
        <v>44227</v>
      </c>
      <c r="B4" s="16" t="s">
        <v>1</v>
      </c>
      <c r="E4" s="9">
        <v>2.06E-2</v>
      </c>
      <c r="F4" s="2">
        <v>145</v>
      </c>
      <c r="G4" s="9"/>
      <c r="I4" s="6"/>
      <c r="K4" s="18"/>
      <c r="L4" s="19"/>
      <c r="M4" s="18"/>
      <c r="N4" s="19"/>
      <c r="O4" s="18"/>
      <c r="Q4" s="18"/>
      <c r="R4" s="19"/>
      <c r="S4" s="18"/>
      <c r="U4" s="18"/>
      <c r="W4" s="18"/>
      <c r="Y4" s="18"/>
      <c r="AA4" s="18"/>
      <c r="AC4" s="18"/>
      <c r="AE4" s="18"/>
      <c r="AG4" s="18"/>
      <c r="AH4" s="7"/>
      <c r="AI4" s="7"/>
      <c r="AJ4" s="7"/>
    </row>
    <row r="5" spans="1:36" x14ac:dyDescent="0.35">
      <c r="A5" s="45">
        <v>44227</v>
      </c>
      <c r="B5" s="8" t="s">
        <v>3</v>
      </c>
      <c r="E5" s="9">
        <v>0.11</v>
      </c>
      <c r="F5" s="2">
        <v>122</v>
      </c>
      <c r="G5" s="9"/>
      <c r="I5" s="6"/>
      <c r="K5" s="18"/>
      <c r="L5" s="19"/>
      <c r="M5" s="18"/>
      <c r="N5" s="19"/>
      <c r="O5" s="18"/>
      <c r="Q5" s="18"/>
      <c r="R5" s="19"/>
      <c r="S5" s="18"/>
      <c r="U5" s="18"/>
      <c r="W5" s="18"/>
      <c r="Y5" s="18"/>
      <c r="AA5" s="18"/>
      <c r="AC5" s="18"/>
      <c r="AE5" s="18"/>
      <c r="AG5" s="18"/>
      <c r="AH5" s="7"/>
      <c r="AI5" s="7"/>
      <c r="AJ5" s="7"/>
    </row>
    <row r="6" spans="1:36" x14ac:dyDescent="0.35">
      <c r="A6" s="45">
        <v>44227</v>
      </c>
      <c r="B6" s="10" t="s">
        <v>4</v>
      </c>
      <c r="E6" s="9"/>
      <c r="F6" s="2">
        <v>179</v>
      </c>
      <c r="G6" s="9"/>
      <c r="I6" s="6"/>
      <c r="K6" s="18"/>
      <c r="L6" s="19"/>
      <c r="M6" s="18"/>
      <c r="N6" s="19"/>
      <c r="O6" s="18"/>
      <c r="Q6" s="18"/>
      <c r="R6" s="19"/>
      <c r="S6" s="18"/>
      <c r="U6" s="18"/>
      <c r="W6" s="18"/>
      <c r="Y6" s="18"/>
      <c r="AA6" s="18"/>
      <c r="AC6" s="18"/>
      <c r="AE6" s="18"/>
      <c r="AG6" s="18"/>
      <c r="AH6" s="7"/>
      <c r="AI6" s="7"/>
      <c r="AJ6" s="7"/>
    </row>
    <row r="7" spans="1:36" x14ac:dyDescent="0.35">
      <c r="A7" s="46">
        <v>44227</v>
      </c>
      <c r="B7" s="11" t="s">
        <v>2</v>
      </c>
      <c r="C7" s="12"/>
      <c r="D7" s="12"/>
      <c r="E7" s="13">
        <v>7.0800000000000002E-2</v>
      </c>
      <c r="F7" s="12">
        <v>27</v>
      </c>
      <c r="G7" s="13"/>
      <c r="H7" s="12"/>
      <c r="I7" s="14"/>
      <c r="J7" s="20"/>
      <c r="K7" s="21"/>
      <c r="L7" s="22"/>
      <c r="M7" s="21"/>
      <c r="N7" s="22"/>
      <c r="O7" s="21"/>
      <c r="P7" s="20"/>
      <c r="Q7" s="21"/>
      <c r="R7" s="22"/>
      <c r="S7" s="21"/>
      <c r="T7" s="20"/>
      <c r="U7" s="21"/>
      <c r="V7" s="20"/>
      <c r="W7" s="21"/>
      <c r="X7" s="20"/>
      <c r="Y7" s="21"/>
      <c r="Z7" s="20"/>
      <c r="AA7" s="21"/>
      <c r="AB7" s="20"/>
      <c r="AC7" s="21"/>
      <c r="AD7" s="20"/>
      <c r="AE7" s="21"/>
      <c r="AF7" s="20"/>
      <c r="AG7" s="21"/>
      <c r="AH7" s="15"/>
      <c r="AI7" s="15"/>
      <c r="AJ7" s="15"/>
    </row>
    <row r="8" spans="1:36" x14ac:dyDescent="0.35">
      <c r="A8" s="44">
        <v>44255</v>
      </c>
      <c r="B8" s="16" t="s">
        <v>1</v>
      </c>
      <c r="E8" s="9">
        <v>4.1500000000000002E-2</v>
      </c>
      <c r="F8" s="2">
        <v>141</v>
      </c>
      <c r="G8" s="9">
        <f>(Table2[[#This Row],[Total Headcount]]-F4)/F4</f>
        <v>-2.7586206896551724E-2</v>
      </c>
      <c r="I8" s="6"/>
      <c r="K8" s="18"/>
      <c r="L8" s="19"/>
      <c r="M8" s="18"/>
      <c r="N8" s="19"/>
      <c r="O8" s="18"/>
      <c r="Q8" s="18"/>
      <c r="R8" s="23"/>
      <c r="S8" s="18"/>
      <c r="U8" s="18"/>
      <c r="W8" s="18"/>
      <c r="Y8" s="18"/>
      <c r="AA8" s="18"/>
      <c r="AC8" s="18"/>
      <c r="AE8" s="18"/>
      <c r="AG8" s="18"/>
      <c r="AH8" s="7"/>
      <c r="AI8" s="7"/>
      <c r="AJ8" s="7"/>
    </row>
    <row r="9" spans="1:36" x14ac:dyDescent="0.35">
      <c r="A9" s="45">
        <v>44255</v>
      </c>
      <c r="B9" s="8" t="s">
        <v>3</v>
      </c>
      <c r="E9" s="9">
        <v>0.14000000000000001</v>
      </c>
      <c r="F9" s="2">
        <v>115</v>
      </c>
      <c r="G9" s="9">
        <f>(Table2[[#This Row],[Total Headcount]]-F5)/F5</f>
        <v>-5.737704918032787E-2</v>
      </c>
      <c r="I9" s="6"/>
      <c r="K9" s="18"/>
      <c r="L9" s="19"/>
      <c r="M9" s="18"/>
      <c r="N9" s="19"/>
      <c r="O9" s="18"/>
      <c r="Q9" s="18"/>
      <c r="R9" s="19"/>
      <c r="S9" s="18"/>
      <c r="U9" s="18"/>
      <c r="W9" s="18"/>
      <c r="Y9" s="18"/>
      <c r="AA9" s="18"/>
      <c r="AC9" s="18"/>
      <c r="AE9" s="18"/>
      <c r="AG9" s="18"/>
      <c r="AH9" s="7"/>
      <c r="AI9" s="7"/>
      <c r="AJ9" s="7"/>
    </row>
    <row r="10" spans="1:36" x14ac:dyDescent="0.35">
      <c r="A10" s="45">
        <v>44255</v>
      </c>
      <c r="B10" s="10" t="s">
        <v>4</v>
      </c>
      <c r="E10" s="9"/>
      <c r="F10" s="2">
        <v>180</v>
      </c>
      <c r="G10" s="9">
        <f>(Table2[[#This Row],[Total Headcount]]-F6)/F6</f>
        <v>5.5865921787709499E-3</v>
      </c>
      <c r="I10" s="6"/>
      <c r="K10" s="18"/>
      <c r="L10" s="19"/>
      <c r="M10" s="18"/>
      <c r="N10" s="19"/>
      <c r="O10" s="18"/>
      <c r="Q10" s="18"/>
      <c r="R10" s="19"/>
      <c r="S10" s="18"/>
      <c r="U10" s="18"/>
      <c r="W10" s="18"/>
      <c r="Y10" s="18"/>
      <c r="AA10" s="18"/>
      <c r="AC10" s="18"/>
      <c r="AE10" s="18"/>
      <c r="AG10" s="18"/>
      <c r="AH10" s="7"/>
      <c r="AI10" s="7"/>
      <c r="AJ10" s="7"/>
    </row>
    <row r="11" spans="1:36" x14ac:dyDescent="0.35">
      <c r="A11" s="46">
        <v>44255</v>
      </c>
      <c r="B11" s="11" t="s">
        <v>2</v>
      </c>
      <c r="C11" s="12"/>
      <c r="D11" s="12"/>
      <c r="E11" s="13">
        <v>0.1085</v>
      </c>
      <c r="F11" s="12">
        <v>27</v>
      </c>
      <c r="G11" s="13">
        <f>(Table2[[#This Row],[Total Headcount]]-F7)/F7</f>
        <v>0</v>
      </c>
      <c r="H11" s="12"/>
      <c r="I11" s="14"/>
      <c r="J11" s="20"/>
      <c r="K11" s="21"/>
      <c r="L11" s="22"/>
      <c r="M11" s="21"/>
      <c r="N11" s="22"/>
      <c r="O11" s="21"/>
      <c r="P11" s="20"/>
      <c r="Q11" s="21"/>
      <c r="R11" s="22"/>
      <c r="S11" s="21"/>
      <c r="T11" s="20"/>
      <c r="U11" s="21"/>
      <c r="V11" s="20"/>
      <c r="W11" s="21"/>
      <c r="X11" s="20"/>
      <c r="Y11" s="21"/>
      <c r="Z11" s="20"/>
      <c r="AA11" s="21"/>
      <c r="AB11" s="20"/>
      <c r="AC11" s="21"/>
      <c r="AD11" s="20"/>
      <c r="AE11" s="21"/>
      <c r="AF11" s="20"/>
      <c r="AG11" s="21"/>
      <c r="AH11" s="15"/>
      <c r="AI11" s="15"/>
      <c r="AJ11" s="15"/>
    </row>
    <row r="12" spans="1:36" x14ac:dyDescent="0.35">
      <c r="A12" s="44">
        <v>44286</v>
      </c>
      <c r="B12" s="16" t="s">
        <v>1</v>
      </c>
      <c r="E12" s="9">
        <v>6.3100000000000003E-2</v>
      </c>
      <c r="F12" s="2">
        <v>126</v>
      </c>
      <c r="G12" s="9">
        <f>(Table2[[#This Row],[Total Headcount]]-F8)/F8</f>
        <v>-0.10638297872340426</v>
      </c>
      <c r="I12" s="6"/>
      <c r="K12" s="18"/>
      <c r="L12" s="19"/>
      <c r="M12" s="18"/>
      <c r="N12" s="19"/>
      <c r="O12" s="18"/>
      <c r="Q12" s="18"/>
      <c r="S12" s="24"/>
      <c r="U12" s="18"/>
      <c r="W12" s="18"/>
      <c r="Y12" s="18"/>
      <c r="AA12" s="18"/>
      <c r="AC12" s="18"/>
      <c r="AE12" s="18"/>
      <c r="AG12" s="18"/>
      <c r="AH12" s="7"/>
      <c r="AI12" s="7"/>
      <c r="AJ12" s="7"/>
    </row>
    <row r="13" spans="1:36" x14ac:dyDescent="0.35">
      <c r="A13" s="45">
        <v>44286</v>
      </c>
      <c r="B13" s="8" t="s">
        <v>3</v>
      </c>
      <c r="E13" s="9">
        <v>0.15</v>
      </c>
      <c r="F13" s="2">
        <v>112</v>
      </c>
      <c r="G13" s="9">
        <f>(Table2[[#This Row],[Total Headcount]]-F9)/F9</f>
        <v>-2.6086956521739129E-2</v>
      </c>
      <c r="I13" s="6"/>
      <c r="K13" s="18"/>
      <c r="L13" s="19"/>
      <c r="M13" s="18"/>
      <c r="N13" s="19"/>
      <c r="O13" s="18"/>
      <c r="Q13" s="18"/>
      <c r="R13" s="19"/>
      <c r="S13" s="18"/>
      <c r="U13" s="18"/>
      <c r="W13" s="18"/>
      <c r="Y13" s="18"/>
      <c r="AA13" s="18"/>
      <c r="AC13" s="18"/>
      <c r="AE13" s="18"/>
      <c r="AG13" s="18"/>
      <c r="AH13" s="7"/>
      <c r="AI13" s="7"/>
      <c r="AJ13" s="7"/>
    </row>
    <row r="14" spans="1:36" x14ac:dyDescent="0.35">
      <c r="A14" s="45">
        <v>44286</v>
      </c>
      <c r="B14" s="10" t="s">
        <v>4</v>
      </c>
      <c r="E14" s="9">
        <v>0.01</v>
      </c>
      <c r="F14" s="2">
        <v>187</v>
      </c>
      <c r="G14" s="9">
        <f>(Table2[[#This Row],[Total Headcount]]-F10)/F10</f>
        <v>3.888888888888889E-2</v>
      </c>
      <c r="I14" s="6"/>
      <c r="K14" s="18"/>
      <c r="L14" s="19"/>
      <c r="M14" s="18"/>
      <c r="N14" s="19"/>
      <c r="O14" s="18"/>
      <c r="Q14" s="18"/>
      <c r="R14" s="19"/>
      <c r="S14" s="18"/>
      <c r="U14" s="18"/>
      <c r="W14" s="18"/>
      <c r="Y14" s="18"/>
      <c r="AA14" s="18"/>
      <c r="AC14" s="18"/>
      <c r="AE14" s="18"/>
      <c r="AG14" s="18"/>
      <c r="AH14" s="7"/>
      <c r="AI14" s="7"/>
      <c r="AJ14" s="7"/>
    </row>
    <row r="15" spans="1:36" x14ac:dyDescent="0.35">
      <c r="A15" s="46">
        <v>44286</v>
      </c>
      <c r="B15" s="11" t="s">
        <v>2</v>
      </c>
      <c r="C15" s="12"/>
      <c r="D15" s="12"/>
      <c r="E15" s="13">
        <v>0.10920000000000001</v>
      </c>
      <c r="F15" s="12">
        <v>27</v>
      </c>
      <c r="G15" s="13">
        <f>(Table2[[#This Row],[Total Headcount]]-F11)/F11</f>
        <v>0</v>
      </c>
      <c r="H15" s="12"/>
      <c r="I15" s="14"/>
      <c r="J15" s="20"/>
      <c r="K15" s="21"/>
      <c r="L15" s="22"/>
      <c r="M15" s="21"/>
      <c r="N15" s="22"/>
      <c r="O15" s="21"/>
      <c r="P15" s="20"/>
      <c r="Q15" s="21"/>
      <c r="R15" s="22"/>
      <c r="S15" s="21"/>
      <c r="T15" s="20"/>
      <c r="U15" s="21"/>
      <c r="V15" s="20"/>
      <c r="W15" s="21"/>
      <c r="X15" s="20"/>
      <c r="Y15" s="21"/>
      <c r="Z15" s="20"/>
      <c r="AA15" s="21"/>
      <c r="AB15" s="20"/>
      <c r="AC15" s="21"/>
      <c r="AD15" s="20"/>
      <c r="AE15" s="21"/>
      <c r="AF15" s="20"/>
      <c r="AG15" s="21"/>
      <c r="AH15" s="15"/>
      <c r="AI15" s="15"/>
      <c r="AJ15" s="15"/>
    </row>
    <row r="16" spans="1:36" x14ac:dyDescent="0.35">
      <c r="A16" s="44">
        <v>44316</v>
      </c>
      <c r="B16" s="16" t="s">
        <v>1</v>
      </c>
      <c r="E16" s="9">
        <v>8.0100000000000005E-2</v>
      </c>
      <c r="F16" s="2">
        <v>122</v>
      </c>
      <c r="G16" s="9">
        <f>(Table2[[#This Row],[Total Headcount]]-F12)/F12</f>
        <v>-3.1746031746031744E-2</v>
      </c>
      <c r="I16" s="6"/>
      <c r="K16" s="18"/>
      <c r="L16" s="19"/>
      <c r="M16" s="18"/>
      <c r="N16" s="19"/>
      <c r="O16" s="18"/>
      <c r="Q16" s="18"/>
      <c r="R16" s="23"/>
      <c r="S16" s="18"/>
      <c r="U16" s="18"/>
      <c r="W16" s="18"/>
      <c r="Y16" s="18"/>
      <c r="AA16" s="18"/>
      <c r="AC16" s="18"/>
      <c r="AE16" s="18"/>
      <c r="AG16" s="18"/>
      <c r="AH16" s="7"/>
      <c r="AI16" s="7"/>
      <c r="AJ16" s="7"/>
    </row>
    <row r="17" spans="1:36" x14ac:dyDescent="0.35">
      <c r="A17" s="45">
        <v>44316</v>
      </c>
      <c r="B17" s="8" t="s">
        <v>3</v>
      </c>
      <c r="E17" s="9">
        <v>0.19</v>
      </c>
      <c r="F17" s="2">
        <v>115</v>
      </c>
      <c r="G17" s="9">
        <f>(Table2[[#This Row],[Total Headcount]]-F13)/F13</f>
        <v>2.6785714285714284E-2</v>
      </c>
      <c r="I17" s="6"/>
      <c r="K17" s="18"/>
      <c r="L17" s="19"/>
      <c r="M17" s="18"/>
      <c r="N17" s="19"/>
      <c r="O17" s="18"/>
      <c r="Q17" s="18"/>
      <c r="R17" s="19"/>
      <c r="S17" s="18"/>
      <c r="U17" s="18"/>
      <c r="W17" s="18"/>
      <c r="Y17" s="18"/>
      <c r="AA17" s="18"/>
      <c r="AC17" s="18"/>
      <c r="AE17" s="18"/>
      <c r="AG17" s="18"/>
      <c r="AH17" s="7"/>
      <c r="AI17" s="7"/>
      <c r="AJ17" s="7"/>
    </row>
    <row r="18" spans="1:36" x14ac:dyDescent="0.35">
      <c r="A18" s="45">
        <v>44316</v>
      </c>
      <c r="B18" s="10" t="s">
        <v>4</v>
      </c>
      <c r="E18" s="9">
        <v>0.02</v>
      </c>
      <c r="F18" s="2">
        <v>193</v>
      </c>
      <c r="G18" s="9">
        <f>(Table2[[#This Row],[Total Headcount]]-F14)/F14</f>
        <v>3.2085561497326207E-2</v>
      </c>
      <c r="I18" s="6"/>
      <c r="K18" s="18"/>
      <c r="L18" s="19"/>
      <c r="M18" s="18"/>
      <c r="N18" s="19"/>
      <c r="O18" s="18"/>
      <c r="Q18" s="18"/>
      <c r="R18" s="19"/>
      <c r="S18" s="18"/>
      <c r="U18" s="18"/>
      <c r="W18" s="18"/>
      <c r="Y18" s="18"/>
      <c r="AA18" s="18"/>
      <c r="AC18" s="18"/>
      <c r="AE18" s="18"/>
      <c r="AG18" s="18"/>
      <c r="AH18" s="7"/>
      <c r="AI18" s="7"/>
      <c r="AJ18" s="7"/>
    </row>
    <row r="19" spans="1:36" x14ac:dyDescent="0.35">
      <c r="A19" s="46">
        <v>44316</v>
      </c>
      <c r="B19" s="11" t="s">
        <v>2</v>
      </c>
      <c r="C19" s="12"/>
      <c r="D19" s="12"/>
      <c r="E19" s="13">
        <v>0.1096</v>
      </c>
      <c r="F19" s="12">
        <v>28</v>
      </c>
      <c r="G19" s="13">
        <f>(Table2[[#This Row],[Total Headcount]]-F15)/F15</f>
        <v>3.7037037037037035E-2</v>
      </c>
      <c r="H19" s="12"/>
      <c r="I19" s="14"/>
      <c r="J19" s="20"/>
      <c r="K19" s="21"/>
      <c r="L19" s="22"/>
      <c r="M19" s="21"/>
      <c r="N19" s="22"/>
      <c r="O19" s="21"/>
      <c r="P19" s="20"/>
      <c r="Q19" s="21"/>
      <c r="R19" s="22"/>
      <c r="S19" s="21"/>
      <c r="T19" s="20"/>
      <c r="U19" s="21"/>
      <c r="V19" s="20"/>
      <c r="W19" s="21"/>
      <c r="X19" s="20"/>
      <c r="Y19" s="21"/>
      <c r="Z19" s="20"/>
      <c r="AA19" s="21"/>
      <c r="AB19" s="20"/>
      <c r="AC19" s="21"/>
      <c r="AD19" s="20"/>
      <c r="AE19" s="21"/>
      <c r="AF19" s="20"/>
      <c r="AG19" s="21"/>
      <c r="AH19" s="15"/>
      <c r="AI19" s="15"/>
      <c r="AJ19" s="15"/>
    </row>
    <row r="20" spans="1:36" x14ac:dyDescent="0.35">
      <c r="A20" s="44">
        <v>44347</v>
      </c>
      <c r="B20" s="16" t="s">
        <v>1</v>
      </c>
      <c r="E20" s="9">
        <v>0.14000000000000001</v>
      </c>
      <c r="F20" s="2">
        <v>121</v>
      </c>
      <c r="G20" s="9">
        <f>(Table2[[#This Row],[Total Headcount]]-F16)/F16</f>
        <v>-8.1967213114754103E-3</v>
      </c>
      <c r="H20" s="2">
        <v>20</v>
      </c>
      <c r="I20" s="6">
        <v>19</v>
      </c>
      <c r="K20" s="18"/>
      <c r="L20" s="19"/>
      <c r="M20" s="18"/>
      <c r="N20" s="19">
        <v>3</v>
      </c>
      <c r="O20" s="18"/>
      <c r="Q20" s="18"/>
      <c r="R20" s="23"/>
      <c r="S20" s="18"/>
      <c r="U20" s="18"/>
      <c r="W20" s="18"/>
      <c r="Y20" s="18"/>
      <c r="AA20" s="18"/>
      <c r="AC20" s="18"/>
      <c r="AE20" s="18"/>
      <c r="AG20" s="18"/>
      <c r="AH20" s="7">
        <v>2</v>
      </c>
      <c r="AI20" s="7">
        <v>1</v>
      </c>
      <c r="AJ20" s="7" t="s">
        <v>19</v>
      </c>
    </row>
    <row r="21" spans="1:36" x14ac:dyDescent="0.35">
      <c r="A21" s="45">
        <v>44347</v>
      </c>
      <c r="B21" s="8" t="s">
        <v>3</v>
      </c>
      <c r="E21" s="9">
        <v>0.2</v>
      </c>
      <c r="F21" s="2">
        <v>117</v>
      </c>
      <c r="G21" s="9">
        <f>(Table2[[#This Row],[Total Headcount]]-F17)/F17</f>
        <v>1.7391304347826087E-2</v>
      </c>
      <c r="H21" s="2">
        <v>29</v>
      </c>
      <c r="I21" s="6">
        <v>23</v>
      </c>
      <c r="K21" s="18"/>
      <c r="L21" s="19">
        <v>3</v>
      </c>
      <c r="M21" s="18"/>
      <c r="N21" s="19">
        <v>2</v>
      </c>
      <c r="O21" s="18"/>
      <c r="P21" s="5">
        <v>1</v>
      </c>
      <c r="Q21" s="18"/>
      <c r="R21" s="19"/>
      <c r="S21" s="18"/>
      <c r="U21" s="18"/>
      <c r="W21" s="18"/>
      <c r="Y21" s="18"/>
      <c r="AA21" s="18"/>
      <c r="AC21" s="18"/>
      <c r="AE21" s="18"/>
      <c r="AG21" s="18"/>
      <c r="AH21" s="7">
        <v>6</v>
      </c>
      <c r="AI21" s="7">
        <v>1</v>
      </c>
      <c r="AJ21" s="7"/>
    </row>
    <row r="22" spans="1:36" x14ac:dyDescent="0.35">
      <c r="A22" s="45">
        <v>44347</v>
      </c>
      <c r="B22" s="10" t="s">
        <v>4</v>
      </c>
      <c r="E22" s="9">
        <v>0.02</v>
      </c>
      <c r="F22" s="2">
        <v>196</v>
      </c>
      <c r="G22" s="9">
        <f>(Table2[[#This Row],[Total Headcount]]-F18)/F18</f>
        <v>1.5544041450777202E-2</v>
      </c>
      <c r="H22" s="2">
        <v>23</v>
      </c>
      <c r="I22" s="6">
        <v>3</v>
      </c>
      <c r="J22" s="5">
        <v>1</v>
      </c>
      <c r="K22" s="18"/>
      <c r="L22" s="19"/>
      <c r="M22" s="18"/>
      <c r="N22" s="19">
        <v>3</v>
      </c>
      <c r="O22" s="18"/>
      <c r="Q22" s="18"/>
      <c r="R22" s="19"/>
      <c r="S22" s="18"/>
      <c r="U22" s="18"/>
      <c r="W22" s="18"/>
      <c r="Y22" s="18"/>
      <c r="AA22" s="18"/>
      <c r="AC22" s="18"/>
      <c r="AE22" s="18"/>
      <c r="AG22" s="18"/>
      <c r="AH22" s="7"/>
      <c r="AI22" s="7"/>
      <c r="AJ22" s="7"/>
    </row>
    <row r="23" spans="1:36" x14ac:dyDescent="0.35">
      <c r="A23" s="46">
        <v>44347</v>
      </c>
      <c r="B23" s="11" t="s">
        <v>2</v>
      </c>
      <c r="C23" s="12"/>
      <c r="D23" s="12"/>
      <c r="E23" s="13">
        <v>0.11</v>
      </c>
      <c r="F23" s="12">
        <v>25</v>
      </c>
      <c r="G23" s="13">
        <f>(Table2[[#This Row],[Total Headcount]]-F19)/F19</f>
        <v>-0.10714285714285714</v>
      </c>
      <c r="H23" s="12">
        <v>3</v>
      </c>
      <c r="I23" s="14">
        <v>3</v>
      </c>
      <c r="J23" s="20">
        <v>4</v>
      </c>
      <c r="K23" s="21"/>
      <c r="L23" s="22"/>
      <c r="M23" s="21"/>
      <c r="N23" s="22"/>
      <c r="O23" s="21"/>
      <c r="P23" s="20"/>
      <c r="Q23" s="21"/>
      <c r="R23" s="22"/>
      <c r="S23" s="21"/>
      <c r="T23" s="20"/>
      <c r="U23" s="21"/>
      <c r="V23" s="20"/>
      <c r="W23" s="21"/>
      <c r="X23" s="20"/>
      <c r="Y23" s="21"/>
      <c r="Z23" s="20"/>
      <c r="AA23" s="21"/>
      <c r="AB23" s="20"/>
      <c r="AC23" s="21"/>
      <c r="AD23" s="20"/>
      <c r="AE23" s="21"/>
      <c r="AF23" s="20"/>
      <c r="AG23" s="21"/>
      <c r="AH23" s="15"/>
      <c r="AI23" s="15"/>
      <c r="AJ23" s="15"/>
    </row>
    <row r="24" spans="1:36" x14ac:dyDescent="0.35">
      <c r="A24" s="44">
        <v>44377</v>
      </c>
      <c r="B24" s="16" t="s">
        <v>1</v>
      </c>
      <c r="C24" s="2">
        <f t="shared" ref="C24:D26" si="0">H24-H20</f>
        <v>13</v>
      </c>
      <c r="D24" s="2">
        <f t="shared" si="0"/>
        <v>5</v>
      </c>
      <c r="E24" s="9">
        <v>0.18</v>
      </c>
      <c r="F24" s="2">
        <v>130</v>
      </c>
      <c r="G24" s="9">
        <f>(Table2[[#This Row],[Total Headcount]]-F20)/F20</f>
        <v>7.43801652892562E-2</v>
      </c>
      <c r="H24" s="2">
        <v>33</v>
      </c>
      <c r="I24" s="6">
        <v>24</v>
      </c>
      <c r="K24" s="18"/>
      <c r="L24" s="19"/>
      <c r="M24" s="18">
        <v>1</v>
      </c>
      <c r="N24" s="19"/>
      <c r="O24" s="18">
        <v>4</v>
      </c>
      <c r="Q24" s="18"/>
      <c r="R24" s="23"/>
      <c r="S24" s="18">
        <v>1</v>
      </c>
      <c r="U24" s="18"/>
      <c r="W24" s="18"/>
      <c r="Y24" s="18"/>
      <c r="AA24" s="18"/>
      <c r="AC24" s="18"/>
      <c r="AE24" s="18"/>
      <c r="AG24" s="18">
        <v>1</v>
      </c>
      <c r="AH24" s="7"/>
      <c r="AI24" s="7"/>
      <c r="AJ24" s="7"/>
    </row>
    <row r="25" spans="1:36" x14ac:dyDescent="0.35">
      <c r="A25" s="45">
        <v>44377</v>
      </c>
      <c r="B25" s="8" t="s">
        <v>3</v>
      </c>
      <c r="C25" s="2">
        <f t="shared" si="0"/>
        <v>5</v>
      </c>
      <c r="D25" s="2">
        <f t="shared" si="0"/>
        <v>2</v>
      </c>
      <c r="E25" s="9">
        <v>0.21</v>
      </c>
      <c r="F25" s="2">
        <v>119</v>
      </c>
      <c r="G25" s="9">
        <f>(Table2[[#This Row],[Total Headcount]]-F21)/F21</f>
        <v>1.7094017094017096E-2</v>
      </c>
      <c r="H25" s="2">
        <v>34</v>
      </c>
      <c r="I25" s="6">
        <v>25</v>
      </c>
      <c r="K25" s="18"/>
      <c r="L25" s="19">
        <v>4</v>
      </c>
      <c r="M25" s="18"/>
      <c r="N25" s="19">
        <v>19</v>
      </c>
      <c r="O25" s="18">
        <v>2</v>
      </c>
      <c r="P25" s="5">
        <v>1</v>
      </c>
      <c r="Q25" s="18"/>
      <c r="R25" s="19"/>
      <c r="S25" s="18"/>
      <c r="U25" s="18"/>
      <c r="W25" s="18"/>
      <c r="Y25" s="18">
        <v>1</v>
      </c>
      <c r="AA25" s="18"/>
      <c r="AC25" s="18"/>
      <c r="AE25" s="18"/>
      <c r="AG25" s="18"/>
      <c r="AH25" s="7"/>
      <c r="AI25" s="7"/>
      <c r="AJ25" s="7"/>
    </row>
    <row r="26" spans="1:36" x14ac:dyDescent="0.35">
      <c r="A26" s="45">
        <v>44377</v>
      </c>
      <c r="B26" s="10" t="s">
        <v>4</v>
      </c>
      <c r="C26" s="2">
        <f t="shared" si="0"/>
        <v>8</v>
      </c>
      <c r="D26" s="2">
        <f t="shared" si="0"/>
        <v>1</v>
      </c>
      <c r="E26" s="9">
        <v>0.02</v>
      </c>
      <c r="F26" s="2">
        <v>203</v>
      </c>
      <c r="G26" s="9">
        <f>(Table2[[#This Row],[Total Headcount]]-F22)/F22</f>
        <v>3.5714285714285712E-2</v>
      </c>
      <c r="H26" s="2">
        <v>31</v>
      </c>
      <c r="I26" s="6">
        <v>4</v>
      </c>
      <c r="K26" s="18">
        <v>1</v>
      </c>
      <c r="L26" s="19"/>
      <c r="M26" s="18"/>
      <c r="N26" s="19">
        <v>2</v>
      </c>
      <c r="O26" s="18">
        <v>1</v>
      </c>
      <c r="Q26" s="18"/>
      <c r="R26" s="19"/>
      <c r="S26" s="18"/>
      <c r="U26" s="18"/>
      <c r="W26" s="18"/>
      <c r="Y26" s="18"/>
      <c r="AA26" s="18"/>
      <c r="AC26" s="18"/>
      <c r="AE26" s="18"/>
      <c r="AG26" s="18"/>
      <c r="AH26" s="7"/>
      <c r="AI26" s="7"/>
      <c r="AJ26" s="7"/>
    </row>
    <row r="27" spans="1:36" x14ac:dyDescent="0.35">
      <c r="A27" s="46">
        <v>44377</v>
      </c>
      <c r="B27" s="11" t="s">
        <v>2</v>
      </c>
      <c r="C27" s="12">
        <v>2</v>
      </c>
      <c r="D27" s="12"/>
      <c r="E27" s="13">
        <v>0.11</v>
      </c>
      <c r="F27" s="12">
        <v>27</v>
      </c>
      <c r="G27" s="13">
        <f>(Table2[[#This Row],[Total Headcount]]-F23)/F23</f>
        <v>0.08</v>
      </c>
      <c r="H27" s="12">
        <v>5</v>
      </c>
      <c r="I27" s="14">
        <v>3</v>
      </c>
      <c r="J27" s="20">
        <v>1</v>
      </c>
      <c r="K27" s="21">
        <v>2</v>
      </c>
      <c r="L27" s="22"/>
      <c r="M27" s="21"/>
      <c r="N27" s="22"/>
      <c r="O27" s="21"/>
      <c r="P27" s="20"/>
      <c r="Q27" s="21"/>
      <c r="R27" s="22"/>
      <c r="S27" s="21"/>
      <c r="T27" s="20"/>
      <c r="U27" s="21"/>
      <c r="V27" s="20"/>
      <c r="W27" s="21"/>
      <c r="X27" s="20"/>
      <c r="Y27" s="21"/>
      <c r="Z27" s="20"/>
      <c r="AA27" s="21"/>
      <c r="AB27" s="20"/>
      <c r="AC27" s="21"/>
      <c r="AD27" s="20"/>
      <c r="AE27" s="21"/>
      <c r="AF27" s="20"/>
      <c r="AG27" s="21"/>
      <c r="AH27" s="15"/>
      <c r="AI27" s="15"/>
      <c r="AJ27" s="15"/>
    </row>
    <row r="28" spans="1:36" x14ac:dyDescent="0.35">
      <c r="A28" s="44">
        <v>44408</v>
      </c>
      <c r="B28" s="16" t="s">
        <v>1</v>
      </c>
      <c r="C28" s="2">
        <f>Table2[[#This Row],[YTD Hired]]-H24</f>
        <v>3</v>
      </c>
      <c r="D28" s="2">
        <f>Table2[[#This Row],[YTD Terminated]]-I24</f>
        <v>3</v>
      </c>
      <c r="E28" s="9">
        <v>0.21</v>
      </c>
      <c r="F28" s="2">
        <v>129</v>
      </c>
      <c r="G28" s="9">
        <f>(Table2[[#This Row],[Total Headcount]]-F24)/F24</f>
        <v>-7.6923076923076927E-3</v>
      </c>
      <c r="H28" s="2">
        <v>36</v>
      </c>
      <c r="I28" s="6">
        <v>27</v>
      </c>
      <c r="J28" s="5">
        <v>1</v>
      </c>
      <c r="K28" s="18"/>
      <c r="L28" s="19"/>
      <c r="M28" s="18">
        <v>3</v>
      </c>
      <c r="N28" s="19"/>
      <c r="O28" s="18">
        <v>6</v>
      </c>
      <c r="Q28" s="18"/>
      <c r="R28" s="23"/>
      <c r="S28" s="18"/>
      <c r="U28" s="18"/>
      <c r="W28" s="18"/>
      <c r="Y28" s="18"/>
      <c r="AA28" s="18"/>
      <c r="AC28" s="18"/>
      <c r="AE28" s="18"/>
      <c r="AG28" s="18"/>
      <c r="AH28" s="7"/>
      <c r="AI28" s="7"/>
      <c r="AJ28" s="7"/>
    </row>
    <row r="29" spans="1:36" x14ac:dyDescent="0.35">
      <c r="A29" s="45">
        <v>44408</v>
      </c>
      <c r="B29" s="8" t="s">
        <v>3</v>
      </c>
      <c r="C29" s="2">
        <f>Table2[[#This Row],[YTD Hired]]-H25</f>
        <v>0</v>
      </c>
      <c r="D29" s="2">
        <f>Table2[[#This Row],[YTD Terminated]]-I25</f>
        <v>2</v>
      </c>
      <c r="E29" s="9">
        <v>0.23</v>
      </c>
      <c r="F29" s="2">
        <v>117</v>
      </c>
      <c r="G29" s="9">
        <f>(Table2[[#This Row],[Total Headcount]]-F25)/F25</f>
        <v>-1.680672268907563E-2</v>
      </c>
      <c r="H29" s="2">
        <v>34</v>
      </c>
      <c r="I29" s="6">
        <v>27</v>
      </c>
      <c r="K29" s="18"/>
      <c r="L29" s="19">
        <v>5</v>
      </c>
      <c r="M29" s="18"/>
      <c r="N29" s="19">
        <v>13</v>
      </c>
      <c r="O29" s="18">
        <v>8</v>
      </c>
      <c r="P29" s="5">
        <v>1</v>
      </c>
      <c r="Q29" s="18"/>
      <c r="R29" s="19"/>
      <c r="S29" s="18"/>
      <c r="U29" s="18"/>
      <c r="V29" s="5">
        <v>1</v>
      </c>
      <c r="W29" s="18">
        <v>1</v>
      </c>
      <c r="Y29" s="18"/>
      <c r="Z29" s="5">
        <v>1</v>
      </c>
      <c r="AA29" s="18"/>
      <c r="AC29" s="18"/>
      <c r="AE29" s="18"/>
      <c r="AG29" s="18"/>
      <c r="AH29" s="7"/>
      <c r="AI29" s="7"/>
      <c r="AJ29" s="7"/>
    </row>
    <row r="30" spans="1:36" x14ac:dyDescent="0.35">
      <c r="A30" s="45">
        <v>44408</v>
      </c>
      <c r="B30" s="10" t="s">
        <v>4</v>
      </c>
      <c r="C30" s="2">
        <f>Table2[[#This Row],[YTD Hired]]-H26</f>
        <v>3</v>
      </c>
      <c r="D30" s="2">
        <f>Table2[[#This Row],[YTD Terminated]]-I26</f>
        <v>3</v>
      </c>
      <c r="E30" s="9">
        <v>0.04</v>
      </c>
      <c r="F30" s="2">
        <v>201</v>
      </c>
      <c r="G30" s="9">
        <f>(Table2[[#This Row],[Total Headcount]]-F26)/F26</f>
        <v>-9.852216748768473E-3</v>
      </c>
      <c r="H30" s="2">
        <v>34</v>
      </c>
      <c r="I30" s="6">
        <v>7</v>
      </c>
      <c r="K30" s="18">
        <v>1</v>
      </c>
      <c r="L30" s="19"/>
      <c r="M30" s="18"/>
      <c r="N30" s="19">
        <v>5</v>
      </c>
      <c r="O30" s="18"/>
      <c r="Q30" s="18"/>
      <c r="R30" s="19"/>
      <c r="S30" s="18"/>
      <c r="U30" s="18"/>
      <c r="W30" s="18"/>
      <c r="Y30" s="18"/>
      <c r="AA30" s="18"/>
      <c r="AC30" s="18"/>
      <c r="AE30" s="18"/>
      <c r="AG30" s="18"/>
      <c r="AH30" s="7"/>
      <c r="AI30" s="7"/>
      <c r="AJ30" s="7"/>
    </row>
    <row r="31" spans="1:36" x14ac:dyDescent="0.35">
      <c r="A31" s="46">
        <v>44408</v>
      </c>
      <c r="B31" s="11" t="s">
        <v>2</v>
      </c>
      <c r="C31" s="12">
        <f>Table2[[#This Row],[YTD Hired]]-H27</f>
        <v>0</v>
      </c>
      <c r="D31" s="12">
        <f>Table2[[#This Row],[YTD Terminated]]-I27</f>
        <v>0</v>
      </c>
      <c r="E31" s="13">
        <v>0.11</v>
      </c>
      <c r="F31" s="12">
        <v>27</v>
      </c>
      <c r="G31" s="13">
        <f>(Table2[[#This Row],[Total Headcount]]-F27)/F27</f>
        <v>0</v>
      </c>
      <c r="H31" s="12">
        <v>5</v>
      </c>
      <c r="I31" s="14">
        <v>3</v>
      </c>
      <c r="J31" s="20">
        <v>1</v>
      </c>
      <c r="K31" s="21">
        <v>3</v>
      </c>
      <c r="L31" s="22"/>
      <c r="M31" s="21"/>
      <c r="N31" s="22"/>
      <c r="O31" s="21"/>
      <c r="P31" s="20"/>
      <c r="Q31" s="21"/>
      <c r="R31" s="22"/>
      <c r="S31" s="21"/>
      <c r="T31" s="20"/>
      <c r="U31" s="21"/>
      <c r="V31" s="20"/>
      <c r="W31" s="21"/>
      <c r="X31" s="20"/>
      <c r="Y31" s="21"/>
      <c r="Z31" s="20"/>
      <c r="AA31" s="21"/>
      <c r="AB31" s="20"/>
      <c r="AC31" s="21"/>
      <c r="AD31" s="20"/>
      <c r="AE31" s="21"/>
      <c r="AF31" s="20"/>
      <c r="AG31" s="21"/>
      <c r="AH31" s="15"/>
      <c r="AI31" s="15"/>
      <c r="AJ31" s="15"/>
    </row>
    <row r="32" spans="1:36" x14ac:dyDescent="0.35">
      <c r="A32" s="44">
        <v>44439</v>
      </c>
      <c r="B32" s="16" t="s">
        <v>1</v>
      </c>
      <c r="C32" s="2">
        <f>Table2[[#This Row],[YTD Hired]]-H28</f>
        <v>5</v>
      </c>
      <c r="D32" s="2">
        <f>Table2[[#This Row],[YTD Terminated]]-I28</f>
        <v>1</v>
      </c>
      <c r="E32" s="9">
        <v>0.21</v>
      </c>
      <c r="F32" s="2">
        <v>131</v>
      </c>
      <c r="G32" s="9">
        <f>(Table2[[#This Row],[Total Headcount]]-F28)/F28</f>
        <v>1.5503875968992248E-2</v>
      </c>
      <c r="H32" s="2">
        <v>41</v>
      </c>
      <c r="I32" s="6">
        <v>28</v>
      </c>
      <c r="K32" s="18"/>
      <c r="L32" s="19"/>
      <c r="M32" s="18">
        <v>3</v>
      </c>
      <c r="N32" s="19"/>
      <c r="O32" s="18">
        <v>4</v>
      </c>
      <c r="Q32" s="18"/>
      <c r="R32" s="19"/>
      <c r="S32" s="18"/>
      <c r="U32" s="18"/>
      <c r="W32" s="18"/>
      <c r="Y32" s="18"/>
      <c r="AA32" s="18"/>
      <c r="AC32" s="18"/>
      <c r="AE32" s="18"/>
      <c r="AG32" s="18"/>
      <c r="AH32" s="7"/>
      <c r="AI32" s="7"/>
      <c r="AJ32" s="7"/>
    </row>
    <row r="33" spans="1:36" x14ac:dyDescent="0.35">
      <c r="A33" s="44">
        <v>44439</v>
      </c>
      <c r="B33" s="8" t="s">
        <v>3</v>
      </c>
      <c r="C33" s="2">
        <f>Table2[[#This Row],[YTD Hired]]-H29</f>
        <v>7</v>
      </c>
      <c r="D33" s="2">
        <f>Table2[[#This Row],[YTD Terminated]]-I29</f>
        <v>6</v>
      </c>
      <c r="E33" s="9">
        <v>0.28000000000000003</v>
      </c>
      <c r="F33" s="2">
        <v>119</v>
      </c>
      <c r="G33" s="9">
        <f>(Table2[[#This Row],[Total Headcount]]-F29)/F29</f>
        <v>1.7094017094017096E-2</v>
      </c>
      <c r="H33" s="2">
        <v>41</v>
      </c>
      <c r="I33" s="6">
        <v>33</v>
      </c>
      <c r="K33" s="18"/>
      <c r="L33" s="19">
        <v>5</v>
      </c>
      <c r="M33" s="18"/>
      <c r="N33" s="19">
        <v>12</v>
      </c>
      <c r="O33" s="18">
        <v>8</v>
      </c>
      <c r="Q33" s="18"/>
      <c r="R33" s="19"/>
      <c r="S33" s="18"/>
      <c r="U33" s="18"/>
      <c r="W33" s="18"/>
      <c r="Y33" s="18">
        <v>1</v>
      </c>
      <c r="AA33" s="18"/>
      <c r="AB33" s="5">
        <v>1</v>
      </c>
      <c r="AC33" s="18"/>
      <c r="AD33" s="5">
        <v>1</v>
      </c>
      <c r="AE33" s="18"/>
      <c r="AG33" s="18"/>
      <c r="AH33" s="7"/>
      <c r="AI33" s="7"/>
      <c r="AJ33" s="7"/>
    </row>
    <row r="34" spans="1:36" x14ac:dyDescent="0.35">
      <c r="A34" s="44">
        <v>44439</v>
      </c>
      <c r="B34" s="10" t="s">
        <v>4</v>
      </c>
      <c r="C34" s="2">
        <f>Table2[[#This Row],[YTD Hired]]-H30</f>
        <v>1</v>
      </c>
      <c r="D34" s="2">
        <f>Table2[[#This Row],[YTD Terminated]]-I30</f>
        <v>5</v>
      </c>
      <c r="E34" s="9">
        <v>0.06</v>
      </c>
      <c r="F34" s="2">
        <v>198</v>
      </c>
      <c r="G34" s="9">
        <f>(Table2[[#This Row],[Total Headcount]]-F30)/F30</f>
        <v>-1.4925373134328358E-2</v>
      </c>
      <c r="H34" s="2">
        <v>35</v>
      </c>
      <c r="I34" s="6">
        <v>12</v>
      </c>
      <c r="J34" s="5">
        <v>1</v>
      </c>
      <c r="K34" s="18"/>
      <c r="L34" s="19"/>
      <c r="M34" s="18"/>
      <c r="N34" s="19">
        <v>7</v>
      </c>
      <c r="O34" s="18"/>
      <c r="Q34" s="18"/>
      <c r="R34" s="19"/>
      <c r="S34" s="18"/>
      <c r="U34" s="18"/>
      <c r="W34" s="18"/>
      <c r="Y34" s="18"/>
      <c r="AA34" s="18"/>
      <c r="AC34" s="18"/>
      <c r="AE34" s="18"/>
      <c r="AG34" s="18"/>
      <c r="AH34" s="7"/>
      <c r="AI34" s="7"/>
      <c r="AJ34" s="7"/>
    </row>
    <row r="35" spans="1:36" x14ac:dyDescent="0.35">
      <c r="A35" s="46">
        <v>44439</v>
      </c>
      <c r="B35" s="11" t="s">
        <v>2</v>
      </c>
      <c r="C35" s="12">
        <f>Table2[[#This Row],[YTD Hired]]-H31</f>
        <v>1</v>
      </c>
      <c r="D35" s="12">
        <f>Table2[[#This Row],[YTD Terminated]]-I31</f>
        <v>2</v>
      </c>
      <c r="E35" s="13">
        <v>0.19</v>
      </c>
      <c r="F35" s="12">
        <v>26</v>
      </c>
      <c r="G35" s="13">
        <f>(Table2[[#This Row],[Total Headcount]]-F31)/F31</f>
        <v>-3.7037037037037035E-2</v>
      </c>
      <c r="H35" s="12">
        <v>6</v>
      </c>
      <c r="I35" s="14">
        <v>5</v>
      </c>
      <c r="J35" s="20">
        <v>1</v>
      </c>
      <c r="K35" s="21">
        <v>3</v>
      </c>
      <c r="L35" s="22"/>
      <c r="M35" s="21"/>
      <c r="N35" s="22"/>
      <c r="O35" s="21"/>
      <c r="P35" s="20"/>
      <c r="Q35" s="21"/>
      <c r="R35" s="22"/>
      <c r="S35" s="21"/>
      <c r="T35" s="20"/>
      <c r="U35" s="21"/>
      <c r="V35" s="20"/>
      <c r="W35" s="21"/>
      <c r="X35" s="20"/>
      <c r="Y35" s="21"/>
      <c r="Z35" s="20"/>
      <c r="AA35" s="21"/>
      <c r="AB35" s="20"/>
      <c r="AC35" s="21"/>
      <c r="AD35" s="20"/>
      <c r="AE35" s="21"/>
      <c r="AF35" s="20"/>
      <c r="AG35" s="21"/>
      <c r="AH35" s="15"/>
      <c r="AI35" s="15"/>
      <c r="AJ35" s="15"/>
    </row>
    <row r="36" spans="1:36" x14ac:dyDescent="0.35">
      <c r="A36" s="44">
        <v>44469</v>
      </c>
      <c r="B36" s="16" t="s">
        <v>1</v>
      </c>
      <c r="C36" s="2">
        <f>Table2[[#This Row],[YTD Hired]]-H32</f>
        <v>13</v>
      </c>
      <c r="D36" s="2">
        <f>Table2[[#This Row],[YTD Terminated]]-I32</f>
        <v>5</v>
      </c>
      <c r="E36" s="9">
        <v>0.25</v>
      </c>
      <c r="F36" s="2">
        <v>139</v>
      </c>
      <c r="G36" s="9">
        <f>(Table2[[#This Row],[Total Headcount]]-F32)/F32</f>
        <v>6.1068702290076333E-2</v>
      </c>
      <c r="H36" s="2">
        <v>54</v>
      </c>
      <c r="I36" s="6">
        <v>33</v>
      </c>
      <c r="K36" s="18"/>
      <c r="L36" s="19"/>
      <c r="M36" s="18">
        <v>4</v>
      </c>
      <c r="N36" s="19"/>
      <c r="O36" s="18">
        <v>3</v>
      </c>
      <c r="Q36" s="18"/>
      <c r="R36" s="19"/>
      <c r="S36" s="18"/>
      <c r="U36" s="18"/>
      <c r="W36" s="18"/>
      <c r="Y36" s="18"/>
      <c r="AA36" s="18"/>
      <c r="AC36" s="18"/>
      <c r="AE36" s="18"/>
      <c r="AG36" s="18"/>
      <c r="AH36" s="7"/>
      <c r="AI36" s="7"/>
      <c r="AJ36" s="7"/>
    </row>
    <row r="37" spans="1:36" x14ac:dyDescent="0.35">
      <c r="A37" s="44">
        <v>44469</v>
      </c>
      <c r="B37" s="8" t="s">
        <v>3</v>
      </c>
      <c r="C37" s="2">
        <f>Table2[[#This Row],[YTD Hired]]-H33</f>
        <v>4</v>
      </c>
      <c r="D37" s="2">
        <f>Table2[[#This Row],[YTD Terminated]]-I33</f>
        <v>0</v>
      </c>
      <c r="E37" s="9">
        <v>0.27</v>
      </c>
      <c r="F37" s="2">
        <v>123</v>
      </c>
      <c r="G37" s="9">
        <f>(Table2[[#This Row],[Total Headcount]]-F33)/F33</f>
        <v>3.3613445378151259E-2</v>
      </c>
      <c r="H37" s="2">
        <v>45</v>
      </c>
      <c r="I37" s="6">
        <v>33</v>
      </c>
      <c r="K37" s="18"/>
      <c r="L37" s="19"/>
      <c r="M37" s="18"/>
      <c r="N37" s="19"/>
      <c r="O37" s="18"/>
      <c r="P37" s="5">
        <v>1</v>
      </c>
      <c r="Q37" s="18"/>
      <c r="R37" s="19"/>
      <c r="S37" s="18"/>
      <c r="U37" s="18"/>
      <c r="W37" s="18"/>
      <c r="Y37" s="18"/>
      <c r="AA37" s="18"/>
      <c r="AC37" s="18"/>
      <c r="AE37" s="18"/>
      <c r="AG37" s="18"/>
      <c r="AH37" s="7"/>
      <c r="AI37" s="7"/>
      <c r="AJ37" s="7"/>
    </row>
    <row r="38" spans="1:36" x14ac:dyDescent="0.35">
      <c r="A38" s="44">
        <v>44469</v>
      </c>
      <c r="B38" s="10" t="s">
        <v>4</v>
      </c>
      <c r="C38" s="2">
        <f>Table2[[#This Row],[YTD Hired]]-H34</f>
        <v>3</v>
      </c>
      <c r="D38" s="2">
        <f>Table2[[#This Row],[YTD Terminated]]-I34</f>
        <v>1</v>
      </c>
      <c r="E38" s="9">
        <v>7.0000000000000007E-2</v>
      </c>
      <c r="F38" s="2">
        <v>200</v>
      </c>
      <c r="G38" s="9">
        <f>(Table2[[#This Row],[Total Headcount]]-F34)/F34</f>
        <v>1.0101010101010102E-2</v>
      </c>
      <c r="H38" s="2">
        <v>38</v>
      </c>
      <c r="I38" s="6">
        <v>13</v>
      </c>
      <c r="J38" s="5">
        <v>1</v>
      </c>
      <c r="K38" s="18"/>
      <c r="L38" s="19"/>
      <c r="M38" s="18"/>
      <c r="N38" s="19">
        <v>9</v>
      </c>
      <c r="O38" s="18"/>
      <c r="Q38" s="18"/>
      <c r="R38" s="19"/>
      <c r="S38" s="18"/>
      <c r="U38" s="18"/>
      <c r="W38" s="18"/>
      <c r="Y38" s="18"/>
      <c r="AA38" s="18"/>
      <c r="AB38" s="5">
        <v>1</v>
      </c>
      <c r="AC38" s="18"/>
      <c r="AE38" s="18"/>
      <c r="AG38" s="18"/>
      <c r="AH38" s="7"/>
      <c r="AI38" s="7"/>
      <c r="AJ38" s="7"/>
    </row>
    <row r="39" spans="1:36" x14ac:dyDescent="0.35">
      <c r="A39" s="46">
        <v>44469</v>
      </c>
      <c r="B39" s="11" t="s">
        <v>2</v>
      </c>
      <c r="C39" s="12">
        <f>Table2[[#This Row],[YTD Hired]]-H35</f>
        <v>0</v>
      </c>
      <c r="D39" s="12">
        <f>Table2[[#This Row],[YTD Terminated]]-I35</f>
        <v>0</v>
      </c>
      <c r="E39" s="13">
        <v>0.19</v>
      </c>
      <c r="F39" s="12">
        <v>26</v>
      </c>
      <c r="G39" s="13">
        <f>(Table2[[#This Row],[Total Headcount]]-F35)/F35</f>
        <v>0</v>
      </c>
      <c r="H39" s="12">
        <v>6</v>
      </c>
      <c r="I39" s="14">
        <v>5</v>
      </c>
      <c r="J39" s="20">
        <v>2</v>
      </c>
      <c r="K39" s="21">
        <v>3</v>
      </c>
      <c r="L39" s="22"/>
      <c r="M39" s="21"/>
      <c r="N39" s="22"/>
      <c r="O39" s="21"/>
      <c r="P39" s="20"/>
      <c r="Q39" s="21"/>
      <c r="R39" s="22"/>
      <c r="S39" s="21"/>
      <c r="T39" s="20"/>
      <c r="U39" s="21"/>
      <c r="V39" s="20"/>
      <c r="W39" s="21"/>
      <c r="X39" s="20"/>
      <c r="Y39" s="21"/>
      <c r="Z39" s="20"/>
      <c r="AA39" s="21"/>
      <c r="AB39" s="20"/>
      <c r="AC39" s="21"/>
      <c r="AD39" s="20"/>
      <c r="AE39" s="21"/>
      <c r="AF39" s="20"/>
      <c r="AG39" s="21"/>
      <c r="AH39" s="15"/>
      <c r="AI39" s="15"/>
      <c r="AJ39" s="15"/>
    </row>
    <row r="40" spans="1:36" x14ac:dyDescent="0.35">
      <c r="A40" s="44">
        <v>44500</v>
      </c>
      <c r="B40" s="16" t="s">
        <v>1</v>
      </c>
      <c r="C40" s="2">
        <f>Table2[[#This Row],[YTD Hired]]-H36</f>
        <v>2</v>
      </c>
      <c r="D40" s="2">
        <f>Table2[[#This Row],[YTD Terminated]]-I36</f>
        <v>2</v>
      </c>
      <c r="E40" s="9">
        <v>0.26</v>
      </c>
      <c r="F40" s="2">
        <v>139</v>
      </c>
      <c r="G40" s="9">
        <f>(Table2[[#This Row],[Total Headcount]]-F36)/F36</f>
        <v>0</v>
      </c>
      <c r="H40" s="2">
        <v>56</v>
      </c>
      <c r="I40" s="6">
        <v>35</v>
      </c>
      <c r="K40" s="18"/>
      <c r="L40" s="19"/>
      <c r="M40" s="5">
        <v>5</v>
      </c>
      <c r="N40" s="23">
        <v>1</v>
      </c>
      <c r="O40" s="18">
        <v>2</v>
      </c>
      <c r="Q40" s="18">
        <v>1</v>
      </c>
      <c r="R40" s="19"/>
      <c r="S40" s="18"/>
      <c r="U40" s="18"/>
      <c r="W40" s="18"/>
      <c r="Y40" s="18"/>
      <c r="AA40" s="18">
        <v>2</v>
      </c>
      <c r="AC40" s="18"/>
      <c r="AE40" s="18"/>
      <c r="AG40" s="18">
        <v>1</v>
      </c>
      <c r="AH40" s="7"/>
      <c r="AI40" s="7"/>
      <c r="AJ40" s="7"/>
    </row>
    <row r="41" spans="1:36" x14ac:dyDescent="0.35">
      <c r="A41" s="44">
        <v>44500</v>
      </c>
      <c r="B41" s="8" t="s">
        <v>3</v>
      </c>
      <c r="C41" s="2">
        <f>Table2[[#This Row],[YTD Hired]]-H37</f>
        <v>2</v>
      </c>
      <c r="D41" s="2">
        <f>Table2[[#This Row],[YTD Terminated]]-I37</f>
        <v>1</v>
      </c>
      <c r="E41" s="9">
        <v>0.28999999999999998</v>
      </c>
      <c r="F41" s="2">
        <v>121</v>
      </c>
      <c r="G41" s="9">
        <f>(Table2[[#This Row],[Total Headcount]]-F37)/F37</f>
        <v>-1.6260162601626018E-2</v>
      </c>
      <c r="H41" s="2">
        <v>47</v>
      </c>
      <c r="I41" s="6">
        <v>34</v>
      </c>
      <c r="K41" s="18"/>
      <c r="L41" s="19">
        <v>5</v>
      </c>
      <c r="M41" s="18"/>
      <c r="N41" s="19">
        <v>13</v>
      </c>
      <c r="O41" s="18">
        <v>8</v>
      </c>
      <c r="Q41" s="18"/>
      <c r="R41" s="19"/>
      <c r="S41" s="18"/>
      <c r="U41" s="18"/>
      <c r="W41" s="18"/>
      <c r="Y41" s="18"/>
      <c r="Z41" s="5">
        <v>1</v>
      </c>
      <c r="AA41" s="18"/>
      <c r="AC41" s="18"/>
      <c r="AE41" s="18"/>
      <c r="AG41" s="18"/>
      <c r="AH41" s="7"/>
      <c r="AI41" s="7"/>
      <c r="AJ41" s="7"/>
    </row>
    <row r="42" spans="1:36" x14ac:dyDescent="0.35">
      <c r="A42" s="44">
        <v>44500</v>
      </c>
      <c r="B42" s="10" t="s">
        <v>4</v>
      </c>
      <c r="C42" s="2">
        <f>Table2[[#This Row],[YTD Hired]]-H38</f>
        <v>7</v>
      </c>
      <c r="D42" s="2">
        <f>Table2[[#This Row],[YTD Terminated]]-I38</f>
        <v>2</v>
      </c>
      <c r="E42" s="9">
        <v>0.08</v>
      </c>
      <c r="F42" s="2">
        <v>204</v>
      </c>
      <c r="G42" s="9">
        <f>(Table2[[#This Row],[Total Headcount]]-F38)/F38</f>
        <v>0.02</v>
      </c>
      <c r="H42" s="2">
        <v>45</v>
      </c>
      <c r="I42" s="6">
        <v>15</v>
      </c>
      <c r="K42" s="18">
        <v>1</v>
      </c>
      <c r="L42" s="19"/>
      <c r="M42" s="18"/>
      <c r="N42" s="19">
        <v>4</v>
      </c>
      <c r="O42" s="18">
        <v>2</v>
      </c>
      <c r="Q42" s="18"/>
      <c r="R42" s="19"/>
      <c r="S42" s="18"/>
      <c r="U42" s="18"/>
      <c r="W42" s="18"/>
      <c r="Y42" s="18"/>
      <c r="AA42" s="18"/>
      <c r="AC42" s="18"/>
      <c r="AE42" s="18"/>
      <c r="AG42" s="18"/>
      <c r="AH42" s="7"/>
      <c r="AI42" s="7"/>
      <c r="AJ42" s="7"/>
    </row>
    <row r="43" spans="1:36" x14ac:dyDescent="0.35">
      <c r="A43" s="46">
        <v>44500</v>
      </c>
      <c r="B43" s="11" t="s">
        <v>2</v>
      </c>
      <c r="C43" s="12">
        <f>Table2[[#This Row],[YTD Hired]]-H39</f>
        <v>2</v>
      </c>
      <c r="D43" s="12">
        <f>Table2[[#This Row],[YTD Terminated]]-I39</f>
        <v>1</v>
      </c>
      <c r="E43" s="13">
        <v>0.23</v>
      </c>
      <c r="F43" s="12">
        <v>26</v>
      </c>
      <c r="G43" s="13">
        <f>(Table2[[#This Row],[Total Headcount]]-F39)/F39</f>
        <v>0</v>
      </c>
      <c r="H43" s="12">
        <v>8</v>
      </c>
      <c r="I43" s="14">
        <v>6</v>
      </c>
      <c r="J43" s="20">
        <v>3</v>
      </c>
      <c r="K43" s="21">
        <v>1</v>
      </c>
      <c r="L43" s="22"/>
      <c r="M43" s="21"/>
      <c r="N43" s="22"/>
      <c r="O43" s="21"/>
      <c r="P43" s="20"/>
      <c r="Q43" s="21"/>
      <c r="R43" s="22"/>
      <c r="S43" s="21"/>
      <c r="T43" s="20"/>
      <c r="U43" s="21"/>
      <c r="V43" s="20"/>
      <c r="W43" s="21"/>
      <c r="X43" s="20"/>
      <c r="Y43" s="21"/>
      <c r="Z43" s="20"/>
      <c r="AA43" s="21"/>
      <c r="AB43" s="20"/>
      <c r="AC43" s="21"/>
      <c r="AD43" s="20"/>
      <c r="AE43" s="21"/>
      <c r="AF43" s="20"/>
      <c r="AG43" s="21"/>
      <c r="AH43" s="15"/>
      <c r="AI43" s="15"/>
      <c r="AJ43" s="15"/>
    </row>
    <row r="44" spans="1:36" x14ac:dyDescent="0.35">
      <c r="A44" s="44">
        <v>44530</v>
      </c>
      <c r="B44" s="16" t="s">
        <v>1</v>
      </c>
      <c r="C44" s="2">
        <f>Table2[[#This Row],[YTD Hired]]-H40</f>
        <v>9</v>
      </c>
      <c r="D44" s="2">
        <f>Table2[[#This Row],[YTD Terminated]]-I40</f>
        <v>3</v>
      </c>
      <c r="E44" s="9">
        <v>0.28999999999999998</v>
      </c>
      <c r="F44" s="2">
        <v>146</v>
      </c>
      <c r="G44" s="9">
        <f>(Table2[[#This Row],[Total Headcount]]-F40)/F40</f>
        <v>5.0359712230215826E-2</v>
      </c>
      <c r="H44" s="2">
        <v>65</v>
      </c>
      <c r="I44" s="6">
        <v>38</v>
      </c>
      <c r="K44" s="18"/>
      <c r="L44" s="19">
        <v>2</v>
      </c>
      <c r="M44" s="18">
        <v>1</v>
      </c>
      <c r="N44" s="19">
        <v>2</v>
      </c>
      <c r="O44" s="18"/>
      <c r="Q44" s="18"/>
      <c r="R44" s="19"/>
      <c r="S44" s="18"/>
      <c r="U44" s="18"/>
      <c r="W44" s="18"/>
      <c r="Y44" s="18"/>
      <c r="AA44" s="18"/>
      <c r="AC44" s="18"/>
      <c r="AE44" s="18"/>
      <c r="AG44" s="18"/>
      <c r="AH44" s="7"/>
      <c r="AI44" s="7"/>
      <c r="AJ44" s="7"/>
    </row>
    <row r="45" spans="1:36" x14ac:dyDescent="0.35">
      <c r="A45" s="44">
        <v>44530</v>
      </c>
      <c r="B45" s="8" t="s">
        <v>3</v>
      </c>
      <c r="C45" s="2">
        <f>Table2[[#This Row],[YTD Hired]]-H41</f>
        <v>8</v>
      </c>
      <c r="D45" s="2">
        <f>Table2[[#This Row],[YTD Terminated]]-I41</f>
        <v>16</v>
      </c>
      <c r="E45" s="9">
        <v>0.43</v>
      </c>
      <c r="F45" s="2">
        <v>106</v>
      </c>
      <c r="G45" s="9">
        <f>(Table2[[#This Row],[Total Headcount]]-F41)/F41</f>
        <v>-0.12396694214876033</v>
      </c>
      <c r="H45" s="2">
        <v>55</v>
      </c>
      <c r="I45" s="6">
        <v>50</v>
      </c>
      <c r="K45" s="18"/>
      <c r="L45" s="19"/>
      <c r="M45" s="18"/>
      <c r="N45" s="19"/>
      <c r="O45" s="18"/>
      <c r="Q45" s="18"/>
      <c r="R45" s="19"/>
      <c r="S45" s="18"/>
      <c r="U45" s="18"/>
      <c r="W45" s="18"/>
      <c r="Y45" s="18"/>
      <c r="AA45" s="18"/>
      <c r="AC45" s="18"/>
      <c r="AE45" s="18"/>
      <c r="AG45" s="18"/>
      <c r="AH45" s="7"/>
      <c r="AI45" s="7"/>
      <c r="AJ45" s="7"/>
    </row>
    <row r="46" spans="1:36" x14ac:dyDescent="0.35">
      <c r="A46" s="44">
        <v>44530</v>
      </c>
      <c r="B46" s="10" t="s">
        <v>4</v>
      </c>
      <c r="C46" s="2">
        <f>Table2[[#This Row],[YTD Hired]]-H42</f>
        <v>4</v>
      </c>
      <c r="D46" s="2">
        <f>Table2[[#This Row],[YTD Terminated]]-I42</f>
        <v>2</v>
      </c>
      <c r="E46" s="9">
        <v>0.09</v>
      </c>
      <c r="F46" s="2">
        <v>206</v>
      </c>
      <c r="G46" s="9">
        <f>(Table2[[#This Row],[Total Headcount]]-F42)/F42</f>
        <v>9.8039215686274508E-3</v>
      </c>
      <c r="H46" s="2">
        <v>49</v>
      </c>
      <c r="I46" s="6">
        <v>17</v>
      </c>
      <c r="J46" s="5">
        <v>2</v>
      </c>
      <c r="K46" s="18"/>
      <c r="L46" s="19"/>
      <c r="M46" s="18"/>
      <c r="N46" s="19">
        <v>4</v>
      </c>
      <c r="O46" s="18"/>
      <c r="Q46" s="18"/>
      <c r="R46" s="19"/>
      <c r="S46" s="18"/>
      <c r="U46" s="18"/>
      <c r="W46" s="18"/>
      <c r="Y46" s="18"/>
      <c r="AA46" s="18"/>
      <c r="AC46" s="18"/>
      <c r="AE46" s="18"/>
      <c r="AG46" s="18"/>
      <c r="AH46" s="7"/>
      <c r="AI46" s="7"/>
      <c r="AJ46" s="7"/>
    </row>
    <row r="47" spans="1:36" x14ac:dyDescent="0.35">
      <c r="A47" s="46">
        <v>44530</v>
      </c>
      <c r="B47" s="11" t="s">
        <v>2</v>
      </c>
      <c r="C47" s="12">
        <f>Table2[[#This Row],[YTD Hired]]-H43</f>
        <v>0</v>
      </c>
      <c r="D47" s="12">
        <f>Table2[[#This Row],[YTD Terminated]]-I43</f>
        <v>1</v>
      </c>
      <c r="E47" s="13">
        <v>0.27</v>
      </c>
      <c r="F47" s="12">
        <v>25</v>
      </c>
      <c r="G47" s="13">
        <f>(Table2[[#This Row],[Total Headcount]]-F43)/F43</f>
        <v>-3.8461538461538464E-2</v>
      </c>
      <c r="H47" s="12">
        <v>8</v>
      </c>
      <c r="I47" s="14">
        <v>7</v>
      </c>
      <c r="J47" s="20">
        <v>2</v>
      </c>
      <c r="K47" s="21">
        <v>2</v>
      </c>
      <c r="L47" s="22"/>
      <c r="M47" s="21"/>
      <c r="N47" s="22"/>
      <c r="O47" s="21"/>
      <c r="P47" s="20"/>
      <c r="Q47" s="21"/>
      <c r="R47" s="22"/>
      <c r="S47" s="21"/>
      <c r="T47" s="20"/>
      <c r="U47" s="21"/>
      <c r="V47" s="20"/>
      <c r="W47" s="21"/>
      <c r="X47" s="20"/>
      <c r="Y47" s="21"/>
      <c r="Z47" s="20"/>
      <c r="AA47" s="21"/>
      <c r="AB47" s="20"/>
      <c r="AC47" s="21"/>
      <c r="AD47" s="20"/>
      <c r="AE47" s="21"/>
      <c r="AF47" s="20"/>
      <c r="AG47" s="21"/>
      <c r="AH47" s="15"/>
      <c r="AI47" s="15"/>
      <c r="AJ47" s="15"/>
    </row>
    <row r="48" spans="1:36" x14ac:dyDescent="0.35">
      <c r="A48" s="44">
        <v>44561</v>
      </c>
      <c r="B48" s="16" t="s">
        <v>1</v>
      </c>
      <c r="C48" s="2">
        <f>Table2[[#This Row],[YTD Hired]]-H44</f>
        <v>1</v>
      </c>
      <c r="D48" s="2">
        <f>Table2[[#This Row],[YTD Terminated]]-I44</f>
        <v>7</v>
      </c>
      <c r="E48" s="9">
        <v>0.33</v>
      </c>
      <c r="F48" s="2">
        <v>138</v>
      </c>
      <c r="G48" s="9">
        <f>(Table2[[#This Row],[Total Headcount]]-F44)/F44</f>
        <v>-5.4794520547945202E-2</v>
      </c>
      <c r="H48" s="2">
        <v>66</v>
      </c>
      <c r="I48" s="6">
        <v>45</v>
      </c>
      <c r="K48" s="18"/>
      <c r="L48" s="19"/>
      <c r="M48" s="18">
        <v>1</v>
      </c>
      <c r="N48" s="19"/>
      <c r="O48" s="18"/>
      <c r="Q48" s="18"/>
      <c r="R48" s="19"/>
      <c r="S48" s="18"/>
      <c r="U48" s="18"/>
      <c r="W48" s="18"/>
      <c r="Y48" s="18"/>
      <c r="AA48" s="18">
        <v>1</v>
      </c>
      <c r="AC48" s="18"/>
      <c r="AE48" s="18"/>
      <c r="AG48" s="18">
        <v>1</v>
      </c>
      <c r="AH48" s="7"/>
      <c r="AI48" s="7"/>
      <c r="AJ48" s="7"/>
    </row>
    <row r="49" spans="1:36" x14ac:dyDescent="0.35">
      <c r="A49" s="44">
        <v>44561</v>
      </c>
      <c r="B49" s="8" t="s">
        <v>3</v>
      </c>
      <c r="C49" s="2">
        <f>Table2[[#This Row],[YTD Hired]]-H45</f>
        <v>5</v>
      </c>
      <c r="D49" s="2">
        <f>Table2[[#This Row],[YTD Terminated]]-I45</f>
        <v>6</v>
      </c>
      <c r="E49" s="9">
        <v>0.49</v>
      </c>
      <c r="F49" s="2">
        <v>105</v>
      </c>
      <c r="G49" s="9">
        <f>(Table2[[#This Row],[Total Headcount]]-F45)/F45</f>
        <v>-9.433962264150943E-3</v>
      </c>
      <c r="H49" s="2">
        <v>60</v>
      </c>
      <c r="I49" s="6">
        <v>56</v>
      </c>
      <c r="K49" s="18"/>
      <c r="L49" s="19"/>
      <c r="M49" s="18"/>
      <c r="N49" s="19"/>
      <c r="O49" s="18"/>
      <c r="Q49" s="18"/>
      <c r="R49" s="19"/>
      <c r="S49" s="18"/>
      <c r="U49" s="18"/>
      <c r="W49" s="18"/>
      <c r="Y49" s="18"/>
      <c r="AA49" s="18"/>
      <c r="AC49" s="18"/>
      <c r="AE49" s="18"/>
      <c r="AG49" s="18"/>
      <c r="AH49" s="7"/>
      <c r="AI49" s="7"/>
      <c r="AJ49" s="7"/>
    </row>
    <row r="50" spans="1:36" x14ac:dyDescent="0.35">
      <c r="A50" s="44">
        <v>44561</v>
      </c>
      <c r="B50" s="10" t="s">
        <v>4</v>
      </c>
      <c r="C50" s="2">
        <f>Table2[[#This Row],[YTD Hired]]-H46</f>
        <v>1</v>
      </c>
      <c r="D50" s="2">
        <f>Table2[[#This Row],[YTD Terminated]]-I46</f>
        <v>0</v>
      </c>
      <c r="E50" s="9">
        <v>0.1</v>
      </c>
      <c r="F50" s="2">
        <v>205</v>
      </c>
      <c r="G50" s="9">
        <f>(Table2[[#This Row],[Total Headcount]]-F46)/F46</f>
        <v>-4.8543689320388345E-3</v>
      </c>
      <c r="H50" s="2">
        <v>50</v>
      </c>
      <c r="I50" s="6">
        <v>17</v>
      </c>
      <c r="K50" s="18"/>
      <c r="L50" s="19"/>
      <c r="M50" s="18"/>
      <c r="N50" s="19"/>
      <c r="O50" s="18"/>
      <c r="Q50" s="18"/>
      <c r="R50" s="19"/>
      <c r="S50" s="18"/>
      <c r="U50" s="18"/>
      <c r="W50" s="18"/>
      <c r="Y50" s="18"/>
      <c r="AA50" s="18"/>
      <c r="AC50" s="18"/>
      <c r="AE50" s="18"/>
      <c r="AG50" s="18"/>
      <c r="AH50" s="7"/>
      <c r="AI50" s="7"/>
      <c r="AJ50" s="7"/>
    </row>
    <row r="51" spans="1:36" x14ac:dyDescent="0.35">
      <c r="A51" s="46">
        <v>44561</v>
      </c>
      <c r="B51" s="11" t="s">
        <v>2</v>
      </c>
      <c r="C51" s="12">
        <f>Table2[[#This Row],[YTD Hired]]-H47</f>
        <v>1</v>
      </c>
      <c r="D51" s="12">
        <f>Table2[[#This Row],[YTD Terminated]]-I47</f>
        <v>0</v>
      </c>
      <c r="E51" s="13">
        <v>0.27</v>
      </c>
      <c r="F51" s="12">
        <v>26</v>
      </c>
      <c r="G51" s="13">
        <f>(Table2[[#This Row],[Total Headcount]]-F47)/F47</f>
        <v>0.04</v>
      </c>
      <c r="H51" s="12">
        <v>9</v>
      </c>
      <c r="I51" s="14">
        <v>7</v>
      </c>
      <c r="J51" s="20"/>
      <c r="K51" s="21"/>
      <c r="L51" s="22"/>
      <c r="M51" s="21"/>
      <c r="N51" s="22"/>
      <c r="O51" s="21"/>
      <c r="P51" s="20"/>
      <c r="Q51" s="21"/>
      <c r="R51" s="22"/>
      <c r="S51" s="21"/>
      <c r="T51" s="20"/>
      <c r="U51" s="21"/>
      <c r="V51" s="20"/>
      <c r="W51" s="21"/>
      <c r="X51" s="20"/>
      <c r="Y51" s="21"/>
      <c r="Z51" s="20"/>
      <c r="AA51" s="21"/>
      <c r="AB51" s="20"/>
      <c r="AC51" s="21"/>
      <c r="AD51" s="20"/>
      <c r="AE51" s="21"/>
      <c r="AF51" s="20"/>
      <c r="AG51" s="21"/>
      <c r="AH51" s="15"/>
      <c r="AI51" s="15"/>
      <c r="AJ51" s="15"/>
    </row>
    <row r="52" spans="1:36" x14ac:dyDescent="0.35">
      <c r="A52" s="44">
        <v>44592</v>
      </c>
      <c r="B52" s="16" t="s">
        <v>1</v>
      </c>
      <c r="C52" s="2">
        <v>1</v>
      </c>
      <c r="D52" s="2">
        <v>1</v>
      </c>
      <c r="E52" s="9">
        <v>0.01</v>
      </c>
      <c r="F52" s="2">
        <v>145</v>
      </c>
      <c r="G52" s="9">
        <f>(Table2[[#This Row],[Total Headcount]]-F48)/F48</f>
        <v>5.0724637681159424E-2</v>
      </c>
      <c r="I52" s="6"/>
      <c r="K52" s="18"/>
      <c r="L52" s="19"/>
      <c r="M52" s="18">
        <v>3</v>
      </c>
      <c r="N52" s="19"/>
      <c r="O52" s="18">
        <v>6</v>
      </c>
      <c r="Q52" s="18"/>
      <c r="R52" s="19"/>
      <c r="S52" s="18"/>
      <c r="U52" s="18"/>
      <c r="W52" s="18"/>
      <c r="Y52" s="18"/>
      <c r="AA52" s="18"/>
      <c r="AC52" s="18"/>
      <c r="AE52" s="18"/>
      <c r="AG52" s="18"/>
      <c r="AH52" s="7"/>
      <c r="AI52" s="7"/>
      <c r="AJ52" s="7"/>
    </row>
    <row r="53" spans="1:36" x14ac:dyDescent="0.35">
      <c r="A53" s="44">
        <v>44592</v>
      </c>
      <c r="B53" s="8" t="s">
        <v>3</v>
      </c>
      <c r="C53" s="2">
        <v>3</v>
      </c>
      <c r="D53" s="2">
        <v>1</v>
      </c>
      <c r="E53" s="9">
        <v>0.01</v>
      </c>
      <c r="F53" s="2">
        <v>103</v>
      </c>
      <c r="G53" s="9">
        <f>(Table2[[#This Row],[Total Headcount]]-F49)/F49</f>
        <v>-1.9047619047619049E-2</v>
      </c>
      <c r="I53" s="6"/>
      <c r="K53" s="18"/>
      <c r="L53" s="19">
        <v>7</v>
      </c>
      <c r="M53" s="18"/>
      <c r="N53" s="19">
        <v>13</v>
      </c>
      <c r="O53" s="18"/>
      <c r="P53" s="5">
        <v>1</v>
      </c>
      <c r="Q53" s="18"/>
      <c r="R53" s="19"/>
      <c r="S53" s="18"/>
      <c r="U53" s="18"/>
      <c r="W53" s="18"/>
      <c r="X53" s="5">
        <v>2</v>
      </c>
      <c r="Y53" s="18"/>
      <c r="Z53" s="5">
        <v>2</v>
      </c>
      <c r="AA53" s="18"/>
      <c r="AC53" s="18"/>
      <c r="AE53" s="18"/>
      <c r="AG53" s="18"/>
      <c r="AH53" s="7"/>
      <c r="AI53" s="7"/>
      <c r="AJ53" s="7"/>
    </row>
    <row r="54" spans="1:36" x14ac:dyDescent="0.35">
      <c r="A54" s="44">
        <v>44592</v>
      </c>
      <c r="B54" s="10" t="s">
        <v>4</v>
      </c>
      <c r="C54" s="2">
        <v>2</v>
      </c>
      <c r="D54" s="2">
        <v>0</v>
      </c>
      <c r="E54" s="9"/>
      <c r="F54" s="2">
        <v>206</v>
      </c>
      <c r="G54" s="9">
        <f>(Table2[[#This Row],[Total Headcount]]-F50)/F50</f>
        <v>4.8780487804878049E-3</v>
      </c>
      <c r="I54" s="6"/>
      <c r="J54" s="5">
        <v>2</v>
      </c>
      <c r="K54" s="18"/>
      <c r="L54" s="19"/>
      <c r="M54" s="18"/>
      <c r="N54" s="19">
        <v>4</v>
      </c>
      <c r="O54" s="18"/>
      <c r="Q54" s="18"/>
      <c r="R54" s="19"/>
      <c r="S54" s="18"/>
      <c r="U54" s="18"/>
      <c r="W54" s="18"/>
      <c r="Y54" s="18"/>
      <c r="AA54" s="18"/>
      <c r="AC54" s="18"/>
      <c r="AE54" s="18"/>
      <c r="AG54" s="18"/>
      <c r="AH54" s="7"/>
      <c r="AI54" s="7"/>
      <c r="AJ54" s="7"/>
    </row>
    <row r="55" spans="1:36" x14ac:dyDescent="0.35">
      <c r="A55" s="46">
        <v>44592</v>
      </c>
      <c r="B55" s="11" t="s">
        <v>2</v>
      </c>
      <c r="C55" s="12">
        <v>0</v>
      </c>
      <c r="D55" s="12">
        <v>0</v>
      </c>
      <c r="E55" s="13"/>
      <c r="F55" s="12">
        <v>26</v>
      </c>
      <c r="G55" s="13">
        <f>(Table2[[#This Row],[Total Headcount]]-F51)/F51</f>
        <v>0</v>
      </c>
      <c r="H55" s="12">
        <v>0</v>
      </c>
      <c r="I55" s="14">
        <v>0</v>
      </c>
      <c r="J55" s="20">
        <v>2</v>
      </c>
      <c r="K55" s="21">
        <v>2</v>
      </c>
      <c r="L55" s="22"/>
      <c r="M55" s="21"/>
      <c r="N55" s="22"/>
      <c r="O55" s="21"/>
      <c r="P55" s="20"/>
      <c r="Q55" s="21"/>
      <c r="R55" s="22"/>
      <c r="S55" s="21"/>
      <c r="T55" s="20"/>
      <c r="U55" s="21"/>
      <c r="V55" s="20"/>
      <c r="W55" s="21"/>
      <c r="X55" s="20"/>
      <c r="Y55" s="21"/>
      <c r="Z55" s="20"/>
      <c r="AA55" s="21"/>
      <c r="AB55" s="20"/>
      <c r="AC55" s="21"/>
      <c r="AD55" s="20"/>
      <c r="AE55" s="21"/>
      <c r="AF55" s="20"/>
      <c r="AG55" s="21"/>
      <c r="AH55" s="15"/>
      <c r="AI55" s="15"/>
      <c r="AJ55" s="15"/>
    </row>
    <row r="56" spans="1:36" x14ac:dyDescent="0.35">
      <c r="A56" s="44">
        <v>44620</v>
      </c>
      <c r="B56" s="16" t="s">
        <v>1</v>
      </c>
      <c r="C56" s="2">
        <f>Table2[[#This Row],[YTD Hired]]-H52</f>
        <v>3</v>
      </c>
      <c r="D56" s="2">
        <f>Table2[[#This Row],[YTD Terminated]]-I52</f>
        <v>3</v>
      </c>
      <c r="E56" s="9">
        <v>0.02</v>
      </c>
      <c r="F56" s="2">
        <v>139</v>
      </c>
      <c r="G56" s="9">
        <f>(Table2[[#This Row],[Total Headcount]]-F52)/F52</f>
        <v>-4.1379310344827586E-2</v>
      </c>
      <c r="H56" s="2">
        <v>3</v>
      </c>
      <c r="I56" s="6">
        <v>3</v>
      </c>
      <c r="K56" s="18"/>
      <c r="L56" s="19"/>
      <c r="M56" s="18">
        <v>4</v>
      </c>
      <c r="N56" s="19"/>
      <c r="O56" s="18">
        <v>6</v>
      </c>
      <c r="Q56" s="18"/>
      <c r="R56" s="19"/>
      <c r="S56" s="18"/>
      <c r="U56" s="18"/>
      <c r="W56" s="18"/>
      <c r="Y56" s="18"/>
      <c r="AA56" s="18">
        <v>1</v>
      </c>
      <c r="AC56" s="18"/>
      <c r="AE56" s="18"/>
      <c r="AG56" s="18"/>
      <c r="AH56" s="7"/>
      <c r="AI56" s="7"/>
      <c r="AJ56" s="7"/>
    </row>
    <row r="57" spans="1:36" x14ac:dyDescent="0.35">
      <c r="A57" s="44">
        <v>44620</v>
      </c>
      <c r="B57" s="8" t="s">
        <v>3</v>
      </c>
      <c r="C57" s="2">
        <f>Table2[[#This Row],[YTD Hired]]-H53</f>
        <v>5</v>
      </c>
      <c r="D57" s="2">
        <f>Table2[[#This Row],[YTD Terminated]]-I53</f>
        <v>7</v>
      </c>
      <c r="E57" s="9">
        <v>7.0000000000000007E-2</v>
      </c>
      <c r="F57" s="2">
        <v>100</v>
      </c>
      <c r="G57" s="9">
        <f>(Table2[[#This Row],[Total Headcount]]-F53)/F53</f>
        <v>-2.9126213592233011E-2</v>
      </c>
      <c r="H57" s="2">
        <v>5</v>
      </c>
      <c r="I57" s="6">
        <v>7</v>
      </c>
      <c r="K57" s="18"/>
      <c r="L57" s="19">
        <v>7</v>
      </c>
      <c r="M57" s="18"/>
      <c r="N57" s="19">
        <v>15</v>
      </c>
      <c r="O57" s="18"/>
      <c r="P57" s="5">
        <v>3</v>
      </c>
      <c r="Q57" s="18"/>
      <c r="R57" s="19"/>
      <c r="S57" s="18"/>
      <c r="U57" s="18"/>
      <c r="V57" s="5">
        <v>2</v>
      </c>
      <c r="W57" s="18"/>
      <c r="X57" s="5">
        <v>4</v>
      </c>
      <c r="Y57" s="18"/>
      <c r="Z57" s="5">
        <v>1</v>
      </c>
      <c r="AA57" s="18"/>
      <c r="AB57" s="5">
        <v>1</v>
      </c>
      <c r="AC57" s="18"/>
      <c r="AE57" s="18"/>
      <c r="AG57" s="18"/>
      <c r="AH57" s="7"/>
      <c r="AI57" s="7"/>
      <c r="AJ57" s="7"/>
    </row>
    <row r="58" spans="1:36" x14ac:dyDescent="0.35">
      <c r="A58" s="44">
        <v>44620</v>
      </c>
      <c r="B58" s="10" t="s">
        <v>4</v>
      </c>
      <c r="C58" s="2">
        <f>Table2[[#This Row],[YTD Hired]]-H54</f>
        <v>5</v>
      </c>
      <c r="D58" s="2">
        <f>Table2[[#This Row],[YTD Terminated]]-I54</f>
        <v>1</v>
      </c>
      <c r="E58" s="9">
        <v>0</v>
      </c>
      <c r="F58" s="2">
        <v>206</v>
      </c>
      <c r="G58" s="9">
        <f>(Table2[[#This Row],[Total Headcount]]-F54)/F54</f>
        <v>0</v>
      </c>
      <c r="H58" s="2">
        <v>5</v>
      </c>
      <c r="I58" s="6">
        <v>1</v>
      </c>
      <c r="J58" s="5">
        <v>2</v>
      </c>
      <c r="K58" s="18"/>
      <c r="L58" s="19"/>
      <c r="M58" s="18"/>
      <c r="N58" s="19">
        <v>5</v>
      </c>
      <c r="O58" s="18"/>
      <c r="Q58" s="18"/>
      <c r="R58" s="19"/>
      <c r="S58" s="18"/>
      <c r="U58" s="18"/>
      <c r="W58" s="18"/>
      <c r="Y58" s="18"/>
      <c r="AA58" s="18"/>
      <c r="AC58" s="18"/>
      <c r="AE58" s="18"/>
      <c r="AG58" s="18"/>
      <c r="AH58" s="7"/>
      <c r="AI58" s="7"/>
      <c r="AJ58" s="7"/>
    </row>
    <row r="59" spans="1:36" x14ac:dyDescent="0.35">
      <c r="A59" s="46">
        <v>44620</v>
      </c>
      <c r="B59" s="11" t="s">
        <v>2</v>
      </c>
      <c r="C59" s="12">
        <f>Table2[[#This Row],[YTD Hired]]-H55</f>
        <v>1</v>
      </c>
      <c r="D59" s="12">
        <f>Table2[[#This Row],[YTD Terminated]]-I55</f>
        <v>1</v>
      </c>
      <c r="E59" s="13">
        <v>0.04</v>
      </c>
      <c r="F59" s="12">
        <v>26</v>
      </c>
      <c r="G59" s="13">
        <f>(Table2[[#This Row],[Total Headcount]]-F55)/F55</f>
        <v>0</v>
      </c>
      <c r="H59" s="12">
        <v>1</v>
      </c>
      <c r="I59" s="14">
        <v>1</v>
      </c>
      <c r="J59" s="20">
        <v>1</v>
      </c>
      <c r="K59" s="21">
        <v>3</v>
      </c>
      <c r="L59" s="22"/>
      <c r="M59" s="21"/>
      <c r="N59" s="22"/>
      <c r="O59" s="21"/>
      <c r="P59" s="20"/>
      <c r="Q59" s="21"/>
      <c r="R59" s="22"/>
      <c r="S59" s="21"/>
      <c r="T59" s="20"/>
      <c r="U59" s="21"/>
      <c r="V59" s="20"/>
      <c r="W59" s="21"/>
      <c r="X59" s="20"/>
      <c r="Y59" s="21"/>
      <c r="Z59" s="20"/>
      <c r="AA59" s="21"/>
      <c r="AB59" s="20"/>
      <c r="AC59" s="21"/>
      <c r="AD59" s="20"/>
      <c r="AE59" s="21"/>
      <c r="AF59" s="20"/>
      <c r="AG59" s="21"/>
      <c r="AH59" s="15"/>
      <c r="AI59" s="15"/>
      <c r="AJ59" s="15"/>
    </row>
    <row r="60" spans="1:36" x14ac:dyDescent="0.35">
      <c r="A60" s="44">
        <v>44651</v>
      </c>
      <c r="B60" s="16" t="s">
        <v>1</v>
      </c>
      <c r="C60" s="2">
        <f>Table2[[#This Row],[YTD Hired]]-H56</f>
        <v>9</v>
      </c>
      <c r="D60" s="2">
        <f>Table2[[#This Row],[YTD Terminated]]-I56</f>
        <v>4</v>
      </c>
      <c r="E60" s="9">
        <v>0.05</v>
      </c>
      <c r="F60" s="2">
        <v>144</v>
      </c>
      <c r="G60" s="9">
        <f>(Table2[[#This Row],[Total Headcount]]-F56)/F56</f>
        <v>3.5971223021582732E-2</v>
      </c>
      <c r="H60" s="2">
        <v>12</v>
      </c>
      <c r="I60" s="6">
        <v>7</v>
      </c>
      <c r="K60" s="18">
        <v>4</v>
      </c>
      <c r="L60" s="19"/>
      <c r="M60" s="18"/>
      <c r="N60" s="19"/>
      <c r="O60" s="18">
        <v>4</v>
      </c>
      <c r="Q60" s="18"/>
      <c r="R60" s="19"/>
      <c r="S60" s="18"/>
      <c r="U60" s="18"/>
      <c r="W60" s="18"/>
      <c r="Y60" s="18"/>
      <c r="AA60" s="18"/>
      <c r="AC60" s="18"/>
      <c r="AE60" s="18"/>
      <c r="AG60" s="18"/>
      <c r="AH60" s="7"/>
      <c r="AI60" s="7"/>
      <c r="AJ60" s="7"/>
    </row>
    <row r="61" spans="1:36" x14ac:dyDescent="0.35">
      <c r="A61" s="44">
        <v>44651</v>
      </c>
      <c r="B61" s="8" t="s">
        <v>3</v>
      </c>
      <c r="C61" s="2">
        <f>Table2[[#This Row],[YTD Hired]]-H57</f>
        <v>8</v>
      </c>
      <c r="D61" s="2">
        <f>Table2[[#This Row],[YTD Terminated]]-I57</f>
        <v>3</v>
      </c>
      <c r="E61" s="9">
        <v>0.1</v>
      </c>
      <c r="F61" s="2">
        <v>102</v>
      </c>
      <c r="G61" s="9">
        <f>(Table2[[#This Row],[Total Headcount]]-F57)/F57</f>
        <v>0.02</v>
      </c>
      <c r="H61" s="2">
        <v>13</v>
      </c>
      <c r="I61" s="6">
        <v>10</v>
      </c>
      <c r="K61" s="18"/>
      <c r="L61" s="19">
        <v>8</v>
      </c>
      <c r="M61" s="18"/>
      <c r="N61" s="19">
        <v>23</v>
      </c>
      <c r="O61" s="18"/>
      <c r="Q61" s="18"/>
      <c r="R61" s="19"/>
      <c r="S61" s="18"/>
      <c r="U61" s="18"/>
      <c r="W61" s="18"/>
      <c r="X61" s="5">
        <v>2</v>
      </c>
      <c r="Y61" s="18">
        <v>1</v>
      </c>
      <c r="Z61" s="5">
        <v>1</v>
      </c>
      <c r="AA61" s="18">
        <v>1</v>
      </c>
      <c r="AB61" s="5">
        <v>1</v>
      </c>
      <c r="AC61" s="18"/>
      <c r="AE61" s="18"/>
      <c r="AG61" s="18"/>
      <c r="AH61" s="7"/>
      <c r="AI61" s="7"/>
      <c r="AJ61" s="7"/>
    </row>
    <row r="62" spans="1:36" x14ac:dyDescent="0.35">
      <c r="A62" s="44">
        <v>44651</v>
      </c>
      <c r="B62" s="10" t="s">
        <v>4</v>
      </c>
      <c r="C62" s="2">
        <f>Table2[[#This Row],[YTD Hired]]-H58</f>
        <v>2</v>
      </c>
      <c r="D62" s="2">
        <f>Table2[[#This Row],[YTD Terminated]]-I58</f>
        <v>1</v>
      </c>
      <c r="E62" s="9">
        <v>0.01</v>
      </c>
      <c r="F62" s="2">
        <v>206</v>
      </c>
      <c r="G62" s="9">
        <f>(Table2[[#This Row],[Total Headcount]]-F58)/F58</f>
        <v>0</v>
      </c>
      <c r="H62" s="2">
        <v>7</v>
      </c>
      <c r="I62" s="6">
        <v>2</v>
      </c>
      <c r="J62" s="5">
        <v>2</v>
      </c>
      <c r="K62" s="18"/>
      <c r="L62" s="19"/>
      <c r="M62" s="18"/>
      <c r="N62" s="19"/>
      <c r="O62" s="18"/>
      <c r="Q62" s="18"/>
      <c r="R62" s="19"/>
      <c r="S62" s="18"/>
      <c r="U62" s="18"/>
      <c r="W62" s="18">
        <v>1</v>
      </c>
      <c r="Y62" s="18"/>
      <c r="AA62" s="18">
        <v>1</v>
      </c>
      <c r="AC62" s="18"/>
      <c r="AE62" s="18"/>
      <c r="AG62" s="18"/>
      <c r="AH62" s="7"/>
      <c r="AI62" s="7"/>
      <c r="AJ62" s="7"/>
    </row>
    <row r="63" spans="1:36" x14ac:dyDescent="0.35">
      <c r="A63" s="46">
        <v>44651</v>
      </c>
      <c r="B63" s="11" t="s">
        <v>2</v>
      </c>
      <c r="C63" s="12">
        <f>Table2[[#This Row],[YTD Hired]]-H59</f>
        <v>1</v>
      </c>
      <c r="D63" s="12">
        <f>Table2[[#This Row],[YTD Terminated]]-I59</f>
        <v>0</v>
      </c>
      <c r="E63" s="13">
        <v>0.04</v>
      </c>
      <c r="F63" s="12">
        <v>27</v>
      </c>
      <c r="G63" s="13">
        <f>(Table2[[#This Row],[Total Headcount]]-F59)/F59</f>
        <v>3.8461538461538464E-2</v>
      </c>
      <c r="H63" s="12">
        <v>2</v>
      </c>
      <c r="I63" s="14">
        <v>1</v>
      </c>
      <c r="J63" s="20">
        <v>1</v>
      </c>
      <c r="K63" s="21">
        <v>2</v>
      </c>
      <c r="L63" s="22"/>
      <c r="M63" s="21"/>
      <c r="N63" s="22"/>
      <c r="O63" s="21"/>
      <c r="P63" s="20"/>
      <c r="Q63" s="21"/>
      <c r="R63" s="22"/>
      <c r="S63" s="21"/>
      <c r="T63" s="20"/>
      <c r="U63" s="21"/>
      <c r="V63" s="20"/>
      <c r="W63" s="21"/>
      <c r="X63" s="20"/>
      <c r="Y63" s="21"/>
      <c r="Z63" s="20"/>
      <c r="AA63" s="21"/>
      <c r="AB63" s="20"/>
      <c r="AC63" s="21"/>
      <c r="AD63" s="20"/>
      <c r="AE63" s="21"/>
      <c r="AF63" s="20"/>
      <c r="AG63" s="21"/>
      <c r="AH63" s="15"/>
      <c r="AI63" s="15"/>
      <c r="AJ63" s="15"/>
    </row>
    <row r="64" spans="1:36" x14ac:dyDescent="0.35">
      <c r="A64" s="44">
        <v>44681</v>
      </c>
      <c r="B64" s="16" t="s">
        <v>1</v>
      </c>
      <c r="C64" s="2">
        <f>Table2[[#This Row],[YTD Hired]]-H60</f>
        <v>6</v>
      </c>
      <c r="D64" s="2">
        <f>Table2[[#This Row],[YTD Terminated]]-I60</f>
        <v>6</v>
      </c>
      <c r="E64" s="9">
        <v>0.09</v>
      </c>
      <c r="F64" s="2">
        <v>144</v>
      </c>
      <c r="G64" s="9">
        <f>(Table2[[#This Row],[Total Headcount]]-F60)/F60</f>
        <v>0</v>
      </c>
      <c r="H64" s="2">
        <v>18</v>
      </c>
      <c r="I64" s="6">
        <v>13</v>
      </c>
      <c r="K64" s="18"/>
      <c r="L64" s="19"/>
      <c r="M64" s="18">
        <v>6</v>
      </c>
      <c r="N64" s="19"/>
      <c r="O64" s="18">
        <v>3</v>
      </c>
      <c r="Q64" s="18"/>
      <c r="R64" s="19"/>
      <c r="S64" s="18"/>
      <c r="U64" s="18"/>
      <c r="W64" s="18"/>
      <c r="Y64" s="18"/>
      <c r="Z64" s="5">
        <v>2</v>
      </c>
      <c r="AA64" s="18"/>
      <c r="AC64" s="18"/>
      <c r="AE64" s="18"/>
      <c r="AG64" s="18"/>
      <c r="AH64" s="7"/>
      <c r="AI64" s="7"/>
      <c r="AJ64" s="7"/>
    </row>
    <row r="65" spans="1:36" x14ac:dyDescent="0.35">
      <c r="A65" s="44">
        <v>44681</v>
      </c>
      <c r="B65" s="8" t="s">
        <v>3</v>
      </c>
      <c r="C65" s="2">
        <f>Table2[[#This Row],[YTD Hired]]-H61</f>
        <v>1</v>
      </c>
      <c r="D65" s="2">
        <f>Table2[[#This Row],[YTD Terminated]]-I61</f>
        <v>3</v>
      </c>
      <c r="E65" s="9">
        <v>0.13</v>
      </c>
      <c r="F65" s="2">
        <v>101</v>
      </c>
      <c r="G65" s="9">
        <f>(Table2[[#This Row],[Total Headcount]]-F61)/F61</f>
        <v>-9.8039215686274508E-3</v>
      </c>
      <c r="H65" s="2">
        <v>14</v>
      </c>
      <c r="I65" s="6">
        <v>13</v>
      </c>
      <c r="K65" s="18"/>
      <c r="L65" s="19">
        <v>8</v>
      </c>
      <c r="M65" s="18"/>
      <c r="N65" s="19">
        <v>24</v>
      </c>
      <c r="O65" s="18">
        <v>1</v>
      </c>
      <c r="Q65" s="18"/>
      <c r="R65" s="19"/>
      <c r="S65" s="18">
        <v>1</v>
      </c>
      <c r="U65" s="18"/>
      <c r="V65" s="5">
        <v>1</v>
      </c>
      <c r="W65" s="18"/>
      <c r="Y65" s="18">
        <v>1</v>
      </c>
      <c r="Z65" s="5">
        <v>1</v>
      </c>
      <c r="AA65" s="18"/>
      <c r="AC65" s="18"/>
      <c r="AE65" s="18"/>
      <c r="AG65" s="18"/>
      <c r="AH65" s="7"/>
      <c r="AI65" s="7"/>
      <c r="AJ65" s="7"/>
    </row>
    <row r="66" spans="1:36" x14ac:dyDescent="0.35">
      <c r="A66" s="44">
        <v>44681</v>
      </c>
      <c r="B66" s="10" t="s">
        <v>4</v>
      </c>
      <c r="C66" s="2">
        <f>Table2[[#This Row],[YTD Hired]]-H62</f>
        <v>5</v>
      </c>
      <c r="D66" s="2">
        <f>Table2[[#This Row],[YTD Terminated]]-I62</f>
        <v>2</v>
      </c>
      <c r="E66" s="9">
        <v>0.02</v>
      </c>
      <c r="F66" s="2">
        <v>208</v>
      </c>
      <c r="G66" s="9">
        <f>(Table2[[#This Row],[Total Headcount]]-F62)/F62</f>
        <v>9.7087378640776691E-3</v>
      </c>
      <c r="H66" s="2">
        <v>12</v>
      </c>
      <c r="I66" s="6">
        <v>4</v>
      </c>
      <c r="J66" s="5">
        <v>2</v>
      </c>
      <c r="K66" s="18"/>
      <c r="L66" s="19"/>
      <c r="M66" s="18"/>
      <c r="N66" s="19">
        <v>1</v>
      </c>
      <c r="O66" s="18"/>
      <c r="Q66" s="18"/>
      <c r="R66" s="19"/>
      <c r="S66" s="18"/>
      <c r="U66" s="18"/>
      <c r="V66" s="5">
        <v>1</v>
      </c>
      <c r="W66" s="18"/>
      <c r="Y66" s="18"/>
      <c r="Z66" s="5">
        <v>2</v>
      </c>
      <c r="AA66" s="18"/>
      <c r="AC66" s="18"/>
      <c r="AE66" s="18"/>
      <c r="AG66" s="18"/>
      <c r="AH66" s="7"/>
      <c r="AI66" s="7"/>
      <c r="AJ66" s="7"/>
    </row>
    <row r="67" spans="1:36" x14ac:dyDescent="0.35">
      <c r="A67" s="46">
        <v>44681</v>
      </c>
      <c r="B67" s="11" t="s">
        <v>2</v>
      </c>
      <c r="C67" s="12">
        <f>Table2[[#This Row],[YTD Hired]]-H63</f>
        <v>0</v>
      </c>
      <c r="D67" s="12">
        <f>Table2[[#This Row],[YTD Terminated]]-I63</f>
        <v>0</v>
      </c>
      <c r="E67" s="13">
        <v>0.04</v>
      </c>
      <c r="F67" s="12">
        <v>27</v>
      </c>
      <c r="G67" s="13">
        <f>(Table2[[#This Row],[Total Headcount]]-F63)/F63</f>
        <v>0</v>
      </c>
      <c r="H67" s="12">
        <v>2</v>
      </c>
      <c r="I67" s="14">
        <v>1</v>
      </c>
      <c r="J67" s="20">
        <v>2</v>
      </c>
      <c r="K67" s="21">
        <v>3</v>
      </c>
      <c r="L67" s="22"/>
      <c r="M67" s="21"/>
      <c r="N67" s="22"/>
      <c r="O67" s="21"/>
      <c r="P67" s="20"/>
      <c r="Q67" s="21"/>
      <c r="R67" s="22"/>
      <c r="S67" s="21"/>
      <c r="T67" s="20"/>
      <c r="U67" s="21"/>
      <c r="V67" s="20"/>
      <c r="W67" s="21"/>
      <c r="X67" s="20"/>
      <c r="Y67" s="21"/>
      <c r="Z67" s="20"/>
      <c r="AA67" s="21"/>
      <c r="AB67" s="20"/>
      <c r="AC67" s="21"/>
      <c r="AD67" s="20"/>
      <c r="AE67" s="21"/>
      <c r="AF67" s="20"/>
      <c r="AG67" s="21"/>
      <c r="AH67" s="15"/>
      <c r="AI67" s="15"/>
      <c r="AJ67" s="15"/>
    </row>
    <row r="68" spans="1:36" x14ac:dyDescent="0.35">
      <c r="A68" s="45">
        <v>44712</v>
      </c>
      <c r="B68" s="16" t="s">
        <v>1</v>
      </c>
      <c r="C68" s="2">
        <f>Table2[[#This Row],[YTD Hired]]-H64</f>
        <v>9</v>
      </c>
      <c r="D68" s="2">
        <f>Table2[[#This Row],[YTD Terminated]]-I64</f>
        <v>6</v>
      </c>
      <c r="E68" s="3">
        <v>0.13</v>
      </c>
      <c r="F68" s="2">
        <v>148</v>
      </c>
      <c r="G68" s="9">
        <f>(Table2[[#This Row],[Total Headcount]]-F64)/F64</f>
        <v>2.7777777777777776E-2</v>
      </c>
      <c r="H68" s="2">
        <v>27</v>
      </c>
      <c r="I68" s="6">
        <v>19</v>
      </c>
      <c r="K68" s="18"/>
      <c r="L68" s="19"/>
      <c r="M68" s="18">
        <v>4</v>
      </c>
      <c r="N68" s="19"/>
      <c r="O68" s="18">
        <v>4</v>
      </c>
      <c r="Q68" s="18"/>
      <c r="R68" s="19"/>
      <c r="S68" s="18"/>
      <c r="U68" s="18"/>
      <c r="W68" s="18"/>
      <c r="Y68" s="18"/>
      <c r="AA68" s="18">
        <v>1</v>
      </c>
      <c r="AC68" s="18"/>
      <c r="AE68" s="18"/>
      <c r="AG68" s="18"/>
      <c r="AH68" s="7"/>
      <c r="AI68" s="7"/>
      <c r="AJ68" s="7"/>
    </row>
    <row r="69" spans="1:36" x14ac:dyDescent="0.35">
      <c r="A69" s="45">
        <v>44712</v>
      </c>
      <c r="B69" s="8" t="s">
        <v>3</v>
      </c>
      <c r="C69" s="2">
        <f>Table2[[#This Row],[YTD Hired]]-H65</f>
        <v>3</v>
      </c>
      <c r="D69" s="2">
        <f>Table2[[#This Row],[YTD Terminated]]-I65</f>
        <v>1</v>
      </c>
      <c r="E69" s="3">
        <v>0.14000000000000001</v>
      </c>
      <c r="F69" s="2">
        <v>102</v>
      </c>
      <c r="G69" s="9">
        <f>(Table2[[#This Row],[Total Headcount]]-F65)/F65</f>
        <v>9.9009900990099011E-3</v>
      </c>
      <c r="H69" s="2">
        <v>17</v>
      </c>
      <c r="I69" s="6">
        <v>14</v>
      </c>
      <c r="K69" s="18"/>
      <c r="L69" s="19"/>
      <c r="M69" s="18"/>
      <c r="N69" s="19"/>
      <c r="O69" s="18"/>
      <c r="Q69" s="18"/>
      <c r="R69" s="19"/>
      <c r="S69" s="18"/>
      <c r="U69" s="18"/>
      <c r="W69" s="18"/>
      <c r="Y69" s="18"/>
      <c r="AA69" s="18"/>
      <c r="AC69" s="18"/>
      <c r="AE69" s="18"/>
      <c r="AG69" s="18"/>
      <c r="AH69" s="7"/>
      <c r="AI69" s="7"/>
      <c r="AJ69" s="7"/>
    </row>
    <row r="70" spans="1:36" x14ac:dyDescent="0.35">
      <c r="A70" s="45">
        <v>44712</v>
      </c>
      <c r="B70" s="10" t="s">
        <v>4</v>
      </c>
      <c r="C70" s="2">
        <f>Table2[[#This Row],[YTD Hired]]-H66</f>
        <v>6</v>
      </c>
      <c r="D70" s="2">
        <f>Table2[[#This Row],[YTD Terminated]]-I66</f>
        <v>4</v>
      </c>
      <c r="E70" s="3">
        <v>0.04</v>
      </c>
      <c r="F70" s="2">
        <v>210</v>
      </c>
      <c r="G70" s="9">
        <f>(Table2[[#This Row],[Total Headcount]]-F66)/F66</f>
        <v>9.6153846153846159E-3</v>
      </c>
      <c r="H70" s="2">
        <v>18</v>
      </c>
      <c r="I70" s="6">
        <v>8</v>
      </c>
      <c r="J70" s="5">
        <v>2</v>
      </c>
      <c r="K70" s="18"/>
      <c r="L70" s="19">
        <v>1</v>
      </c>
      <c r="M70" s="18"/>
      <c r="N70" s="19">
        <v>4</v>
      </c>
      <c r="O70" s="18"/>
      <c r="Q70" s="18"/>
      <c r="R70" s="19"/>
      <c r="S70" s="18"/>
      <c r="U70" s="18"/>
      <c r="V70" s="5">
        <v>1</v>
      </c>
      <c r="W70" s="18"/>
      <c r="Y70" s="18"/>
      <c r="AA70" s="18"/>
      <c r="AB70" s="5">
        <v>1</v>
      </c>
      <c r="AC70" s="18"/>
      <c r="AE70" s="18"/>
      <c r="AG70" s="18"/>
      <c r="AH70" s="7"/>
      <c r="AI70" s="7"/>
      <c r="AJ70" s="7"/>
    </row>
    <row r="71" spans="1:36" s="43" customFormat="1" x14ac:dyDescent="0.35">
      <c r="A71" s="47">
        <v>44712</v>
      </c>
      <c r="B71" s="11" t="s">
        <v>2</v>
      </c>
      <c r="C71" s="12">
        <f>Table2[[#This Row],[YTD Hired]]-H67</f>
        <v>0</v>
      </c>
      <c r="D71" s="12">
        <f>Table2[[#This Row],[YTD Terminated]]-I67</f>
        <v>0</v>
      </c>
      <c r="E71" s="13">
        <v>0.04</v>
      </c>
      <c r="F71" s="12">
        <v>27</v>
      </c>
      <c r="G71" s="13">
        <f>(Table2[[#This Row],[Total Headcount]]-F67)/F67</f>
        <v>0</v>
      </c>
      <c r="H71" s="12">
        <v>2</v>
      </c>
      <c r="I71" s="14">
        <v>1</v>
      </c>
      <c r="J71" s="20">
        <v>2</v>
      </c>
      <c r="K71" s="21">
        <v>3</v>
      </c>
      <c r="L71" s="22"/>
      <c r="M71" s="21"/>
      <c r="N71" s="22"/>
      <c r="O71" s="21"/>
      <c r="P71" s="20"/>
      <c r="Q71" s="21"/>
      <c r="R71" s="22"/>
      <c r="S71" s="21"/>
      <c r="T71" s="20"/>
      <c r="U71" s="21"/>
      <c r="V71" s="20"/>
      <c r="W71" s="21"/>
      <c r="X71" s="20"/>
      <c r="Y71" s="21"/>
      <c r="Z71" s="20"/>
      <c r="AA71" s="21"/>
      <c r="AB71" s="20"/>
      <c r="AC71" s="21"/>
      <c r="AD71" s="20"/>
      <c r="AE71" s="21"/>
      <c r="AF71" s="20"/>
      <c r="AG71" s="21"/>
      <c r="AH71" s="15"/>
      <c r="AI71" s="15"/>
      <c r="AJ71" s="15"/>
    </row>
    <row r="72" spans="1:36" x14ac:dyDescent="0.35">
      <c r="A72" s="45">
        <v>44742</v>
      </c>
      <c r="B72" s="16" t="s">
        <v>1</v>
      </c>
      <c r="C72" s="2">
        <f>Table2[[#This Row],[YTD Hired]]-H68</f>
        <v>9</v>
      </c>
      <c r="D72" s="2">
        <f>Table2[[#This Row],[YTD Terminated]]-I68</f>
        <v>4</v>
      </c>
      <c r="E72" s="3">
        <v>0.16</v>
      </c>
      <c r="F72" s="2">
        <v>151</v>
      </c>
      <c r="G72" s="9">
        <f>(Table2[[#This Row],[Total Headcount]]-F68)/F68</f>
        <v>2.0270270270270271E-2</v>
      </c>
      <c r="H72" s="2">
        <v>36</v>
      </c>
      <c r="I72" s="6">
        <v>23</v>
      </c>
      <c r="K72" s="18"/>
      <c r="L72" s="19"/>
      <c r="M72" s="18"/>
      <c r="N72" s="19"/>
      <c r="O72" s="18"/>
      <c r="Q72" s="18"/>
      <c r="R72" s="19"/>
      <c r="S72" s="18"/>
      <c r="U72" s="18"/>
      <c r="W72" s="18"/>
      <c r="Y72" s="18"/>
      <c r="AA72" s="18"/>
      <c r="AC72" s="18"/>
      <c r="AE72" s="18"/>
      <c r="AG72" s="18"/>
      <c r="AH72" s="7"/>
      <c r="AI72" s="7"/>
      <c r="AJ72" s="7"/>
    </row>
    <row r="73" spans="1:36" x14ac:dyDescent="0.35">
      <c r="A73" s="45">
        <v>44742</v>
      </c>
      <c r="B73" s="8" t="s">
        <v>3</v>
      </c>
      <c r="C73" s="2">
        <f>Table2[[#This Row],[YTD Hired]]-H69</f>
        <v>5</v>
      </c>
      <c r="D73" s="2">
        <f>Table2[[#This Row],[YTD Terminated]]-I69</f>
        <v>1</v>
      </c>
      <c r="E73" s="3">
        <v>0.15</v>
      </c>
      <c r="F73" s="2">
        <v>107</v>
      </c>
      <c r="G73" s="9">
        <f>(Table2[[#This Row],[Total Headcount]]-F69)/F69</f>
        <v>4.9019607843137254E-2</v>
      </c>
      <c r="H73" s="2">
        <v>22</v>
      </c>
      <c r="I73" s="6">
        <v>15</v>
      </c>
      <c r="K73" s="18"/>
      <c r="L73" s="19"/>
      <c r="M73" s="18"/>
      <c r="N73" s="19"/>
      <c r="O73" s="18"/>
      <c r="Q73" s="18"/>
      <c r="R73" s="19"/>
      <c r="S73" s="18"/>
      <c r="U73" s="18"/>
      <c r="W73" s="18"/>
      <c r="Y73" s="18"/>
      <c r="AA73" s="18"/>
      <c r="AC73" s="18"/>
      <c r="AE73" s="18"/>
      <c r="AG73" s="18"/>
      <c r="AH73" s="7"/>
      <c r="AI73" s="7"/>
      <c r="AJ73" s="7"/>
    </row>
    <row r="74" spans="1:36" x14ac:dyDescent="0.35">
      <c r="A74" s="45">
        <v>44742</v>
      </c>
      <c r="B74" s="10" t="s">
        <v>4</v>
      </c>
      <c r="C74" s="2">
        <f>Table2[[#This Row],[YTD Hired]]-H70</f>
        <v>10</v>
      </c>
      <c r="D74" s="2">
        <f>Table2[[#This Row],[YTD Terminated]]-I70</f>
        <v>3</v>
      </c>
      <c r="E74" s="3">
        <v>0.05</v>
      </c>
      <c r="F74" s="2">
        <v>216</v>
      </c>
      <c r="G74" s="9">
        <f>(Table2[[#This Row],[Total Headcount]]-F70)/F70</f>
        <v>2.8571428571428571E-2</v>
      </c>
      <c r="H74" s="2">
        <v>28</v>
      </c>
      <c r="I74" s="6">
        <v>11</v>
      </c>
      <c r="J74" s="5">
        <v>2</v>
      </c>
      <c r="K74" s="18"/>
      <c r="L74" s="19"/>
      <c r="M74" s="18"/>
      <c r="N74" s="19">
        <v>6</v>
      </c>
      <c r="O74" s="18"/>
      <c r="Q74" s="18"/>
      <c r="R74" s="19"/>
      <c r="S74" s="18"/>
      <c r="U74" s="18"/>
      <c r="V74" s="5">
        <v>1</v>
      </c>
      <c r="W74" s="18"/>
      <c r="Y74" s="18"/>
      <c r="Z74" s="5">
        <v>1</v>
      </c>
      <c r="AA74" s="18"/>
      <c r="AC74" s="18"/>
      <c r="AE74" s="18"/>
      <c r="AG74" s="18"/>
      <c r="AH74" s="7"/>
      <c r="AI74" s="7"/>
      <c r="AJ74" s="7"/>
    </row>
    <row r="75" spans="1:36" x14ac:dyDescent="0.35">
      <c r="A75" s="45">
        <v>44742</v>
      </c>
      <c r="B75" s="11" t="s">
        <v>2</v>
      </c>
      <c r="C75" s="12">
        <f>Table2[[#This Row],[YTD Hired]]-H71</f>
        <v>11</v>
      </c>
      <c r="D75" s="12">
        <f>Table2[[#This Row],[YTD Terminated]]-I71</f>
        <v>0</v>
      </c>
      <c r="E75" s="13">
        <v>0.04</v>
      </c>
      <c r="F75" s="12">
        <v>38</v>
      </c>
      <c r="G75" s="13">
        <f>(Table2[[#This Row],[Total Headcount]]-F71)/F71</f>
        <v>0.40740740740740738</v>
      </c>
      <c r="H75" s="12">
        <v>13</v>
      </c>
      <c r="I75" s="14">
        <v>1</v>
      </c>
      <c r="J75" s="5">
        <v>2</v>
      </c>
      <c r="K75" s="18">
        <v>2</v>
      </c>
      <c r="L75" s="19"/>
      <c r="M75" s="18"/>
      <c r="N75" s="19"/>
      <c r="O75" s="18"/>
      <c r="Q75" s="18"/>
      <c r="R75" s="19"/>
      <c r="S75" s="18"/>
      <c r="U75" s="18"/>
      <c r="W75" s="18"/>
      <c r="Y75" s="18"/>
      <c r="AA75" s="18"/>
      <c r="AC75" s="18"/>
      <c r="AE75" s="18"/>
      <c r="AG75" s="18"/>
      <c r="AH75" s="7"/>
      <c r="AI75" s="7"/>
      <c r="AJ75" s="7"/>
    </row>
    <row r="76" spans="1:36" x14ac:dyDescent="0.35">
      <c r="A76" s="45">
        <v>44772</v>
      </c>
      <c r="B76" s="16" t="s">
        <v>1</v>
      </c>
      <c r="C76" s="12">
        <f>Table2[[#This Row],[YTD Hired]]-H72</f>
        <v>7</v>
      </c>
      <c r="D76" s="12">
        <f>Table2[[#This Row],[YTD Terminated]]-I72</f>
        <v>5</v>
      </c>
      <c r="E76" s="13">
        <v>0.2</v>
      </c>
      <c r="F76" s="2">
        <v>153</v>
      </c>
      <c r="G76" s="13">
        <f>(Table2[[#This Row],[Total Headcount]]-F72)/F72</f>
        <v>1.3245033112582781E-2</v>
      </c>
      <c r="H76" s="48">
        <v>43</v>
      </c>
      <c r="I76" s="6">
        <v>28</v>
      </c>
      <c r="K76" s="18"/>
      <c r="L76" s="19"/>
      <c r="M76" s="18"/>
      <c r="N76" s="19"/>
      <c r="O76" s="18"/>
      <c r="Q76" s="18"/>
      <c r="R76" s="19"/>
      <c r="S76" s="18"/>
      <c r="U76" s="18"/>
      <c r="W76" s="18"/>
      <c r="Y76" s="18"/>
      <c r="AA76" s="18"/>
      <c r="AC76" s="18"/>
      <c r="AE76" s="18"/>
      <c r="AG76" s="18"/>
      <c r="AH76" s="7"/>
      <c r="AI76" s="7"/>
      <c r="AJ76" s="7"/>
    </row>
    <row r="77" spans="1:36" x14ac:dyDescent="0.35">
      <c r="A77" s="45">
        <v>44772</v>
      </c>
      <c r="B77" s="8" t="s">
        <v>3</v>
      </c>
      <c r="C77" s="12">
        <f>Table2[[#This Row],[YTD Hired]]-H73</f>
        <v>13</v>
      </c>
      <c r="D77" s="12">
        <f>Table2[[#This Row],[YTD Terminated]]-I73</f>
        <v>6</v>
      </c>
      <c r="E77" s="3">
        <v>0.19</v>
      </c>
      <c r="F77" s="2">
        <v>116</v>
      </c>
      <c r="G77" s="13">
        <f>(Table2[[#This Row],[Total Headcount]]-F73)/F73</f>
        <v>8.4112149532710276E-2</v>
      </c>
      <c r="H77" s="48">
        <v>35</v>
      </c>
      <c r="I77" s="6">
        <v>21</v>
      </c>
      <c r="K77" s="18"/>
      <c r="L77" s="19"/>
      <c r="M77" s="18"/>
      <c r="N77" s="19"/>
      <c r="O77" s="18"/>
      <c r="Q77" s="18"/>
      <c r="R77" s="19"/>
      <c r="S77" s="18"/>
      <c r="U77" s="18"/>
      <c r="W77" s="18"/>
      <c r="Y77" s="18"/>
      <c r="AA77" s="18"/>
      <c r="AC77" s="18"/>
      <c r="AE77" s="18"/>
      <c r="AG77" s="18"/>
      <c r="AH77" s="7"/>
      <c r="AI77" s="7"/>
      <c r="AJ77" s="7"/>
    </row>
    <row r="78" spans="1:36" x14ac:dyDescent="0.35">
      <c r="A78" s="45">
        <v>44772</v>
      </c>
      <c r="B78" s="10" t="s">
        <v>4</v>
      </c>
      <c r="C78" s="12">
        <f>Table2[[#This Row],[YTD Hired]]-H74</f>
        <v>7</v>
      </c>
      <c r="D78" s="12">
        <f>Table2[[#This Row],[YTD Terminated]]-I74</f>
        <v>7</v>
      </c>
      <c r="E78" s="3">
        <v>0.09</v>
      </c>
      <c r="F78" s="2">
        <v>216</v>
      </c>
      <c r="G78" s="13">
        <f>(Table2[[#This Row],[Total Headcount]]-F74)/F74</f>
        <v>0</v>
      </c>
      <c r="H78" s="48">
        <v>35</v>
      </c>
      <c r="I78" s="6">
        <v>18</v>
      </c>
      <c r="K78" s="18"/>
      <c r="L78" s="19"/>
      <c r="M78" s="18"/>
      <c r="N78" s="19"/>
      <c r="O78" s="18"/>
      <c r="Q78" s="18"/>
      <c r="R78" s="19"/>
      <c r="S78" s="18"/>
      <c r="U78" s="18"/>
      <c r="W78" s="18"/>
      <c r="Y78" s="18"/>
      <c r="AA78" s="18"/>
      <c r="AC78" s="18"/>
      <c r="AE78" s="18"/>
      <c r="AG78" s="18"/>
      <c r="AH78" s="7"/>
      <c r="AI78" s="7"/>
      <c r="AJ78" s="7"/>
    </row>
    <row r="79" spans="1:36" x14ac:dyDescent="0.35">
      <c r="A79" s="45">
        <v>44772</v>
      </c>
      <c r="B79" s="11" t="s">
        <v>2</v>
      </c>
      <c r="C79" s="12">
        <f>Table2[[#This Row],[YTD Hired]]-H75</f>
        <v>0</v>
      </c>
      <c r="D79" s="12">
        <f>Table2[[#This Row],[YTD Terminated]]-I75</f>
        <v>1</v>
      </c>
      <c r="E79" s="3">
        <v>7.0000000000000007E-2</v>
      </c>
      <c r="F79" s="2">
        <v>38</v>
      </c>
      <c r="G79" s="13">
        <f>(Table2[[#This Row],[Total Headcount]]-F75)/F75</f>
        <v>0</v>
      </c>
      <c r="H79" s="48">
        <v>13</v>
      </c>
      <c r="I79" s="6">
        <v>2</v>
      </c>
      <c r="K79" s="18"/>
      <c r="L79" s="19"/>
      <c r="M79" s="18"/>
      <c r="N79" s="19"/>
      <c r="O79" s="18"/>
      <c r="Q79" s="18"/>
      <c r="R79" s="19"/>
      <c r="S79" s="18"/>
      <c r="U79" s="18"/>
      <c r="W79" s="18"/>
      <c r="Y79" s="18"/>
      <c r="AA79" s="18"/>
      <c r="AC79" s="18"/>
      <c r="AE79" s="18"/>
      <c r="AG79" s="18"/>
      <c r="AH79" s="7"/>
      <c r="AI79" s="7"/>
      <c r="AJ79" s="7"/>
    </row>
    <row r="80" spans="1:36" x14ac:dyDescent="0.35">
      <c r="A80" s="45">
        <v>44803</v>
      </c>
      <c r="B80" s="16" t="s">
        <v>1</v>
      </c>
      <c r="C80" s="12">
        <f>Table2[[#This Row],[YTD Hired]]-H76</f>
        <v>6</v>
      </c>
      <c r="D80" s="12">
        <f>Table2[[#This Row],[YTD Terminated]]-I76</f>
        <v>0</v>
      </c>
      <c r="E80" s="3">
        <v>0.19</v>
      </c>
      <c r="F80" s="2">
        <v>158</v>
      </c>
      <c r="G80" s="13">
        <f>(Table2[[#This Row],[Total Headcount]]-F76)/F76</f>
        <v>3.2679738562091505E-2</v>
      </c>
      <c r="H80" s="2">
        <v>49</v>
      </c>
      <c r="I80" s="6">
        <v>28</v>
      </c>
      <c r="K80" s="18"/>
      <c r="L80" s="19"/>
      <c r="M80" s="18"/>
      <c r="N80" s="19"/>
      <c r="O80" s="18"/>
      <c r="Q80" s="18"/>
      <c r="R80" s="19"/>
      <c r="S80" s="18"/>
      <c r="U80" s="18"/>
      <c r="W80" s="18"/>
      <c r="Y80" s="18"/>
      <c r="AA80" s="18"/>
      <c r="AC80" s="18"/>
      <c r="AE80" s="18"/>
      <c r="AG80" s="18"/>
      <c r="AH80" s="7"/>
      <c r="AI80" s="7"/>
      <c r="AJ80" s="7"/>
    </row>
    <row r="81" spans="1:36" x14ac:dyDescent="0.35">
      <c r="A81" s="45">
        <v>44803</v>
      </c>
      <c r="B81" s="8" t="s">
        <v>3</v>
      </c>
      <c r="C81" s="12">
        <f>Table2[[#This Row],[YTD Hired]]-H77</f>
        <v>0</v>
      </c>
      <c r="D81" s="12">
        <f>Table2[[#This Row],[YTD Terminated]]-I77</f>
        <v>0</v>
      </c>
      <c r="E81" s="3">
        <v>0.19</v>
      </c>
      <c r="F81" s="2">
        <v>120</v>
      </c>
      <c r="G81" s="13">
        <f>(Table2[[#This Row],[Total Headcount]]-F77)/F77</f>
        <v>3.4482758620689655E-2</v>
      </c>
      <c r="H81" s="2">
        <v>35</v>
      </c>
      <c r="I81" s="6">
        <v>21</v>
      </c>
      <c r="K81" s="18"/>
      <c r="L81" s="19"/>
      <c r="M81" s="18"/>
      <c r="N81" s="19"/>
      <c r="O81" s="18"/>
      <c r="Q81" s="18"/>
      <c r="R81" s="19"/>
      <c r="S81" s="18"/>
      <c r="U81" s="18"/>
      <c r="W81" s="18"/>
      <c r="Y81" s="18"/>
      <c r="AA81" s="18"/>
      <c r="AC81" s="18"/>
      <c r="AE81" s="18"/>
      <c r="AG81" s="18"/>
      <c r="AH81" s="7"/>
      <c r="AI81" s="7"/>
      <c r="AJ81" s="7"/>
    </row>
    <row r="82" spans="1:36" x14ac:dyDescent="0.35">
      <c r="A82" s="45">
        <v>44803</v>
      </c>
      <c r="B82" s="10" t="s">
        <v>4</v>
      </c>
      <c r="C82" s="12">
        <f>Table2[[#This Row],[YTD Hired]]-H78</f>
        <v>1</v>
      </c>
      <c r="D82" s="12">
        <f>Table2[[#This Row],[YTD Terminated]]-I78</f>
        <v>1</v>
      </c>
      <c r="E82" s="3">
        <v>0.09</v>
      </c>
      <c r="F82" s="2">
        <v>216</v>
      </c>
      <c r="G82" s="13">
        <f>(Table2[[#This Row],[Total Headcount]]-F78)/F78</f>
        <v>0</v>
      </c>
      <c r="H82" s="2">
        <v>36</v>
      </c>
      <c r="I82" s="6">
        <v>19</v>
      </c>
      <c r="K82" s="18"/>
      <c r="L82" s="19"/>
      <c r="M82" s="18"/>
      <c r="N82" s="19"/>
      <c r="O82" s="18"/>
      <c r="Q82" s="18"/>
      <c r="R82" s="19"/>
      <c r="S82" s="18"/>
      <c r="U82" s="18"/>
      <c r="W82" s="18"/>
      <c r="Y82" s="18"/>
      <c r="AA82" s="18"/>
      <c r="AC82" s="18"/>
      <c r="AE82" s="18"/>
      <c r="AG82" s="18"/>
      <c r="AH82" s="7"/>
      <c r="AI82" s="7"/>
      <c r="AJ82" s="7"/>
    </row>
    <row r="83" spans="1:36" x14ac:dyDescent="0.35">
      <c r="A83" s="45">
        <v>44803</v>
      </c>
      <c r="B83" s="11" t="s">
        <v>2</v>
      </c>
      <c r="C83" s="12">
        <f>Table2[[#This Row],[YTD Hired]]-H79</f>
        <v>0</v>
      </c>
      <c r="D83" s="12">
        <f>Table2[[#This Row],[YTD Terminated]]-I79</f>
        <v>6</v>
      </c>
      <c r="E83" s="3">
        <v>0.27</v>
      </c>
      <c r="F83" s="2">
        <v>31</v>
      </c>
      <c r="G83" s="13">
        <f>(Table2[[#This Row],[Total Headcount]]-F79)/F79</f>
        <v>-0.18421052631578946</v>
      </c>
      <c r="H83" s="2">
        <v>13</v>
      </c>
      <c r="I83" s="6">
        <v>8</v>
      </c>
      <c r="K83" s="18"/>
      <c r="L83" s="19"/>
      <c r="M83" s="18"/>
      <c r="N83" s="19"/>
      <c r="O83" s="18"/>
      <c r="Q83" s="18"/>
      <c r="R83" s="19"/>
      <c r="S83" s="18"/>
      <c r="U83" s="18"/>
      <c r="W83" s="18"/>
      <c r="Y83" s="18"/>
      <c r="AA83" s="18"/>
      <c r="AC83" s="18"/>
      <c r="AE83" s="18"/>
      <c r="AG83" s="18"/>
      <c r="AH83" s="7"/>
      <c r="AI83" s="7"/>
      <c r="AJ83" s="7"/>
    </row>
    <row r="84" spans="1:36" x14ac:dyDescent="0.35">
      <c r="A84" s="45">
        <v>44834</v>
      </c>
      <c r="B84" s="16" t="s">
        <v>1</v>
      </c>
      <c r="C84" s="12">
        <f>Table2[[#This Row],[YTD Hired]]-H80</f>
        <v>5</v>
      </c>
      <c r="D84" s="12">
        <f>Table2[[#This Row],[YTD Terminated]]-I80</f>
        <v>13</v>
      </c>
      <c r="E84" s="3">
        <v>0.28000000000000003</v>
      </c>
      <c r="F84" s="2">
        <v>150</v>
      </c>
      <c r="G84" s="13">
        <f>(Table2[[#This Row],[Total Headcount]]-F80)/F80</f>
        <v>-5.0632911392405063E-2</v>
      </c>
      <c r="H84" s="2">
        <v>54</v>
      </c>
      <c r="I84" s="6">
        <v>41</v>
      </c>
      <c r="K84" s="18"/>
      <c r="L84" s="19"/>
      <c r="M84" s="18"/>
      <c r="N84" s="19"/>
      <c r="O84" s="18"/>
      <c r="Q84" s="18"/>
      <c r="R84" s="19"/>
      <c r="S84" s="18"/>
      <c r="U84" s="18"/>
      <c r="W84" s="18"/>
      <c r="Y84" s="18"/>
      <c r="AA84" s="18"/>
      <c r="AC84" s="18"/>
      <c r="AE84" s="18"/>
      <c r="AG84" s="18"/>
      <c r="AH84" s="7"/>
      <c r="AI84" s="7"/>
      <c r="AJ84" s="7"/>
    </row>
    <row r="85" spans="1:36" x14ac:dyDescent="0.35">
      <c r="A85" s="45">
        <v>44834</v>
      </c>
      <c r="B85" s="8" t="s">
        <v>3</v>
      </c>
      <c r="C85" s="12">
        <f>Table2[[#This Row],[YTD Hired]]-H81</f>
        <v>5</v>
      </c>
      <c r="D85" s="12">
        <f>Table2[[#This Row],[YTD Terminated]]-I81</f>
        <v>4</v>
      </c>
      <c r="E85" s="3">
        <v>0.22</v>
      </c>
      <c r="F85" s="2">
        <v>119</v>
      </c>
      <c r="G85" s="13">
        <f>(Table2[[#This Row],[Total Headcount]]-F81)/F81</f>
        <v>-8.3333333333333332E-3</v>
      </c>
      <c r="H85" s="2">
        <v>40</v>
      </c>
      <c r="I85" s="6">
        <v>25</v>
      </c>
      <c r="K85" s="18"/>
      <c r="L85" s="19"/>
      <c r="M85" s="18"/>
      <c r="N85" s="19"/>
      <c r="O85" s="18"/>
      <c r="Q85" s="18"/>
      <c r="R85" s="19"/>
      <c r="S85" s="18"/>
      <c r="U85" s="18"/>
      <c r="W85" s="18"/>
      <c r="Y85" s="18"/>
      <c r="AA85" s="18"/>
      <c r="AC85" s="18"/>
      <c r="AE85" s="18"/>
      <c r="AG85" s="18"/>
      <c r="AH85" s="7"/>
      <c r="AI85" s="7"/>
      <c r="AJ85" s="7"/>
    </row>
    <row r="86" spans="1:36" x14ac:dyDescent="0.35">
      <c r="A86" s="45">
        <v>44834</v>
      </c>
      <c r="B86" s="10" t="s">
        <v>4</v>
      </c>
      <c r="C86" s="12">
        <f>Table2[[#This Row],[YTD Hired]]-H82</f>
        <v>5</v>
      </c>
      <c r="D86" s="12">
        <f>Table2[[#This Row],[YTD Terminated]]-I82</f>
        <v>1</v>
      </c>
      <c r="E86" s="3">
        <v>0.1</v>
      </c>
      <c r="F86" s="2">
        <v>221</v>
      </c>
      <c r="G86" s="13">
        <f>(Table2[[#This Row],[Total Headcount]]-F82)/F82</f>
        <v>2.3148148148148147E-2</v>
      </c>
      <c r="H86" s="2">
        <v>41</v>
      </c>
      <c r="I86" s="6">
        <v>20</v>
      </c>
      <c r="K86" s="18"/>
      <c r="L86" s="19"/>
      <c r="M86" s="18"/>
      <c r="N86" s="19"/>
      <c r="O86" s="18"/>
      <c r="Q86" s="18"/>
      <c r="R86" s="19"/>
      <c r="S86" s="18"/>
      <c r="U86" s="18"/>
      <c r="W86" s="18"/>
      <c r="Y86" s="18"/>
      <c r="AA86" s="18"/>
      <c r="AC86" s="18"/>
      <c r="AE86" s="18"/>
      <c r="AG86" s="18"/>
      <c r="AH86" s="7"/>
      <c r="AI86" s="7"/>
      <c r="AJ86" s="7"/>
    </row>
    <row r="87" spans="1:36" x14ac:dyDescent="0.35">
      <c r="A87" s="45">
        <v>44834</v>
      </c>
      <c r="B87" s="11" t="s">
        <v>2</v>
      </c>
      <c r="C87" s="12">
        <f>Table2[[#This Row],[YTD Hired]]-H83</f>
        <v>2</v>
      </c>
      <c r="D87" s="12">
        <f>Table2[[#This Row],[YTD Terminated]]-I83</f>
        <v>6</v>
      </c>
      <c r="E87" s="3">
        <v>0.47</v>
      </c>
      <c r="F87" s="2">
        <v>27</v>
      </c>
      <c r="G87" s="13">
        <f>(Table2[[#This Row],[Total Headcount]]-F83)/F83</f>
        <v>-0.12903225806451613</v>
      </c>
      <c r="H87" s="2">
        <v>15</v>
      </c>
      <c r="I87" s="6">
        <v>14</v>
      </c>
      <c r="K87" s="18"/>
      <c r="L87" s="19"/>
      <c r="M87" s="18"/>
      <c r="N87" s="19"/>
      <c r="O87" s="18"/>
      <c r="Q87" s="18"/>
      <c r="R87" s="19"/>
      <c r="S87" s="18"/>
      <c r="U87" s="18"/>
      <c r="W87" s="18"/>
      <c r="Y87" s="18"/>
      <c r="AA87" s="18"/>
      <c r="AC87" s="18"/>
      <c r="AE87" s="18"/>
      <c r="AG87" s="18"/>
      <c r="AH87" s="7"/>
      <c r="AI87" s="7"/>
      <c r="AJ87" s="7"/>
    </row>
  </sheetData>
  <mergeCells count="12">
    <mergeCell ref="AF2:AG2"/>
    <mergeCell ref="T2:U2"/>
    <mergeCell ref="V2:W2"/>
    <mergeCell ref="X2:Y2"/>
    <mergeCell ref="Z2:AA2"/>
    <mergeCell ref="AB2:AC2"/>
    <mergeCell ref="AD2:AE2"/>
    <mergeCell ref="J2:K2"/>
    <mergeCell ref="L2:M2"/>
    <mergeCell ref="N2:O2"/>
    <mergeCell ref="P2:Q2"/>
    <mergeCell ref="R2:S2"/>
  </mergeCell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7794-858B-4BF4-8B1B-3675A6D65827}">
  <sheetPr>
    <pageSetUpPr fitToPage="1"/>
  </sheetPr>
  <dimension ref="V6:AH111"/>
  <sheetViews>
    <sheetView tabSelected="1" zoomScale="80" zoomScaleNormal="80" workbookViewId="0">
      <selection activeCell="P18" sqref="P18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18.08984375" bestFit="1" customWidth="1"/>
    <col min="23" max="23" width="17" bestFit="1" customWidth="1"/>
    <col min="24" max="25" width="5.90625" bestFit="1" customWidth="1"/>
    <col min="26" max="26" width="5.81640625" bestFit="1" customWidth="1"/>
    <col min="27" max="27" width="11.08984375" bestFit="1" customWidth="1"/>
    <col min="28" max="28" width="14.6328125" bestFit="1" customWidth="1"/>
    <col min="29" max="29" width="14.26953125" bestFit="1" customWidth="1"/>
    <col min="30" max="30" width="14.453125" bestFit="1" customWidth="1"/>
    <col min="31" max="31" width="13.08984375" bestFit="1" customWidth="1"/>
    <col min="32" max="32" width="13.1796875" bestFit="1" customWidth="1"/>
    <col min="33" max="33" width="17.1796875" bestFit="1" customWidth="1"/>
    <col min="34" max="34" width="17.26953125" bestFit="1" customWidth="1"/>
  </cols>
  <sheetData>
    <row r="6" spans="22:27" x14ac:dyDescent="0.25">
      <c r="V6" s="28" t="s">
        <v>50</v>
      </c>
      <c r="W6" s="28" t="s">
        <v>6</v>
      </c>
    </row>
    <row r="7" spans="22:27" x14ac:dyDescent="0.25">
      <c r="V7" s="28" t="s">
        <v>5</v>
      </c>
      <c r="W7" t="s">
        <v>150</v>
      </c>
      <c r="X7" t="s">
        <v>151</v>
      </c>
      <c r="Y7" t="s">
        <v>152</v>
      </c>
      <c r="Z7" t="s">
        <v>153</v>
      </c>
      <c r="AA7" t="s">
        <v>56</v>
      </c>
    </row>
    <row r="8" spans="22:27" x14ac:dyDescent="0.25">
      <c r="V8" s="104">
        <v>45412</v>
      </c>
      <c r="W8">
        <v>226</v>
      </c>
      <c r="X8">
        <v>28</v>
      </c>
      <c r="Y8">
        <v>132</v>
      </c>
      <c r="Z8">
        <v>222</v>
      </c>
      <c r="AA8">
        <v>608</v>
      </c>
    </row>
    <row r="9" spans="22:27" x14ac:dyDescent="0.25">
      <c r="V9" s="104">
        <v>45443</v>
      </c>
      <c r="W9">
        <v>237</v>
      </c>
      <c r="X9">
        <v>28</v>
      </c>
      <c r="Y9">
        <v>131</v>
      </c>
      <c r="Z9">
        <v>226</v>
      </c>
      <c r="AA9">
        <v>622</v>
      </c>
    </row>
    <row r="10" spans="22:27" x14ac:dyDescent="0.25">
      <c r="V10" s="104">
        <v>45473</v>
      </c>
      <c r="W10">
        <v>251</v>
      </c>
      <c r="X10">
        <v>28</v>
      </c>
      <c r="Y10">
        <v>138</v>
      </c>
      <c r="Z10">
        <v>212</v>
      </c>
      <c r="AA10">
        <v>629</v>
      </c>
    </row>
    <row r="11" spans="22:27" x14ac:dyDescent="0.25">
      <c r="V11" s="104">
        <v>45504</v>
      </c>
      <c r="W11">
        <v>246</v>
      </c>
      <c r="X11">
        <v>28</v>
      </c>
      <c r="Y11">
        <v>140</v>
      </c>
      <c r="Z11">
        <v>210</v>
      </c>
      <c r="AA11">
        <v>624</v>
      </c>
    </row>
    <row r="12" spans="22:27" x14ac:dyDescent="0.25">
      <c r="V12" s="104">
        <v>45535</v>
      </c>
      <c r="W12">
        <v>246</v>
      </c>
      <c r="X12">
        <v>26</v>
      </c>
      <c r="Y12">
        <v>138</v>
      </c>
      <c r="Z12">
        <v>185</v>
      </c>
      <c r="AA12">
        <v>595</v>
      </c>
    </row>
    <row r="13" spans="22:27" x14ac:dyDescent="0.25">
      <c r="V13" s="104" t="s">
        <v>56</v>
      </c>
      <c r="W13">
        <v>1206</v>
      </c>
      <c r="X13">
        <v>138</v>
      </c>
      <c r="Y13">
        <v>679</v>
      </c>
      <c r="Z13">
        <v>1055</v>
      </c>
      <c r="AA13">
        <v>3078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45473</v>
      </c>
      <c r="W35">
        <v>1</v>
      </c>
      <c r="Y35">
        <v>10</v>
      </c>
      <c r="Z35">
        <v>1</v>
      </c>
      <c r="AA35">
        <v>8</v>
      </c>
      <c r="AB35">
        <v>7</v>
      </c>
    </row>
    <row r="36" spans="22:34" x14ac:dyDescent="0.25">
      <c r="V36" s="32" t="s">
        <v>150</v>
      </c>
      <c r="Y36">
        <v>7</v>
      </c>
      <c r="AA36">
        <v>3</v>
      </c>
      <c r="AB36">
        <v>3</v>
      </c>
    </row>
    <row r="37" spans="22:34" x14ac:dyDescent="0.25">
      <c r="V37" s="32" t="s">
        <v>151</v>
      </c>
    </row>
    <row r="38" spans="22:34" x14ac:dyDescent="0.25">
      <c r="V38" s="32" t="s">
        <v>152</v>
      </c>
      <c r="Y38">
        <v>2</v>
      </c>
      <c r="Z38">
        <v>1</v>
      </c>
      <c r="AA38">
        <v>5</v>
      </c>
      <c r="AB38">
        <v>4</v>
      </c>
    </row>
    <row r="39" spans="22:34" x14ac:dyDescent="0.25">
      <c r="V39" s="32" t="s">
        <v>153</v>
      </c>
      <c r="W39">
        <v>1</v>
      </c>
      <c r="Y39">
        <v>1</v>
      </c>
    </row>
    <row r="40" spans="22:34" x14ac:dyDescent="0.25">
      <c r="V40" s="103">
        <v>45504</v>
      </c>
      <c r="W40">
        <v>3</v>
      </c>
      <c r="Y40">
        <v>7</v>
      </c>
      <c r="Z40">
        <v>8</v>
      </c>
      <c r="AA40">
        <v>9</v>
      </c>
      <c r="AB40">
        <v>20</v>
      </c>
    </row>
    <row r="41" spans="22:34" x14ac:dyDescent="0.25">
      <c r="V41" s="32" t="s">
        <v>150</v>
      </c>
      <c r="W41">
        <v>2</v>
      </c>
      <c r="Y41">
        <v>2</v>
      </c>
      <c r="Z41">
        <v>8</v>
      </c>
      <c r="AA41">
        <v>4</v>
      </c>
      <c r="AB41">
        <v>16</v>
      </c>
    </row>
    <row r="42" spans="22:34" x14ac:dyDescent="0.25">
      <c r="V42" s="32" t="s">
        <v>151</v>
      </c>
      <c r="W42">
        <v>1</v>
      </c>
    </row>
    <row r="43" spans="22:34" x14ac:dyDescent="0.25">
      <c r="V43" s="32" t="s">
        <v>152</v>
      </c>
      <c r="Y43">
        <v>4</v>
      </c>
      <c r="AA43">
        <v>5</v>
      </c>
      <c r="AB43">
        <v>4</v>
      </c>
    </row>
    <row r="44" spans="22:34" x14ac:dyDescent="0.25">
      <c r="V44" s="32" t="s">
        <v>153</v>
      </c>
      <c r="Y44">
        <v>1</v>
      </c>
    </row>
    <row r="45" spans="22:34" x14ac:dyDescent="0.25">
      <c r="V45" s="103">
        <v>45535</v>
      </c>
      <c r="W45">
        <v>3</v>
      </c>
      <c r="Y45">
        <v>6</v>
      </c>
      <c r="Z45">
        <v>7</v>
      </c>
      <c r="AA45">
        <v>11</v>
      </c>
      <c r="AB45">
        <v>20</v>
      </c>
      <c r="AC45">
        <v>1</v>
      </c>
    </row>
    <row r="46" spans="22:34" x14ac:dyDescent="0.25">
      <c r="V46" s="32" t="s">
        <v>150</v>
      </c>
      <c r="W46">
        <v>2</v>
      </c>
      <c r="Y46">
        <v>2</v>
      </c>
      <c r="Z46">
        <v>7</v>
      </c>
      <c r="AA46">
        <v>4</v>
      </c>
      <c r="AB46">
        <v>17</v>
      </c>
    </row>
    <row r="47" spans="22:34" x14ac:dyDescent="0.25">
      <c r="V47" s="32" t="s">
        <v>151</v>
      </c>
      <c r="AC47">
        <v>1</v>
      </c>
    </row>
    <row r="48" spans="22:34" x14ac:dyDescent="0.25">
      <c r="V48" s="32" t="s">
        <v>152</v>
      </c>
      <c r="Y48">
        <v>3</v>
      </c>
      <c r="AA48">
        <v>7</v>
      </c>
      <c r="AB48">
        <v>3</v>
      </c>
    </row>
    <row r="49" spans="22:29" x14ac:dyDescent="0.25">
      <c r="V49" s="32" t="s">
        <v>153</v>
      </c>
      <c r="W49">
        <v>1</v>
      </c>
      <c r="Y49">
        <v>1</v>
      </c>
    </row>
    <row r="50" spans="22:29" x14ac:dyDescent="0.25">
      <c r="V50" s="103" t="s">
        <v>56</v>
      </c>
      <c r="W50">
        <v>7</v>
      </c>
      <c r="Y50">
        <v>23</v>
      </c>
      <c r="Z50">
        <v>16</v>
      </c>
      <c r="AA50">
        <v>28</v>
      </c>
      <c r="AB50">
        <v>47</v>
      </c>
      <c r="AC50">
        <v>1</v>
      </c>
    </row>
    <row r="70" spans="22:27" x14ac:dyDescent="0.25">
      <c r="V70" s="28" t="s">
        <v>123</v>
      </c>
      <c r="W70" s="28" t="s">
        <v>97</v>
      </c>
    </row>
    <row r="71" spans="22:27" x14ac:dyDescent="0.25">
      <c r="V71" s="28" t="s">
        <v>55</v>
      </c>
      <c r="W71" t="s">
        <v>150</v>
      </c>
      <c r="X71" t="s">
        <v>151</v>
      </c>
      <c r="Y71" t="s">
        <v>152</v>
      </c>
      <c r="Z71" t="s">
        <v>153</v>
      </c>
      <c r="AA71" t="s">
        <v>56</v>
      </c>
    </row>
    <row r="72" spans="22:27" x14ac:dyDescent="0.25">
      <c r="V72" s="103">
        <v>45412</v>
      </c>
      <c r="W72" s="33">
        <v>0.20815752461322082</v>
      </c>
      <c r="X72" s="33">
        <v>0.49122807017543857</v>
      </c>
      <c r="Y72" s="33">
        <v>0.39783001808318263</v>
      </c>
      <c r="Z72" s="33">
        <v>4.4444444444444446E-2</v>
      </c>
      <c r="AA72" s="33">
        <v>1.1416600573162865</v>
      </c>
    </row>
    <row r="73" spans="22:27" x14ac:dyDescent="0.25">
      <c r="V73" s="103">
        <v>45443</v>
      </c>
      <c r="W73" s="33">
        <v>0.18411552346570398</v>
      </c>
      <c r="X73" s="33">
        <v>0.49704142011834318</v>
      </c>
      <c r="Y73" s="33">
        <v>0.3963963963963964</v>
      </c>
      <c r="Z73" s="33">
        <v>6.216696269982238E-2</v>
      </c>
      <c r="AA73" s="33">
        <v>1.139720302680266</v>
      </c>
    </row>
    <row r="74" spans="22:27" x14ac:dyDescent="0.25">
      <c r="V74" s="103">
        <v>45473</v>
      </c>
      <c r="W74" s="33">
        <v>0.15189873417721519</v>
      </c>
      <c r="X74" s="33">
        <v>0.54216867469879515</v>
      </c>
      <c r="Y74" s="33">
        <v>0.35842293906810035</v>
      </c>
      <c r="Z74" s="33">
        <v>7.1748878923766815E-2</v>
      </c>
      <c r="AA74" s="33">
        <v>1.1242392268678776</v>
      </c>
    </row>
    <row r="75" spans="22:27" x14ac:dyDescent="0.25">
      <c r="V75" s="103">
        <v>45504</v>
      </c>
      <c r="W75" s="33">
        <v>0.15669755686604886</v>
      </c>
      <c r="X75" s="33">
        <v>0.36253776435045321</v>
      </c>
      <c r="Y75" s="33">
        <v>0.34326579261025025</v>
      </c>
      <c r="Z75" s="33">
        <v>7.2351421188630499E-2</v>
      </c>
      <c r="AA75" s="33">
        <v>0.93485253501538279</v>
      </c>
    </row>
    <row r="76" spans="22:27" x14ac:dyDescent="0.25">
      <c r="V76" s="103">
        <v>45535</v>
      </c>
      <c r="W76" s="33">
        <v>0.15196078431372548</v>
      </c>
      <c r="X76" s="33">
        <v>0.32926829268292684</v>
      </c>
      <c r="Y76" s="33">
        <v>0.33671641791044776</v>
      </c>
      <c r="Z76" s="33">
        <v>7.38603577611079E-2</v>
      </c>
      <c r="AA76" s="33">
        <v>0.891805852668208</v>
      </c>
    </row>
    <row r="77" spans="22:27" x14ac:dyDescent="0.25">
      <c r="V77" s="103" t="s">
        <v>56</v>
      </c>
      <c r="W77" s="33">
        <v>0.85283012343591447</v>
      </c>
      <c r="X77" s="33">
        <v>2.2222442220259571</v>
      </c>
      <c r="Y77" s="33">
        <v>1.8326315640683775</v>
      </c>
      <c r="Z77" s="33">
        <v>0.32457206501777203</v>
      </c>
      <c r="AA77" s="33">
        <v>5.2322779745480208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150</v>
      </c>
      <c r="X91">
        <v>43</v>
      </c>
      <c r="Y91">
        <v>5</v>
      </c>
      <c r="Z91">
        <v>400</v>
      </c>
      <c r="AA91">
        <v>78</v>
      </c>
    </row>
    <row r="92" spans="23:27" x14ac:dyDescent="0.25">
      <c r="W92" s="105">
        <v>45443</v>
      </c>
      <c r="X92">
        <v>11</v>
      </c>
      <c r="Y92">
        <v>2</v>
      </c>
      <c r="Z92">
        <v>81</v>
      </c>
      <c r="AA92">
        <v>18</v>
      </c>
    </row>
    <row r="93" spans="23:27" x14ac:dyDescent="0.25">
      <c r="W93" s="105">
        <v>45473</v>
      </c>
      <c r="X93">
        <v>17</v>
      </c>
      <c r="Y93">
        <v>0</v>
      </c>
      <c r="Z93">
        <v>98</v>
      </c>
      <c r="AA93">
        <v>18</v>
      </c>
    </row>
    <row r="94" spans="23:27" x14ac:dyDescent="0.25">
      <c r="W94" s="105">
        <v>45504</v>
      </c>
      <c r="X94">
        <v>10</v>
      </c>
      <c r="Y94">
        <v>3</v>
      </c>
      <c r="Z94">
        <v>108</v>
      </c>
      <c r="AA94">
        <v>21</v>
      </c>
    </row>
    <row r="95" spans="23:27" x14ac:dyDescent="0.25">
      <c r="W95" s="105">
        <v>45535</v>
      </c>
      <c r="X95">
        <v>5</v>
      </c>
      <c r="Y95">
        <v>0</v>
      </c>
      <c r="Z95">
        <v>113</v>
      </c>
      <c r="AA95">
        <v>21</v>
      </c>
    </row>
    <row r="96" spans="23:27" x14ac:dyDescent="0.25">
      <c r="W96" s="30" t="s">
        <v>151</v>
      </c>
      <c r="X96">
        <v>1</v>
      </c>
      <c r="Y96">
        <v>2</v>
      </c>
      <c r="Z96">
        <v>7</v>
      </c>
      <c r="AA96">
        <v>25</v>
      </c>
    </row>
    <row r="97" spans="23:27" x14ac:dyDescent="0.25">
      <c r="W97" s="105">
        <v>45443</v>
      </c>
      <c r="X97">
        <v>0</v>
      </c>
      <c r="Y97">
        <v>0</v>
      </c>
      <c r="Z97">
        <v>1</v>
      </c>
      <c r="AA97">
        <v>5</v>
      </c>
    </row>
    <row r="98" spans="23:27" x14ac:dyDescent="0.25">
      <c r="W98" s="105">
        <v>45473</v>
      </c>
      <c r="X98">
        <v>1</v>
      </c>
      <c r="Y98">
        <v>1</v>
      </c>
      <c r="Z98">
        <v>2</v>
      </c>
      <c r="AA98">
        <v>6</v>
      </c>
    </row>
    <row r="99" spans="23:27" x14ac:dyDescent="0.25">
      <c r="W99" s="105">
        <v>45504</v>
      </c>
      <c r="X99">
        <v>0</v>
      </c>
      <c r="Y99">
        <v>1</v>
      </c>
      <c r="Z99">
        <v>2</v>
      </c>
      <c r="AA99">
        <v>7</v>
      </c>
    </row>
    <row r="100" spans="23:27" x14ac:dyDescent="0.25">
      <c r="W100" s="105">
        <v>45535</v>
      </c>
      <c r="X100">
        <v>0</v>
      </c>
      <c r="Y100">
        <v>0</v>
      </c>
      <c r="Z100">
        <v>2</v>
      </c>
      <c r="AA100">
        <v>7</v>
      </c>
    </row>
    <row r="101" spans="23:27" x14ac:dyDescent="0.25">
      <c r="W101" s="30" t="s">
        <v>152</v>
      </c>
      <c r="X101">
        <v>22</v>
      </c>
      <c r="Y101">
        <v>8</v>
      </c>
      <c r="Z101">
        <v>108</v>
      </c>
      <c r="AA101">
        <v>154</v>
      </c>
    </row>
    <row r="102" spans="23:27" x14ac:dyDescent="0.25">
      <c r="W102" s="105">
        <v>45443</v>
      </c>
      <c r="X102">
        <v>5</v>
      </c>
      <c r="Y102">
        <v>2</v>
      </c>
      <c r="Z102">
        <v>17</v>
      </c>
      <c r="AA102">
        <v>36</v>
      </c>
    </row>
    <row r="103" spans="23:27" x14ac:dyDescent="0.25">
      <c r="W103" s="105">
        <v>45473</v>
      </c>
      <c r="X103">
        <v>10</v>
      </c>
      <c r="Y103">
        <v>1</v>
      </c>
      <c r="Z103">
        <v>27</v>
      </c>
      <c r="AA103">
        <v>37</v>
      </c>
    </row>
    <row r="104" spans="23:27" x14ac:dyDescent="0.25">
      <c r="W104" s="105">
        <v>45504</v>
      </c>
      <c r="X104">
        <v>3</v>
      </c>
      <c r="Y104">
        <v>2</v>
      </c>
      <c r="Z104">
        <v>30</v>
      </c>
      <c r="AA104">
        <v>39</v>
      </c>
    </row>
    <row r="105" spans="23:27" x14ac:dyDescent="0.25">
      <c r="W105" s="105">
        <v>45535</v>
      </c>
      <c r="X105">
        <v>4</v>
      </c>
      <c r="Y105">
        <v>3</v>
      </c>
      <c r="Z105">
        <v>34</v>
      </c>
      <c r="AA105">
        <v>42</v>
      </c>
    </row>
    <row r="106" spans="23:27" x14ac:dyDescent="0.25">
      <c r="W106" s="30" t="s">
        <v>153</v>
      </c>
      <c r="X106">
        <v>12</v>
      </c>
      <c r="Y106">
        <v>6</v>
      </c>
      <c r="Z106">
        <v>71</v>
      </c>
      <c r="AA106">
        <v>62</v>
      </c>
    </row>
    <row r="107" spans="23:27" x14ac:dyDescent="0.25">
      <c r="W107" s="105">
        <v>45443</v>
      </c>
      <c r="X107">
        <v>5</v>
      </c>
      <c r="Y107">
        <v>4</v>
      </c>
      <c r="Z107">
        <v>14</v>
      </c>
      <c r="AA107">
        <v>14</v>
      </c>
    </row>
    <row r="108" spans="23:27" x14ac:dyDescent="0.25">
      <c r="W108" s="105">
        <v>45473</v>
      </c>
      <c r="X108">
        <v>3</v>
      </c>
      <c r="Y108">
        <v>2</v>
      </c>
      <c r="Z108">
        <v>17</v>
      </c>
      <c r="AA108">
        <v>16</v>
      </c>
    </row>
    <row r="109" spans="23:27" x14ac:dyDescent="0.25">
      <c r="W109" s="105">
        <v>45504</v>
      </c>
      <c r="X109">
        <v>2</v>
      </c>
      <c r="Y109">
        <v>0</v>
      </c>
      <c r="Z109">
        <v>19</v>
      </c>
      <c r="AA109">
        <v>16</v>
      </c>
    </row>
    <row r="110" spans="23:27" x14ac:dyDescent="0.25">
      <c r="W110" s="105">
        <v>45535</v>
      </c>
      <c r="X110">
        <v>2</v>
      </c>
      <c r="Y110">
        <v>0</v>
      </c>
      <c r="Z110">
        <v>21</v>
      </c>
      <c r="AA110">
        <v>16</v>
      </c>
    </row>
    <row r="111" spans="23:27" x14ac:dyDescent="0.25">
      <c r="W111" s="30" t="s">
        <v>56</v>
      </c>
      <c r="X111">
        <v>78</v>
      </c>
      <c r="Y111">
        <v>21</v>
      </c>
      <c r="Z111">
        <v>586</v>
      </c>
      <c r="AA111">
        <v>319</v>
      </c>
    </row>
  </sheetData>
  <pageMargins left="0.7" right="0.7" top="0.75" bottom="0.75" header="0.3" footer="0.3"/>
  <pageSetup scale="23" fitToHeight="3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1F62-6144-4C1B-BC86-32A16385433C}">
  <dimension ref="V6:AH111"/>
  <sheetViews>
    <sheetView zoomScale="80" zoomScaleNormal="80" workbookViewId="0">
      <selection activeCell="W95" sqref="W95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22.26953125" bestFit="1" customWidth="1"/>
    <col min="23" max="26" width="7.1796875" bestFit="1" customWidth="1"/>
    <col min="27" max="27" width="11.08984375" bestFit="1" customWidth="1"/>
    <col min="28" max="28" width="14.6328125" bestFit="1" customWidth="1"/>
    <col min="29" max="29" width="14.26953125" bestFit="1" customWidth="1"/>
    <col min="30" max="30" width="14.453125" bestFit="1" customWidth="1"/>
    <col min="31" max="31" width="13.08984375" bestFit="1" customWidth="1"/>
    <col min="32" max="32" width="13.1796875" bestFit="1" customWidth="1"/>
    <col min="33" max="33" width="17.1796875" bestFit="1" customWidth="1"/>
    <col min="34" max="34" width="17.26953125" bestFit="1" customWidth="1"/>
  </cols>
  <sheetData>
    <row r="6" spans="22:27" x14ac:dyDescent="0.25">
      <c r="V6" s="28" t="s">
        <v>50</v>
      </c>
      <c r="W6" s="28" t="s">
        <v>6</v>
      </c>
    </row>
    <row r="7" spans="22:27" x14ac:dyDescent="0.25">
      <c r="V7" s="28" t="s">
        <v>5</v>
      </c>
      <c r="W7" t="s">
        <v>150</v>
      </c>
      <c r="X7" t="s">
        <v>151</v>
      </c>
      <c r="Y7" t="s">
        <v>152</v>
      </c>
      <c r="Z7" t="s">
        <v>153</v>
      </c>
      <c r="AA7" t="s">
        <v>56</v>
      </c>
    </row>
    <row r="8" spans="22:27" x14ac:dyDescent="0.25">
      <c r="V8" s="104">
        <v>45382</v>
      </c>
      <c r="W8">
        <v>208</v>
      </c>
      <c r="X8">
        <v>28</v>
      </c>
      <c r="Y8">
        <v>134</v>
      </c>
      <c r="Z8">
        <v>223</v>
      </c>
      <c r="AA8">
        <v>593</v>
      </c>
    </row>
    <row r="9" spans="22:27" x14ac:dyDescent="0.25">
      <c r="V9" s="104">
        <v>45412</v>
      </c>
      <c r="W9">
        <v>226</v>
      </c>
      <c r="X9">
        <v>28</v>
      </c>
      <c r="Y9">
        <v>132</v>
      </c>
      <c r="Z9">
        <v>222</v>
      </c>
      <c r="AA9">
        <v>608</v>
      </c>
    </row>
    <row r="10" spans="22:27" x14ac:dyDescent="0.25">
      <c r="V10" s="104">
        <v>45443</v>
      </c>
      <c r="W10">
        <v>237</v>
      </c>
      <c r="X10">
        <v>28</v>
      </c>
      <c r="Y10">
        <v>131</v>
      </c>
      <c r="Z10">
        <v>226</v>
      </c>
      <c r="AA10">
        <v>622</v>
      </c>
    </row>
    <row r="11" spans="22:27" x14ac:dyDescent="0.25">
      <c r="V11" s="104">
        <v>45473</v>
      </c>
      <c r="W11">
        <v>251</v>
      </c>
      <c r="X11">
        <v>28</v>
      </c>
      <c r="Y11">
        <v>138</v>
      </c>
      <c r="Z11">
        <v>212</v>
      </c>
      <c r="AA11">
        <v>629</v>
      </c>
    </row>
    <row r="12" spans="22:27" x14ac:dyDescent="0.25">
      <c r="V12" s="104">
        <v>45504</v>
      </c>
      <c r="W12">
        <v>246</v>
      </c>
      <c r="X12">
        <v>28</v>
      </c>
      <c r="Y12">
        <v>140</v>
      </c>
      <c r="Z12">
        <v>210</v>
      </c>
      <c r="AA12">
        <v>624</v>
      </c>
    </row>
    <row r="13" spans="22:27" x14ac:dyDescent="0.25">
      <c r="V13" s="104" t="s">
        <v>56</v>
      </c>
      <c r="W13">
        <v>1168</v>
      </c>
      <c r="X13">
        <v>140</v>
      </c>
      <c r="Y13">
        <v>675</v>
      </c>
      <c r="Z13">
        <v>1093</v>
      </c>
      <c r="AA13">
        <v>3076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45443</v>
      </c>
      <c r="W35">
        <v>5</v>
      </c>
      <c r="Y35">
        <v>13</v>
      </c>
      <c r="Z35">
        <v>1</v>
      </c>
      <c r="AA35">
        <v>47</v>
      </c>
      <c r="AB35">
        <v>17</v>
      </c>
      <c r="AC35">
        <v>1</v>
      </c>
    </row>
    <row r="36" spans="22:34" x14ac:dyDescent="0.25">
      <c r="V36" s="32" t="s">
        <v>150</v>
      </c>
      <c r="W36">
        <v>4</v>
      </c>
      <c r="Y36">
        <v>9</v>
      </c>
      <c r="AA36">
        <v>37</v>
      </c>
      <c r="AB36">
        <v>13</v>
      </c>
    </row>
    <row r="37" spans="22:34" x14ac:dyDescent="0.25">
      <c r="V37" s="32" t="s">
        <v>151</v>
      </c>
    </row>
    <row r="38" spans="22:34" x14ac:dyDescent="0.25">
      <c r="V38" s="32" t="s">
        <v>152</v>
      </c>
      <c r="Y38">
        <v>3</v>
      </c>
      <c r="Z38">
        <v>1</v>
      </c>
      <c r="AA38">
        <v>10</v>
      </c>
      <c r="AB38">
        <v>4</v>
      </c>
      <c r="AC38">
        <v>1</v>
      </c>
    </row>
    <row r="39" spans="22:34" x14ac:dyDescent="0.25">
      <c r="V39" s="32" t="s">
        <v>153</v>
      </c>
      <c r="W39">
        <v>1</v>
      </c>
      <c r="Y39">
        <v>1</v>
      </c>
    </row>
    <row r="40" spans="22:34" x14ac:dyDescent="0.25">
      <c r="V40" s="103">
        <v>45473</v>
      </c>
      <c r="W40">
        <v>1</v>
      </c>
      <c r="Y40">
        <v>10</v>
      </c>
      <c r="Z40">
        <v>1</v>
      </c>
      <c r="AA40">
        <v>8</v>
      </c>
      <c r="AB40">
        <v>7</v>
      </c>
    </row>
    <row r="41" spans="22:34" x14ac:dyDescent="0.25">
      <c r="V41" s="32" t="s">
        <v>150</v>
      </c>
      <c r="Y41">
        <v>7</v>
      </c>
      <c r="AA41">
        <v>3</v>
      </c>
      <c r="AB41">
        <v>3</v>
      </c>
    </row>
    <row r="42" spans="22:34" x14ac:dyDescent="0.25">
      <c r="V42" s="32" t="s">
        <v>151</v>
      </c>
    </row>
    <row r="43" spans="22:34" x14ac:dyDescent="0.25">
      <c r="V43" s="32" t="s">
        <v>152</v>
      </c>
      <c r="Y43">
        <v>2</v>
      </c>
      <c r="Z43">
        <v>1</v>
      </c>
      <c r="AA43">
        <v>5</v>
      </c>
      <c r="AB43">
        <v>4</v>
      </c>
    </row>
    <row r="44" spans="22:34" x14ac:dyDescent="0.25">
      <c r="V44" s="32" t="s">
        <v>153</v>
      </c>
      <c r="W44">
        <v>1</v>
      </c>
      <c r="Y44">
        <v>1</v>
      </c>
    </row>
    <row r="45" spans="22:34" x14ac:dyDescent="0.25">
      <c r="V45" s="103">
        <v>45504</v>
      </c>
      <c r="W45">
        <v>3</v>
      </c>
      <c r="Y45">
        <v>7</v>
      </c>
      <c r="Z45">
        <v>8</v>
      </c>
      <c r="AA45">
        <v>9</v>
      </c>
      <c r="AB45">
        <v>20</v>
      </c>
    </row>
    <row r="46" spans="22:34" x14ac:dyDescent="0.25">
      <c r="V46" s="32" t="s">
        <v>150</v>
      </c>
      <c r="W46">
        <v>2</v>
      </c>
      <c r="Y46">
        <v>2</v>
      </c>
      <c r="Z46">
        <v>8</v>
      </c>
      <c r="AA46">
        <v>4</v>
      </c>
      <c r="AB46">
        <v>16</v>
      </c>
    </row>
    <row r="47" spans="22:34" x14ac:dyDescent="0.25">
      <c r="V47" s="32" t="s">
        <v>151</v>
      </c>
      <c r="W47">
        <v>1</v>
      </c>
    </row>
    <row r="48" spans="22:34" x14ac:dyDescent="0.25">
      <c r="V48" s="32" t="s">
        <v>152</v>
      </c>
      <c r="Y48">
        <v>4</v>
      </c>
      <c r="AA48">
        <v>5</v>
      </c>
      <c r="AB48">
        <v>4</v>
      </c>
    </row>
    <row r="49" spans="22:29" x14ac:dyDescent="0.25">
      <c r="V49" s="32" t="s">
        <v>153</v>
      </c>
      <c r="Y49">
        <v>1</v>
      </c>
    </row>
    <row r="50" spans="22:29" x14ac:dyDescent="0.25">
      <c r="V50" s="103" t="s">
        <v>56</v>
      </c>
      <c r="W50">
        <v>9</v>
      </c>
      <c r="Y50">
        <v>30</v>
      </c>
      <c r="Z50">
        <v>10</v>
      </c>
      <c r="AA50">
        <v>64</v>
      </c>
      <c r="AB50">
        <v>44</v>
      </c>
      <c r="AC50">
        <v>1</v>
      </c>
    </row>
    <row r="70" spans="22:27" x14ac:dyDescent="0.25">
      <c r="V70" s="28" t="s">
        <v>123</v>
      </c>
      <c r="W70" s="28" t="s">
        <v>97</v>
      </c>
    </row>
    <row r="71" spans="22:27" x14ac:dyDescent="0.25">
      <c r="V71" s="28" t="s">
        <v>55</v>
      </c>
      <c r="W71" t="s">
        <v>150</v>
      </c>
      <c r="X71" t="s">
        <v>151</v>
      </c>
      <c r="Y71" t="s">
        <v>152</v>
      </c>
      <c r="Z71" t="s">
        <v>153</v>
      </c>
      <c r="AA71" t="s">
        <v>56</v>
      </c>
    </row>
    <row r="72" spans="22:27" x14ac:dyDescent="0.25">
      <c r="V72" s="103">
        <v>45382</v>
      </c>
      <c r="W72" s="33">
        <v>0.20398251578436133</v>
      </c>
      <c r="X72" s="33">
        <v>0.49122807017543857</v>
      </c>
      <c r="Y72" s="33">
        <v>0.36319612590799033</v>
      </c>
      <c r="Z72" s="33">
        <v>3.5398230088495575E-2</v>
      </c>
      <c r="AA72" s="33">
        <v>1.0938049419562859</v>
      </c>
    </row>
    <row r="73" spans="22:27" x14ac:dyDescent="0.25">
      <c r="V73" s="103">
        <v>45412</v>
      </c>
      <c r="W73" s="33">
        <v>0.20815752461322082</v>
      </c>
      <c r="X73" s="33">
        <v>0.49122807017543857</v>
      </c>
      <c r="Y73" s="33">
        <v>0.39783001808318263</v>
      </c>
      <c r="Z73" s="33">
        <v>4.4444444444444446E-2</v>
      </c>
      <c r="AA73" s="33">
        <v>1.1416600573162865</v>
      </c>
    </row>
    <row r="74" spans="22:27" x14ac:dyDescent="0.25">
      <c r="V74" s="103">
        <v>45443</v>
      </c>
      <c r="W74" s="33">
        <v>0.18411552346570398</v>
      </c>
      <c r="X74" s="33">
        <v>0.49704142011834318</v>
      </c>
      <c r="Y74" s="33">
        <v>0.3963963963963964</v>
      </c>
      <c r="Z74" s="33">
        <v>6.216696269982238E-2</v>
      </c>
      <c r="AA74" s="33">
        <v>1.139720302680266</v>
      </c>
    </row>
    <row r="75" spans="22:27" x14ac:dyDescent="0.25">
      <c r="V75" s="103">
        <v>45473</v>
      </c>
      <c r="W75" s="33">
        <v>0.15189873417721519</v>
      </c>
      <c r="X75" s="33">
        <v>0.54216867469879515</v>
      </c>
      <c r="Y75" s="33">
        <v>0.35842293906810035</v>
      </c>
      <c r="Z75" s="33">
        <v>7.1748878923766815E-2</v>
      </c>
      <c r="AA75" s="33">
        <v>1.1242392268678776</v>
      </c>
    </row>
    <row r="76" spans="22:27" x14ac:dyDescent="0.25">
      <c r="V76" s="103">
        <v>45504</v>
      </c>
      <c r="W76" s="33">
        <v>0.15669755686604886</v>
      </c>
      <c r="X76" s="33">
        <v>0.36253776435045321</v>
      </c>
      <c r="Y76" s="33">
        <v>0.34326579261025025</v>
      </c>
      <c r="Z76" s="33">
        <v>7.2351421188630499E-2</v>
      </c>
      <c r="AA76" s="33">
        <v>0.93485253501538279</v>
      </c>
    </row>
    <row r="77" spans="22:27" x14ac:dyDescent="0.25">
      <c r="V77" s="103" t="s">
        <v>56</v>
      </c>
      <c r="W77" s="33">
        <v>0.90485185490655007</v>
      </c>
      <c r="X77" s="33">
        <v>2.3842039995184687</v>
      </c>
      <c r="Y77" s="33">
        <v>1.85911127206592</v>
      </c>
      <c r="Z77" s="33">
        <v>0.28610993734515977</v>
      </c>
      <c r="AA77" s="33">
        <v>5.4342770638360989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150</v>
      </c>
      <c r="X91">
        <v>60</v>
      </c>
      <c r="Y91">
        <v>8</v>
      </c>
      <c r="Z91">
        <v>357</v>
      </c>
      <c r="AA91">
        <v>73</v>
      </c>
    </row>
    <row r="92" spans="23:27" x14ac:dyDescent="0.25">
      <c r="W92" s="105">
        <v>45412</v>
      </c>
      <c r="X92">
        <v>22</v>
      </c>
      <c r="Y92">
        <v>3</v>
      </c>
      <c r="Z92">
        <v>70</v>
      </c>
      <c r="AA92">
        <v>16</v>
      </c>
    </row>
    <row r="93" spans="23:27" x14ac:dyDescent="0.25">
      <c r="W93" s="105">
        <v>45443</v>
      </c>
      <c r="X93">
        <v>11</v>
      </c>
      <c r="Y93">
        <v>2</v>
      </c>
      <c r="Z93">
        <v>81</v>
      </c>
      <c r="AA93">
        <v>18</v>
      </c>
    </row>
    <row r="94" spans="23:27" x14ac:dyDescent="0.25">
      <c r="W94" s="105">
        <v>45473</v>
      </c>
      <c r="X94">
        <v>17</v>
      </c>
      <c r="Y94">
        <v>0</v>
      </c>
      <c r="Z94">
        <v>98</v>
      </c>
      <c r="AA94">
        <v>18</v>
      </c>
    </row>
    <row r="95" spans="23:27" x14ac:dyDescent="0.25">
      <c r="W95" s="105">
        <v>45504</v>
      </c>
      <c r="X95">
        <v>10</v>
      </c>
      <c r="Y95">
        <v>3</v>
      </c>
      <c r="Z95">
        <v>108</v>
      </c>
      <c r="AA95">
        <v>21</v>
      </c>
    </row>
    <row r="96" spans="23:27" x14ac:dyDescent="0.25">
      <c r="W96" s="30" t="s">
        <v>151</v>
      </c>
      <c r="X96">
        <v>1</v>
      </c>
      <c r="Y96">
        <v>2</v>
      </c>
      <c r="Z96">
        <v>6</v>
      </c>
      <c r="AA96">
        <v>23</v>
      </c>
    </row>
    <row r="97" spans="23:27" x14ac:dyDescent="0.25">
      <c r="W97" s="105">
        <v>45412</v>
      </c>
      <c r="X97">
        <v>0</v>
      </c>
      <c r="Y97">
        <v>0</v>
      </c>
      <c r="Z97">
        <v>1</v>
      </c>
      <c r="AA97">
        <v>5</v>
      </c>
    </row>
    <row r="98" spans="23:27" x14ac:dyDescent="0.25">
      <c r="W98" s="105">
        <v>45443</v>
      </c>
      <c r="X98">
        <v>0</v>
      </c>
      <c r="Y98">
        <v>0</v>
      </c>
      <c r="Z98">
        <v>1</v>
      </c>
      <c r="AA98">
        <v>5</v>
      </c>
    </row>
    <row r="99" spans="23:27" x14ac:dyDescent="0.25">
      <c r="W99" s="105">
        <v>45473</v>
      </c>
      <c r="X99">
        <v>1</v>
      </c>
      <c r="Y99">
        <v>1</v>
      </c>
      <c r="Z99">
        <v>2</v>
      </c>
      <c r="AA99">
        <v>6</v>
      </c>
    </row>
    <row r="100" spans="23:27" x14ac:dyDescent="0.25">
      <c r="W100" s="105">
        <v>45504</v>
      </c>
      <c r="X100">
        <v>0</v>
      </c>
      <c r="Y100">
        <v>1</v>
      </c>
      <c r="Z100">
        <v>2</v>
      </c>
      <c r="AA100">
        <v>7</v>
      </c>
    </row>
    <row r="101" spans="23:27" x14ac:dyDescent="0.25">
      <c r="W101" s="30" t="s">
        <v>152</v>
      </c>
      <c r="X101">
        <v>18</v>
      </c>
      <c r="Y101">
        <v>11</v>
      </c>
      <c r="Z101">
        <v>86</v>
      </c>
      <c r="AA101">
        <v>146</v>
      </c>
    </row>
    <row r="102" spans="23:27" x14ac:dyDescent="0.25">
      <c r="W102" s="105">
        <v>45412</v>
      </c>
      <c r="X102">
        <v>0</v>
      </c>
      <c r="Y102">
        <v>6</v>
      </c>
      <c r="Z102">
        <v>12</v>
      </c>
      <c r="AA102">
        <v>34</v>
      </c>
    </row>
    <row r="103" spans="23:27" x14ac:dyDescent="0.25">
      <c r="W103" s="105">
        <v>45443</v>
      </c>
      <c r="X103">
        <v>5</v>
      </c>
      <c r="Y103">
        <v>2</v>
      </c>
      <c r="Z103">
        <v>17</v>
      </c>
      <c r="AA103">
        <v>36</v>
      </c>
    </row>
    <row r="104" spans="23:27" x14ac:dyDescent="0.25">
      <c r="W104" s="105">
        <v>45473</v>
      </c>
      <c r="X104">
        <v>10</v>
      </c>
      <c r="Y104">
        <v>1</v>
      </c>
      <c r="Z104">
        <v>27</v>
      </c>
      <c r="AA104">
        <v>37</v>
      </c>
    </row>
    <row r="105" spans="23:27" x14ac:dyDescent="0.25">
      <c r="W105" s="105">
        <v>45504</v>
      </c>
      <c r="X105">
        <v>3</v>
      </c>
      <c r="Y105">
        <v>2</v>
      </c>
      <c r="Z105">
        <v>30</v>
      </c>
      <c r="AA105">
        <v>39</v>
      </c>
    </row>
    <row r="106" spans="23:27" x14ac:dyDescent="0.25">
      <c r="W106" s="30" t="s">
        <v>153</v>
      </c>
      <c r="X106">
        <v>12</v>
      </c>
      <c r="Y106">
        <v>8</v>
      </c>
      <c r="Z106">
        <v>59</v>
      </c>
      <c r="AA106">
        <v>56</v>
      </c>
    </row>
    <row r="107" spans="23:27" x14ac:dyDescent="0.25">
      <c r="W107" s="105">
        <v>45412</v>
      </c>
      <c r="X107">
        <v>2</v>
      </c>
      <c r="Y107">
        <v>2</v>
      </c>
      <c r="Z107">
        <v>9</v>
      </c>
      <c r="AA107">
        <v>10</v>
      </c>
    </row>
    <row r="108" spans="23:27" x14ac:dyDescent="0.25">
      <c r="W108" s="105">
        <v>45443</v>
      </c>
      <c r="X108">
        <v>5</v>
      </c>
      <c r="Y108">
        <v>4</v>
      </c>
      <c r="Z108">
        <v>14</v>
      </c>
      <c r="AA108">
        <v>14</v>
      </c>
    </row>
    <row r="109" spans="23:27" x14ac:dyDescent="0.25">
      <c r="W109" s="105">
        <v>45473</v>
      </c>
      <c r="X109">
        <v>3</v>
      </c>
      <c r="Y109">
        <v>2</v>
      </c>
      <c r="Z109">
        <v>17</v>
      </c>
      <c r="AA109">
        <v>16</v>
      </c>
    </row>
    <row r="110" spans="23:27" x14ac:dyDescent="0.25">
      <c r="W110" s="105">
        <v>45504</v>
      </c>
      <c r="X110">
        <v>2</v>
      </c>
      <c r="Y110">
        <v>0</v>
      </c>
      <c r="Z110">
        <v>19</v>
      </c>
      <c r="AA110">
        <v>16</v>
      </c>
    </row>
    <row r="111" spans="23:27" x14ac:dyDescent="0.25">
      <c r="W111" s="30" t="s">
        <v>56</v>
      </c>
      <c r="X111">
        <v>91</v>
      </c>
      <c r="Y111">
        <v>29</v>
      </c>
      <c r="Z111">
        <v>508</v>
      </c>
      <c r="AA111">
        <v>298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2A25-0078-42AF-886E-D2100E8906A0}">
  <dimension ref="V6:AH111"/>
  <sheetViews>
    <sheetView topLeftCell="A70" zoomScale="80" zoomScaleNormal="80" workbookViewId="0">
      <selection activeCell="V90" sqref="V90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22.26953125" bestFit="1" customWidth="1"/>
    <col min="23" max="26" width="7.1796875" bestFit="1" customWidth="1"/>
    <col min="27" max="27" width="11.08984375" bestFit="1" customWidth="1"/>
    <col min="28" max="28" width="14.6328125" bestFit="1" customWidth="1"/>
    <col min="29" max="29" width="14.26953125" bestFit="1" customWidth="1"/>
    <col min="30" max="30" width="14.453125" bestFit="1" customWidth="1"/>
    <col min="31" max="31" width="13.08984375" bestFit="1" customWidth="1"/>
    <col min="32" max="32" width="13.1796875" bestFit="1" customWidth="1"/>
    <col min="33" max="33" width="17.1796875" bestFit="1" customWidth="1"/>
    <col min="34" max="34" width="17.26953125" bestFit="1" customWidth="1"/>
  </cols>
  <sheetData>
    <row r="6" spans="22:27" x14ac:dyDescent="0.25">
      <c r="V6" s="28" t="s">
        <v>50</v>
      </c>
      <c r="W6" s="28" t="s">
        <v>6</v>
      </c>
    </row>
    <row r="7" spans="22:27" x14ac:dyDescent="0.25">
      <c r="V7" s="28" t="s">
        <v>5</v>
      </c>
      <c r="W7" t="s">
        <v>150</v>
      </c>
      <c r="X7" t="s">
        <v>151</v>
      </c>
      <c r="Y7" t="s">
        <v>152</v>
      </c>
      <c r="Z7" t="s">
        <v>153</v>
      </c>
      <c r="AA7" t="s">
        <v>56</v>
      </c>
    </row>
    <row r="8" spans="22:27" x14ac:dyDescent="0.25">
      <c r="V8" s="104">
        <v>45350</v>
      </c>
      <c r="W8">
        <v>199</v>
      </c>
      <c r="X8">
        <v>28</v>
      </c>
      <c r="Y8">
        <v>140</v>
      </c>
      <c r="Z8">
        <v>224</v>
      </c>
      <c r="AA8">
        <v>591</v>
      </c>
    </row>
    <row r="9" spans="22:27" x14ac:dyDescent="0.25">
      <c r="V9" s="104">
        <v>45382</v>
      </c>
      <c r="W9">
        <v>208</v>
      </c>
      <c r="X9">
        <v>28</v>
      </c>
      <c r="Y9">
        <v>134</v>
      </c>
      <c r="Z9">
        <v>223</v>
      </c>
      <c r="AA9">
        <v>593</v>
      </c>
    </row>
    <row r="10" spans="22:27" x14ac:dyDescent="0.25">
      <c r="V10" s="104">
        <v>45412</v>
      </c>
      <c r="W10">
        <v>226</v>
      </c>
      <c r="X10">
        <v>28</v>
      </c>
      <c r="Y10">
        <v>132</v>
      </c>
      <c r="Z10">
        <v>222</v>
      </c>
      <c r="AA10">
        <v>608</v>
      </c>
    </row>
    <row r="11" spans="22:27" x14ac:dyDescent="0.25">
      <c r="V11" s="104">
        <v>45443</v>
      </c>
      <c r="W11">
        <v>237</v>
      </c>
      <c r="X11">
        <v>28</v>
      </c>
      <c r="Y11">
        <v>131</v>
      </c>
      <c r="Z11">
        <v>226</v>
      </c>
      <c r="AA11">
        <v>622</v>
      </c>
    </row>
    <row r="12" spans="22:27" x14ac:dyDescent="0.25">
      <c r="V12" s="104">
        <v>45473</v>
      </c>
      <c r="W12">
        <v>251</v>
      </c>
      <c r="X12">
        <v>28</v>
      </c>
      <c r="Y12">
        <v>138</v>
      </c>
      <c r="Z12">
        <v>212</v>
      </c>
      <c r="AA12">
        <v>629</v>
      </c>
    </row>
    <row r="13" spans="22:27" x14ac:dyDescent="0.25">
      <c r="V13" s="104" t="s">
        <v>56</v>
      </c>
      <c r="W13">
        <v>1121</v>
      </c>
      <c r="X13">
        <v>140</v>
      </c>
      <c r="Y13">
        <v>675</v>
      </c>
      <c r="Z13">
        <v>1107</v>
      </c>
      <c r="AA13">
        <v>3043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45412</v>
      </c>
      <c r="W35">
        <v>2</v>
      </c>
      <c r="Y35">
        <v>10</v>
      </c>
      <c r="AA35">
        <v>27</v>
      </c>
      <c r="AC35">
        <v>1</v>
      </c>
      <c r="AG35">
        <v>1</v>
      </c>
    </row>
    <row r="36" spans="22:34" x14ac:dyDescent="0.25">
      <c r="V36" s="32" t="s">
        <v>150</v>
      </c>
      <c r="W36">
        <v>1</v>
      </c>
      <c r="Y36">
        <v>10</v>
      </c>
      <c r="AA36">
        <v>27</v>
      </c>
      <c r="AG36">
        <v>1</v>
      </c>
    </row>
    <row r="37" spans="22:34" x14ac:dyDescent="0.25">
      <c r="V37" s="32" t="s">
        <v>151</v>
      </c>
      <c r="AC37">
        <v>1</v>
      </c>
    </row>
    <row r="38" spans="22:34" x14ac:dyDescent="0.25">
      <c r="V38" s="32" t="s">
        <v>152</v>
      </c>
    </row>
    <row r="39" spans="22:34" x14ac:dyDescent="0.25">
      <c r="V39" s="32" t="s">
        <v>153</v>
      </c>
      <c r="W39">
        <v>1</v>
      </c>
    </row>
    <row r="40" spans="22:34" x14ac:dyDescent="0.25">
      <c r="V40" s="103">
        <v>45443</v>
      </c>
      <c r="W40">
        <v>5</v>
      </c>
      <c r="Y40">
        <v>13</v>
      </c>
      <c r="Z40">
        <v>1</v>
      </c>
      <c r="AA40">
        <v>47</v>
      </c>
      <c r="AB40">
        <v>17</v>
      </c>
      <c r="AC40">
        <v>1</v>
      </c>
    </row>
    <row r="41" spans="22:34" x14ac:dyDescent="0.25">
      <c r="V41" s="32" t="s">
        <v>150</v>
      </c>
      <c r="W41">
        <v>4</v>
      </c>
      <c r="Y41">
        <v>9</v>
      </c>
      <c r="AA41">
        <v>37</v>
      </c>
      <c r="AB41">
        <v>13</v>
      </c>
    </row>
    <row r="42" spans="22:34" x14ac:dyDescent="0.25">
      <c r="V42" s="32" t="s">
        <v>151</v>
      </c>
    </row>
    <row r="43" spans="22:34" x14ac:dyDescent="0.25">
      <c r="V43" s="32" t="s">
        <v>152</v>
      </c>
      <c r="Y43">
        <v>3</v>
      </c>
      <c r="Z43">
        <v>1</v>
      </c>
      <c r="AA43">
        <v>10</v>
      </c>
      <c r="AB43">
        <v>4</v>
      </c>
      <c r="AC43">
        <v>1</v>
      </c>
    </row>
    <row r="44" spans="22:34" x14ac:dyDescent="0.25">
      <c r="V44" s="32" t="s">
        <v>153</v>
      </c>
      <c r="W44">
        <v>1</v>
      </c>
      <c r="Y44">
        <v>1</v>
      </c>
    </row>
    <row r="45" spans="22:34" x14ac:dyDescent="0.25">
      <c r="V45" s="103">
        <v>45473</v>
      </c>
      <c r="W45">
        <v>1</v>
      </c>
      <c r="Y45">
        <v>10</v>
      </c>
      <c r="Z45">
        <v>1</v>
      </c>
      <c r="AA45">
        <v>8</v>
      </c>
      <c r="AB45">
        <v>7</v>
      </c>
    </row>
    <row r="46" spans="22:34" x14ac:dyDescent="0.25">
      <c r="V46" s="32" t="s">
        <v>150</v>
      </c>
      <c r="Y46">
        <v>7</v>
      </c>
      <c r="AA46">
        <v>3</v>
      </c>
      <c r="AB46">
        <v>3</v>
      </c>
    </row>
    <row r="47" spans="22:34" x14ac:dyDescent="0.25">
      <c r="V47" s="32" t="s">
        <v>151</v>
      </c>
    </row>
    <row r="48" spans="22:34" x14ac:dyDescent="0.25">
      <c r="V48" s="32" t="s">
        <v>152</v>
      </c>
      <c r="Y48">
        <v>2</v>
      </c>
      <c r="Z48">
        <v>1</v>
      </c>
      <c r="AA48">
        <v>5</v>
      </c>
      <c r="AB48">
        <v>4</v>
      </c>
    </row>
    <row r="49" spans="22:33" x14ac:dyDescent="0.25">
      <c r="V49" s="32" t="s">
        <v>153</v>
      </c>
      <c r="W49">
        <v>1</v>
      </c>
      <c r="Y49">
        <v>1</v>
      </c>
    </row>
    <row r="50" spans="22:33" x14ac:dyDescent="0.25">
      <c r="V50" s="103" t="s">
        <v>56</v>
      </c>
      <c r="W50">
        <v>8</v>
      </c>
      <c r="Y50">
        <v>33</v>
      </c>
      <c r="Z50">
        <v>2</v>
      </c>
      <c r="AA50">
        <v>82</v>
      </c>
      <c r="AB50">
        <v>24</v>
      </c>
      <c r="AC50">
        <v>2</v>
      </c>
      <c r="AG50">
        <v>1</v>
      </c>
    </row>
    <row r="70" spans="22:27" x14ac:dyDescent="0.25">
      <c r="V70" s="28" t="s">
        <v>123</v>
      </c>
      <c r="W70" s="28" t="s">
        <v>97</v>
      </c>
    </row>
    <row r="71" spans="22:27" x14ac:dyDescent="0.25">
      <c r="V71" s="28" t="s">
        <v>55</v>
      </c>
      <c r="W71" t="s">
        <v>150</v>
      </c>
      <c r="X71" t="s">
        <v>151</v>
      </c>
      <c r="Y71" t="s">
        <v>152</v>
      </c>
      <c r="Z71" t="s">
        <v>153</v>
      </c>
      <c r="AA71" t="s">
        <v>56</v>
      </c>
    </row>
    <row r="72" spans="22:27" x14ac:dyDescent="0.25">
      <c r="V72" s="103">
        <v>45350</v>
      </c>
      <c r="W72" s="33">
        <v>0.20389805097451275</v>
      </c>
      <c r="X72" s="33">
        <v>0.52941176470588236</v>
      </c>
      <c r="Y72" s="33">
        <v>0.37294332723948814</v>
      </c>
      <c r="Z72" s="33">
        <v>3.0769230769230771E-2</v>
      </c>
      <c r="AA72" s="33">
        <v>1.1370223736891139</v>
      </c>
    </row>
    <row r="73" spans="22:27" x14ac:dyDescent="0.25">
      <c r="V73" s="103">
        <v>45382</v>
      </c>
      <c r="W73" s="33">
        <v>0.20398251578436133</v>
      </c>
      <c r="X73" s="33">
        <v>0.49122807017543857</v>
      </c>
      <c r="Y73" s="33">
        <v>0.36319612590799033</v>
      </c>
      <c r="Z73" s="33">
        <v>3.5398230088495575E-2</v>
      </c>
      <c r="AA73" s="33">
        <v>1.0938049419562859</v>
      </c>
    </row>
    <row r="74" spans="22:27" x14ac:dyDescent="0.25">
      <c r="V74" s="103">
        <v>45412</v>
      </c>
      <c r="W74" s="33">
        <v>0.20815752461322082</v>
      </c>
      <c r="X74" s="33">
        <v>0.49122807017543857</v>
      </c>
      <c r="Y74" s="33">
        <v>0.39783001808318263</v>
      </c>
      <c r="Z74" s="33">
        <v>4.4444444444444446E-2</v>
      </c>
      <c r="AA74" s="33">
        <v>1.1416600573162865</v>
      </c>
    </row>
    <row r="75" spans="22:27" x14ac:dyDescent="0.25">
      <c r="V75" s="103">
        <v>45443</v>
      </c>
      <c r="W75" s="33">
        <v>0.18411552346570398</v>
      </c>
      <c r="X75" s="33">
        <v>0.49704142011834318</v>
      </c>
      <c r="Y75" s="33">
        <v>0.3963963963963964</v>
      </c>
      <c r="Z75" s="33">
        <v>6.216696269982238E-2</v>
      </c>
      <c r="AA75" s="33">
        <v>1.139720302680266</v>
      </c>
    </row>
    <row r="76" spans="22:27" x14ac:dyDescent="0.25">
      <c r="V76" s="103">
        <v>45473</v>
      </c>
      <c r="W76" s="33">
        <v>0.15189873417721519</v>
      </c>
      <c r="X76" s="33">
        <v>0.54216867469879515</v>
      </c>
      <c r="Y76" s="33">
        <v>0.35842293906810035</v>
      </c>
      <c r="Z76" s="33">
        <v>7.1748878923766815E-2</v>
      </c>
      <c r="AA76" s="33">
        <v>1.1242392268678776</v>
      </c>
    </row>
    <row r="77" spans="22:27" x14ac:dyDescent="0.25">
      <c r="V77" s="103" t="s">
        <v>56</v>
      </c>
      <c r="W77" s="33">
        <v>0.95205234901501401</v>
      </c>
      <c r="X77" s="33">
        <v>2.5510779998738982</v>
      </c>
      <c r="Y77" s="33">
        <v>1.8887888066951579</v>
      </c>
      <c r="Z77" s="33">
        <v>0.24452774692576001</v>
      </c>
      <c r="AA77" s="33">
        <v>5.6364469025098298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150</v>
      </c>
      <c r="X91">
        <v>74</v>
      </c>
      <c r="Y91">
        <v>8</v>
      </c>
      <c r="Z91">
        <v>297</v>
      </c>
      <c r="AA91">
        <v>65</v>
      </c>
    </row>
    <row r="92" spans="23:27" x14ac:dyDescent="0.25">
      <c r="W92" s="105">
        <v>45382</v>
      </c>
      <c r="X92">
        <v>24</v>
      </c>
      <c r="Y92">
        <v>3</v>
      </c>
      <c r="Z92">
        <v>48</v>
      </c>
      <c r="AA92">
        <v>13</v>
      </c>
    </row>
    <row r="93" spans="23:27" x14ac:dyDescent="0.25">
      <c r="W93" s="105">
        <v>45412</v>
      </c>
      <c r="X93">
        <v>22</v>
      </c>
      <c r="Y93">
        <v>3</v>
      </c>
      <c r="Z93">
        <v>70</v>
      </c>
      <c r="AA93">
        <v>16</v>
      </c>
    </row>
    <row r="94" spans="23:27" x14ac:dyDescent="0.25">
      <c r="W94" s="105">
        <v>45443</v>
      </c>
      <c r="X94">
        <v>11</v>
      </c>
      <c r="Y94">
        <v>2</v>
      </c>
      <c r="Z94">
        <v>81</v>
      </c>
      <c r="AA94">
        <v>18</v>
      </c>
    </row>
    <row r="95" spans="23:27" x14ac:dyDescent="0.25">
      <c r="W95" s="105">
        <v>45473</v>
      </c>
      <c r="X95">
        <v>17</v>
      </c>
      <c r="Y95">
        <v>0</v>
      </c>
      <c r="Z95">
        <v>98</v>
      </c>
      <c r="AA95">
        <v>18</v>
      </c>
    </row>
    <row r="96" spans="23:27" x14ac:dyDescent="0.25">
      <c r="W96" s="30" t="s">
        <v>151</v>
      </c>
      <c r="X96">
        <v>1</v>
      </c>
      <c r="Y96">
        <v>2</v>
      </c>
      <c r="Z96">
        <v>5</v>
      </c>
      <c r="AA96">
        <v>21</v>
      </c>
    </row>
    <row r="97" spans="23:27" x14ac:dyDescent="0.25">
      <c r="W97" s="105">
        <v>45382</v>
      </c>
      <c r="X97">
        <v>0</v>
      </c>
      <c r="Y97">
        <v>1</v>
      </c>
      <c r="Z97">
        <v>1</v>
      </c>
      <c r="AA97">
        <v>5</v>
      </c>
    </row>
    <row r="98" spans="23:27" x14ac:dyDescent="0.25">
      <c r="W98" s="105">
        <v>45412</v>
      </c>
      <c r="X98">
        <v>0</v>
      </c>
      <c r="Y98">
        <v>0</v>
      </c>
      <c r="Z98">
        <v>1</v>
      </c>
      <c r="AA98">
        <v>5</v>
      </c>
    </row>
    <row r="99" spans="23:27" x14ac:dyDescent="0.25">
      <c r="W99" s="105">
        <v>45443</v>
      </c>
      <c r="X99">
        <v>0</v>
      </c>
      <c r="Y99">
        <v>0</v>
      </c>
      <c r="Z99">
        <v>1</v>
      </c>
      <c r="AA99">
        <v>5</v>
      </c>
    </row>
    <row r="100" spans="23:27" x14ac:dyDescent="0.25">
      <c r="W100" s="105">
        <v>45473</v>
      </c>
      <c r="X100">
        <v>1</v>
      </c>
      <c r="Y100">
        <v>1</v>
      </c>
      <c r="Z100">
        <v>2</v>
      </c>
      <c r="AA100">
        <v>6</v>
      </c>
    </row>
    <row r="101" spans="23:27" x14ac:dyDescent="0.25">
      <c r="W101" s="30" t="s">
        <v>152</v>
      </c>
      <c r="X101">
        <v>21</v>
      </c>
      <c r="Y101">
        <v>11</v>
      </c>
      <c r="Z101">
        <v>68</v>
      </c>
      <c r="AA101">
        <v>135</v>
      </c>
    </row>
    <row r="102" spans="23:27" x14ac:dyDescent="0.25">
      <c r="W102" s="105">
        <v>45382</v>
      </c>
      <c r="X102">
        <v>6</v>
      </c>
      <c r="Y102">
        <v>2</v>
      </c>
      <c r="Z102">
        <v>12</v>
      </c>
      <c r="AA102">
        <v>28</v>
      </c>
    </row>
    <row r="103" spans="23:27" x14ac:dyDescent="0.25">
      <c r="W103" s="105">
        <v>45412</v>
      </c>
      <c r="X103">
        <v>0</v>
      </c>
      <c r="Y103">
        <v>6</v>
      </c>
      <c r="Z103">
        <v>12</v>
      </c>
      <c r="AA103">
        <v>34</v>
      </c>
    </row>
    <row r="104" spans="23:27" x14ac:dyDescent="0.25">
      <c r="W104" s="105">
        <v>45443</v>
      </c>
      <c r="X104">
        <v>5</v>
      </c>
      <c r="Y104">
        <v>2</v>
      </c>
      <c r="Z104">
        <v>17</v>
      </c>
      <c r="AA104">
        <v>36</v>
      </c>
    </row>
    <row r="105" spans="23:27" x14ac:dyDescent="0.25">
      <c r="W105" s="105">
        <v>45473</v>
      </c>
      <c r="X105">
        <v>10</v>
      </c>
      <c r="Y105">
        <v>1</v>
      </c>
      <c r="Z105">
        <v>27</v>
      </c>
      <c r="AA105">
        <v>37</v>
      </c>
    </row>
    <row r="106" spans="23:27" x14ac:dyDescent="0.25">
      <c r="W106" s="30" t="s">
        <v>153</v>
      </c>
      <c r="X106">
        <v>11</v>
      </c>
      <c r="Y106">
        <v>9</v>
      </c>
      <c r="Z106">
        <v>47</v>
      </c>
      <c r="AA106">
        <v>48</v>
      </c>
    </row>
    <row r="107" spans="23:27" x14ac:dyDescent="0.25">
      <c r="W107" s="105">
        <v>45382</v>
      </c>
      <c r="X107">
        <v>1</v>
      </c>
      <c r="Y107">
        <v>1</v>
      </c>
      <c r="Z107">
        <v>7</v>
      </c>
      <c r="AA107">
        <v>8</v>
      </c>
    </row>
    <row r="108" spans="23:27" x14ac:dyDescent="0.25">
      <c r="W108" s="105">
        <v>45412</v>
      </c>
      <c r="X108">
        <v>2</v>
      </c>
      <c r="Y108">
        <v>2</v>
      </c>
      <c r="Z108">
        <v>9</v>
      </c>
      <c r="AA108">
        <v>10</v>
      </c>
    </row>
    <row r="109" spans="23:27" x14ac:dyDescent="0.25">
      <c r="W109" s="105">
        <v>45443</v>
      </c>
      <c r="X109">
        <v>5</v>
      </c>
      <c r="Y109">
        <v>4</v>
      </c>
      <c r="Z109">
        <v>14</v>
      </c>
      <c r="AA109">
        <v>14</v>
      </c>
    </row>
    <row r="110" spans="23:27" x14ac:dyDescent="0.25">
      <c r="W110" s="105">
        <v>45473</v>
      </c>
      <c r="X110">
        <v>3</v>
      </c>
      <c r="Y110">
        <v>2</v>
      </c>
      <c r="Z110">
        <v>17</v>
      </c>
      <c r="AA110">
        <v>16</v>
      </c>
    </row>
    <row r="111" spans="23:27" x14ac:dyDescent="0.25">
      <c r="W111" s="30" t="s">
        <v>56</v>
      </c>
      <c r="X111">
        <v>107</v>
      </c>
      <c r="Y111">
        <v>30</v>
      </c>
      <c r="Z111">
        <v>417</v>
      </c>
      <c r="AA111">
        <v>269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7CBE-0AA6-40DE-ADBD-8B9DE544B40B}">
  <dimension ref="V6:AH111"/>
  <sheetViews>
    <sheetView zoomScale="80" zoomScaleNormal="80" workbookViewId="0">
      <selection activeCell="X109" sqref="X109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15.54296875" bestFit="1" customWidth="1"/>
    <col min="23" max="23" width="13.1796875" bestFit="1" customWidth="1"/>
    <col min="24" max="24" width="13.36328125" bestFit="1" customWidth="1"/>
    <col min="25" max="25" width="14.26953125" bestFit="1" customWidth="1"/>
    <col min="26" max="26" width="14.453125" bestFit="1" customWidth="1"/>
    <col min="27" max="27" width="14.54296875" bestFit="1" customWidth="1"/>
    <col min="28" max="28" width="14.6328125" bestFit="1" customWidth="1"/>
    <col min="29" max="29" width="14.26953125" bestFit="1" customWidth="1"/>
    <col min="30" max="30" width="14.453125" bestFit="1" customWidth="1"/>
    <col min="31" max="31" width="13.08984375" bestFit="1" customWidth="1"/>
    <col min="32" max="32" width="13.1796875" bestFit="1" customWidth="1"/>
    <col min="33" max="33" width="17.1796875" bestFit="1" customWidth="1"/>
    <col min="34" max="34" width="17.26953125" bestFit="1" customWidth="1"/>
  </cols>
  <sheetData>
    <row r="6" spans="22:27" x14ac:dyDescent="0.25">
      <c r="V6" s="28" t="s">
        <v>50</v>
      </c>
      <c r="W6" s="28" t="s">
        <v>6</v>
      </c>
    </row>
    <row r="7" spans="22:27" x14ac:dyDescent="0.25">
      <c r="V7" s="28" t="s">
        <v>5</v>
      </c>
      <c r="W7" t="s">
        <v>150</v>
      </c>
      <c r="X7" t="s">
        <v>151</v>
      </c>
      <c r="Y7" t="s">
        <v>152</v>
      </c>
      <c r="Z7" t="s">
        <v>153</v>
      </c>
      <c r="AA7" t="s">
        <v>56</v>
      </c>
    </row>
    <row r="8" spans="22:27" x14ac:dyDescent="0.25">
      <c r="V8" s="104">
        <v>45322</v>
      </c>
      <c r="W8">
        <v>171</v>
      </c>
      <c r="X8">
        <v>27</v>
      </c>
      <c r="Y8">
        <v>142</v>
      </c>
      <c r="Z8">
        <v>231</v>
      </c>
      <c r="AA8">
        <v>571</v>
      </c>
    </row>
    <row r="9" spans="22:27" x14ac:dyDescent="0.25">
      <c r="V9" s="104">
        <v>45350</v>
      </c>
      <c r="W9">
        <v>199</v>
      </c>
      <c r="X9">
        <v>28</v>
      </c>
      <c r="Y9">
        <v>140</v>
      </c>
      <c r="Z9">
        <v>224</v>
      </c>
      <c r="AA9">
        <v>591</v>
      </c>
    </row>
    <row r="10" spans="22:27" x14ac:dyDescent="0.25">
      <c r="V10" s="104">
        <v>45382</v>
      </c>
      <c r="W10">
        <v>208</v>
      </c>
      <c r="X10">
        <v>28</v>
      </c>
      <c r="Y10">
        <v>134</v>
      </c>
      <c r="Z10">
        <v>223</v>
      </c>
      <c r="AA10">
        <v>593</v>
      </c>
    </row>
    <row r="11" spans="22:27" x14ac:dyDescent="0.25">
      <c r="V11" s="104">
        <v>45412</v>
      </c>
      <c r="W11">
        <v>226</v>
      </c>
      <c r="X11">
        <v>28</v>
      </c>
      <c r="Y11">
        <v>132</v>
      </c>
      <c r="Z11">
        <v>222</v>
      </c>
      <c r="AA11">
        <v>608</v>
      </c>
    </row>
    <row r="12" spans="22:27" x14ac:dyDescent="0.25">
      <c r="V12" s="104">
        <v>45443</v>
      </c>
      <c r="W12">
        <v>237</v>
      </c>
      <c r="X12">
        <v>28</v>
      </c>
      <c r="Y12">
        <v>131</v>
      </c>
      <c r="Z12">
        <v>226</v>
      </c>
      <c r="AA12">
        <v>622</v>
      </c>
    </row>
    <row r="13" spans="22:27" x14ac:dyDescent="0.25">
      <c r="V13" s="104" t="s">
        <v>56</v>
      </c>
      <c r="W13">
        <v>1041</v>
      </c>
      <c r="X13">
        <v>139</v>
      </c>
      <c r="Y13">
        <v>679</v>
      </c>
      <c r="Z13">
        <v>1126</v>
      </c>
      <c r="AA13">
        <v>2985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45382</v>
      </c>
      <c r="W35">
        <v>3</v>
      </c>
      <c r="Y35">
        <v>5</v>
      </c>
      <c r="Z35">
        <v>2</v>
      </c>
      <c r="AA35">
        <v>18</v>
      </c>
      <c r="AB35">
        <v>3</v>
      </c>
      <c r="AD35">
        <v>2</v>
      </c>
    </row>
    <row r="36" spans="22:34" x14ac:dyDescent="0.25">
      <c r="V36" s="32" t="s">
        <v>150</v>
      </c>
      <c r="W36">
        <v>2</v>
      </c>
      <c r="Y36">
        <v>1</v>
      </c>
      <c r="AB36">
        <v>2</v>
      </c>
    </row>
    <row r="37" spans="22:34" x14ac:dyDescent="0.25">
      <c r="V37" s="32" t="s">
        <v>151</v>
      </c>
    </row>
    <row r="38" spans="22:34" x14ac:dyDescent="0.25">
      <c r="V38" s="32" t="s">
        <v>152</v>
      </c>
      <c r="Y38">
        <v>3</v>
      </c>
      <c r="Z38">
        <v>2</v>
      </c>
      <c r="AA38">
        <v>16</v>
      </c>
      <c r="AB38">
        <v>1</v>
      </c>
      <c r="AD38">
        <v>2</v>
      </c>
    </row>
    <row r="39" spans="22:34" x14ac:dyDescent="0.25">
      <c r="V39" s="32" t="s">
        <v>153</v>
      </c>
      <c r="W39">
        <v>1</v>
      </c>
      <c r="Y39">
        <v>1</v>
      </c>
      <c r="AA39">
        <v>2</v>
      </c>
    </row>
    <row r="40" spans="22:34" x14ac:dyDescent="0.25">
      <c r="V40" s="103">
        <v>45412</v>
      </c>
      <c r="W40">
        <v>2</v>
      </c>
      <c r="Y40">
        <v>10</v>
      </c>
      <c r="AA40">
        <v>27</v>
      </c>
      <c r="AC40">
        <v>1</v>
      </c>
      <c r="AG40">
        <v>1</v>
      </c>
    </row>
    <row r="41" spans="22:34" x14ac:dyDescent="0.25">
      <c r="V41" s="32" t="s">
        <v>150</v>
      </c>
      <c r="W41">
        <v>1</v>
      </c>
      <c r="Y41">
        <v>10</v>
      </c>
      <c r="AA41">
        <v>27</v>
      </c>
      <c r="AG41">
        <v>1</v>
      </c>
    </row>
    <row r="42" spans="22:34" x14ac:dyDescent="0.25">
      <c r="V42" s="32" t="s">
        <v>151</v>
      </c>
      <c r="AC42">
        <v>1</v>
      </c>
    </row>
    <row r="43" spans="22:34" x14ac:dyDescent="0.25">
      <c r="V43" s="32" t="s">
        <v>152</v>
      </c>
    </row>
    <row r="44" spans="22:34" x14ac:dyDescent="0.25">
      <c r="V44" s="32" t="s">
        <v>153</v>
      </c>
      <c r="W44">
        <v>1</v>
      </c>
    </row>
    <row r="45" spans="22:34" x14ac:dyDescent="0.25">
      <c r="V45" s="103">
        <v>45443</v>
      </c>
      <c r="W45">
        <v>5</v>
      </c>
      <c r="Y45">
        <v>13</v>
      </c>
      <c r="Z45">
        <v>1</v>
      </c>
      <c r="AA45">
        <v>47</v>
      </c>
      <c r="AB45">
        <v>17</v>
      </c>
      <c r="AC45">
        <v>1</v>
      </c>
    </row>
    <row r="46" spans="22:34" x14ac:dyDescent="0.25">
      <c r="V46" s="32" t="s">
        <v>150</v>
      </c>
      <c r="W46">
        <v>4</v>
      </c>
      <c r="Y46">
        <v>9</v>
      </c>
      <c r="AA46">
        <v>37</v>
      </c>
      <c r="AB46">
        <v>13</v>
      </c>
    </row>
    <row r="47" spans="22:34" x14ac:dyDescent="0.25">
      <c r="V47" s="32" t="s">
        <v>151</v>
      </c>
    </row>
    <row r="48" spans="22:34" x14ac:dyDescent="0.25">
      <c r="V48" s="32" t="s">
        <v>152</v>
      </c>
      <c r="Y48">
        <v>3</v>
      </c>
      <c r="Z48">
        <v>1</v>
      </c>
      <c r="AA48">
        <v>10</v>
      </c>
      <c r="AB48">
        <v>4</v>
      </c>
      <c r="AC48">
        <v>1</v>
      </c>
    </row>
    <row r="49" spans="22:33" x14ac:dyDescent="0.25">
      <c r="V49" s="32" t="s">
        <v>153</v>
      </c>
      <c r="W49">
        <v>1</v>
      </c>
      <c r="Y49">
        <v>1</v>
      </c>
    </row>
    <row r="50" spans="22:33" x14ac:dyDescent="0.25">
      <c r="V50" s="103" t="s">
        <v>56</v>
      </c>
      <c r="W50">
        <v>10</v>
      </c>
      <c r="Y50">
        <v>28</v>
      </c>
      <c r="Z50">
        <v>3</v>
      </c>
      <c r="AA50">
        <v>92</v>
      </c>
      <c r="AB50">
        <v>20</v>
      </c>
      <c r="AC50">
        <v>2</v>
      </c>
      <c r="AD50">
        <v>2</v>
      </c>
      <c r="AG50">
        <v>1</v>
      </c>
    </row>
    <row r="70" spans="22:27" x14ac:dyDescent="0.25">
      <c r="V70" s="28" t="s">
        <v>123</v>
      </c>
      <c r="W70" s="28" t="s">
        <v>97</v>
      </c>
    </row>
    <row r="71" spans="22:27" x14ac:dyDescent="0.25">
      <c r="V71" s="28" t="s">
        <v>55</v>
      </c>
      <c r="W71" t="s">
        <v>150</v>
      </c>
      <c r="X71" t="s">
        <v>151</v>
      </c>
      <c r="Y71" t="s">
        <v>152</v>
      </c>
      <c r="Z71" t="s">
        <v>153</v>
      </c>
      <c r="AA71" t="s">
        <v>56</v>
      </c>
    </row>
    <row r="72" spans="22:27" x14ac:dyDescent="0.25">
      <c r="V72" s="103">
        <v>45322</v>
      </c>
      <c r="W72" s="33">
        <v>0.17204301075268819</v>
      </c>
      <c r="X72" s="33">
        <v>0.39285714285714285</v>
      </c>
      <c r="Y72" s="33">
        <v>0.2365988909426987</v>
      </c>
      <c r="Z72" s="33">
        <v>9.5066618653222912E-2</v>
      </c>
      <c r="AA72" s="33">
        <v>0.89656566320575259</v>
      </c>
    </row>
    <row r="73" spans="22:27" x14ac:dyDescent="0.25">
      <c r="V73" s="103">
        <v>45350</v>
      </c>
      <c r="W73" s="33">
        <v>0.20389805097451275</v>
      </c>
      <c r="X73" s="33">
        <v>0.52941176470588236</v>
      </c>
      <c r="Y73" s="33">
        <v>0.37294332723948814</v>
      </c>
      <c r="Z73" s="33">
        <v>3.0769230769230771E-2</v>
      </c>
      <c r="AA73" s="33">
        <v>1.1370223736891139</v>
      </c>
    </row>
    <row r="74" spans="22:27" x14ac:dyDescent="0.25">
      <c r="V74" s="103">
        <v>45382</v>
      </c>
      <c r="W74" s="33">
        <v>0.20398251578436133</v>
      </c>
      <c r="X74" s="33">
        <v>0.49122807017543857</v>
      </c>
      <c r="Y74" s="33">
        <v>0.36319612590799033</v>
      </c>
      <c r="Z74" s="33">
        <v>3.5398230088495575E-2</v>
      </c>
      <c r="AA74" s="33">
        <v>1.0938049419562859</v>
      </c>
    </row>
    <row r="75" spans="22:27" x14ac:dyDescent="0.25">
      <c r="V75" s="103">
        <v>45412</v>
      </c>
      <c r="W75" s="33">
        <v>0.20815752461322082</v>
      </c>
      <c r="X75" s="33">
        <v>0.49122807017543857</v>
      </c>
      <c r="Y75" s="33">
        <v>0.39783001808318263</v>
      </c>
      <c r="Z75" s="33">
        <v>4.4444444444444446E-2</v>
      </c>
      <c r="AA75" s="33">
        <v>1.1416600573162865</v>
      </c>
    </row>
    <row r="76" spans="22:27" x14ac:dyDescent="0.25">
      <c r="V76" s="103">
        <v>45443</v>
      </c>
      <c r="W76" s="33">
        <v>0.18411552346570398</v>
      </c>
      <c r="X76" s="33">
        <v>0.49704142011834318</v>
      </c>
      <c r="Y76" s="33">
        <v>0.3963963963963964</v>
      </c>
      <c r="Z76" s="33">
        <v>6.216696269982238E-2</v>
      </c>
      <c r="AA76" s="33">
        <v>1.139720302680266</v>
      </c>
    </row>
    <row r="77" spans="22:27" x14ac:dyDescent="0.25">
      <c r="V77" s="103" t="s">
        <v>56</v>
      </c>
      <c r="W77" s="33">
        <v>0.97219662559048703</v>
      </c>
      <c r="X77" s="33">
        <v>2.4017664680322457</v>
      </c>
      <c r="Y77" s="33">
        <v>1.7669647585697561</v>
      </c>
      <c r="Z77" s="33">
        <v>0.26784548665521607</v>
      </c>
      <c r="AA77" s="33">
        <v>5.4087733388477055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150</v>
      </c>
      <c r="X91">
        <v>75</v>
      </c>
      <c r="Y91">
        <v>15</v>
      </c>
      <c r="Z91">
        <v>223</v>
      </c>
      <c r="AA91">
        <v>57</v>
      </c>
    </row>
    <row r="92" spans="23:27" x14ac:dyDescent="0.25">
      <c r="W92" s="105">
        <v>45350</v>
      </c>
      <c r="X92">
        <v>18</v>
      </c>
      <c r="Y92">
        <v>7</v>
      </c>
      <c r="Z92">
        <v>24</v>
      </c>
      <c r="AA92">
        <v>10</v>
      </c>
    </row>
    <row r="93" spans="23:27" x14ac:dyDescent="0.25">
      <c r="W93" s="105">
        <v>45382</v>
      </c>
      <c r="X93">
        <v>24</v>
      </c>
      <c r="Y93">
        <v>3</v>
      </c>
      <c r="Z93">
        <v>48</v>
      </c>
      <c r="AA93">
        <v>13</v>
      </c>
    </row>
    <row r="94" spans="23:27" x14ac:dyDescent="0.25">
      <c r="W94" s="105">
        <v>45412</v>
      </c>
      <c r="X94">
        <v>22</v>
      </c>
      <c r="Y94">
        <v>3</v>
      </c>
      <c r="Z94">
        <v>70</v>
      </c>
      <c r="AA94">
        <v>16</v>
      </c>
    </row>
    <row r="95" spans="23:27" x14ac:dyDescent="0.25">
      <c r="W95" s="105">
        <v>45443</v>
      </c>
      <c r="X95">
        <v>11</v>
      </c>
      <c r="Y95">
        <v>2</v>
      </c>
      <c r="Z95">
        <v>81</v>
      </c>
      <c r="AA95">
        <v>18</v>
      </c>
    </row>
    <row r="96" spans="23:27" x14ac:dyDescent="0.25">
      <c r="W96" s="30" t="s">
        <v>151</v>
      </c>
      <c r="X96">
        <v>0</v>
      </c>
      <c r="Y96">
        <v>5</v>
      </c>
      <c r="Z96">
        <v>4</v>
      </c>
      <c r="AA96">
        <v>19</v>
      </c>
    </row>
    <row r="97" spans="23:27" x14ac:dyDescent="0.25">
      <c r="W97" s="105">
        <v>45350</v>
      </c>
      <c r="X97">
        <v>0</v>
      </c>
      <c r="Y97">
        <v>4</v>
      </c>
      <c r="Z97">
        <v>1</v>
      </c>
      <c r="AA97">
        <v>4</v>
      </c>
    </row>
    <row r="98" spans="23:27" x14ac:dyDescent="0.25">
      <c r="W98" s="105">
        <v>45382</v>
      </c>
      <c r="X98">
        <v>0</v>
      </c>
      <c r="Y98">
        <v>1</v>
      </c>
      <c r="Z98">
        <v>1</v>
      </c>
      <c r="AA98">
        <v>5</v>
      </c>
    </row>
    <row r="99" spans="23:27" x14ac:dyDescent="0.25">
      <c r="W99" s="105">
        <v>45412</v>
      </c>
      <c r="X99">
        <v>0</v>
      </c>
      <c r="Y99">
        <v>0</v>
      </c>
      <c r="Z99">
        <v>1</v>
      </c>
      <c r="AA99">
        <v>5</v>
      </c>
    </row>
    <row r="100" spans="23:27" x14ac:dyDescent="0.25">
      <c r="W100" s="105">
        <v>45443</v>
      </c>
      <c r="X100">
        <v>0</v>
      </c>
      <c r="Y100">
        <v>0</v>
      </c>
      <c r="Z100">
        <v>1</v>
      </c>
      <c r="AA100">
        <v>5</v>
      </c>
    </row>
    <row r="101" spans="23:27" x14ac:dyDescent="0.25">
      <c r="W101" s="30" t="s">
        <v>152</v>
      </c>
      <c r="X101">
        <v>15</v>
      </c>
      <c r="Y101">
        <v>33</v>
      </c>
      <c r="Z101">
        <v>47</v>
      </c>
      <c r="AA101">
        <v>124</v>
      </c>
    </row>
    <row r="102" spans="23:27" x14ac:dyDescent="0.25">
      <c r="W102" s="105">
        <v>45350</v>
      </c>
      <c r="X102">
        <v>4</v>
      </c>
      <c r="Y102">
        <v>23</v>
      </c>
      <c r="Z102">
        <v>6</v>
      </c>
      <c r="AA102">
        <v>26</v>
      </c>
    </row>
    <row r="103" spans="23:27" x14ac:dyDescent="0.25">
      <c r="W103" s="105">
        <v>45382</v>
      </c>
      <c r="X103">
        <v>6</v>
      </c>
      <c r="Y103">
        <v>2</v>
      </c>
      <c r="Z103">
        <v>12</v>
      </c>
      <c r="AA103">
        <v>28</v>
      </c>
    </row>
    <row r="104" spans="23:27" x14ac:dyDescent="0.25">
      <c r="W104" s="105">
        <v>45412</v>
      </c>
      <c r="X104">
        <v>0</v>
      </c>
      <c r="Y104">
        <v>6</v>
      </c>
      <c r="Z104">
        <v>12</v>
      </c>
      <c r="AA104">
        <v>34</v>
      </c>
    </row>
    <row r="105" spans="23:27" x14ac:dyDescent="0.25">
      <c r="W105" s="105">
        <v>45443</v>
      </c>
      <c r="X105">
        <v>5</v>
      </c>
      <c r="Y105">
        <v>2</v>
      </c>
      <c r="Z105">
        <v>17</v>
      </c>
      <c r="AA105">
        <v>36</v>
      </c>
    </row>
    <row r="106" spans="23:27" x14ac:dyDescent="0.25">
      <c r="W106" s="30" t="s">
        <v>153</v>
      </c>
      <c r="X106">
        <v>13</v>
      </c>
      <c r="Y106">
        <v>11</v>
      </c>
      <c r="Z106">
        <v>36</v>
      </c>
      <c r="AA106">
        <v>39</v>
      </c>
    </row>
    <row r="107" spans="23:27" x14ac:dyDescent="0.25">
      <c r="W107" s="105">
        <v>45350</v>
      </c>
      <c r="X107">
        <v>5</v>
      </c>
      <c r="Y107">
        <v>4</v>
      </c>
      <c r="Z107">
        <v>6</v>
      </c>
      <c r="AA107">
        <v>7</v>
      </c>
    </row>
    <row r="108" spans="23:27" x14ac:dyDescent="0.25">
      <c r="W108" s="105">
        <v>45382</v>
      </c>
      <c r="X108">
        <v>1</v>
      </c>
      <c r="Y108">
        <v>1</v>
      </c>
      <c r="Z108">
        <v>7</v>
      </c>
      <c r="AA108">
        <v>8</v>
      </c>
    </row>
    <row r="109" spans="23:27" x14ac:dyDescent="0.25">
      <c r="W109" s="105">
        <v>45412</v>
      </c>
      <c r="X109">
        <v>2</v>
      </c>
      <c r="Y109">
        <v>2</v>
      </c>
      <c r="Z109">
        <v>9</v>
      </c>
      <c r="AA109">
        <v>10</v>
      </c>
    </row>
    <row r="110" spans="23:27" x14ac:dyDescent="0.25">
      <c r="W110" s="105">
        <v>45443</v>
      </c>
      <c r="X110">
        <v>5</v>
      </c>
      <c r="Y110">
        <v>4</v>
      </c>
      <c r="Z110">
        <v>14</v>
      </c>
      <c r="AA110">
        <v>14</v>
      </c>
    </row>
    <row r="111" spans="23:27" x14ac:dyDescent="0.25">
      <c r="W111" s="30" t="s">
        <v>56</v>
      </c>
      <c r="X111">
        <v>103</v>
      </c>
      <c r="Y111">
        <v>64</v>
      </c>
      <c r="Z111">
        <v>310</v>
      </c>
      <c r="AA111">
        <v>239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D1E1-CB75-4333-A4B9-0F3E130DC99B}">
  <dimension ref="V6:AH111"/>
  <sheetViews>
    <sheetView topLeftCell="A91" zoomScale="80" zoomScaleNormal="80" workbookViewId="0">
      <selection activeCell="W115" sqref="W115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22.26953125" bestFit="1" customWidth="1"/>
    <col min="23" max="30" width="7.1796875" bestFit="1" customWidth="1"/>
    <col min="31" max="31" width="11.08984375" bestFit="1" customWidth="1"/>
    <col min="32" max="32" width="13.1796875" bestFit="1" customWidth="1"/>
    <col min="33" max="33" width="17.1796875" bestFit="1" customWidth="1"/>
    <col min="34" max="34" width="17.26953125" bestFit="1" customWidth="1"/>
  </cols>
  <sheetData>
    <row r="6" spans="22:31" x14ac:dyDescent="0.25">
      <c r="V6" s="28" t="s">
        <v>50</v>
      </c>
      <c r="W6" s="28" t="s">
        <v>6</v>
      </c>
    </row>
    <row r="7" spans="22:31" x14ac:dyDescent="0.25">
      <c r="V7" s="28" t="s">
        <v>5</v>
      </c>
      <c r="W7" t="s">
        <v>1</v>
      </c>
      <c r="X7" t="s">
        <v>2</v>
      </c>
      <c r="Y7" t="s">
        <v>3</v>
      </c>
      <c r="Z7" t="s">
        <v>4</v>
      </c>
      <c r="AA7" t="s">
        <v>150</v>
      </c>
      <c r="AB7" t="s">
        <v>151</v>
      </c>
      <c r="AC7" t="s">
        <v>152</v>
      </c>
      <c r="AD7" t="s">
        <v>153</v>
      </c>
      <c r="AE7" t="s">
        <v>56</v>
      </c>
    </row>
    <row r="8" spans="22:31" x14ac:dyDescent="0.25">
      <c r="V8" s="104">
        <v>45291</v>
      </c>
      <c r="W8">
        <v>170</v>
      </c>
      <c r="X8">
        <v>27</v>
      </c>
      <c r="Y8">
        <v>150</v>
      </c>
      <c r="Z8">
        <v>231</v>
      </c>
      <c r="AE8">
        <v>578</v>
      </c>
    </row>
    <row r="9" spans="22:31" x14ac:dyDescent="0.25">
      <c r="V9" s="104">
        <v>45322</v>
      </c>
      <c r="AA9">
        <v>171</v>
      </c>
      <c r="AB9">
        <v>27</v>
      </c>
      <c r="AC9">
        <v>142</v>
      </c>
      <c r="AD9">
        <v>231</v>
      </c>
      <c r="AE9">
        <v>571</v>
      </c>
    </row>
    <row r="10" spans="22:31" x14ac:dyDescent="0.25">
      <c r="V10" s="104">
        <v>45350</v>
      </c>
      <c r="AA10">
        <v>199</v>
      </c>
      <c r="AB10">
        <v>28</v>
      </c>
      <c r="AC10">
        <v>140</v>
      </c>
      <c r="AD10">
        <v>224</v>
      </c>
      <c r="AE10">
        <v>591</v>
      </c>
    </row>
    <row r="11" spans="22:31" x14ac:dyDescent="0.25">
      <c r="V11" s="104">
        <v>45382</v>
      </c>
      <c r="AA11">
        <v>208</v>
      </c>
      <c r="AB11">
        <v>28</v>
      </c>
      <c r="AC11">
        <v>134</v>
      </c>
      <c r="AD11">
        <v>223</v>
      </c>
      <c r="AE11">
        <v>593</v>
      </c>
    </row>
    <row r="12" spans="22:31" x14ac:dyDescent="0.25">
      <c r="V12" s="104">
        <v>45412</v>
      </c>
      <c r="AA12">
        <v>226</v>
      </c>
      <c r="AB12">
        <v>28</v>
      </c>
      <c r="AC12">
        <v>132</v>
      </c>
      <c r="AD12">
        <v>222</v>
      </c>
      <c r="AE12">
        <v>608</v>
      </c>
    </row>
    <row r="13" spans="22:31" x14ac:dyDescent="0.25">
      <c r="V13" s="104" t="s">
        <v>56</v>
      </c>
      <c r="W13">
        <v>170</v>
      </c>
      <c r="X13">
        <v>27</v>
      </c>
      <c r="Y13">
        <v>150</v>
      </c>
      <c r="Z13">
        <v>231</v>
      </c>
      <c r="AA13">
        <v>804</v>
      </c>
      <c r="AB13">
        <v>111</v>
      </c>
      <c r="AC13">
        <v>548</v>
      </c>
      <c r="AD13">
        <v>900</v>
      </c>
      <c r="AE13">
        <v>2941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45350</v>
      </c>
      <c r="W35">
        <v>2</v>
      </c>
      <c r="X35">
        <v>1</v>
      </c>
      <c r="Y35">
        <v>6</v>
      </c>
      <c r="Z35">
        <v>7</v>
      </c>
      <c r="AA35">
        <v>19</v>
      </c>
      <c r="AB35">
        <v>10</v>
      </c>
      <c r="AC35">
        <v>1</v>
      </c>
      <c r="AD35">
        <v>3</v>
      </c>
    </row>
    <row r="36" spans="22:34" x14ac:dyDescent="0.25">
      <c r="V36" s="32" t="s">
        <v>150</v>
      </c>
      <c r="X36">
        <v>1</v>
      </c>
      <c r="Z36">
        <v>6</v>
      </c>
      <c r="AB36">
        <v>9</v>
      </c>
      <c r="AD36">
        <v>1</v>
      </c>
    </row>
    <row r="37" spans="22:34" x14ac:dyDescent="0.25">
      <c r="V37" s="32" t="s">
        <v>151</v>
      </c>
      <c r="W37">
        <v>1</v>
      </c>
      <c r="AC37">
        <v>1</v>
      </c>
    </row>
    <row r="38" spans="22:34" x14ac:dyDescent="0.25">
      <c r="V38" s="32" t="s">
        <v>152</v>
      </c>
      <c r="Y38">
        <v>3</v>
      </c>
      <c r="Z38">
        <v>1</v>
      </c>
      <c r="AA38">
        <v>18</v>
      </c>
      <c r="AB38">
        <v>1</v>
      </c>
      <c r="AD38">
        <v>2</v>
      </c>
    </row>
    <row r="39" spans="22:34" x14ac:dyDescent="0.25">
      <c r="V39" s="32" t="s">
        <v>153</v>
      </c>
      <c r="W39">
        <v>1</v>
      </c>
      <c r="Y39">
        <v>3</v>
      </c>
      <c r="AA39">
        <v>1</v>
      </c>
    </row>
    <row r="40" spans="22:34" x14ac:dyDescent="0.25">
      <c r="V40" s="103">
        <v>45382</v>
      </c>
      <c r="W40">
        <v>3</v>
      </c>
      <c r="Y40">
        <v>5</v>
      </c>
      <c r="Z40">
        <v>2</v>
      </c>
      <c r="AA40">
        <v>18</v>
      </c>
      <c r="AB40">
        <v>3</v>
      </c>
      <c r="AD40">
        <v>2</v>
      </c>
    </row>
    <row r="41" spans="22:34" x14ac:dyDescent="0.25">
      <c r="V41" s="32" t="s">
        <v>150</v>
      </c>
      <c r="W41">
        <v>2</v>
      </c>
      <c r="Y41">
        <v>1</v>
      </c>
      <c r="AB41">
        <v>2</v>
      </c>
    </row>
    <row r="42" spans="22:34" x14ac:dyDescent="0.25">
      <c r="V42" s="32" t="s">
        <v>151</v>
      </c>
    </row>
    <row r="43" spans="22:34" x14ac:dyDescent="0.25">
      <c r="V43" s="32" t="s">
        <v>152</v>
      </c>
      <c r="Y43">
        <v>3</v>
      </c>
      <c r="Z43">
        <v>2</v>
      </c>
      <c r="AA43">
        <v>16</v>
      </c>
      <c r="AB43">
        <v>1</v>
      </c>
      <c r="AD43">
        <v>2</v>
      </c>
    </row>
    <row r="44" spans="22:34" x14ac:dyDescent="0.25">
      <c r="V44" s="32" t="s">
        <v>153</v>
      </c>
      <c r="W44">
        <v>1</v>
      </c>
      <c r="Y44">
        <v>1</v>
      </c>
      <c r="AA44">
        <v>2</v>
      </c>
    </row>
    <row r="45" spans="22:34" x14ac:dyDescent="0.25">
      <c r="V45" s="103">
        <v>45412</v>
      </c>
      <c r="W45">
        <v>2</v>
      </c>
      <c r="Y45">
        <v>10</v>
      </c>
      <c r="AA45">
        <v>27</v>
      </c>
      <c r="AC45">
        <v>1</v>
      </c>
      <c r="AG45">
        <v>1</v>
      </c>
    </row>
    <row r="46" spans="22:34" x14ac:dyDescent="0.25">
      <c r="V46" s="32" t="s">
        <v>150</v>
      </c>
      <c r="W46">
        <v>1</v>
      </c>
      <c r="Y46">
        <v>10</v>
      </c>
      <c r="AA46">
        <v>27</v>
      </c>
      <c r="AG46">
        <v>1</v>
      </c>
    </row>
    <row r="47" spans="22:34" x14ac:dyDescent="0.25">
      <c r="V47" s="32" t="s">
        <v>151</v>
      </c>
      <c r="AC47">
        <v>1</v>
      </c>
    </row>
    <row r="48" spans="22:34" x14ac:dyDescent="0.25">
      <c r="V48" s="32" t="s">
        <v>152</v>
      </c>
    </row>
    <row r="49" spans="22:33" x14ac:dyDescent="0.25">
      <c r="V49" s="32" t="s">
        <v>153</v>
      </c>
      <c r="W49">
        <v>1</v>
      </c>
    </row>
    <row r="50" spans="22:33" x14ac:dyDescent="0.25">
      <c r="V50" s="103" t="s">
        <v>56</v>
      </c>
      <c r="W50">
        <v>7</v>
      </c>
      <c r="X50">
        <v>1</v>
      </c>
      <c r="Y50">
        <v>21</v>
      </c>
      <c r="Z50">
        <v>9</v>
      </c>
      <c r="AA50">
        <v>64</v>
      </c>
      <c r="AB50">
        <v>13</v>
      </c>
      <c r="AC50">
        <v>2</v>
      </c>
      <c r="AD50">
        <v>5</v>
      </c>
      <c r="AG50">
        <v>1</v>
      </c>
    </row>
    <row r="70" spans="22:31" x14ac:dyDescent="0.25">
      <c r="V70" s="28" t="s">
        <v>123</v>
      </c>
      <c r="W70" s="28" t="s">
        <v>97</v>
      </c>
    </row>
    <row r="71" spans="22:31" x14ac:dyDescent="0.25">
      <c r="V71" s="28" t="s">
        <v>55</v>
      </c>
      <c r="W71" t="s">
        <v>1</v>
      </c>
      <c r="X71" t="s">
        <v>2</v>
      </c>
      <c r="Y71" t="s">
        <v>3</v>
      </c>
      <c r="Z71" t="s">
        <v>4</v>
      </c>
      <c r="AA71" t="s">
        <v>150</v>
      </c>
      <c r="AB71" t="s">
        <v>151</v>
      </c>
      <c r="AC71" t="s">
        <v>152</v>
      </c>
      <c r="AD71" t="s">
        <v>153</v>
      </c>
      <c r="AE71" t="s">
        <v>56</v>
      </c>
    </row>
    <row r="72" spans="22:31" x14ac:dyDescent="0.25">
      <c r="V72" s="103">
        <v>45291</v>
      </c>
      <c r="W72" s="33">
        <v>0.16770186335403728</v>
      </c>
      <c r="X72" s="33">
        <v>0.43243243243243246</v>
      </c>
      <c r="Y72" s="33">
        <v>0.23970037453183521</v>
      </c>
      <c r="Z72" s="33">
        <v>9.077809798270893E-2</v>
      </c>
      <c r="AA72" s="33"/>
      <c r="AB72" s="33"/>
      <c r="AC72" s="33"/>
      <c r="AD72" s="33"/>
      <c r="AE72" s="33">
        <v>0.93061276830101392</v>
      </c>
    </row>
    <row r="73" spans="22:31" x14ac:dyDescent="0.25">
      <c r="V73" s="103">
        <v>45322</v>
      </c>
      <c r="W73" s="33"/>
      <c r="X73" s="33"/>
      <c r="Y73" s="33"/>
      <c r="Z73" s="33"/>
      <c r="AA73" s="33">
        <v>0.17204301075268819</v>
      </c>
      <c r="AB73" s="33">
        <v>0.39285714285714285</v>
      </c>
      <c r="AC73" s="33">
        <v>0.2365988909426987</v>
      </c>
      <c r="AD73" s="33">
        <v>9.5066618653222912E-2</v>
      </c>
      <c r="AE73" s="33">
        <v>0.89656566320575259</v>
      </c>
    </row>
    <row r="74" spans="22:31" x14ac:dyDescent="0.25">
      <c r="V74" s="103">
        <v>45350</v>
      </c>
      <c r="W74" s="33"/>
      <c r="X74" s="33"/>
      <c r="Y74" s="33"/>
      <c r="Z74" s="33"/>
      <c r="AA74" s="33">
        <v>0.20389805097451275</v>
      </c>
      <c r="AB74" s="33">
        <v>0.52941176470588236</v>
      </c>
      <c r="AC74" s="33">
        <v>0.37294332723948814</v>
      </c>
      <c r="AD74" s="33">
        <v>3.0769230769230771E-2</v>
      </c>
      <c r="AE74" s="33">
        <v>1.1370223736891139</v>
      </c>
    </row>
    <row r="75" spans="22:31" x14ac:dyDescent="0.25">
      <c r="V75" s="103">
        <v>45382</v>
      </c>
      <c r="W75" s="33"/>
      <c r="X75" s="33"/>
      <c r="Y75" s="33"/>
      <c r="Z75" s="33"/>
      <c r="AA75" s="33">
        <v>0.20398251578436133</v>
      </c>
      <c r="AB75" s="33">
        <v>0.49122807017543857</v>
      </c>
      <c r="AC75" s="33">
        <v>0.36319612590799033</v>
      </c>
      <c r="AD75" s="33">
        <v>3.5398230088495575E-2</v>
      </c>
      <c r="AE75" s="33">
        <v>1.0938049419562859</v>
      </c>
    </row>
    <row r="76" spans="22:31" x14ac:dyDescent="0.25">
      <c r="V76" s="103">
        <v>45412</v>
      </c>
      <c r="W76" s="33"/>
      <c r="X76" s="33"/>
      <c r="Y76" s="33"/>
      <c r="Z76" s="33"/>
      <c r="AA76" s="33">
        <v>0.20815752461322082</v>
      </c>
      <c r="AB76" s="33">
        <v>0.49122807017543857</v>
      </c>
      <c r="AC76" s="33">
        <v>0.39783001808318263</v>
      </c>
      <c r="AD76" s="33">
        <v>4.4444444444444446E-2</v>
      </c>
      <c r="AE76" s="33">
        <v>1.1416600573162865</v>
      </c>
    </row>
    <row r="77" spans="22:31" x14ac:dyDescent="0.25">
      <c r="V77" s="103" t="s">
        <v>56</v>
      </c>
      <c r="W77" s="33">
        <v>0.16770186335403728</v>
      </c>
      <c r="X77" s="33">
        <v>0.43243243243243246</v>
      </c>
      <c r="Y77" s="33">
        <v>0.23970037453183521</v>
      </c>
      <c r="Z77" s="33">
        <v>9.077809798270893E-2</v>
      </c>
      <c r="AA77" s="33">
        <v>0.78808110212478311</v>
      </c>
      <c r="AB77" s="33">
        <v>1.9047250479139024</v>
      </c>
      <c r="AC77" s="33">
        <v>1.3705683621733598</v>
      </c>
      <c r="AD77" s="33">
        <v>0.20567852395539371</v>
      </c>
      <c r="AE77" s="33">
        <v>5.1996658044684532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150</v>
      </c>
      <c r="X91">
        <v>70</v>
      </c>
      <c r="Y91">
        <v>16</v>
      </c>
      <c r="Z91">
        <v>148</v>
      </c>
      <c r="AA91">
        <v>42</v>
      </c>
    </row>
    <row r="92" spans="23:27" x14ac:dyDescent="0.25">
      <c r="W92" s="105">
        <v>45322</v>
      </c>
      <c r="X92">
        <v>6</v>
      </c>
      <c r="Y92">
        <v>3</v>
      </c>
      <c r="Z92">
        <v>6</v>
      </c>
      <c r="AA92">
        <v>3</v>
      </c>
    </row>
    <row r="93" spans="23:27" x14ac:dyDescent="0.25">
      <c r="W93" s="105">
        <v>45350</v>
      </c>
      <c r="X93">
        <v>18</v>
      </c>
      <c r="Y93">
        <v>7</v>
      </c>
      <c r="Z93">
        <v>24</v>
      </c>
      <c r="AA93">
        <v>10</v>
      </c>
    </row>
    <row r="94" spans="23:27" x14ac:dyDescent="0.25">
      <c r="W94" s="105">
        <v>45382</v>
      </c>
      <c r="X94">
        <v>24</v>
      </c>
      <c r="Y94">
        <v>3</v>
      </c>
      <c r="Z94">
        <v>48</v>
      </c>
      <c r="AA94">
        <v>13</v>
      </c>
    </row>
    <row r="95" spans="23:27" x14ac:dyDescent="0.25">
      <c r="W95" s="105">
        <v>45412</v>
      </c>
      <c r="X95">
        <v>22</v>
      </c>
      <c r="Y95">
        <v>3</v>
      </c>
      <c r="Z95">
        <v>70</v>
      </c>
      <c r="AA95">
        <v>16</v>
      </c>
    </row>
    <row r="96" spans="23:27" x14ac:dyDescent="0.25">
      <c r="W96" s="30" t="s">
        <v>151</v>
      </c>
      <c r="X96">
        <v>1</v>
      </c>
      <c r="Y96">
        <v>5</v>
      </c>
      <c r="Z96">
        <v>4</v>
      </c>
      <c r="AA96">
        <v>14</v>
      </c>
    </row>
    <row r="97" spans="23:27" x14ac:dyDescent="0.25">
      <c r="W97" s="105">
        <v>45322</v>
      </c>
      <c r="X97">
        <v>1</v>
      </c>
      <c r="Y97">
        <v>0</v>
      </c>
      <c r="Z97">
        <v>1</v>
      </c>
      <c r="AA97">
        <v>0</v>
      </c>
    </row>
    <row r="98" spans="23:27" x14ac:dyDescent="0.25">
      <c r="W98" s="105">
        <v>45350</v>
      </c>
      <c r="X98">
        <v>0</v>
      </c>
      <c r="Y98">
        <v>4</v>
      </c>
      <c r="Z98">
        <v>1</v>
      </c>
      <c r="AA98">
        <v>4</v>
      </c>
    </row>
    <row r="99" spans="23:27" x14ac:dyDescent="0.25">
      <c r="W99" s="105">
        <v>45382</v>
      </c>
      <c r="X99">
        <v>0</v>
      </c>
      <c r="Y99">
        <v>1</v>
      </c>
      <c r="Z99">
        <v>1</v>
      </c>
      <c r="AA99">
        <v>5</v>
      </c>
    </row>
    <row r="100" spans="23:27" x14ac:dyDescent="0.25">
      <c r="W100" s="105">
        <v>45412</v>
      </c>
      <c r="X100">
        <v>0</v>
      </c>
      <c r="Y100">
        <v>0</v>
      </c>
      <c r="Z100">
        <v>1</v>
      </c>
      <c r="AA100">
        <v>5</v>
      </c>
    </row>
    <row r="101" spans="23:27" x14ac:dyDescent="0.25">
      <c r="W101" s="30" t="s">
        <v>152</v>
      </c>
      <c r="X101">
        <v>12</v>
      </c>
      <c r="Y101">
        <v>34</v>
      </c>
      <c r="Z101">
        <v>32</v>
      </c>
      <c r="AA101">
        <v>91</v>
      </c>
    </row>
    <row r="102" spans="23:27" x14ac:dyDescent="0.25">
      <c r="W102" s="105">
        <v>45322</v>
      </c>
      <c r="X102">
        <v>2</v>
      </c>
      <c r="Y102">
        <v>3</v>
      </c>
      <c r="Z102">
        <v>2</v>
      </c>
      <c r="AA102">
        <v>3</v>
      </c>
    </row>
    <row r="103" spans="23:27" x14ac:dyDescent="0.25">
      <c r="W103" s="105">
        <v>45350</v>
      </c>
      <c r="X103">
        <v>4</v>
      </c>
      <c r="Y103">
        <v>23</v>
      </c>
      <c r="Z103">
        <v>6</v>
      </c>
      <c r="AA103">
        <v>26</v>
      </c>
    </row>
    <row r="104" spans="23:27" x14ac:dyDescent="0.25">
      <c r="W104" s="105">
        <v>45382</v>
      </c>
      <c r="X104">
        <v>6</v>
      </c>
      <c r="Y104">
        <v>2</v>
      </c>
      <c r="Z104">
        <v>12</v>
      </c>
      <c r="AA104">
        <v>28</v>
      </c>
    </row>
    <row r="105" spans="23:27" x14ac:dyDescent="0.25">
      <c r="W105" s="105">
        <v>45412</v>
      </c>
      <c r="X105">
        <v>0</v>
      </c>
      <c r="Y105">
        <v>6</v>
      </c>
      <c r="Z105">
        <v>12</v>
      </c>
      <c r="AA105">
        <v>34</v>
      </c>
    </row>
    <row r="106" spans="23:27" x14ac:dyDescent="0.25">
      <c r="W106" s="30" t="s">
        <v>153</v>
      </c>
      <c r="X106">
        <v>9</v>
      </c>
      <c r="Y106">
        <v>10</v>
      </c>
      <c r="Z106">
        <v>23</v>
      </c>
      <c r="AA106">
        <v>28</v>
      </c>
    </row>
    <row r="107" spans="23:27" x14ac:dyDescent="0.25">
      <c r="W107" s="105">
        <v>45322</v>
      </c>
      <c r="X107">
        <v>1</v>
      </c>
      <c r="Y107">
        <v>3</v>
      </c>
      <c r="Z107">
        <v>1</v>
      </c>
      <c r="AA107">
        <v>3</v>
      </c>
    </row>
    <row r="108" spans="23:27" x14ac:dyDescent="0.25">
      <c r="W108" s="105">
        <v>45350</v>
      </c>
      <c r="X108">
        <v>5</v>
      </c>
      <c r="Y108">
        <v>4</v>
      </c>
      <c r="Z108">
        <v>6</v>
      </c>
      <c r="AA108">
        <v>7</v>
      </c>
    </row>
    <row r="109" spans="23:27" x14ac:dyDescent="0.25">
      <c r="W109" s="105">
        <v>45382</v>
      </c>
      <c r="X109">
        <v>1</v>
      </c>
      <c r="Y109">
        <v>1</v>
      </c>
      <c r="Z109">
        <v>7</v>
      </c>
      <c r="AA109">
        <v>8</v>
      </c>
    </row>
    <row r="110" spans="23:27" x14ac:dyDescent="0.25">
      <c r="W110" s="105">
        <v>45412</v>
      </c>
      <c r="X110">
        <v>2</v>
      </c>
      <c r="Y110">
        <v>2</v>
      </c>
      <c r="Z110">
        <v>9</v>
      </c>
      <c r="AA110">
        <v>10</v>
      </c>
    </row>
    <row r="111" spans="23:27" x14ac:dyDescent="0.25">
      <c r="W111" s="30" t="s">
        <v>56</v>
      </c>
      <c r="X111">
        <v>92</v>
      </c>
      <c r="Y111">
        <v>65</v>
      </c>
      <c r="Z111">
        <v>207</v>
      </c>
      <c r="AA111">
        <v>175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3850-5B0C-43AE-8F8E-6A0F975FDFF9}">
  <dimension ref="V6:AH115"/>
  <sheetViews>
    <sheetView zoomScaleNormal="100" workbookViewId="0">
      <selection activeCell="AE78" sqref="AE78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17.6328125" bestFit="1" customWidth="1"/>
    <col min="23" max="23" width="20.7265625" bestFit="1" customWidth="1"/>
    <col min="24" max="24" width="11.90625" bestFit="1" customWidth="1"/>
    <col min="25" max="25" width="18.90625" bestFit="1" customWidth="1"/>
    <col min="26" max="26" width="16.26953125" bestFit="1" customWidth="1"/>
    <col min="27" max="27" width="21.6328125" bestFit="1" customWidth="1"/>
    <col min="28" max="30" width="5.6328125" bestFit="1" customWidth="1"/>
    <col min="31" max="31" width="11.08984375" bestFit="1" customWidth="1"/>
    <col min="32" max="32" width="13" bestFit="1" customWidth="1"/>
    <col min="33" max="33" width="16.6328125" bestFit="1" customWidth="1"/>
    <col min="34" max="34" width="16.7265625" bestFit="1" customWidth="1"/>
  </cols>
  <sheetData>
    <row r="6" spans="22:31" x14ac:dyDescent="0.25">
      <c r="V6" s="28" t="s">
        <v>50</v>
      </c>
      <c r="W6" s="28" t="s">
        <v>6</v>
      </c>
    </row>
    <row r="7" spans="22:31" x14ac:dyDescent="0.25">
      <c r="V7" s="28" t="s">
        <v>5</v>
      </c>
      <c r="W7" t="s">
        <v>1</v>
      </c>
      <c r="X7" t="s">
        <v>2</v>
      </c>
      <c r="Y7" t="s">
        <v>3</v>
      </c>
      <c r="Z7" t="s">
        <v>4</v>
      </c>
      <c r="AA7" t="s">
        <v>150</v>
      </c>
      <c r="AB7" t="s">
        <v>151</v>
      </c>
      <c r="AC7" t="s">
        <v>152</v>
      </c>
      <c r="AD7" t="s">
        <v>153</v>
      </c>
      <c r="AE7" t="s">
        <v>56</v>
      </c>
    </row>
    <row r="8" spans="22:31" x14ac:dyDescent="0.25">
      <c r="V8" s="104">
        <v>45260</v>
      </c>
      <c r="W8">
        <v>168</v>
      </c>
      <c r="X8">
        <v>27</v>
      </c>
      <c r="Y8">
        <v>145</v>
      </c>
      <c r="Z8">
        <v>233</v>
      </c>
      <c r="AE8">
        <v>573</v>
      </c>
    </row>
    <row r="9" spans="22:31" x14ac:dyDescent="0.25">
      <c r="V9" s="104">
        <v>45291</v>
      </c>
      <c r="W9">
        <v>170</v>
      </c>
      <c r="X9">
        <v>27</v>
      </c>
      <c r="Y9">
        <v>150</v>
      </c>
      <c r="Z9">
        <v>231</v>
      </c>
      <c r="AE9">
        <v>578</v>
      </c>
    </row>
    <row r="10" spans="22:31" x14ac:dyDescent="0.25">
      <c r="V10" s="104">
        <v>45322</v>
      </c>
      <c r="AA10">
        <v>171</v>
      </c>
      <c r="AB10">
        <v>27</v>
      </c>
      <c r="AC10">
        <v>142</v>
      </c>
      <c r="AD10">
        <v>231</v>
      </c>
      <c r="AE10">
        <v>571</v>
      </c>
    </row>
    <row r="11" spans="22:31" x14ac:dyDescent="0.25">
      <c r="V11" s="104">
        <v>45350</v>
      </c>
      <c r="AA11">
        <v>199</v>
      </c>
      <c r="AB11">
        <v>28</v>
      </c>
      <c r="AC11">
        <v>140</v>
      </c>
      <c r="AD11">
        <v>224</v>
      </c>
      <c r="AE11">
        <v>591</v>
      </c>
    </row>
    <row r="12" spans="22:31" x14ac:dyDescent="0.25">
      <c r="V12" s="104">
        <v>45382</v>
      </c>
      <c r="AA12">
        <v>208</v>
      </c>
      <c r="AB12">
        <v>28</v>
      </c>
      <c r="AC12">
        <v>134</v>
      </c>
      <c r="AD12">
        <v>223</v>
      </c>
      <c r="AE12">
        <v>593</v>
      </c>
    </row>
    <row r="13" spans="22:31" x14ac:dyDescent="0.25">
      <c r="V13" s="104" t="s">
        <v>56</v>
      </c>
      <c r="W13">
        <v>338</v>
      </c>
      <c r="X13">
        <v>54</v>
      </c>
      <c r="Y13">
        <v>295</v>
      </c>
      <c r="Z13">
        <v>464</v>
      </c>
      <c r="AA13">
        <v>578</v>
      </c>
      <c r="AB13">
        <v>83</v>
      </c>
      <c r="AC13">
        <v>416</v>
      </c>
      <c r="AD13">
        <v>678</v>
      </c>
      <c r="AE13">
        <v>2906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45322</v>
      </c>
      <c r="W35">
        <v>1</v>
      </c>
      <c r="Y35">
        <v>10</v>
      </c>
      <c r="AA35">
        <v>19</v>
      </c>
      <c r="AB35">
        <v>1</v>
      </c>
      <c r="AD35">
        <v>2</v>
      </c>
    </row>
    <row r="36" spans="22:34" x14ac:dyDescent="0.25">
      <c r="V36" s="32" t="s">
        <v>150</v>
      </c>
      <c r="Y36">
        <v>4</v>
      </c>
      <c r="AA36">
        <v>2</v>
      </c>
    </row>
    <row r="37" spans="22:34" x14ac:dyDescent="0.25">
      <c r="V37" s="32" t="s">
        <v>151</v>
      </c>
      <c r="Y37">
        <v>1</v>
      </c>
    </row>
    <row r="38" spans="22:34" x14ac:dyDescent="0.25">
      <c r="V38" s="32" t="s">
        <v>152</v>
      </c>
      <c r="Y38">
        <v>2</v>
      </c>
      <c r="AA38">
        <v>16</v>
      </c>
      <c r="AB38">
        <v>1</v>
      </c>
      <c r="AD38">
        <v>2</v>
      </c>
    </row>
    <row r="39" spans="22:34" x14ac:dyDescent="0.25">
      <c r="V39" s="32" t="s">
        <v>153</v>
      </c>
      <c r="W39">
        <v>1</v>
      </c>
      <c r="Y39">
        <v>3</v>
      </c>
      <c r="AA39">
        <v>1</v>
      </c>
    </row>
    <row r="40" spans="22:34" x14ac:dyDescent="0.25">
      <c r="V40" s="103">
        <v>45350</v>
      </c>
      <c r="W40">
        <v>2</v>
      </c>
      <c r="X40">
        <v>1</v>
      </c>
      <c r="Y40">
        <v>6</v>
      </c>
      <c r="Z40">
        <v>7</v>
      </c>
      <c r="AA40">
        <v>19</v>
      </c>
      <c r="AB40">
        <v>10</v>
      </c>
      <c r="AC40">
        <v>1</v>
      </c>
      <c r="AD40">
        <v>3</v>
      </c>
    </row>
    <row r="41" spans="22:34" x14ac:dyDescent="0.25">
      <c r="V41" s="32" t="s">
        <v>150</v>
      </c>
      <c r="X41">
        <v>1</v>
      </c>
      <c r="Z41">
        <v>6</v>
      </c>
      <c r="AB41">
        <v>9</v>
      </c>
      <c r="AD41">
        <v>1</v>
      </c>
    </row>
    <row r="42" spans="22:34" x14ac:dyDescent="0.25">
      <c r="V42" s="32" t="s">
        <v>151</v>
      </c>
      <c r="W42">
        <v>1</v>
      </c>
      <c r="AC42">
        <v>1</v>
      </c>
    </row>
    <row r="43" spans="22:34" x14ac:dyDescent="0.25">
      <c r="V43" s="32" t="s">
        <v>152</v>
      </c>
      <c r="Y43">
        <v>3</v>
      </c>
      <c r="Z43">
        <v>1</v>
      </c>
      <c r="AA43">
        <v>18</v>
      </c>
      <c r="AB43">
        <v>1</v>
      </c>
      <c r="AD43">
        <v>2</v>
      </c>
    </row>
    <row r="44" spans="22:34" x14ac:dyDescent="0.25">
      <c r="V44" s="32" t="s">
        <v>153</v>
      </c>
      <c r="W44">
        <v>1</v>
      </c>
      <c r="Y44">
        <v>3</v>
      </c>
      <c r="AA44">
        <v>1</v>
      </c>
    </row>
    <row r="45" spans="22:34" x14ac:dyDescent="0.25">
      <c r="V45" s="103">
        <v>45382</v>
      </c>
      <c r="W45">
        <v>3</v>
      </c>
      <c r="Y45">
        <v>5</v>
      </c>
      <c r="Z45">
        <v>2</v>
      </c>
      <c r="AA45">
        <v>18</v>
      </c>
      <c r="AB45">
        <v>3</v>
      </c>
      <c r="AD45">
        <v>2</v>
      </c>
    </row>
    <row r="46" spans="22:34" x14ac:dyDescent="0.25">
      <c r="V46" s="32" t="s">
        <v>150</v>
      </c>
      <c r="W46">
        <v>2</v>
      </c>
      <c r="Y46">
        <v>1</v>
      </c>
      <c r="AB46">
        <v>2</v>
      </c>
    </row>
    <row r="47" spans="22:34" x14ac:dyDescent="0.25">
      <c r="V47" s="32" t="s">
        <v>151</v>
      </c>
    </row>
    <row r="48" spans="22:34" x14ac:dyDescent="0.25">
      <c r="V48" s="32" t="s">
        <v>152</v>
      </c>
      <c r="Y48">
        <v>3</v>
      </c>
      <c r="Z48">
        <v>2</v>
      </c>
      <c r="AA48">
        <v>16</v>
      </c>
      <c r="AB48">
        <v>1</v>
      </c>
      <c r="AD48">
        <v>2</v>
      </c>
    </row>
    <row r="49" spans="22:30" x14ac:dyDescent="0.25">
      <c r="V49" s="32" t="s">
        <v>153</v>
      </c>
      <c r="W49">
        <v>1</v>
      </c>
      <c r="Y49">
        <v>1</v>
      </c>
      <c r="AA49">
        <v>2</v>
      </c>
    </row>
    <row r="50" spans="22:30" x14ac:dyDescent="0.25">
      <c r="V50" s="103" t="s">
        <v>56</v>
      </c>
      <c r="W50">
        <v>6</v>
      </c>
      <c r="X50">
        <v>1</v>
      </c>
      <c r="Y50">
        <v>21</v>
      </c>
      <c r="Z50">
        <v>9</v>
      </c>
      <c r="AA50">
        <v>56</v>
      </c>
      <c r="AB50">
        <v>14</v>
      </c>
      <c r="AC50">
        <v>1</v>
      </c>
      <c r="AD50">
        <v>7</v>
      </c>
    </row>
    <row r="70" spans="22:31" x14ac:dyDescent="0.25">
      <c r="V70" s="28" t="s">
        <v>123</v>
      </c>
      <c r="W70" s="28" t="s">
        <v>97</v>
      </c>
    </row>
    <row r="71" spans="22:31" x14ac:dyDescent="0.25">
      <c r="V71" s="28" t="s">
        <v>55</v>
      </c>
      <c r="W71" t="s">
        <v>1</v>
      </c>
      <c r="X71" t="s">
        <v>2</v>
      </c>
      <c r="Y71" t="s">
        <v>3</v>
      </c>
      <c r="Z71" t="s">
        <v>4</v>
      </c>
      <c r="AA71" t="s">
        <v>150</v>
      </c>
      <c r="AB71" t="s">
        <v>151</v>
      </c>
      <c r="AC71" t="s">
        <v>152</v>
      </c>
      <c r="AD71" t="s">
        <v>153</v>
      </c>
      <c r="AE71" t="s">
        <v>56</v>
      </c>
    </row>
    <row r="72" spans="22:31" x14ac:dyDescent="0.25">
      <c r="V72" s="103">
        <v>45260</v>
      </c>
      <c r="W72" s="33">
        <v>0.16855845629965946</v>
      </c>
      <c r="X72" s="33">
        <v>0.43137254901960786</v>
      </c>
      <c r="Y72" s="33">
        <v>0.24242424242424243</v>
      </c>
      <c r="Z72" s="33">
        <v>9.0766208251473468E-2</v>
      </c>
      <c r="AA72" s="33"/>
      <c r="AB72" s="33"/>
      <c r="AC72" s="33"/>
      <c r="AD72" s="33"/>
      <c r="AE72" s="33">
        <v>0.9331214559949832</v>
      </c>
    </row>
    <row r="73" spans="22:31" x14ac:dyDescent="0.25">
      <c r="V73" s="103">
        <v>45291</v>
      </c>
      <c r="W73" s="33">
        <v>0.16770186335403728</v>
      </c>
      <c r="X73" s="33">
        <v>0.43243243243243246</v>
      </c>
      <c r="Y73" s="33">
        <v>0.23970037453183521</v>
      </c>
      <c r="Z73" s="33">
        <v>9.077809798270893E-2</v>
      </c>
      <c r="AA73" s="33"/>
      <c r="AB73" s="33"/>
      <c r="AC73" s="33"/>
      <c r="AD73" s="33"/>
      <c r="AE73" s="33">
        <v>0.93061276830101392</v>
      </c>
    </row>
    <row r="74" spans="22:31" x14ac:dyDescent="0.25">
      <c r="V74" s="103">
        <v>45322</v>
      </c>
      <c r="W74" s="33"/>
      <c r="X74" s="33"/>
      <c r="Y74" s="33"/>
      <c r="Z74" s="33"/>
      <c r="AA74" s="33">
        <v>0.17204301075268819</v>
      </c>
      <c r="AB74" s="33">
        <v>0.39285714285714285</v>
      </c>
      <c r="AC74" s="33">
        <v>0.2365988909426987</v>
      </c>
      <c r="AD74" s="33">
        <v>9.5066618653222912E-2</v>
      </c>
      <c r="AE74" s="33">
        <v>0.89656566320575259</v>
      </c>
    </row>
    <row r="75" spans="22:31" x14ac:dyDescent="0.25">
      <c r="V75" s="103">
        <v>45350</v>
      </c>
      <c r="W75" s="33"/>
      <c r="X75" s="33"/>
      <c r="Y75" s="33"/>
      <c r="Z75" s="33"/>
      <c r="AA75" s="33">
        <v>0.20389805097451275</v>
      </c>
      <c r="AB75" s="33">
        <v>0.52941176470588236</v>
      </c>
      <c r="AC75" s="33">
        <v>0.37294332723948814</v>
      </c>
      <c r="AD75" s="33">
        <v>3.0769230769230771E-2</v>
      </c>
      <c r="AE75" s="33">
        <v>1.1370223736891139</v>
      </c>
    </row>
    <row r="76" spans="22:31" x14ac:dyDescent="0.25">
      <c r="V76" s="103">
        <v>45382</v>
      </c>
      <c r="W76" s="33"/>
      <c r="X76" s="33"/>
      <c r="Y76" s="33"/>
      <c r="Z76" s="33"/>
      <c r="AA76" s="33">
        <v>0.20398251578436133</v>
      </c>
      <c r="AB76" s="33">
        <v>0.49122807017543857</v>
      </c>
      <c r="AC76" s="33">
        <v>0.36319612590799033</v>
      </c>
      <c r="AD76" s="33">
        <v>3.5398230088495575E-2</v>
      </c>
      <c r="AE76" s="33">
        <v>1.0938049419562859</v>
      </c>
    </row>
    <row r="77" spans="22:31" x14ac:dyDescent="0.25">
      <c r="V77" s="103" t="s">
        <v>56</v>
      </c>
      <c r="W77" s="33">
        <v>0.33626031965369674</v>
      </c>
      <c r="X77" s="33">
        <v>0.86380498145204032</v>
      </c>
      <c r="Y77" s="33">
        <v>0.48212461695607767</v>
      </c>
      <c r="Z77" s="33">
        <v>0.18154430623418238</v>
      </c>
      <c r="AA77" s="33">
        <v>0.57992357751156232</v>
      </c>
      <c r="AB77" s="33">
        <v>1.4134969777384638</v>
      </c>
      <c r="AC77" s="33">
        <v>0.97273834409017712</v>
      </c>
      <c r="AD77" s="33">
        <v>0.16123407951094926</v>
      </c>
      <c r="AE77" s="33">
        <v>4.9911272031471494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</v>
      </c>
      <c r="X91">
        <v>8</v>
      </c>
      <c r="Y91">
        <v>0</v>
      </c>
      <c r="Z91">
        <v>61</v>
      </c>
      <c r="AA91">
        <v>27</v>
      </c>
    </row>
    <row r="92" spans="23:27" x14ac:dyDescent="0.25">
      <c r="W92" s="105">
        <v>45291</v>
      </c>
      <c r="X92">
        <v>8</v>
      </c>
      <c r="Y92">
        <v>0</v>
      </c>
      <c r="Z92">
        <v>61</v>
      </c>
      <c r="AA92">
        <v>27</v>
      </c>
    </row>
    <row r="93" spans="23:27" x14ac:dyDescent="0.25">
      <c r="W93" s="30" t="s">
        <v>2</v>
      </c>
      <c r="X93">
        <v>0</v>
      </c>
      <c r="Y93">
        <v>0</v>
      </c>
      <c r="Z93">
        <v>15</v>
      </c>
      <c r="AA93">
        <v>12</v>
      </c>
    </row>
    <row r="94" spans="23:27" x14ac:dyDescent="0.25">
      <c r="W94" s="105">
        <v>45291</v>
      </c>
      <c r="X94">
        <v>0</v>
      </c>
      <c r="Y94">
        <v>0</v>
      </c>
      <c r="Z94">
        <v>15</v>
      </c>
      <c r="AA94">
        <v>12</v>
      </c>
    </row>
    <row r="95" spans="23:27" x14ac:dyDescent="0.25">
      <c r="W95" s="30" t="s">
        <v>3</v>
      </c>
      <c r="X95">
        <v>5</v>
      </c>
      <c r="Y95">
        <v>0</v>
      </c>
      <c r="Z95">
        <v>65</v>
      </c>
      <c r="AA95">
        <v>32</v>
      </c>
    </row>
    <row r="96" spans="23:27" x14ac:dyDescent="0.25">
      <c r="W96" s="105">
        <v>45291</v>
      </c>
      <c r="X96">
        <v>5</v>
      </c>
      <c r="Y96">
        <v>0</v>
      </c>
      <c r="Z96">
        <v>65</v>
      </c>
      <c r="AA96">
        <v>32</v>
      </c>
    </row>
    <row r="97" spans="23:27" x14ac:dyDescent="0.25">
      <c r="W97" s="30" t="s">
        <v>4</v>
      </c>
      <c r="X97">
        <v>0</v>
      </c>
      <c r="Y97">
        <v>0</v>
      </c>
      <c r="Z97">
        <v>47</v>
      </c>
      <c r="AA97">
        <v>21</v>
      </c>
    </row>
    <row r="98" spans="23:27" x14ac:dyDescent="0.25">
      <c r="W98" s="105">
        <v>45291</v>
      </c>
      <c r="X98">
        <v>0</v>
      </c>
      <c r="Y98">
        <v>0</v>
      </c>
      <c r="Z98">
        <v>47</v>
      </c>
      <c r="AA98">
        <v>21</v>
      </c>
    </row>
    <row r="99" spans="23:27" x14ac:dyDescent="0.25">
      <c r="W99" s="30" t="s">
        <v>150</v>
      </c>
      <c r="X99">
        <v>48</v>
      </c>
      <c r="Y99">
        <v>13</v>
      </c>
      <c r="Z99">
        <v>78</v>
      </c>
      <c r="AA99">
        <v>26</v>
      </c>
    </row>
    <row r="100" spans="23:27" x14ac:dyDescent="0.25">
      <c r="W100" s="105">
        <v>45322</v>
      </c>
      <c r="X100">
        <v>6</v>
      </c>
      <c r="Y100">
        <v>3</v>
      </c>
      <c r="Z100">
        <v>6</v>
      </c>
      <c r="AA100">
        <v>3</v>
      </c>
    </row>
    <row r="101" spans="23:27" x14ac:dyDescent="0.25">
      <c r="W101" s="105">
        <v>45350</v>
      </c>
      <c r="X101">
        <v>18</v>
      </c>
      <c r="Y101">
        <v>7</v>
      </c>
      <c r="Z101">
        <v>24</v>
      </c>
      <c r="AA101">
        <v>10</v>
      </c>
    </row>
    <row r="102" spans="23:27" x14ac:dyDescent="0.25">
      <c r="W102" s="105">
        <v>45382</v>
      </c>
      <c r="X102">
        <v>24</v>
      </c>
      <c r="Y102">
        <v>3</v>
      </c>
      <c r="Z102">
        <v>48</v>
      </c>
      <c r="AA102">
        <v>13</v>
      </c>
    </row>
    <row r="103" spans="23:27" x14ac:dyDescent="0.25">
      <c r="W103" s="30" t="s">
        <v>151</v>
      </c>
      <c r="X103">
        <v>1</v>
      </c>
      <c r="Y103">
        <v>5</v>
      </c>
      <c r="Z103">
        <v>3</v>
      </c>
      <c r="AA103">
        <v>9</v>
      </c>
    </row>
    <row r="104" spans="23:27" x14ac:dyDescent="0.25">
      <c r="W104" s="105">
        <v>45322</v>
      </c>
      <c r="X104">
        <v>1</v>
      </c>
      <c r="Y104">
        <v>0</v>
      </c>
      <c r="Z104">
        <v>1</v>
      </c>
      <c r="AA104">
        <v>0</v>
      </c>
    </row>
    <row r="105" spans="23:27" x14ac:dyDescent="0.25">
      <c r="W105" s="105">
        <v>45350</v>
      </c>
      <c r="X105">
        <v>0</v>
      </c>
      <c r="Y105">
        <v>4</v>
      </c>
      <c r="Z105">
        <v>1</v>
      </c>
      <c r="AA105">
        <v>4</v>
      </c>
    </row>
    <row r="106" spans="23:27" x14ac:dyDescent="0.25">
      <c r="W106" s="105">
        <v>45382</v>
      </c>
      <c r="X106">
        <v>0</v>
      </c>
      <c r="Y106">
        <v>1</v>
      </c>
      <c r="Z106">
        <v>1</v>
      </c>
      <c r="AA106">
        <v>5</v>
      </c>
    </row>
    <row r="107" spans="23:27" x14ac:dyDescent="0.25">
      <c r="W107" s="30" t="s">
        <v>152</v>
      </c>
      <c r="X107">
        <v>12</v>
      </c>
      <c r="Y107">
        <v>28</v>
      </c>
      <c r="Z107">
        <v>20</v>
      </c>
      <c r="AA107">
        <v>57</v>
      </c>
    </row>
    <row r="108" spans="23:27" x14ac:dyDescent="0.25">
      <c r="W108" s="105">
        <v>45322</v>
      </c>
      <c r="X108">
        <v>2</v>
      </c>
      <c r="Y108">
        <v>3</v>
      </c>
      <c r="Z108">
        <v>2</v>
      </c>
      <c r="AA108">
        <v>3</v>
      </c>
    </row>
    <row r="109" spans="23:27" x14ac:dyDescent="0.25">
      <c r="W109" s="105">
        <v>45350</v>
      </c>
      <c r="X109">
        <v>4</v>
      </c>
      <c r="Y109">
        <v>23</v>
      </c>
      <c r="Z109">
        <v>6</v>
      </c>
      <c r="AA109">
        <v>26</v>
      </c>
    </row>
    <row r="110" spans="23:27" x14ac:dyDescent="0.25">
      <c r="W110" s="105">
        <v>45382</v>
      </c>
      <c r="X110">
        <v>6</v>
      </c>
      <c r="Y110">
        <v>2</v>
      </c>
      <c r="Z110">
        <v>12</v>
      </c>
      <c r="AA110">
        <v>28</v>
      </c>
    </row>
    <row r="111" spans="23:27" x14ac:dyDescent="0.25">
      <c r="W111" s="30" t="s">
        <v>153</v>
      </c>
      <c r="X111">
        <v>7</v>
      </c>
      <c r="Y111">
        <v>8</v>
      </c>
      <c r="Z111">
        <v>14</v>
      </c>
      <c r="AA111">
        <v>18</v>
      </c>
    </row>
    <row r="112" spans="23:27" x14ac:dyDescent="0.25">
      <c r="W112" s="105">
        <v>45322</v>
      </c>
      <c r="X112">
        <v>1</v>
      </c>
      <c r="Y112">
        <v>3</v>
      </c>
      <c r="Z112">
        <v>1</v>
      </c>
      <c r="AA112">
        <v>3</v>
      </c>
    </row>
    <row r="113" spans="23:27" x14ac:dyDescent="0.25">
      <c r="W113" s="105">
        <v>45350</v>
      </c>
      <c r="X113">
        <v>5</v>
      </c>
      <c r="Y113">
        <v>4</v>
      </c>
      <c r="Z113">
        <v>6</v>
      </c>
      <c r="AA113">
        <v>7</v>
      </c>
    </row>
    <row r="114" spans="23:27" x14ac:dyDescent="0.25">
      <c r="W114" s="105">
        <v>45382</v>
      </c>
      <c r="X114">
        <v>1</v>
      </c>
      <c r="Y114">
        <v>1</v>
      </c>
      <c r="Z114">
        <v>7</v>
      </c>
      <c r="AA114">
        <v>8</v>
      </c>
    </row>
    <row r="115" spans="23:27" x14ac:dyDescent="0.25">
      <c r="W115" s="30" t="s">
        <v>56</v>
      </c>
      <c r="X115">
        <v>81</v>
      </c>
      <c r="Y115">
        <v>54</v>
      </c>
      <c r="Z115">
        <v>303</v>
      </c>
      <c r="AA115">
        <v>202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2652-5E8F-4956-AA54-1953C5A02AA7}">
  <dimension ref="V6:AH115"/>
  <sheetViews>
    <sheetView zoomScaleNormal="100" workbookViewId="0">
      <selection activeCell="R22" sqref="R22"/>
    </sheetView>
  </sheetViews>
  <sheetFormatPr defaultRowHeight="12.5" x14ac:dyDescent="0.25"/>
  <cols>
    <col min="2" max="2" width="19" customWidth="1"/>
    <col min="14" max="14" width="22.1796875" bestFit="1" customWidth="1"/>
    <col min="15" max="18" width="6.6328125" bestFit="1" customWidth="1"/>
    <col min="19" max="19" width="21.08984375" bestFit="1" customWidth="1"/>
    <col min="20" max="20" width="12" bestFit="1" customWidth="1"/>
    <col min="21" max="21" width="19.1796875" bestFit="1" customWidth="1"/>
    <col min="22" max="22" width="21.90625" bestFit="1" customWidth="1"/>
    <col min="23" max="23" width="20.7265625" bestFit="1" customWidth="1"/>
    <col min="24" max="24" width="11.90625" bestFit="1" customWidth="1"/>
    <col min="25" max="25" width="18.90625" bestFit="1" customWidth="1"/>
    <col min="26" max="26" width="16.26953125" bestFit="1" customWidth="1"/>
    <col min="27" max="27" width="21.6328125" bestFit="1" customWidth="1"/>
    <col min="28" max="30" width="6.36328125" bestFit="1" customWidth="1"/>
    <col min="31" max="31" width="11.08984375" bestFit="1" customWidth="1"/>
    <col min="32" max="32" width="13" bestFit="1" customWidth="1"/>
    <col min="33" max="33" width="16.6328125" bestFit="1" customWidth="1"/>
    <col min="34" max="34" width="16.7265625" bestFit="1" customWidth="1"/>
  </cols>
  <sheetData>
    <row r="6" spans="22:31" x14ac:dyDescent="0.25">
      <c r="V6" s="28" t="s">
        <v>50</v>
      </c>
      <c r="W6" s="28" t="s">
        <v>6</v>
      </c>
    </row>
    <row r="7" spans="22:31" x14ac:dyDescent="0.25">
      <c r="V7" s="28" t="s">
        <v>5</v>
      </c>
      <c r="W7" t="s">
        <v>1</v>
      </c>
      <c r="X7" t="s">
        <v>2</v>
      </c>
      <c r="Y7" t="s">
        <v>3</v>
      </c>
      <c r="Z7" t="s">
        <v>4</v>
      </c>
      <c r="AA7" t="s">
        <v>150</v>
      </c>
      <c r="AB7" t="s">
        <v>151</v>
      </c>
      <c r="AC7" t="s">
        <v>152</v>
      </c>
      <c r="AD7" t="s">
        <v>153</v>
      </c>
      <c r="AE7" t="s">
        <v>56</v>
      </c>
    </row>
    <row r="8" spans="22:31" x14ac:dyDescent="0.25">
      <c r="V8" s="104">
        <v>45260</v>
      </c>
      <c r="W8">
        <v>168</v>
      </c>
      <c r="X8">
        <v>27</v>
      </c>
      <c r="Y8">
        <v>145</v>
      </c>
      <c r="Z8">
        <v>233</v>
      </c>
      <c r="AE8">
        <v>573</v>
      </c>
    </row>
    <row r="9" spans="22:31" x14ac:dyDescent="0.25">
      <c r="V9" s="104">
        <v>45291</v>
      </c>
      <c r="W9">
        <v>170</v>
      </c>
      <c r="X9">
        <v>27</v>
      </c>
      <c r="Y9">
        <v>150</v>
      </c>
      <c r="Z9">
        <v>231</v>
      </c>
      <c r="AE9">
        <v>578</v>
      </c>
    </row>
    <row r="10" spans="22:31" x14ac:dyDescent="0.25">
      <c r="V10" s="104">
        <v>45322</v>
      </c>
      <c r="AA10">
        <v>171</v>
      </c>
      <c r="AB10">
        <v>27</v>
      </c>
      <c r="AC10">
        <v>142</v>
      </c>
      <c r="AD10">
        <v>231</v>
      </c>
      <c r="AE10">
        <v>571</v>
      </c>
    </row>
    <row r="11" spans="22:31" x14ac:dyDescent="0.25">
      <c r="V11" s="104">
        <v>45350</v>
      </c>
      <c r="AA11">
        <v>199</v>
      </c>
      <c r="AB11">
        <v>28</v>
      </c>
      <c r="AC11">
        <v>140</v>
      </c>
      <c r="AD11">
        <v>224</v>
      </c>
      <c r="AE11">
        <v>591</v>
      </c>
    </row>
    <row r="12" spans="22:31" x14ac:dyDescent="0.25">
      <c r="V12" s="104" t="s">
        <v>56</v>
      </c>
      <c r="W12">
        <v>338</v>
      </c>
      <c r="X12">
        <v>54</v>
      </c>
      <c r="Y12">
        <v>295</v>
      </c>
      <c r="Z12">
        <v>464</v>
      </c>
      <c r="AA12">
        <v>370</v>
      </c>
      <c r="AB12">
        <v>55</v>
      </c>
      <c r="AC12">
        <v>282</v>
      </c>
      <c r="AD12">
        <v>455</v>
      </c>
      <c r="AE12">
        <v>2313</v>
      </c>
    </row>
    <row r="34" spans="22:34" x14ac:dyDescent="0.25">
      <c r="V34" s="28" t="s">
        <v>55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147</v>
      </c>
      <c r="AE34" t="s">
        <v>148</v>
      </c>
      <c r="AF34" t="s">
        <v>69</v>
      </c>
      <c r="AG34" t="s">
        <v>149</v>
      </c>
      <c r="AH34" t="s">
        <v>68</v>
      </c>
    </row>
    <row r="35" spans="22:34" x14ac:dyDescent="0.25">
      <c r="V35" s="103">
        <v>45291</v>
      </c>
      <c r="W35">
        <v>1</v>
      </c>
      <c r="Y35">
        <v>8</v>
      </c>
      <c r="Z35">
        <v>4</v>
      </c>
      <c r="AA35">
        <v>10</v>
      </c>
      <c r="AB35">
        <v>4</v>
      </c>
      <c r="AD35">
        <v>1</v>
      </c>
    </row>
    <row r="36" spans="22:34" x14ac:dyDescent="0.25">
      <c r="V36" s="32" t="s">
        <v>1</v>
      </c>
      <c r="Z36">
        <v>4</v>
      </c>
    </row>
    <row r="37" spans="22:34" x14ac:dyDescent="0.25">
      <c r="V37" s="32" t="s">
        <v>2</v>
      </c>
      <c r="Y37">
        <v>1</v>
      </c>
    </row>
    <row r="38" spans="22:34" x14ac:dyDescent="0.25">
      <c r="V38" s="32" t="s">
        <v>3</v>
      </c>
      <c r="Y38">
        <v>5</v>
      </c>
      <c r="AA38">
        <v>10</v>
      </c>
      <c r="AB38">
        <v>4</v>
      </c>
      <c r="AD38">
        <v>1</v>
      </c>
    </row>
    <row r="39" spans="22:34" x14ac:dyDescent="0.25">
      <c r="V39" s="32" t="s">
        <v>4</v>
      </c>
      <c r="W39">
        <v>1</v>
      </c>
      <c r="Y39">
        <v>2</v>
      </c>
    </row>
    <row r="40" spans="22:34" x14ac:dyDescent="0.25">
      <c r="V40" s="103">
        <v>45322</v>
      </c>
      <c r="W40">
        <v>1</v>
      </c>
      <c r="Y40">
        <v>10</v>
      </c>
      <c r="AA40">
        <v>19</v>
      </c>
      <c r="AB40">
        <v>1</v>
      </c>
      <c r="AD40">
        <v>2</v>
      </c>
    </row>
    <row r="41" spans="22:34" x14ac:dyDescent="0.25">
      <c r="V41" s="32" t="s">
        <v>150</v>
      </c>
      <c r="Y41">
        <v>4</v>
      </c>
      <c r="AA41">
        <v>2</v>
      </c>
    </row>
    <row r="42" spans="22:34" x14ac:dyDescent="0.25">
      <c r="V42" s="32" t="s">
        <v>151</v>
      </c>
      <c r="Y42">
        <v>1</v>
      </c>
    </row>
    <row r="43" spans="22:34" x14ac:dyDescent="0.25">
      <c r="V43" s="32" t="s">
        <v>152</v>
      </c>
      <c r="Y43">
        <v>2</v>
      </c>
      <c r="AA43">
        <v>16</v>
      </c>
      <c r="AB43">
        <v>1</v>
      </c>
      <c r="AD43">
        <v>2</v>
      </c>
    </row>
    <row r="44" spans="22:34" x14ac:dyDescent="0.25">
      <c r="V44" s="32" t="s">
        <v>153</v>
      </c>
      <c r="W44">
        <v>1</v>
      </c>
      <c r="Y44">
        <v>3</v>
      </c>
      <c r="AA44">
        <v>1</v>
      </c>
    </row>
    <row r="45" spans="22:34" x14ac:dyDescent="0.25">
      <c r="V45" s="103">
        <v>45350</v>
      </c>
      <c r="W45">
        <v>2</v>
      </c>
      <c r="X45">
        <v>1</v>
      </c>
      <c r="Y45">
        <v>6</v>
      </c>
      <c r="Z45">
        <v>7</v>
      </c>
      <c r="AA45">
        <v>19</v>
      </c>
      <c r="AB45">
        <v>10</v>
      </c>
      <c r="AC45">
        <v>1</v>
      </c>
      <c r="AD45">
        <v>3</v>
      </c>
    </row>
    <row r="46" spans="22:34" x14ac:dyDescent="0.25">
      <c r="V46" s="32" t="s">
        <v>150</v>
      </c>
      <c r="X46">
        <v>1</v>
      </c>
      <c r="Z46">
        <v>6</v>
      </c>
      <c r="AB46">
        <v>9</v>
      </c>
      <c r="AD46">
        <v>1</v>
      </c>
    </row>
    <row r="47" spans="22:34" x14ac:dyDescent="0.25">
      <c r="V47" s="32" t="s">
        <v>151</v>
      </c>
      <c r="W47">
        <v>1</v>
      </c>
      <c r="AC47">
        <v>1</v>
      </c>
    </row>
    <row r="48" spans="22:34" x14ac:dyDescent="0.25">
      <c r="V48" s="32" t="s">
        <v>152</v>
      </c>
      <c r="Y48">
        <v>3</v>
      </c>
      <c r="Z48">
        <v>1</v>
      </c>
      <c r="AA48">
        <v>18</v>
      </c>
      <c r="AB48">
        <v>1</v>
      </c>
      <c r="AD48">
        <v>2</v>
      </c>
    </row>
    <row r="49" spans="22:30" x14ac:dyDescent="0.25">
      <c r="V49" s="32" t="s">
        <v>153</v>
      </c>
      <c r="W49">
        <v>1</v>
      </c>
      <c r="Y49">
        <v>3</v>
      </c>
      <c r="AA49">
        <v>1</v>
      </c>
    </row>
    <row r="50" spans="22:30" x14ac:dyDescent="0.25">
      <c r="V50" s="103" t="s">
        <v>56</v>
      </c>
      <c r="W50">
        <v>4</v>
      </c>
      <c r="X50">
        <v>1</v>
      </c>
      <c r="Y50">
        <v>24</v>
      </c>
      <c r="Z50">
        <v>11</v>
      </c>
      <c r="AA50">
        <v>48</v>
      </c>
      <c r="AB50">
        <v>15</v>
      </c>
      <c r="AC50">
        <v>1</v>
      </c>
      <c r="AD50">
        <v>6</v>
      </c>
    </row>
    <row r="70" spans="22:31" x14ac:dyDescent="0.25">
      <c r="V70" s="28" t="s">
        <v>123</v>
      </c>
      <c r="W70" s="28" t="s">
        <v>97</v>
      </c>
    </row>
    <row r="71" spans="22:31" x14ac:dyDescent="0.25">
      <c r="V71" s="28" t="s">
        <v>55</v>
      </c>
      <c r="W71" t="s">
        <v>1</v>
      </c>
      <c r="X71" t="s">
        <v>2</v>
      </c>
      <c r="Y71" t="s">
        <v>3</v>
      </c>
      <c r="Z71" t="s">
        <v>4</v>
      </c>
      <c r="AA71" t="s">
        <v>150</v>
      </c>
      <c r="AB71" t="s">
        <v>151</v>
      </c>
      <c r="AC71" t="s">
        <v>152</v>
      </c>
      <c r="AD71" t="s">
        <v>153</v>
      </c>
      <c r="AE71" t="s">
        <v>56</v>
      </c>
    </row>
    <row r="72" spans="22:31" x14ac:dyDescent="0.25">
      <c r="V72" s="103">
        <v>45260</v>
      </c>
      <c r="W72" s="33">
        <v>0.16855845629965946</v>
      </c>
      <c r="X72" s="33">
        <v>0.43137254901960786</v>
      </c>
      <c r="Y72" s="33">
        <v>0.24242424242424243</v>
      </c>
      <c r="Z72" s="33">
        <v>9.0766208251473468E-2</v>
      </c>
      <c r="AA72" s="33"/>
      <c r="AB72" s="33"/>
      <c r="AC72" s="33"/>
      <c r="AD72" s="33"/>
      <c r="AE72" s="33">
        <v>0.9331214559949832</v>
      </c>
    </row>
    <row r="73" spans="22:31" x14ac:dyDescent="0.25">
      <c r="V73" s="103">
        <v>45291</v>
      </c>
      <c r="W73" s="33">
        <v>0.16770186335403728</v>
      </c>
      <c r="X73" s="33">
        <v>0.43243243243243246</v>
      </c>
      <c r="Y73" s="33">
        <v>0.23970037453183521</v>
      </c>
      <c r="Z73" s="33">
        <v>9.077809798270893E-2</v>
      </c>
      <c r="AA73" s="33"/>
      <c r="AB73" s="33"/>
      <c r="AC73" s="33"/>
      <c r="AD73" s="33"/>
      <c r="AE73" s="33">
        <v>0.93061276830101392</v>
      </c>
    </row>
    <row r="74" spans="22:31" x14ac:dyDescent="0.25">
      <c r="V74" s="103">
        <v>45322</v>
      </c>
      <c r="W74" s="33"/>
      <c r="X74" s="33"/>
      <c r="Y74" s="33"/>
      <c r="Z74" s="33"/>
      <c r="AA74" s="33">
        <v>0.17204301075268819</v>
      </c>
      <c r="AB74" s="33">
        <v>0.39285714285714285</v>
      </c>
      <c r="AC74" s="33">
        <v>0.2365988909426987</v>
      </c>
      <c r="AD74" s="33">
        <v>9.5066618653222912E-2</v>
      </c>
      <c r="AE74" s="33">
        <v>0.89656566320575259</v>
      </c>
    </row>
    <row r="75" spans="22:31" x14ac:dyDescent="0.25">
      <c r="V75" s="103">
        <v>45350</v>
      </c>
      <c r="W75" s="33"/>
      <c r="X75" s="33"/>
      <c r="Y75" s="33"/>
      <c r="Z75" s="33"/>
      <c r="AA75" s="33">
        <v>0.20389805097451275</v>
      </c>
      <c r="AB75" s="33">
        <v>0.52941176470588236</v>
      </c>
      <c r="AC75" s="33">
        <v>0.37294332723948814</v>
      </c>
      <c r="AD75" s="33">
        <v>3.0769230769230771E-2</v>
      </c>
      <c r="AE75" s="33">
        <v>1.1370223736891139</v>
      </c>
    </row>
    <row r="76" spans="22:31" x14ac:dyDescent="0.25">
      <c r="V76" s="103" t="s">
        <v>56</v>
      </c>
      <c r="W76" s="33">
        <v>0.33626031965369674</v>
      </c>
      <c r="X76" s="33">
        <v>0.86380498145204032</v>
      </c>
      <c r="Y76" s="33">
        <v>0.48212461695607767</v>
      </c>
      <c r="Z76" s="33">
        <v>0.18154430623418238</v>
      </c>
      <c r="AA76" s="33">
        <v>0.37594106172720093</v>
      </c>
      <c r="AB76" s="33">
        <v>0.92226890756302526</v>
      </c>
      <c r="AC76" s="33">
        <v>0.60954221818218679</v>
      </c>
      <c r="AD76" s="33">
        <v>0.12583584942245368</v>
      </c>
      <c r="AE76" s="33">
        <v>3.8973222611908636</v>
      </c>
    </row>
    <row r="90" spans="23:27" x14ac:dyDescent="0.25">
      <c r="W90" s="28" t="s">
        <v>55</v>
      </c>
      <c r="X90" t="s">
        <v>58</v>
      </c>
      <c r="Y90" t="s">
        <v>57</v>
      </c>
      <c r="Z90" t="s">
        <v>59</v>
      </c>
      <c r="AA90" t="s">
        <v>60</v>
      </c>
    </row>
    <row r="91" spans="23:27" x14ac:dyDescent="0.25">
      <c r="W91" s="30" t="s">
        <v>1</v>
      </c>
      <c r="X91">
        <v>14</v>
      </c>
      <c r="Y91">
        <v>3</v>
      </c>
      <c r="Z91">
        <v>114</v>
      </c>
      <c r="AA91">
        <v>54</v>
      </c>
    </row>
    <row r="92" spans="23:27" x14ac:dyDescent="0.25">
      <c r="W92" s="105">
        <v>45260</v>
      </c>
      <c r="X92">
        <v>6</v>
      </c>
      <c r="Y92">
        <v>3</v>
      </c>
      <c r="Z92">
        <v>53</v>
      </c>
      <c r="AA92">
        <v>27</v>
      </c>
    </row>
    <row r="93" spans="23:27" x14ac:dyDescent="0.25">
      <c r="W93" s="105">
        <v>45291</v>
      </c>
      <c r="X93">
        <v>8</v>
      </c>
      <c r="Y93">
        <v>0</v>
      </c>
      <c r="Z93">
        <v>61</v>
      </c>
      <c r="AA93">
        <v>27</v>
      </c>
    </row>
    <row r="94" spans="23:27" x14ac:dyDescent="0.25">
      <c r="W94" s="30" t="s">
        <v>2</v>
      </c>
      <c r="X94">
        <v>1</v>
      </c>
      <c r="Y94">
        <v>1</v>
      </c>
      <c r="Z94">
        <v>30</v>
      </c>
      <c r="AA94">
        <v>24</v>
      </c>
    </row>
    <row r="95" spans="23:27" x14ac:dyDescent="0.25">
      <c r="W95" s="105">
        <v>45260</v>
      </c>
      <c r="X95">
        <v>1</v>
      </c>
      <c r="Y95">
        <v>1</v>
      </c>
      <c r="Z95">
        <v>15</v>
      </c>
      <c r="AA95">
        <v>12</v>
      </c>
    </row>
    <row r="96" spans="23:27" x14ac:dyDescent="0.25">
      <c r="W96" s="105">
        <v>45291</v>
      </c>
      <c r="X96">
        <v>0</v>
      </c>
      <c r="Y96">
        <v>0</v>
      </c>
      <c r="Z96">
        <v>15</v>
      </c>
      <c r="AA96">
        <v>12</v>
      </c>
    </row>
    <row r="97" spans="23:27" x14ac:dyDescent="0.25">
      <c r="W97" s="30" t="s">
        <v>3</v>
      </c>
      <c r="X97">
        <v>14</v>
      </c>
      <c r="Y97">
        <v>1</v>
      </c>
      <c r="Z97">
        <v>125</v>
      </c>
      <c r="AA97">
        <v>64</v>
      </c>
    </row>
    <row r="98" spans="23:27" x14ac:dyDescent="0.25">
      <c r="W98" s="105">
        <v>45260</v>
      </c>
      <c r="X98">
        <v>9</v>
      </c>
      <c r="Y98">
        <v>1</v>
      </c>
      <c r="Z98">
        <v>60</v>
      </c>
      <c r="AA98">
        <v>32</v>
      </c>
    </row>
    <row r="99" spans="23:27" x14ac:dyDescent="0.25">
      <c r="W99" s="105">
        <v>45291</v>
      </c>
      <c r="X99">
        <v>5</v>
      </c>
      <c r="Y99">
        <v>0</v>
      </c>
      <c r="Z99">
        <v>65</v>
      </c>
      <c r="AA99">
        <v>32</v>
      </c>
    </row>
    <row r="100" spans="23:27" x14ac:dyDescent="0.25">
      <c r="W100" s="30" t="s">
        <v>4</v>
      </c>
      <c r="X100">
        <v>4</v>
      </c>
      <c r="Y100">
        <v>1</v>
      </c>
      <c r="Z100">
        <v>94</v>
      </c>
      <c r="AA100">
        <v>42</v>
      </c>
    </row>
    <row r="101" spans="23:27" x14ac:dyDescent="0.25">
      <c r="W101" s="105">
        <v>45260</v>
      </c>
      <c r="X101">
        <v>4</v>
      </c>
      <c r="Y101">
        <v>1</v>
      </c>
      <c r="Z101">
        <v>47</v>
      </c>
      <c r="AA101">
        <v>21</v>
      </c>
    </row>
    <row r="102" spans="23:27" x14ac:dyDescent="0.25">
      <c r="W102" s="105">
        <v>45291</v>
      </c>
      <c r="X102">
        <v>0</v>
      </c>
      <c r="Y102">
        <v>0</v>
      </c>
      <c r="Z102">
        <v>47</v>
      </c>
      <c r="AA102">
        <v>21</v>
      </c>
    </row>
    <row r="103" spans="23:27" x14ac:dyDescent="0.25">
      <c r="W103" s="30" t="s">
        <v>150</v>
      </c>
      <c r="X103">
        <v>24</v>
      </c>
      <c r="Y103">
        <v>10</v>
      </c>
      <c r="Z103">
        <v>30</v>
      </c>
      <c r="AA103">
        <v>13</v>
      </c>
    </row>
    <row r="104" spans="23:27" x14ac:dyDescent="0.25">
      <c r="W104" s="105">
        <v>45322</v>
      </c>
      <c r="X104">
        <v>6</v>
      </c>
      <c r="Y104">
        <v>3</v>
      </c>
      <c r="Z104">
        <v>6</v>
      </c>
      <c r="AA104">
        <v>3</v>
      </c>
    </row>
    <row r="105" spans="23:27" x14ac:dyDescent="0.25">
      <c r="W105" s="105">
        <v>45350</v>
      </c>
      <c r="X105">
        <v>18</v>
      </c>
      <c r="Y105">
        <v>7</v>
      </c>
      <c r="Z105">
        <v>24</v>
      </c>
      <c r="AA105">
        <v>10</v>
      </c>
    </row>
    <row r="106" spans="23:27" x14ac:dyDescent="0.25">
      <c r="W106" s="30" t="s">
        <v>151</v>
      </c>
      <c r="X106">
        <v>1</v>
      </c>
      <c r="Y106">
        <v>4</v>
      </c>
      <c r="Z106">
        <v>2</v>
      </c>
      <c r="AA106">
        <v>4</v>
      </c>
    </row>
    <row r="107" spans="23:27" x14ac:dyDescent="0.25">
      <c r="W107" s="105">
        <v>45322</v>
      </c>
      <c r="X107">
        <v>1</v>
      </c>
      <c r="Y107">
        <v>0</v>
      </c>
      <c r="Z107">
        <v>1</v>
      </c>
      <c r="AA107">
        <v>0</v>
      </c>
    </row>
    <row r="108" spans="23:27" x14ac:dyDescent="0.25">
      <c r="W108" s="105">
        <v>45350</v>
      </c>
      <c r="X108">
        <v>0</v>
      </c>
      <c r="Y108">
        <v>4</v>
      </c>
      <c r="Z108">
        <v>1</v>
      </c>
      <c r="AA108">
        <v>4</v>
      </c>
    </row>
    <row r="109" spans="23:27" x14ac:dyDescent="0.25">
      <c r="W109" s="30" t="s">
        <v>152</v>
      </c>
      <c r="X109">
        <v>6</v>
      </c>
      <c r="Y109">
        <v>26</v>
      </c>
      <c r="Z109">
        <v>8</v>
      </c>
      <c r="AA109">
        <v>29</v>
      </c>
    </row>
    <row r="110" spans="23:27" x14ac:dyDescent="0.25">
      <c r="W110" s="105">
        <v>45322</v>
      </c>
      <c r="X110">
        <v>2</v>
      </c>
      <c r="Y110">
        <v>3</v>
      </c>
      <c r="Z110">
        <v>2</v>
      </c>
      <c r="AA110">
        <v>3</v>
      </c>
    </row>
    <row r="111" spans="23:27" x14ac:dyDescent="0.25">
      <c r="W111" s="105">
        <v>45350</v>
      </c>
      <c r="X111">
        <v>4</v>
      </c>
      <c r="Y111">
        <v>23</v>
      </c>
      <c r="Z111">
        <v>6</v>
      </c>
      <c r="AA111">
        <v>26</v>
      </c>
    </row>
    <row r="112" spans="23:27" x14ac:dyDescent="0.25">
      <c r="W112" s="30" t="s">
        <v>153</v>
      </c>
      <c r="X112">
        <v>6</v>
      </c>
      <c r="Y112">
        <v>7</v>
      </c>
      <c r="Z112">
        <v>7</v>
      </c>
      <c r="AA112">
        <v>10</v>
      </c>
    </row>
    <row r="113" spans="23:27" x14ac:dyDescent="0.25">
      <c r="W113" s="105">
        <v>45322</v>
      </c>
      <c r="X113">
        <v>1</v>
      </c>
      <c r="Y113">
        <v>3</v>
      </c>
      <c r="Z113">
        <v>1</v>
      </c>
      <c r="AA113">
        <v>3</v>
      </c>
    </row>
    <row r="114" spans="23:27" x14ac:dyDescent="0.25">
      <c r="W114" s="105">
        <v>45350</v>
      </c>
      <c r="X114">
        <v>5</v>
      </c>
      <c r="Y114">
        <v>4</v>
      </c>
      <c r="Z114">
        <v>6</v>
      </c>
      <c r="AA114">
        <v>7</v>
      </c>
    </row>
    <row r="115" spans="23:27" x14ac:dyDescent="0.25">
      <c r="W115" s="30" t="s">
        <v>56</v>
      </c>
      <c r="X115">
        <v>70</v>
      </c>
      <c r="Y115">
        <v>53</v>
      </c>
      <c r="Z115">
        <v>410</v>
      </c>
      <c r="AA115">
        <v>240</v>
      </c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33D9-FDB7-46F0-9A2A-B216C1C01F3A}">
  <sheetPr>
    <tabColor theme="6" tint="0.39997558519241921"/>
  </sheetPr>
  <dimension ref="A148:AM292"/>
  <sheetViews>
    <sheetView zoomScale="80" zoomScaleNormal="80" workbookViewId="0">
      <selection activeCell="U55" sqref="U55"/>
    </sheetView>
  </sheetViews>
  <sheetFormatPr defaultRowHeight="12.5" x14ac:dyDescent="0.25"/>
  <cols>
    <col min="1" max="1" width="15" bestFit="1" customWidth="1"/>
    <col min="2" max="2" width="13.7265625" bestFit="1" customWidth="1"/>
    <col min="3" max="3" width="13.90625" bestFit="1" customWidth="1"/>
    <col min="4" max="4" width="15" bestFit="1" customWidth="1"/>
    <col min="5" max="5" width="15.08984375" style="29" bestFit="1" customWidth="1"/>
    <col min="6" max="6" width="15.26953125" bestFit="1" customWidth="1"/>
    <col min="7" max="7" width="15.54296875" bestFit="1" customWidth="1"/>
    <col min="8" max="8" width="15.26953125" bestFit="1" customWidth="1"/>
    <col min="9" max="9" width="17.54296875" bestFit="1" customWidth="1"/>
    <col min="10" max="10" width="14.1796875" bestFit="1" customWidth="1"/>
    <col min="11" max="11" width="13.90625" bestFit="1" customWidth="1"/>
    <col min="17" max="17" width="15" bestFit="1" customWidth="1"/>
    <col min="18" max="18" width="16.1796875" bestFit="1" customWidth="1"/>
    <col min="19" max="19" width="21.26953125" bestFit="1" customWidth="1"/>
    <col min="20" max="20" width="17.54296875" bestFit="1" customWidth="1"/>
    <col min="21" max="21" width="23.81640625" bestFit="1" customWidth="1"/>
    <col min="22" max="22" width="22.453125" bestFit="1" customWidth="1"/>
    <col min="27" max="27" width="22.26953125" bestFit="1" customWidth="1"/>
    <col min="28" max="28" width="17" bestFit="1" customWidth="1"/>
    <col min="29" max="29" width="4.08984375" bestFit="1" customWidth="1"/>
    <col min="30" max="30" width="5" bestFit="1" customWidth="1"/>
    <col min="31" max="31" width="4.08984375" bestFit="1" customWidth="1"/>
    <col min="32" max="34" width="5.81640625" bestFit="1" customWidth="1"/>
    <col min="35" max="35" width="5.81640625" style="29" bestFit="1" customWidth="1"/>
    <col min="36" max="36" width="11.08984375" bestFit="1" customWidth="1"/>
    <col min="37" max="37" width="4.90625" bestFit="1" customWidth="1"/>
    <col min="38" max="38" width="5.453125" style="49" bestFit="1" customWidth="1"/>
    <col min="39" max="39" width="4.90625" bestFit="1" customWidth="1"/>
    <col min="40" max="43" width="31.08984375" bestFit="1" customWidth="1"/>
  </cols>
  <sheetData>
    <row r="148" spans="5:5" x14ac:dyDescent="0.25">
      <c r="E148"/>
    </row>
    <row r="149" spans="5:5" x14ac:dyDescent="0.25">
      <c r="E149"/>
    </row>
    <row r="150" spans="5:5" x14ac:dyDescent="0.25">
      <c r="E150"/>
    </row>
    <row r="173" spans="1:39" x14ac:dyDescent="0.25">
      <c r="AA173" s="28" t="s">
        <v>51</v>
      </c>
      <c r="AB173" t="s">
        <v>93</v>
      </c>
      <c r="AH173" s="28" t="s">
        <v>123</v>
      </c>
      <c r="AI173"/>
      <c r="AJ173" s="28" t="s">
        <v>6</v>
      </c>
      <c r="AL173"/>
    </row>
    <row r="174" spans="1:39" x14ac:dyDescent="0.25">
      <c r="Q174" s="28" t="s">
        <v>51</v>
      </c>
      <c r="R174" t="s">
        <v>129</v>
      </c>
      <c r="AH174" s="28" t="s">
        <v>51</v>
      </c>
      <c r="AI174" s="28" t="s">
        <v>5</v>
      </c>
      <c r="AJ174" t="s">
        <v>1</v>
      </c>
      <c r="AK174" t="s">
        <v>2</v>
      </c>
      <c r="AL174" t="s">
        <v>3</v>
      </c>
      <c r="AM174" t="s">
        <v>4</v>
      </c>
    </row>
    <row r="175" spans="1:39" x14ac:dyDescent="0.25">
      <c r="AB175" s="28" t="s">
        <v>97</v>
      </c>
      <c r="AH175" t="s">
        <v>52</v>
      </c>
      <c r="AI175"/>
      <c r="AJ175" s="33">
        <v>7.1111111111111111E-2</v>
      </c>
      <c r="AK175" s="33">
        <v>3.669724770642202E-2</v>
      </c>
      <c r="AL175" s="33">
        <v>3.4782608695652174E-2</v>
      </c>
      <c r="AM175" s="33">
        <v>1.2917115177610334E-2</v>
      </c>
    </row>
    <row r="176" spans="1:39" x14ac:dyDescent="0.25">
      <c r="A176" s="28" t="s">
        <v>55</v>
      </c>
      <c r="B176" t="s">
        <v>61</v>
      </c>
      <c r="C176" t="s">
        <v>62</v>
      </c>
      <c r="D176" t="s">
        <v>63</v>
      </c>
      <c r="E176" t="s">
        <v>64</v>
      </c>
      <c r="F176" t="s">
        <v>65</v>
      </c>
      <c r="G176" t="s">
        <v>66</v>
      </c>
      <c r="H176" t="s">
        <v>67</v>
      </c>
      <c r="I176" t="s">
        <v>68</v>
      </c>
      <c r="J176" t="s">
        <v>69</v>
      </c>
      <c r="K176" t="s">
        <v>70</v>
      </c>
      <c r="Q176" s="28" t="s">
        <v>55</v>
      </c>
      <c r="R176" t="s">
        <v>58</v>
      </c>
      <c r="S176" t="s">
        <v>57</v>
      </c>
      <c r="T176" t="s">
        <v>59</v>
      </c>
      <c r="U176" t="s">
        <v>60</v>
      </c>
      <c r="AA176" s="28" t="s">
        <v>55</v>
      </c>
      <c r="AB176" t="s">
        <v>1</v>
      </c>
      <c r="AC176" t="s">
        <v>2</v>
      </c>
      <c r="AD176" t="s">
        <v>3</v>
      </c>
      <c r="AE176" t="s">
        <v>4</v>
      </c>
      <c r="AF176" t="s">
        <v>56</v>
      </c>
      <c r="AH176" t="s">
        <v>82</v>
      </c>
      <c r="AI176"/>
      <c r="AJ176" s="33">
        <v>0.16790565777735872</v>
      </c>
      <c r="AK176" s="33">
        <v>0.3942652329749104</v>
      </c>
      <c r="AL176" s="33">
        <v>0.25126889877905539</v>
      </c>
      <c r="AM176" s="33">
        <v>9.5088881298543149E-2</v>
      </c>
    </row>
    <row r="177" spans="1:39" x14ac:dyDescent="0.25">
      <c r="A177" s="53" t="s">
        <v>83</v>
      </c>
      <c r="B177">
        <v>1</v>
      </c>
      <c r="D177">
        <v>10</v>
      </c>
      <c r="E177"/>
      <c r="F177">
        <v>19</v>
      </c>
      <c r="G177">
        <v>1</v>
      </c>
      <c r="Q177" s="30" t="s">
        <v>1</v>
      </c>
      <c r="R177">
        <v>24</v>
      </c>
      <c r="S177">
        <v>12</v>
      </c>
      <c r="T177">
        <v>185</v>
      </c>
      <c r="U177">
        <v>90</v>
      </c>
      <c r="AA177" s="53" t="s">
        <v>83</v>
      </c>
      <c r="AB177" s="33"/>
      <c r="AC177" s="33"/>
      <c r="AD177" s="33"/>
      <c r="AE177" s="33"/>
      <c r="AF177" s="33"/>
      <c r="AH177" t="s">
        <v>88</v>
      </c>
      <c r="AI177"/>
      <c r="AJ177" s="33">
        <v>0.1858994967620872</v>
      </c>
      <c r="AK177" s="33">
        <v>0.43137254901960786</v>
      </c>
      <c r="AL177" s="33">
        <v>0.25650874946649593</v>
      </c>
      <c r="AM177" s="33">
        <v>9.9349899238597938E-2</v>
      </c>
    </row>
    <row r="178" spans="1:39" x14ac:dyDescent="0.25">
      <c r="A178" s="32" t="s">
        <v>1</v>
      </c>
      <c r="D178">
        <v>4</v>
      </c>
      <c r="E178"/>
      <c r="F178">
        <v>2</v>
      </c>
      <c r="Q178" s="31" t="s">
        <v>83</v>
      </c>
      <c r="R178">
        <v>6</v>
      </c>
      <c r="S178">
        <v>3</v>
      </c>
      <c r="T178">
        <v>6</v>
      </c>
      <c r="U178">
        <v>3</v>
      </c>
      <c r="AA178" s="53" t="s">
        <v>84</v>
      </c>
      <c r="AB178" s="33"/>
      <c r="AC178" s="33"/>
      <c r="AD178" s="33"/>
      <c r="AE178" s="33"/>
      <c r="AF178" s="33"/>
      <c r="AH178" t="s">
        <v>92</v>
      </c>
      <c r="AI178"/>
      <c r="AJ178" s="33">
        <v>0.18504290381646502</v>
      </c>
      <c r="AK178" s="33">
        <v>0.43243243243243246</v>
      </c>
      <c r="AL178" s="33">
        <v>0.25378488157408874</v>
      </c>
      <c r="AM178" s="33">
        <v>9.9361788969833387E-2</v>
      </c>
    </row>
    <row r="179" spans="1:39" x14ac:dyDescent="0.25">
      <c r="A179" s="41" t="s">
        <v>52</v>
      </c>
      <c r="D179">
        <v>4</v>
      </c>
      <c r="E179"/>
      <c r="F179">
        <v>2</v>
      </c>
      <c r="Q179" s="31" t="s">
        <v>89</v>
      </c>
      <c r="R179">
        <v>4</v>
      </c>
      <c r="S179">
        <v>6</v>
      </c>
      <c r="T179">
        <v>53</v>
      </c>
      <c r="U179">
        <v>27</v>
      </c>
      <c r="AA179" s="53" t="s">
        <v>85</v>
      </c>
      <c r="AB179" s="33"/>
      <c r="AC179" s="33"/>
      <c r="AD179" s="33"/>
      <c r="AE179" s="33"/>
      <c r="AF179" s="33"/>
      <c r="AI179"/>
      <c r="AL179"/>
    </row>
    <row r="180" spans="1:39" x14ac:dyDescent="0.25">
      <c r="A180" s="32" t="s">
        <v>2</v>
      </c>
      <c r="D180">
        <v>1</v>
      </c>
      <c r="E180"/>
      <c r="Q180" s="31" t="s">
        <v>90</v>
      </c>
      <c r="R180">
        <v>6</v>
      </c>
      <c r="S180">
        <v>3</v>
      </c>
      <c r="T180">
        <v>59</v>
      </c>
      <c r="U180">
        <v>30</v>
      </c>
      <c r="AA180" s="53" t="s">
        <v>86</v>
      </c>
      <c r="AB180" s="33"/>
      <c r="AC180" s="33"/>
      <c r="AD180" s="33"/>
      <c r="AE180" s="33"/>
      <c r="AF180" s="33"/>
      <c r="AI180"/>
      <c r="AL180"/>
    </row>
    <row r="181" spans="1:39" x14ac:dyDescent="0.25">
      <c r="A181" s="41" t="s">
        <v>52</v>
      </c>
      <c r="D181">
        <v>1</v>
      </c>
      <c r="E181"/>
      <c r="Q181" s="31" t="s">
        <v>91</v>
      </c>
      <c r="R181">
        <v>8</v>
      </c>
      <c r="S181">
        <v>0</v>
      </c>
      <c r="T181">
        <v>67</v>
      </c>
      <c r="U181">
        <v>30</v>
      </c>
      <c r="AA181" s="53" t="s">
        <v>87</v>
      </c>
      <c r="AB181" s="33"/>
      <c r="AC181" s="33"/>
      <c r="AD181" s="33"/>
      <c r="AE181" s="33"/>
      <c r="AF181" s="33"/>
      <c r="AI181"/>
      <c r="AL181"/>
    </row>
    <row r="182" spans="1:39" x14ac:dyDescent="0.25">
      <c r="A182" s="32" t="s">
        <v>3</v>
      </c>
      <c r="D182">
        <v>2</v>
      </c>
      <c r="E182"/>
      <c r="F182">
        <v>16</v>
      </c>
      <c r="G182">
        <v>1</v>
      </c>
      <c r="Q182" s="30" t="s">
        <v>2</v>
      </c>
      <c r="R182">
        <v>3</v>
      </c>
      <c r="S182">
        <v>1</v>
      </c>
      <c r="T182">
        <v>48</v>
      </c>
      <c r="U182">
        <v>35</v>
      </c>
      <c r="AA182" s="53" t="s">
        <v>126</v>
      </c>
      <c r="AB182" s="33"/>
      <c r="AC182" s="33"/>
      <c r="AD182" s="33"/>
      <c r="AE182" s="33"/>
      <c r="AF182" s="33"/>
      <c r="AI182"/>
      <c r="AL182"/>
    </row>
    <row r="183" spans="1:39" x14ac:dyDescent="0.25">
      <c r="A183" s="41" t="s">
        <v>52</v>
      </c>
      <c r="D183">
        <v>2</v>
      </c>
      <c r="E183"/>
      <c r="F183">
        <v>16</v>
      </c>
      <c r="G183">
        <v>1</v>
      </c>
      <c r="Q183" s="31" t="s">
        <v>83</v>
      </c>
      <c r="R183">
        <v>1</v>
      </c>
      <c r="S183">
        <v>0</v>
      </c>
      <c r="T183">
        <v>1</v>
      </c>
      <c r="U183">
        <v>0</v>
      </c>
      <c r="AA183" s="53" t="s">
        <v>127</v>
      </c>
      <c r="AB183" s="33"/>
      <c r="AC183" s="33"/>
      <c r="AD183" s="33"/>
      <c r="AE183" s="33"/>
      <c r="AF183" s="33"/>
      <c r="AI183"/>
      <c r="AL183"/>
    </row>
    <row r="184" spans="1:39" x14ac:dyDescent="0.25">
      <c r="A184" s="32" t="s">
        <v>4</v>
      </c>
      <c r="B184">
        <v>1</v>
      </c>
      <c r="D184">
        <v>3</v>
      </c>
      <c r="E184"/>
      <c r="F184">
        <v>1</v>
      </c>
      <c r="Q184" s="31" t="s">
        <v>89</v>
      </c>
      <c r="R184">
        <v>1</v>
      </c>
      <c r="S184">
        <v>0</v>
      </c>
      <c r="T184">
        <v>15</v>
      </c>
      <c r="U184">
        <v>11</v>
      </c>
      <c r="AA184" s="53" t="s">
        <v>128</v>
      </c>
      <c r="AB184" s="33"/>
      <c r="AC184" s="33"/>
      <c r="AD184" s="33"/>
      <c r="AE184" s="33"/>
      <c r="AF184" s="33"/>
      <c r="AI184"/>
      <c r="AL184"/>
    </row>
    <row r="185" spans="1:39" x14ac:dyDescent="0.25">
      <c r="A185" s="41" t="s">
        <v>52</v>
      </c>
      <c r="B185">
        <v>1</v>
      </c>
      <c r="D185">
        <v>3</v>
      </c>
      <c r="E185"/>
      <c r="F185">
        <v>1</v>
      </c>
      <c r="Q185" s="31" t="s">
        <v>90</v>
      </c>
      <c r="R185">
        <v>1</v>
      </c>
      <c r="S185">
        <v>1</v>
      </c>
      <c r="T185">
        <v>16</v>
      </c>
      <c r="U185">
        <v>12</v>
      </c>
      <c r="AA185" s="53" t="s">
        <v>77</v>
      </c>
      <c r="AB185" s="33"/>
      <c r="AC185" s="33"/>
      <c r="AD185" s="33"/>
      <c r="AE185" s="33"/>
      <c r="AF185" s="33"/>
      <c r="AI185"/>
      <c r="AL185"/>
    </row>
    <row r="186" spans="1:39" x14ac:dyDescent="0.25">
      <c r="A186" s="53" t="s">
        <v>90</v>
      </c>
      <c r="B186">
        <v>1</v>
      </c>
      <c r="D186">
        <v>8</v>
      </c>
      <c r="E186">
        <v>5</v>
      </c>
      <c r="F186">
        <v>11</v>
      </c>
      <c r="G186">
        <v>8</v>
      </c>
      <c r="H186">
        <v>1</v>
      </c>
      <c r="Q186" s="31" t="s">
        <v>91</v>
      </c>
      <c r="R186">
        <v>0</v>
      </c>
      <c r="S186">
        <v>0</v>
      </c>
      <c r="T186">
        <v>16</v>
      </c>
      <c r="U186">
        <v>12</v>
      </c>
      <c r="AA186" s="53" t="s">
        <v>89</v>
      </c>
      <c r="AB186" s="33"/>
      <c r="AC186" s="33"/>
      <c r="AD186" s="33"/>
      <c r="AE186" s="33"/>
      <c r="AF186" s="33"/>
      <c r="AI186"/>
      <c r="AL186"/>
    </row>
    <row r="187" spans="1:39" x14ac:dyDescent="0.25">
      <c r="A187" s="32" t="s">
        <v>1</v>
      </c>
      <c r="E187">
        <v>4</v>
      </c>
      <c r="G187">
        <v>2</v>
      </c>
      <c r="Q187" s="30" t="s">
        <v>3</v>
      </c>
      <c r="R187">
        <v>19</v>
      </c>
      <c r="S187">
        <v>5</v>
      </c>
      <c r="T187">
        <v>184</v>
      </c>
      <c r="U187">
        <v>103</v>
      </c>
      <c r="AA187" s="53" t="s">
        <v>90</v>
      </c>
      <c r="AB187" s="33"/>
      <c r="AC187" s="33"/>
      <c r="AD187" s="33"/>
      <c r="AE187" s="33"/>
      <c r="AF187" s="33"/>
      <c r="AI187"/>
      <c r="AL187"/>
    </row>
    <row r="188" spans="1:39" x14ac:dyDescent="0.25">
      <c r="A188" s="41" t="s">
        <v>88</v>
      </c>
      <c r="E188">
        <v>4</v>
      </c>
      <c r="G188">
        <v>2</v>
      </c>
      <c r="Q188" s="31" t="s">
        <v>83</v>
      </c>
      <c r="R188">
        <v>2</v>
      </c>
      <c r="S188">
        <v>2</v>
      </c>
      <c r="T188">
        <v>2</v>
      </c>
      <c r="U188">
        <v>2</v>
      </c>
      <c r="AA188" s="53" t="s">
        <v>91</v>
      </c>
      <c r="AB188" s="33"/>
      <c r="AC188" s="33"/>
      <c r="AD188" s="33"/>
      <c r="AE188" s="33"/>
      <c r="AF188" s="33"/>
      <c r="AI188"/>
      <c r="AL188"/>
    </row>
    <row r="189" spans="1:39" x14ac:dyDescent="0.25">
      <c r="A189" s="32" t="s">
        <v>2</v>
      </c>
      <c r="D189">
        <v>1</v>
      </c>
      <c r="E189">
        <v>1</v>
      </c>
      <c r="F189">
        <v>1</v>
      </c>
      <c r="G189">
        <v>2</v>
      </c>
      <c r="Q189" s="31" t="s">
        <v>89</v>
      </c>
      <c r="R189">
        <v>3</v>
      </c>
      <c r="S189">
        <v>2</v>
      </c>
      <c r="T189">
        <v>53</v>
      </c>
      <c r="U189">
        <v>33</v>
      </c>
      <c r="AA189" s="53" t="s">
        <v>56</v>
      </c>
      <c r="AB189" s="33"/>
      <c r="AC189" s="33"/>
      <c r="AD189" s="33"/>
      <c r="AE189" s="33"/>
      <c r="AF189" s="33"/>
      <c r="AI189"/>
      <c r="AL189"/>
    </row>
    <row r="190" spans="1:39" x14ac:dyDescent="0.25">
      <c r="A190" s="41" t="s">
        <v>88</v>
      </c>
      <c r="D190">
        <v>1</v>
      </c>
      <c r="E190">
        <v>1</v>
      </c>
      <c r="F190">
        <v>1</v>
      </c>
      <c r="G190">
        <v>2</v>
      </c>
      <c r="Q190" s="31" t="s">
        <v>90</v>
      </c>
      <c r="R190">
        <v>9</v>
      </c>
      <c r="S190">
        <v>1</v>
      </c>
      <c r="T190">
        <v>62</v>
      </c>
      <c r="U190">
        <v>34</v>
      </c>
      <c r="AI190"/>
      <c r="AL190"/>
    </row>
    <row r="191" spans="1:39" x14ac:dyDescent="0.25">
      <c r="A191" s="32" t="s">
        <v>3</v>
      </c>
      <c r="D191">
        <v>5</v>
      </c>
      <c r="E191"/>
      <c r="F191">
        <v>10</v>
      </c>
      <c r="G191">
        <v>4</v>
      </c>
      <c r="H191">
        <v>1</v>
      </c>
      <c r="Q191" s="31" t="s">
        <v>91</v>
      </c>
      <c r="R191">
        <v>5</v>
      </c>
      <c r="S191">
        <v>0</v>
      </c>
      <c r="T191">
        <v>67</v>
      </c>
      <c r="U191">
        <v>34</v>
      </c>
      <c r="AI191"/>
      <c r="AL191"/>
    </row>
    <row r="192" spans="1:39" x14ac:dyDescent="0.25">
      <c r="A192" s="41" t="s">
        <v>88</v>
      </c>
      <c r="D192">
        <v>5</v>
      </c>
      <c r="E192"/>
      <c r="F192">
        <v>10</v>
      </c>
      <c r="G192">
        <v>4</v>
      </c>
      <c r="H192">
        <v>1</v>
      </c>
      <c r="Q192" s="30" t="s">
        <v>4</v>
      </c>
      <c r="R192">
        <v>8</v>
      </c>
      <c r="S192">
        <v>3</v>
      </c>
      <c r="T192">
        <v>141</v>
      </c>
      <c r="U192">
        <v>70</v>
      </c>
      <c r="AA192" s="28" t="s">
        <v>50</v>
      </c>
      <c r="AB192" s="28" t="s">
        <v>97</v>
      </c>
      <c r="AI192"/>
      <c r="AL192"/>
    </row>
    <row r="193" spans="1:38" x14ac:dyDescent="0.25">
      <c r="A193" s="32" t="s">
        <v>4</v>
      </c>
      <c r="B193">
        <v>1</v>
      </c>
      <c r="D193">
        <v>2</v>
      </c>
      <c r="E193"/>
      <c r="Q193" s="31" t="s">
        <v>83</v>
      </c>
      <c r="R193">
        <v>1</v>
      </c>
      <c r="S193">
        <v>2</v>
      </c>
      <c r="T193">
        <v>1</v>
      </c>
      <c r="U193">
        <v>2</v>
      </c>
      <c r="AA193" s="28" t="s">
        <v>55</v>
      </c>
      <c r="AB193" t="s">
        <v>1</v>
      </c>
      <c r="AC193" t="s">
        <v>2</v>
      </c>
      <c r="AD193" t="s">
        <v>3</v>
      </c>
      <c r="AE193" t="s">
        <v>4</v>
      </c>
      <c r="AF193" t="s">
        <v>150</v>
      </c>
      <c r="AG193" t="s">
        <v>151</v>
      </c>
      <c r="AH193" t="s">
        <v>152</v>
      </c>
      <c r="AI193" t="s">
        <v>153</v>
      </c>
      <c r="AJ193" t="s">
        <v>56</v>
      </c>
      <c r="AL193"/>
    </row>
    <row r="194" spans="1:38" x14ac:dyDescent="0.25">
      <c r="A194" s="41" t="s">
        <v>88</v>
      </c>
      <c r="B194">
        <v>1</v>
      </c>
      <c r="D194">
        <v>2</v>
      </c>
      <c r="E194"/>
      <c r="Q194" s="31" t="s">
        <v>89</v>
      </c>
      <c r="R194">
        <v>3</v>
      </c>
      <c r="S194">
        <v>0</v>
      </c>
      <c r="T194">
        <v>44</v>
      </c>
      <c r="U194">
        <v>22</v>
      </c>
      <c r="AA194" s="30" t="s">
        <v>52</v>
      </c>
      <c r="AB194">
        <v>150</v>
      </c>
      <c r="AC194">
        <v>24</v>
      </c>
      <c r="AD194">
        <v>121</v>
      </c>
      <c r="AE194">
        <v>230</v>
      </c>
      <c r="AF194">
        <v>171</v>
      </c>
      <c r="AG194">
        <v>27</v>
      </c>
      <c r="AH194">
        <v>142</v>
      </c>
      <c r="AI194">
        <v>231</v>
      </c>
      <c r="AJ194">
        <v>1096</v>
      </c>
      <c r="AL194"/>
    </row>
    <row r="195" spans="1:38" x14ac:dyDescent="0.25">
      <c r="A195" s="53" t="s">
        <v>91</v>
      </c>
      <c r="B195">
        <v>1</v>
      </c>
      <c r="D195">
        <v>8</v>
      </c>
      <c r="E195">
        <v>4</v>
      </c>
      <c r="F195">
        <v>10</v>
      </c>
      <c r="G195">
        <v>4</v>
      </c>
      <c r="Q195" s="31" t="s">
        <v>90</v>
      </c>
      <c r="R195">
        <v>4</v>
      </c>
      <c r="S195">
        <v>1</v>
      </c>
      <c r="T195">
        <v>48</v>
      </c>
      <c r="U195">
        <v>23</v>
      </c>
      <c r="AA195" s="30" t="s">
        <v>82</v>
      </c>
      <c r="AB195">
        <v>164</v>
      </c>
      <c r="AC195">
        <v>27</v>
      </c>
      <c r="AD195">
        <v>138</v>
      </c>
      <c r="AE195">
        <v>232</v>
      </c>
      <c r="AI195"/>
      <c r="AJ195">
        <v>561</v>
      </c>
      <c r="AL195"/>
    </row>
    <row r="196" spans="1:38" x14ac:dyDescent="0.25">
      <c r="A196" s="32" t="s">
        <v>1</v>
      </c>
      <c r="E196">
        <v>4</v>
      </c>
      <c r="Q196" s="31" t="s">
        <v>91</v>
      </c>
      <c r="R196">
        <v>0</v>
      </c>
      <c r="S196">
        <v>0</v>
      </c>
      <c r="T196">
        <v>48</v>
      </c>
      <c r="U196">
        <v>23</v>
      </c>
      <c r="AA196" s="30" t="s">
        <v>88</v>
      </c>
      <c r="AB196">
        <v>168</v>
      </c>
      <c r="AC196">
        <v>27</v>
      </c>
      <c r="AD196">
        <v>145</v>
      </c>
      <c r="AE196">
        <v>233</v>
      </c>
      <c r="AI196"/>
      <c r="AJ196">
        <v>573</v>
      </c>
      <c r="AL196"/>
    </row>
    <row r="197" spans="1:38" x14ac:dyDescent="0.25">
      <c r="A197" s="41" t="s">
        <v>92</v>
      </c>
      <c r="E197">
        <v>4</v>
      </c>
      <c r="Q197" s="30" t="s">
        <v>56</v>
      </c>
      <c r="R197">
        <v>54</v>
      </c>
      <c r="S197">
        <v>21</v>
      </c>
      <c r="T197">
        <v>558</v>
      </c>
      <c r="U197">
        <v>298</v>
      </c>
      <c r="AA197" s="30" t="s">
        <v>92</v>
      </c>
      <c r="AB197">
        <v>170</v>
      </c>
      <c r="AC197">
        <v>27</v>
      </c>
      <c r="AD197">
        <v>150</v>
      </c>
      <c r="AE197">
        <v>231</v>
      </c>
      <c r="AI197"/>
      <c r="AJ197">
        <v>578</v>
      </c>
      <c r="AL197"/>
    </row>
    <row r="198" spans="1:38" x14ac:dyDescent="0.25">
      <c r="A198" s="32" t="s">
        <v>2</v>
      </c>
      <c r="D198">
        <v>1</v>
      </c>
      <c r="E198"/>
      <c r="AA198" s="30" t="s">
        <v>56</v>
      </c>
      <c r="AB198">
        <v>652</v>
      </c>
      <c r="AC198">
        <v>105</v>
      </c>
      <c r="AD198">
        <v>554</v>
      </c>
      <c r="AE198">
        <v>926</v>
      </c>
      <c r="AF198">
        <v>171</v>
      </c>
      <c r="AG198">
        <v>27</v>
      </c>
      <c r="AH198">
        <v>142</v>
      </c>
      <c r="AI198">
        <v>231</v>
      </c>
      <c r="AJ198">
        <v>2808</v>
      </c>
      <c r="AL198"/>
    </row>
    <row r="199" spans="1:38" x14ac:dyDescent="0.25">
      <c r="A199" s="41" t="s">
        <v>92</v>
      </c>
      <c r="D199">
        <v>1</v>
      </c>
      <c r="E199"/>
      <c r="AI199"/>
      <c r="AL199"/>
    </row>
    <row r="200" spans="1:38" x14ac:dyDescent="0.25">
      <c r="A200" s="32" t="s">
        <v>3</v>
      </c>
      <c r="D200">
        <v>5</v>
      </c>
      <c r="E200"/>
      <c r="F200">
        <v>10</v>
      </c>
      <c r="G200">
        <v>4</v>
      </c>
      <c r="AI200"/>
      <c r="AL200"/>
    </row>
    <row r="201" spans="1:38" x14ac:dyDescent="0.25">
      <c r="A201" s="41" t="s">
        <v>92</v>
      </c>
      <c r="D201">
        <v>5</v>
      </c>
      <c r="E201"/>
      <c r="F201">
        <v>10</v>
      </c>
      <c r="G201">
        <v>4</v>
      </c>
      <c r="AI201"/>
      <c r="AL201"/>
    </row>
    <row r="202" spans="1:38" x14ac:dyDescent="0.25">
      <c r="A202" s="32" t="s">
        <v>4</v>
      </c>
      <c r="B202">
        <v>1</v>
      </c>
      <c r="D202">
        <v>2</v>
      </c>
      <c r="E202"/>
      <c r="AI202"/>
      <c r="AL202"/>
    </row>
    <row r="203" spans="1:38" x14ac:dyDescent="0.25">
      <c r="A203" s="41" t="s">
        <v>92</v>
      </c>
      <c r="B203">
        <v>1</v>
      </c>
      <c r="D203">
        <v>2</v>
      </c>
      <c r="E203"/>
      <c r="AI203"/>
      <c r="AL203"/>
    </row>
    <row r="204" spans="1:38" x14ac:dyDescent="0.25">
      <c r="A204" s="53" t="s">
        <v>56</v>
      </c>
      <c r="B204">
        <v>3</v>
      </c>
      <c r="D204">
        <v>26</v>
      </c>
      <c r="E204">
        <v>9</v>
      </c>
      <c r="F204">
        <v>40</v>
      </c>
      <c r="G204">
        <v>13</v>
      </c>
      <c r="H204">
        <v>1</v>
      </c>
      <c r="AI204"/>
      <c r="AL204"/>
    </row>
    <row r="205" spans="1:38" x14ac:dyDescent="0.25">
      <c r="E205"/>
      <c r="AI205"/>
      <c r="AL205"/>
    </row>
    <row r="206" spans="1:38" x14ac:dyDescent="0.25">
      <c r="E206"/>
      <c r="AI206"/>
      <c r="AL206"/>
    </row>
    <row r="207" spans="1:38" x14ac:dyDescent="0.25">
      <c r="E207"/>
      <c r="AI207"/>
      <c r="AL207"/>
    </row>
    <row r="208" spans="1:38" x14ac:dyDescent="0.25">
      <c r="E208"/>
      <c r="AI208"/>
      <c r="AL208"/>
    </row>
    <row r="209" spans="5:38" x14ac:dyDescent="0.25">
      <c r="E209"/>
      <c r="AI209"/>
      <c r="AL209"/>
    </row>
    <row r="210" spans="5:38" x14ac:dyDescent="0.25">
      <c r="E210"/>
      <c r="AI210"/>
      <c r="AL210"/>
    </row>
    <row r="211" spans="5:38" x14ac:dyDescent="0.25">
      <c r="E211"/>
      <c r="AI211"/>
      <c r="AL211"/>
    </row>
    <row r="212" spans="5:38" x14ac:dyDescent="0.25">
      <c r="E212"/>
      <c r="AI212"/>
      <c r="AL212"/>
    </row>
    <row r="213" spans="5:38" x14ac:dyDescent="0.25">
      <c r="E213"/>
      <c r="AI213"/>
      <c r="AL213"/>
    </row>
    <row r="214" spans="5:38" x14ac:dyDescent="0.25">
      <c r="E214"/>
      <c r="AI214"/>
      <c r="AL214"/>
    </row>
    <row r="215" spans="5:38" x14ac:dyDescent="0.25">
      <c r="E215"/>
      <c r="AI215"/>
      <c r="AL215"/>
    </row>
    <row r="216" spans="5:38" x14ac:dyDescent="0.25">
      <c r="E216"/>
      <c r="AI216"/>
      <c r="AL216"/>
    </row>
    <row r="217" spans="5:38" x14ac:dyDescent="0.25">
      <c r="E217"/>
      <c r="AI217"/>
      <c r="AL217"/>
    </row>
    <row r="218" spans="5:38" x14ac:dyDescent="0.25">
      <c r="E218"/>
      <c r="AI218"/>
      <c r="AL218"/>
    </row>
    <row r="219" spans="5:38" x14ac:dyDescent="0.25">
      <c r="E219"/>
      <c r="AI219"/>
      <c r="AL219"/>
    </row>
    <row r="220" spans="5:38" x14ac:dyDescent="0.25">
      <c r="E220"/>
      <c r="AI220"/>
      <c r="AL220"/>
    </row>
    <row r="221" spans="5:38" x14ac:dyDescent="0.25">
      <c r="E221"/>
      <c r="AI221"/>
      <c r="AL221"/>
    </row>
    <row r="222" spans="5:38" x14ac:dyDescent="0.25">
      <c r="E222"/>
    </row>
    <row r="223" spans="5:38" x14ac:dyDescent="0.25">
      <c r="E223"/>
    </row>
    <row r="224" spans="5:38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1:5" x14ac:dyDescent="0.25">
      <c r="E257"/>
    </row>
    <row r="258" spans="1:5" x14ac:dyDescent="0.25">
      <c r="E258"/>
    </row>
    <row r="259" spans="1:5" x14ac:dyDescent="0.25">
      <c r="E259"/>
    </row>
    <row r="260" spans="1:5" x14ac:dyDescent="0.25">
      <c r="E260"/>
    </row>
    <row r="261" spans="1:5" x14ac:dyDescent="0.25">
      <c r="E261"/>
    </row>
    <row r="262" spans="1:5" x14ac:dyDescent="0.25">
      <c r="E262"/>
    </row>
    <row r="263" spans="1:5" x14ac:dyDescent="0.25">
      <c r="E263"/>
    </row>
    <row r="264" spans="1:5" x14ac:dyDescent="0.25">
      <c r="E264"/>
    </row>
    <row r="271" spans="1:5" x14ac:dyDescent="0.25">
      <c r="A271" t="s">
        <v>55</v>
      </c>
      <c r="B271" t="s">
        <v>79</v>
      </c>
      <c r="C271" t="s">
        <v>81</v>
      </c>
      <c r="D271" t="s">
        <v>80</v>
      </c>
      <c r="E271"/>
    </row>
    <row r="272" spans="1:5" x14ac:dyDescent="0.25">
      <c r="A272" s="42" t="s">
        <v>56</v>
      </c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</sheetData>
  <pageMargins left="0.7" right="0.7" top="0.75" bottom="0.75" header="0.3" footer="0.3"/>
  <pageSetup scale="35" orientation="portrait" r:id="rId7"/>
  <colBreaks count="1" manualBreakCount="1">
    <brk id="19" max="271" man="1"/>
  </colBreak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Payworks- Analytics (values)</vt:lpstr>
      <vt:lpstr>Dashboard - Aug 2024</vt:lpstr>
      <vt:lpstr>Dashboard - Jul 2024</vt:lpstr>
      <vt:lpstr>Dashboard - Jun 2024</vt:lpstr>
      <vt:lpstr>Dashboard - May 2024</vt:lpstr>
      <vt:lpstr>Dashboard - Apr 2024</vt:lpstr>
      <vt:lpstr>Dashboard - Mar 2024</vt:lpstr>
      <vt:lpstr>Dashboard - Feb 2024</vt:lpstr>
      <vt:lpstr>Dashboard- Jan 2024</vt:lpstr>
      <vt:lpstr>Dashboard- Dec 2023</vt:lpstr>
      <vt:lpstr>December 2023</vt:lpstr>
      <vt:lpstr>Dashboard- Nov 2023</vt:lpstr>
      <vt:lpstr>November 2023</vt:lpstr>
      <vt:lpstr>Dashboard- Oct 2023</vt:lpstr>
      <vt:lpstr>Payworks- Analytics (22-23)</vt:lpstr>
      <vt:lpstr>XPayworks- Analytics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Svoboda</dc:creator>
  <cp:keywords/>
  <dc:description/>
  <cp:lastModifiedBy>Raisa Sera</cp:lastModifiedBy>
  <cp:lastPrinted>2024-10-22T06:53:02Z</cp:lastPrinted>
  <dcterms:created xsi:type="dcterms:W3CDTF">2021-03-04T00:32:30Z</dcterms:created>
  <dcterms:modified xsi:type="dcterms:W3CDTF">2024-10-22T06:53:15Z</dcterms:modified>
  <cp:category/>
  <cp:contentStatus/>
</cp:coreProperties>
</file>