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on_p\Documents\GitHub\Kashmir-Robotics\K-R Avenger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E10" i="1" l="1"/>
  <c r="F16" i="1"/>
  <c r="F17" i="1" s="1"/>
  <c r="F14" i="1"/>
  <c r="F15" i="1" s="1"/>
  <c r="F3" i="1"/>
  <c r="E2" i="1"/>
  <c r="D18" i="1"/>
  <c r="C18" i="1"/>
  <c r="B13" i="1"/>
  <c r="D12" i="1"/>
  <c r="C12" i="1"/>
  <c r="B11" i="1"/>
  <c r="D9" i="1"/>
  <c r="C9" i="1"/>
  <c r="B8" i="1"/>
  <c r="B14" i="1" s="1"/>
  <c r="B15" i="1" s="1"/>
  <c r="D7" i="1"/>
  <c r="C7" i="1"/>
  <c r="D6" i="1"/>
  <c r="C6" i="1"/>
  <c r="E14" i="1" l="1"/>
  <c r="E15" i="1" s="1"/>
  <c r="B18" i="1"/>
  <c r="B6" i="1"/>
  <c r="B7" i="1"/>
  <c r="B12" i="1"/>
  <c r="B9" i="1"/>
  <c r="C10" i="1"/>
  <c r="B16" i="1"/>
  <c r="B5" i="1"/>
  <c r="D10" i="1"/>
  <c r="B17" i="1" l="1"/>
  <c r="G16" i="1"/>
  <c r="G17" i="1" s="1"/>
  <c r="B10" i="1"/>
  <c r="F10" i="1" s="1"/>
</calcChain>
</file>

<file path=xl/sharedStrings.xml><?xml version="1.0" encoding="utf-8"?>
<sst xmlns="http://schemas.openxmlformats.org/spreadsheetml/2006/main" count="43" uniqueCount="43">
  <si>
    <t>estimated wing thickness</t>
  </si>
  <si>
    <t>average</t>
  </si>
  <si>
    <t>min</t>
  </si>
  <si>
    <t>max</t>
  </si>
  <si>
    <t>aileron surface area</t>
  </si>
  <si>
    <t>fuselage length</t>
  </si>
  <si>
    <t>distance back side prop to leading edge</t>
  </si>
  <si>
    <t>leading edge to stabilizer</t>
  </si>
  <si>
    <t>horizontal stabilizer surface</t>
  </si>
  <si>
    <t>elevator surface</t>
  </si>
  <si>
    <t>rudder surface</t>
  </si>
  <si>
    <t>Wingspan in mm</t>
  </si>
  <si>
    <t>wingchord in mm</t>
  </si>
  <si>
    <t>wing surface in dm2</t>
  </si>
  <si>
    <t>plane weight in gram</t>
  </si>
  <si>
    <t>CG (measured from leading edge)</t>
  </si>
  <si>
    <t>wingload in gram/dm2</t>
  </si>
  <si>
    <t>UAV design calculator</t>
  </si>
  <si>
    <t>span</t>
  </si>
  <si>
    <t>chord</t>
  </si>
  <si>
    <t>height</t>
  </si>
  <si>
    <t>vertical stabilizer surface</t>
  </si>
  <si>
    <t>expected wingspan tapered wing (wing ratio)</t>
  </si>
  <si>
    <t>expected wingspan straigt wing (wing ratio)</t>
  </si>
  <si>
    <t>remarks</t>
  </si>
  <si>
    <t>use the right aspect ratio here</t>
  </si>
  <si>
    <t>root chord for straigt wing, mean chord for tapered wing</t>
  </si>
  <si>
    <t>take of weigth</t>
  </si>
  <si>
    <t>use thickness from your wing profile for the right number</t>
  </si>
  <si>
    <t>total length</t>
  </si>
  <si>
    <t xml:space="preserve">span and chord includes elevator </t>
  </si>
  <si>
    <t>chord and height includes rudder</t>
  </si>
  <si>
    <t>expected CG position, recalculate after build</t>
  </si>
  <si>
    <t>span and chord is per wing half (give flap same size)</t>
  </si>
  <si>
    <t>glider type uav</t>
  </si>
  <si>
    <t>ground started uav</t>
  </si>
  <si>
    <t>stol uav</t>
  </si>
  <si>
    <t>fast uav</t>
  </si>
  <si>
    <t>interceptor uav</t>
  </si>
  <si>
    <t>unlimited vertical flight performance</t>
  </si>
  <si>
    <t>UAV TYPE</t>
  </si>
  <si>
    <t>power in Watt</t>
  </si>
  <si>
    <t>Fill in wing span, wing chord and plane weight and press enter. This calculator is mentioned as a guide for a normal lay-out fixed wing UAV! We are not responsible for the outcome.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</si>
</sst>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5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4" xfId="0" applyBorder="1" applyProtection="1">
      <protection locked="0"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locked="0"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23" sqref="B23"/>
    </sheetView>
  </sheetViews>
  <sheetFormatPr defaultRowHeight="15" x14ac:dyDescent="0.25"/>
  <cols>
    <col min="1" max="1" width="54" customWidth="1"/>
    <col min="2" max="2" width="22.5703125" customWidth="1"/>
    <col min="8" max="8" width="51.28515625" customWidth="1"/>
  </cols>
  <sheetData>
    <row r="1" spans="1:8" ht="113.25" customHeight="1" thickBot="1" x14ac:dyDescent="0.5">
      <c r="A1" s="1" t="s">
        <v>17</v>
      </c>
      <c r="B1" s="3" t="s">
        <v>1</v>
      </c>
      <c r="C1" s="3" t="s">
        <v>2</v>
      </c>
      <c r="D1" s="3" t="s">
        <v>3</v>
      </c>
      <c r="E1" s="6" t="s">
        <v>18</v>
      </c>
      <c r="F1" s="6" t="s">
        <v>19</v>
      </c>
      <c r="G1" s="6" t="s">
        <v>20</v>
      </c>
      <c r="H1" s="6" t="s">
        <v>24</v>
      </c>
    </row>
    <row r="2" spans="1:8" ht="15.75" thickBot="1" x14ac:dyDescent="0.3">
      <c r="A2" s="2" t="s">
        <v>11</v>
      </c>
      <c r="B2" s="9">
        <v>3500</v>
      </c>
      <c r="C2" s="10"/>
      <c r="D2" s="10"/>
      <c r="E2" s="10">
        <f>B2</f>
        <v>3500</v>
      </c>
      <c r="F2" s="10"/>
      <c r="G2" s="10"/>
      <c r="H2" s="10" t="s">
        <v>25</v>
      </c>
    </row>
    <row r="3" spans="1:8" ht="15.75" thickBot="1" x14ac:dyDescent="0.3">
      <c r="A3" s="2" t="s">
        <v>12</v>
      </c>
      <c r="B3" s="11">
        <v>330</v>
      </c>
      <c r="C3" s="5"/>
      <c r="D3" s="5"/>
      <c r="E3" s="5"/>
      <c r="F3" s="5">
        <f>B3</f>
        <v>330</v>
      </c>
      <c r="G3" s="5"/>
      <c r="H3" s="5" t="s">
        <v>26</v>
      </c>
    </row>
    <row r="4" spans="1:8" ht="15.75" thickBot="1" x14ac:dyDescent="0.3">
      <c r="A4" s="2" t="s">
        <v>14</v>
      </c>
      <c r="B4" s="11">
        <v>12000</v>
      </c>
      <c r="C4" s="5"/>
      <c r="D4" s="5"/>
      <c r="E4" s="5"/>
      <c r="F4" s="5"/>
      <c r="G4" s="5"/>
      <c r="H4" s="5" t="s">
        <v>27</v>
      </c>
    </row>
    <row r="5" spans="1:8" ht="15.75" thickBot="1" x14ac:dyDescent="0.3">
      <c r="A5" s="2" t="s">
        <v>16</v>
      </c>
      <c r="B5" s="4">
        <f>B4/B8</f>
        <v>103.8961038961039</v>
      </c>
      <c r="C5" s="5"/>
      <c r="D5" s="5"/>
      <c r="E5" s="5"/>
      <c r="F5" s="5"/>
      <c r="G5" s="5"/>
      <c r="H5" s="5"/>
    </row>
    <row r="6" spans="1:8" ht="15.75" thickBot="1" x14ac:dyDescent="0.3">
      <c r="A6" s="2" t="s">
        <v>22</v>
      </c>
      <c r="B6" s="4">
        <f>(C6+D6)/2</f>
        <v>1815</v>
      </c>
      <c r="C6" s="5">
        <f>B3*5</f>
        <v>1650</v>
      </c>
      <c r="D6" s="5">
        <f>B3*6</f>
        <v>1980</v>
      </c>
      <c r="E6" s="5"/>
      <c r="F6" s="5"/>
      <c r="G6" s="5"/>
      <c r="H6" s="5"/>
    </row>
    <row r="7" spans="1:8" ht="15.75" thickBot="1" x14ac:dyDescent="0.3">
      <c r="A7" s="2" t="s">
        <v>23</v>
      </c>
      <c r="B7" s="4">
        <f>(C7+D7)/2</f>
        <v>2475</v>
      </c>
      <c r="C7" s="5">
        <f>B3*7</f>
        <v>2310</v>
      </c>
      <c r="D7" s="5">
        <f>B3*8</f>
        <v>2640</v>
      </c>
      <c r="E7" s="5"/>
      <c r="F7" s="5"/>
      <c r="G7" s="5"/>
      <c r="H7" s="5"/>
    </row>
    <row r="8" spans="1:8" ht="15.75" thickBot="1" x14ac:dyDescent="0.3">
      <c r="A8" s="2" t="s">
        <v>13</v>
      </c>
      <c r="B8" s="4">
        <f>B2*B3/10000</f>
        <v>115.5</v>
      </c>
      <c r="C8" s="5"/>
      <c r="D8" s="5"/>
      <c r="E8" s="5"/>
      <c r="F8" s="5"/>
      <c r="G8" s="5"/>
      <c r="H8" s="5"/>
    </row>
    <row r="9" spans="1:8" ht="15.75" thickBot="1" x14ac:dyDescent="0.3">
      <c r="A9" s="2" t="s">
        <v>0</v>
      </c>
      <c r="B9" s="4">
        <f>(C9+D9)/2</f>
        <v>42.899999999999991</v>
      </c>
      <c r="C9" s="5">
        <f>B3/100*12</f>
        <v>39.599999999999994</v>
      </c>
      <c r="D9" s="5">
        <f>B3/100*14</f>
        <v>46.199999999999996</v>
      </c>
      <c r="E9" s="5"/>
      <c r="F9" s="5"/>
      <c r="G9" s="5"/>
      <c r="H9" s="5" t="s">
        <v>28</v>
      </c>
    </row>
    <row r="10" spans="1:8" ht="15.75" thickBot="1" x14ac:dyDescent="0.3">
      <c r="A10" s="2" t="s">
        <v>4</v>
      </c>
      <c r="B10" s="4">
        <f>(C10+D10)/2</f>
        <v>6.3525</v>
      </c>
      <c r="C10" s="5">
        <f>B8/2/100*10</f>
        <v>5.7750000000000004</v>
      </c>
      <c r="D10" s="5">
        <f>B8/2/100*12</f>
        <v>6.93</v>
      </c>
      <c r="E10" s="5">
        <f>B2/4</f>
        <v>875</v>
      </c>
      <c r="F10" s="5">
        <f>B10*10000/E10</f>
        <v>72.599999999999994</v>
      </c>
      <c r="G10" s="5"/>
      <c r="H10" s="5" t="s">
        <v>33</v>
      </c>
    </row>
    <row r="11" spans="1:8" ht="15.75" thickBot="1" x14ac:dyDescent="0.3">
      <c r="A11" s="2" t="s">
        <v>6</v>
      </c>
      <c r="B11" s="4">
        <f>B2/100*15</f>
        <v>525</v>
      </c>
      <c r="C11" s="5"/>
      <c r="D11" s="5"/>
      <c r="E11" s="5"/>
      <c r="F11" s="5"/>
      <c r="G11" s="5"/>
      <c r="H11" s="5"/>
    </row>
    <row r="12" spans="1:8" ht="15.75" thickBot="1" x14ac:dyDescent="0.3">
      <c r="A12" s="2" t="s">
        <v>5</v>
      </c>
      <c r="B12" s="4">
        <f>(C12+D12)/2</f>
        <v>2537.5</v>
      </c>
      <c r="C12" s="5">
        <f>B2/100*70</f>
        <v>2450</v>
      </c>
      <c r="D12" s="5">
        <f>B2/100*75</f>
        <v>2625</v>
      </c>
      <c r="E12" s="5"/>
      <c r="F12" s="5"/>
      <c r="G12" s="5"/>
      <c r="H12" s="5" t="s">
        <v>29</v>
      </c>
    </row>
    <row r="13" spans="1:8" ht="15.75" thickBot="1" x14ac:dyDescent="0.3">
      <c r="A13" s="2" t="s">
        <v>7</v>
      </c>
      <c r="B13" s="4">
        <f>B3*3</f>
        <v>990</v>
      </c>
      <c r="C13" s="5"/>
      <c r="D13" s="5"/>
      <c r="E13" s="5"/>
      <c r="F13" s="5"/>
      <c r="G13" s="5"/>
      <c r="H13" s="5"/>
    </row>
    <row r="14" spans="1:8" ht="15.75" thickBot="1" x14ac:dyDescent="0.3">
      <c r="A14" s="2" t="s">
        <v>8</v>
      </c>
      <c r="B14" s="4">
        <f>B8/100*25</f>
        <v>28.875</v>
      </c>
      <c r="C14" s="5"/>
      <c r="D14" s="5"/>
      <c r="E14" s="5">
        <f>B14*10000/F14</f>
        <v>1312.5</v>
      </c>
      <c r="F14" s="5">
        <f>B3/3*2</f>
        <v>220</v>
      </c>
      <c r="G14" s="5"/>
      <c r="H14" s="5" t="s">
        <v>30</v>
      </c>
    </row>
    <row r="15" spans="1:8" ht="15.75" thickBot="1" x14ac:dyDescent="0.3">
      <c r="A15" s="2" t="s">
        <v>9</v>
      </c>
      <c r="B15" s="4">
        <f>B14/100*25</f>
        <v>7.21875</v>
      </c>
      <c r="C15" s="5"/>
      <c r="D15" s="5"/>
      <c r="E15" s="5">
        <f>E14</f>
        <v>1312.5</v>
      </c>
      <c r="F15" s="5">
        <f>F14/100*25</f>
        <v>55.000000000000007</v>
      </c>
      <c r="G15" s="5"/>
      <c r="H15" s="5"/>
    </row>
    <row r="16" spans="1:8" ht="15.75" thickBot="1" x14ac:dyDescent="0.3">
      <c r="A16" s="2" t="s">
        <v>21</v>
      </c>
      <c r="B16" s="4">
        <f>B8/100*10</f>
        <v>11.55</v>
      </c>
      <c r="C16" s="5"/>
      <c r="D16" s="5"/>
      <c r="E16" s="5"/>
      <c r="F16" s="5">
        <f>B3/3*2</f>
        <v>220</v>
      </c>
      <c r="G16" s="5">
        <f>B16*10000/F16</f>
        <v>525</v>
      </c>
      <c r="H16" s="5" t="s">
        <v>31</v>
      </c>
    </row>
    <row r="17" spans="1:8" ht="15.75" thickBot="1" x14ac:dyDescent="0.3">
      <c r="A17" s="2" t="s">
        <v>10</v>
      </c>
      <c r="B17" s="4">
        <f>B16/100*25</f>
        <v>2.8875000000000002</v>
      </c>
      <c r="C17" s="5"/>
      <c r="D17" s="5"/>
      <c r="E17" s="5"/>
      <c r="F17" s="5">
        <f>F16/100*25</f>
        <v>55.000000000000007</v>
      </c>
      <c r="G17" s="5">
        <f>G16</f>
        <v>525</v>
      </c>
      <c r="H17" s="5"/>
    </row>
    <row r="18" spans="1:8" ht="15.75" thickBot="1" x14ac:dyDescent="0.3">
      <c r="A18" s="2" t="s">
        <v>15</v>
      </c>
      <c r="B18" s="4">
        <f>(C18+D18)/2</f>
        <v>95.699999999999989</v>
      </c>
      <c r="C18" s="5">
        <f>B3/100*25</f>
        <v>82.5</v>
      </c>
      <c r="D18" s="5">
        <f>B3/100*33</f>
        <v>108.89999999999999</v>
      </c>
      <c r="E18" s="5"/>
      <c r="F18" s="5"/>
      <c r="G18" s="5"/>
      <c r="H18" s="5" t="s">
        <v>32</v>
      </c>
    </row>
    <row r="19" spans="1:8" ht="15.75" thickBot="1" x14ac:dyDescent="0.3">
      <c r="A19" s="12"/>
      <c r="B19" s="12"/>
      <c r="C19" s="12"/>
      <c r="D19" s="12"/>
      <c r="E19" s="12"/>
      <c r="F19" s="12"/>
      <c r="G19" s="12"/>
      <c r="H19" s="12"/>
    </row>
    <row r="20" spans="1:8" ht="32.25" customHeight="1" thickBot="1" x14ac:dyDescent="0.3">
      <c r="A20" s="6" t="s">
        <v>40</v>
      </c>
      <c r="B20" s="3" t="s">
        <v>41</v>
      </c>
      <c r="C20" s="12"/>
      <c r="D20" s="12"/>
      <c r="E20" s="12"/>
      <c r="F20" s="12"/>
      <c r="G20" s="12"/>
      <c r="H20" s="12"/>
    </row>
    <row r="21" spans="1:8" ht="15.75" thickBot="1" x14ac:dyDescent="0.3">
      <c r="A21" s="2" t="s">
        <v>34</v>
      </c>
      <c r="B21" s="7">
        <f>B4*55/1000</f>
        <v>660</v>
      </c>
      <c r="C21" s="12"/>
      <c r="D21" s="12"/>
      <c r="E21" s="12"/>
      <c r="F21" s="12"/>
      <c r="G21" s="12"/>
      <c r="H21" s="12"/>
    </row>
    <row r="22" spans="1:8" ht="15.75" thickBot="1" x14ac:dyDescent="0.3">
      <c r="A22" s="2" t="s">
        <v>35</v>
      </c>
      <c r="B22" s="4">
        <f>B4*110/1000</f>
        <v>1320</v>
      </c>
      <c r="C22" s="12"/>
      <c r="D22" s="12"/>
      <c r="E22" s="12"/>
      <c r="F22" s="12"/>
      <c r="G22" s="12"/>
      <c r="H22" s="12"/>
    </row>
    <row r="23" spans="1:8" ht="15.75" thickBot="1" x14ac:dyDescent="0.3">
      <c r="A23" s="2" t="s">
        <v>36</v>
      </c>
      <c r="B23" s="4">
        <f>B4*165/1000</f>
        <v>1980</v>
      </c>
      <c r="C23" s="12"/>
      <c r="D23" s="12"/>
      <c r="E23" s="12"/>
      <c r="F23" s="12"/>
      <c r="G23" s="12"/>
      <c r="H23" s="12"/>
    </row>
    <row r="24" spans="1:8" ht="15.75" thickBot="1" x14ac:dyDescent="0.3">
      <c r="A24" s="2" t="s">
        <v>37</v>
      </c>
      <c r="B24" s="4">
        <f>B4*220/1000</f>
        <v>2640</v>
      </c>
      <c r="C24" s="12"/>
      <c r="D24" s="12"/>
      <c r="E24" s="12"/>
      <c r="F24" s="12"/>
      <c r="G24" s="12"/>
      <c r="H24" s="12"/>
    </row>
    <row r="25" spans="1:8" ht="15.75" thickBot="1" x14ac:dyDescent="0.3">
      <c r="A25" s="2" t="s">
        <v>38</v>
      </c>
      <c r="B25" s="4">
        <f>B4*330/1000</f>
        <v>3960</v>
      </c>
      <c r="C25" s="12"/>
      <c r="D25" s="12"/>
      <c r="E25" s="12"/>
      <c r="F25" s="12"/>
      <c r="G25" s="12"/>
      <c r="H25" s="12"/>
    </row>
    <row r="26" spans="1:8" ht="15.75" thickBot="1" x14ac:dyDescent="0.3">
      <c r="A26" s="2" t="s">
        <v>39</v>
      </c>
      <c r="B26" s="4">
        <f>B4*440/1000</f>
        <v>5280</v>
      </c>
      <c r="C26" s="12"/>
      <c r="D26" s="12"/>
      <c r="E26" s="12"/>
      <c r="F26" s="12"/>
      <c r="G26" s="12"/>
      <c r="H26" s="12"/>
    </row>
    <row r="27" spans="1:8" x14ac:dyDescent="0.25">
      <c r="A27" s="12"/>
      <c r="B27" s="12"/>
      <c r="C27" s="12"/>
      <c r="D27" s="12"/>
      <c r="E27" s="12"/>
      <c r="F27" s="12"/>
      <c r="G27" s="12"/>
      <c r="H27" s="12"/>
    </row>
    <row r="28" spans="1:8" x14ac:dyDescent="0.25">
      <c r="A28" s="8" t="s">
        <v>42</v>
      </c>
      <c r="B28" s="12"/>
      <c r="C28" s="12"/>
      <c r="D28" s="12"/>
      <c r="E28" s="12"/>
      <c r="F28" s="12"/>
      <c r="G28" s="12"/>
      <c r="H2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wicher donga</dc:creator>
  <cp:lastModifiedBy>Ron Pandolfi</cp:lastModifiedBy>
  <dcterms:created xsi:type="dcterms:W3CDTF">2014-08-02T09:01:01Z</dcterms:created>
  <dcterms:modified xsi:type="dcterms:W3CDTF">2017-10-13T20:51:04Z</dcterms:modified>
</cp:coreProperties>
</file>