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he\OneDrive\Desktop\KH_DA\Statistics\"/>
    </mc:Choice>
  </mc:AlternateContent>
  <xr:revisionPtr revIDLastSave="0" documentId="13_ncr:1_{877879CD-8A99-4AE0-B3A5-0E2B5E88B0C6}" xr6:coauthVersionLast="47" xr6:coauthVersionMax="47" xr10:uidLastSave="{00000000-0000-0000-0000-000000000000}"/>
  <bookViews>
    <workbookView xWindow="0" yWindow="0" windowWidth="19200" windowHeight="10080" activeTab="3" xr2:uid="{A449EF05-3781-42ED-BB6A-AFC99CA638F4}"/>
  </bookViews>
  <sheets>
    <sheet name="Collecting" sheetId="1" r:id="rId1"/>
    <sheet name="Organizing" sheetId="2" r:id="rId2"/>
    <sheet name="Analyzing" sheetId="3" r:id="rId3"/>
    <sheet name="Distribu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8" i="4" l="1"/>
  <c r="E267" i="4"/>
  <c r="P234" i="4"/>
  <c r="P236" i="4" s="1"/>
  <c r="P228" i="4"/>
  <c r="O227" i="4"/>
  <c r="L195" i="4"/>
  <c r="J193" i="4"/>
  <c r="J194" i="4"/>
  <c r="J195" i="4"/>
  <c r="J196" i="4"/>
  <c r="J197" i="4"/>
  <c r="J198" i="4"/>
  <c r="L197" i="4" s="1"/>
  <c r="J199" i="4"/>
  <c r="J200" i="4"/>
  <c r="J192" i="4"/>
  <c r="L196" i="4" s="1"/>
  <c r="F197" i="4"/>
  <c r="F196" i="4"/>
  <c r="F195" i="4"/>
  <c r="F193" i="4"/>
  <c r="F192" i="4"/>
  <c r="F178" i="4"/>
  <c r="L176" i="4"/>
  <c r="I181" i="4"/>
  <c r="I174" i="4"/>
  <c r="I175" i="4"/>
  <c r="L177" i="4" s="1"/>
  <c r="I176" i="4"/>
  <c r="L178" i="4" s="1"/>
  <c r="I177" i="4"/>
  <c r="I178" i="4"/>
  <c r="I179" i="4"/>
  <c r="I180" i="4"/>
  <c r="I173" i="4"/>
  <c r="F177" i="4"/>
  <c r="F176" i="4"/>
  <c r="F174" i="4"/>
  <c r="F173" i="4"/>
  <c r="F134" i="4"/>
  <c r="G140" i="4"/>
  <c r="I141" i="4" s="1"/>
  <c r="G142" i="4"/>
  <c r="F64" i="4"/>
  <c r="F65" i="4"/>
  <c r="F66" i="4"/>
  <c r="F67" i="4"/>
  <c r="F68" i="4"/>
  <c r="F63" i="4"/>
  <c r="F62" i="4"/>
  <c r="F61" i="4"/>
  <c r="F60" i="4"/>
  <c r="F59" i="4"/>
  <c r="F58" i="4"/>
  <c r="J17" i="4"/>
  <c r="J18" i="4"/>
  <c r="J19" i="4"/>
  <c r="J20" i="4"/>
  <c r="J21" i="4"/>
  <c r="J22" i="4"/>
  <c r="J23" i="4"/>
  <c r="J16" i="4"/>
  <c r="L122" i="3"/>
  <c r="L121" i="3"/>
  <c r="M120" i="3"/>
  <c r="O113" i="3"/>
  <c r="N111" i="3"/>
  <c r="K108" i="3"/>
  <c r="K106" i="3"/>
  <c r="K104" i="3"/>
  <c r="L92" i="3"/>
  <c r="M69" i="3"/>
  <c r="L67" i="3"/>
  <c r="H76" i="3"/>
  <c r="H66" i="3"/>
  <c r="H67" i="3"/>
  <c r="H68" i="3"/>
  <c r="H69" i="3"/>
  <c r="H70" i="3"/>
  <c r="H71" i="3"/>
  <c r="H72" i="3"/>
  <c r="H73" i="3"/>
  <c r="H74" i="3"/>
  <c r="H75" i="3"/>
  <c r="H65" i="3"/>
  <c r="F66" i="3"/>
  <c r="F67" i="3"/>
  <c r="F68" i="3"/>
  <c r="F69" i="3"/>
  <c r="F70" i="3"/>
  <c r="F71" i="3"/>
  <c r="F72" i="3"/>
  <c r="F73" i="3"/>
  <c r="F74" i="3"/>
  <c r="F75" i="3"/>
  <c r="F65" i="3"/>
  <c r="L65" i="3"/>
  <c r="G44" i="3"/>
  <c r="G39" i="3"/>
  <c r="L173" i="4" l="1"/>
  <c r="L192" i="4"/>
  <c r="L134" i="4"/>
</calcChain>
</file>

<file path=xl/sharedStrings.xml><?xml version="1.0" encoding="utf-8"?>
<sst xmlns="http://schemas.openxmlformats.org/spreadsheetml/2006/main" count="418" uniqueCount="291">
  <si>
    <t>Statistics: Means collecting, organizing, analyzing, interpreting and presenting data using mathematical models</t>
  </si>
  <si>
    <t>Population</t>
  </si>
  <si>
    <t>Sample</t>
  </si>
  <si>
    <t>There are 3 ways to create a sample dataset from a population dataset</t>
  </si>
  <si>
    <t>Random Sampling</t>
  </si>
  <si>
    <t>When each and every member of the population dataset has an equal chance of being selected in the sample dataset</t>
  </si>
  <si>
    <t>Stratified Sampling</t>
  </si>
  <si>
    <t>Splitting the entire dataset into different groups/layers to create the final sample dataset</t>
  </si>
  <si>
    <t>Temperature</t>
  </si>
  <si>
    <t>C</t>
  </si>
  <si>
    <t>F</t>
  </si>
  <si>
    <t>K</t>
  </si>
  <si>
    <t>Sample size=6</t>
  </si>
  <si>
    <t>Systematic Sampling</t>
  </si>
  <si>
    <t>Randomly select a value for K and pick every Kth data from the population to create the sample</t>
  </si>
  <si>
    <t>Sample size=5</t>
  </si>
  <si>
    <t>After we have our sample data ready, we have to categorize our data and organize it into the following categories</t>
  </si>
  <si>
    <t>Any labelled data/ any text type data</t>
  </si>
  <si>
    <t>Any labelled data which has a natural rank in it</t>
  </si>
  <si>
    <t>Very Poor</t>
  </si>
  <si>
    <t>Poor</t>
  </si>
  <si>
    <t>Average</t>
  </si>
  <si>
    <t>Good</t>
  </si>
  <si>
    <t>Very good</t>
  </si>
  <si>
    <t>Excellent</t>
  </si>
  <si>
    <t>xs</t>
  </si>
  <si>
    <t>s</t>
  </si>
  <si>
    <t>m</t>
  </si>
  <si>
    <t>l</t>
  </si>
  <si>
    <t>xl</t>
  </si>
  <si>
    <t>xxl</t>
  </si>
  <si>
    <t>xxxl</t>
  </si>
  <si>
    <t>Very Satisfactory</t>
  </si>
  <si>
    <t>Satisfactory</t>
  </si>
  <si>
    <t>Nuetral</t>
  </si>
  <si>
    <t>Unsatisfactory</t>
  </si>
  <si>
    <t>Mild Pain</t>
  </si>
  <si>
    <t>Moderate pain</t>
  </si>
  <si>
    <t>Severe pain</t>
  </si>
  <si>
    <t>Any labelled mutually exclusive data</t>
  </si>
  <si>
    <t>Tesla</t>
  </si>
  <si>
    <t>BMW</t>
  </si>
  <si>
    <t>Honda</t>
  </si>
  <si>
    <t>A+</t>
  </si>
  <si>
    <t>B+</t>
  </si>
  <si>
    <t>O+</t>
  </si>
  <si>
    <t>Brown</t>
  </si>
  <si>
    <t>Blue</t>
  </si>
  <si>
    <t>Black</t>
  </si>
  <si>
    <t>India</t>
  </si>
  <si>
    <t>china</t>
  </si>
  <si>
    <t>Japan</t>
  </si>
  <si>
    <t>UK</t>
  </si>
  <si>
    <t>US</t>
  </si>
  <si>
    <t>Any labelled mutually exclusive data with only 2 options</t>
  </si>
  <si>
    <t>Yes/No</t>
  </si>
  <si>
    <t>True/false</t>
  </si>
  <si>
    <t>Hot/Cold</t>
  </si>
  <si>
    <t>Male/Female</t>
  </si>
  <si>
    <t>Any data which has numbers within it</t>
  </si>
  <si>
    <t>Any numerical data which has distinct/discrete values and can only be counted</t>
  </si>
  <si>
    <t>Number of languages an individual knows</t>
  </si>
  <si>
    <t>Date</t>
  </si>
  <si>
    <t>Year</t>
  </si>
  <si>
    <t>Time</t>
  </si>
  <si>
    <t>Salary</t>
  </si>
  <si>
    <t>1000-2000</t>
  </si>
  <si>
    <t>Weight/Height</t>
  </si>
  <si>
    <t>Speed/Distance</t>
  </si>
  <si>
    <t>2000-3000</t>
  </si>
  <si>
    <t>3000-4000</t>
  </si>
  <si>
    <t>Temp</t>
  </si>
  <si>
    <t>0 deg - 5 deg</t>
  </si>
  <si>
    <t>5 deg - 10 deg</t>
  </si>
  <si>
    <t>Ratio is exactly the same as interval with only 1 difference, here we have 'TRUE ZERO POINT'</t>
  </si>
  <si>
    <t>0 deg</t>
  </si>
  <si>
    <t>Weight</t>
  </si>
  <si>
    <t>0 kg - 10kg</t>
  </si>
  <si>
    <t>10 kg - 20 kg</t>
  </si>
  <si>
    <t>0 kg</t>
  </si>
  <si>
    <t>Doesn’t mean the area has no temperature, o deg is also a temperature</t>
  </si>
  <si>
    <t>means there is no weight, so it has a TRUE ZERO POINT</t>
  </si>
  <si>
    <t>IQ</t>
  </si>
  <si>
    <t>0 - 5</t>
  </si>
  <si>
    <t>5 iq - 10 iq</t>
  </si>
  <si>
    <t>Because 0 IQ still means the person has some IQ, very very less but still not completely zero, so this NOT TRUE ZERO POINT</t>
  </si>
  <si>
    <t>INTERVAL</t>
  </si>
  <si>
    <t xml:space="preserve">In order to analyze our data using statistical methods, we use a type of Statistics, </t>
  </si>
  <si>
    <t>Which is Descriptive Statistics</t>
  </si>
  <si>
    <t>To find out a representative of the entire dataset</t>
  </si>
  <si>
    <t>Mean calculates the average value of the dataset</t>
  </si>
  <si>
    <t>Middle value of an ordered dataset</t>
  </si>
  <si>
    <t>Value which has occurred maximum number of times in a dataset</t>
  </si>
  <si>
    <t>To find how dispersed your data are within a dataset</t>
  </si>
  <si>
    <t>The difference between the highest and the lowest value</t>
  </si>
  <si>
    <t>How far each value is from the mean and thus from every other value</t>
  </si>
  <si>
    <t>How much is the dispersion in the dataset</t>
  </si>
  <si>
    <t>Range</t>
  </si>
  <si>
    <t>min</t>
  </si>
  <si>
    <t>max</t>
  </si>
  <si>
    <t>max-min</t>
  </si>
  <si>
    <t>Mean</t>
  </si>
  <si>
    <t>1 sigma</t>
  </si>
  <si>
    <t>2 sigma</t>
  </si>
  <si>
    <t>3 sigms</t>
  </si>
  <si>
    <t>+1</t>
  </si>
  <si>
    <t>+2</t>
  </si>
  <si>
    <t>+3</t>
  </si>
  <si>
    <t>x</t>
  </si>
  <si>
    <r>
      <rPr>
        <sz val="36"/>
        <color theme="1"/>
        <rFont val="Calibri"/>
        <family val="2"/>
        <scheme val="minor"/>
      </rPr>
      <t>s</t>
    </r>
    <r>
      <rPr>
        <vertAlign val="superscript"/>
        <sz val="36"/>
        <color theme="1"/>
        <rFont val="Calibri"/>
        <family val="2"/>
        <scheme val="minor"/>
      </rPr>
      <t>2</t>
    </r>
  </si>
  <si>
    <t>n-1 will be used when there are EVEN number of observations in any dataset</t>
  </si>
  <si>
    <t>n will be used when there are ODD number of observations in any dataset</t>
  </si>
  <si>
    <t>Even</t>
  </si>
  <si>
    <t>n-1</t>
  </si>
  <si>
    <t>Odd</t>
  </si>
  <si>
    <t>n</t>
  </si>
  <si>
    <t>dof</t>
  </si>
  <si>
    <t>Degree of freedom</t>
  </si>
  <si>
    <t>Red</t>
  </si>
  <si>
    <t>Green</t>
  </si>
  <si>
    <t>Yellow</t>
  </si>
  <si>
    <t>xbar</t>
  </si>
  <si>
    <t>(xi-xbar)</t>
  </si>
  <si>
    <t>(xi-xbar)^2</t>
  </si>
  <si>
    <t>SUM</t>
  </si>
  <si>
    <t>Variance</t>
  </si>
  <si>
    <t>Standard Deviation</t>
  </si>
  <si>
    <t>To find the position of a data point within its dataset</t>
  </si>
  <si>
    <t>A measure which indicates a value below which a certain percentage of observations fall</t>
  </si>
  <si>
    <t>Percentiles divide the whole dataset into 100 equal parts</t>
  </si>
  <si>
    <t>Scored</t>
  </si>
  <si>
    <t>Let us say a student has scored 84 marks and has got 90th percentile</t>
  </si>
  <si>
    <t>90% of the students have scored a marks below 84</t>
  </si>
  <si>
    <t>10% of the students have scored a marks above 84</t>
  </si>
  <si>
    <t>Find the 85th percentile from the dataset</t>
  </si>
  <si>
    <t>Order</t>
  </si>
  <si>
    <r>
      <t>P</t>
    </r>
    <r>
      <rPr>
        <vertAlign val="subscript"/>
        <sz val="16"/>
        <color theme="1"/>
        <rFont val="Calibri"/>
        <family val="2"/>
        <scheme val="minor"/>
      </rPr>
      <t>85</t>
    </r>
  </si>
  <si>
    <t>(x/100)*n</t>
  </si>
  <si>
    <t>85% of the students have scored a marks below 83</t>
  </si>
  <si>
    <t>15% of the students have scored a marks above 83</t>
  </si>
  <si>
    <t>Round up</t>
  </si>
  <si>
    <t>83 is the marks which is at the 9th position of the sorted dataset</t>
  </si>
  <si>
    <t>Divides the entire dataset into 4 equal parts which are less influenced by outliers</t>
  </si>
  <si>
    <t>Q1</t>
  </si>
  <si>
    <t>Q2</t>
  </si>
  <si>
    <t>Q3</t>
  </si>
  <si>
    <t>First Quartile</t>
  </si>
  <si>
    <t>Second Quartile</t>
  </si>
  <si>
    <t>Third Quartile</t>
  </si>
  <si>
    <t>Lower Quartile</t>
  </si>
  <si>
    <t>Median</t>
  </si>
  <si>
    <t>Upper Quartile</t>
  </si>
  <si>
    <t>25th Percentile</t>
  </si>
  <si>
    <t>50th Percentile</t>
  </si>
  <si>
    <t>75th Percentile</t>
  </si>
  <si>
    <t>Inter Quartile Range (IQR)</t>
  </si>
  <si>
    <t>Outlier</t>
  </si>
  <si>
    <t>IQR</t>
  </si>
  <si>
    <t>Q3-Q1</t>
  </si>
  <si>
    <t>Lower Limit</t>
  </si>
  <si>
    <t>Identifying the outliers</t>
  </si>
  <si>
    <t>Q1-1.5IQR</t>
  </si>
  <si>
    <t>Upper Limit</t>
  </si>
  <si>
    <t>Q3+1.5IQR</t>
  </si>
  <si>
    <t>LM</t>
  </si>
  <si>
    <t>UL</t>
  </si>
  <si>
    <t>Remove outliers</t>
  </si>
  <si>
    <t>Lower outliers</t>
  </si>
  <si>
    <t>Data which are less than the lower limit</t>
  </si>
  <si>
    <t>Upper outliers</t>
  </si>
  <si>
    <t>Data which are upper than the upper limit</t>
  </si>
  <si>
    <t>Distribution</t>
  </si>
  <si>
    <t>A measure which shows the possible outcomes of a variable and how often they have occured</t>
  </si>
  <si>
    <t>Variable</t>
  </si>
  <si>
    <t>Possible Outcomes</t>
  </si>
  <si>
    <t>Age of Humans in number of years</t>
  </si>
  <si>
    <t>1 year to 100 years</t>
  </si>
  <si>
    <t>Age of voters</t>
  </si>
  <si>
    <t>Possible outcomes</t>
  </si>
  <si>
    <t>18 years to 100 years</t>
  </si>
  <si>
    <t>Age of students who will sit for joint entrance this year</t>
  </si>
  <si>
    <t>18 years to 25 years</t>
  </si>
  <si>
    <t>Outcomes</t>
  </si>
  <si>
    <t>Frequency</t>
  </si>
  <si>
    <t>Probability</t>
  </si>
  <si>
    <t>The liklyhood of any evnt occurring is called probability</t>
  </si>
  <si>
    <t>Sample Space</t>
  </si>
  <si>
    <t>The set of possible outsomes from an experiment</t>
  </si>
  <si>
    <t>Random Variable(x)</t>
  </si>
  <si>
    <t>The probability of an event occuring</t>
  </si>
  <si>
    <t xml:space="preserve">Experiement: We have thrown 2 dice together, the possible outcomes of the sum of the number on the dice and their probanility </t>
  </si>
  <si>
    <t>Variable :</t>
  </si>
  <si>
    <t>Sum of the numbers of the 2 dice</t>
  </si>
  <si>
    <t>(1,1), (1,2), (1,3), (1,4), (1,5), (1,6)</t>
  </si>
  <si>
    <t>(2,1),(2,2),(2,3),(2,4),(2,5),(2,6)</t>
  </si>
  <si>
    <t>No of sample space</t>
  </si>
  <si>
    <t>Question</t>
  </si>
  <si>
    <t>Tell me what is the probability of getting 6 as the sum of the numbers on the 2 dice</t>
  </si>
  <si>
    <t>Variables</t>
  </si>
  <si>
    <t>Random Variable
(x)</t>
  </si>
  <si>
    <t>P(6)</t>
  </si>
  <si>
    <t>Number of times 6 can occur as the sum of the 2 dice/no of sample space</t>
  </si>
  <si>
    <t>Number of time 6 can occur</t>
  </si>
  <si>
    <t>3,3</t>
  </si>
  <si>
    <t>4,2</t>
  </si>
  <si>
    <t>2,4</t>
  </si>
  <si>
    <t>5,1</t>
  </si>
  <si>
    <t>1,5</t>
  </si>
  <si>
    <t>5/36</t>
  </si>
  <si>
    <t>P(x)</t>
  </si>
  <si>
    <t>Depending on the shape of the curve or the frequency of distribution, we can divide our distribution into 2 categories:</t>
  </si>
  <si>
    <t>Symmetrical distribution: When the left side distribution mirrors the right side distribution on dividing the graph into 2 parts</t>
  </si>
  <si>
    <t>Symmetrical</t>
  </si>
  <si>
    <t>Asymmetrical Distribution</t>
  </si>
  <si>
    <t>SKEWNESS &amp; KURTOSIS</t>
  </si>
  <si>
    <t>Skewness: Defines the shape of the distribution</t>
  </si>
  <si>
    <t>Measure the assymetry of the distribution</t>
  </si>
  <si>
    <t>Positive Skewness/Right Skewed</t>
  </si>
  <si>
    <t>Negative Skewness/Left Skewed</t>
  </si>
  <si>
    <t>Zero Skewness</t>
  </si>
  <si>
    <t>Positive Skewness</t>
  </si>
  <si>
    <t>Negative Skewness</t>
  </si>
  <si>
    <t>Mode</t>
  </si>
  <si>
    <t>Mean=Median=Mode [Middle Value of the distribution]</t>
  </si>
  <si>
    <t>Mean&gt;Median&gt;Mode</t>
  </si>
  <si>
    <t>Mean&lt;Median&lt;Mode</t>
  </si>
  <si>
    <t>Skewness=3*(Mean-Median)/Standard Deviation</t>
  </si>
  <si>
    <t>Categorical Data</t>
  </si>
  <si>
    <t>Mean &amp; Median</t>
  </si>
  <si>
    <t>Numerical Data</t>
  </si>
  <si>
    <t xml:space="preserve">Symmetrical Distribution , skewness =0 </t>
  </si>
  <si>
    <t>Mean=Median=Mode, We can calculate any one of these and consider that values as the representative of our dataset</t>
  </si>
  <si>
    <t>Asymmetrical dist., skewness&gt;/&lt;0</t>
  </si>
  <si>
    <t>Skewness</t>
  </si>
  <si>
    <t>Right Skewned</t>
  </si>
  <si>
    <t>Example</t>
  </si>
  <si>
    <t>Should we use Mean or Median or Mode for this distrbution?</t>
  </si>
  <si>
    <t>Sdev</t>
  </si>
  <si>
    <t>Almost Symmetrical</t>
  </si>
  <si>
    <t>KURTOSIS</t>
  </si>
  <si>
    <t>It measures the peakedness/flatness of a distribution</t>
  </si>
  <si>
    <t>90-10</t>
  </si>
  <si>
    <t>Mesokurtic</t>
  </si>
  <si>
    <t>Platykurtic</t>
  </si>
  <si>
    <t>&lt;3</t>
  </si>
  <si>
    <t>=3</t>
  </si>
  <si>
    <t>Leptokurtic</t>
  </si>
  <si>
    <t>&gt;3</t>
  </si>
  <si>
    <t>Kurtosis</t>
  </si>
  <si>
    <t>Sum(xi-xbar)^4/(xi-(xbar)^2)^2</t>
  </si>
  <si>
    <t>SCALING &amp; SHIFTING</t>
  </si>
  <si>
    <t>Shifting of data will change the location of your graph</t>
  </si>
  <si>
    <t>Shifting means adding/subtracting a kth value from every value of the dataset</t>
  </si>
  <si>
    <t>SHIFTING for k=5</t>
  </si>
  <si>
    <t>k</t>
  </si>
  <si>
    <t>variance</t>
  </si>
  <si>
    <t>No Change</t>
  </si>
  <si>
    <t>SCALING</t>
  </si>
  <si>
    <t>Scaling of data will change the location and shape of your graph</t>
  </si>
  <si>
    <t>Scaling means multiplying/dividing a kth value to every value of the dataset</t>
  </si>
  <si>
    <t>Based on the type of data in a distribution, we can divide our distribution in 2 categories</t>
  </si>
  <si>
    <t>Normal distribution is a continuous distribution which has symmetrical distribution</t>
  </si>
  <si>
    <t>All normal distributions are symmetrical , but all symmetrical dist are not normal</t>
  </si>
  <si>
    <t>Mean=median=Mode</t>
  </si>
  <si>
    <t>Emperical Rule for Normal Distribution</t>
  </si>
  <si>
    <t>68 - 95 - 99.7</t>
  </si>
  <si>
    <t>68% of the values in your dataset are 1 standard deviation away from the mean</t>
  </si>
  <si>
    <t>95% of the values in your dataset are 2 standard deviation away from the mean</t>
  </si>
  <si>
    <t>99.7% of the values in your dataset are 3 standard deviation away from the mean</t>
  </si>
  <si>
    <t>It is discrete dist. Which gives 2 possible outcomes only, success or failure</t>
  </si>
  <si>
    <t>Probility of event x being occurred</t>
  </si>
  <si>
    <t>no of experiments/trials</t>
  </si>
  <si>
    <t>p</t>
  </si>
  <si>
    <t>Probability of success in a single experiment</t>
  </si>
  <si>
    <t>q</t>
  </si>
  <si>
    <t>Probability of failure in a single experiment (1-p)</t>
  </si>
  <si>
    <t>If a sample of 10 new startups is selected, find the probability thast exactly 7 will generate a profit in their first year</t>
  </si>
  <si>
    <t>In a certain report, 80% of the startup businesses claims that they generated a profit in their first year.</t>
  </si>
  <si>
    <t>P(7)</t>
  </si>
  <si>
    <t>1-p</t>
  </si>
  <si>
    <t>Poisson Distribution</t>
  </si>
  <si>
    <t>It is a discrete probability dist. That measures the probability of a given number of events happening in a specific time period</t>
  </si>
  <si>
    <t>No of visitors in a website in a month</t>
  </si>
  <si>
    <t>Covid cases per day</t>
  </si>
  <si>
    <t>Whatapp messages per hour</t>
  </si>
  <si>
    <t>Lambda</t>
  </si>
  <si>
    <r>
      <t xml:space="preserve">e </t>
    </r>
    <r>
      <rPr>
        <vertAlign val="superscript"/>
        <sz val="22"/>
        <color theme="1"/>
        <rFont val="Calibri"/>
        <family val="2"/>
        <scheme val="minor"/>
      </rPr>
      <t>-lambda</t>
    </r>
    <r>
      <rPr>
        <sz val="22"/>
        <color theme="1"/>
        <rFont val="Calibri"/>
        <family val="2"/>
        <scheme val="minor"/>
      </rPr>
      <t xml:space="preserve"> * lambda </t>
    </r>
    <r>
      <rPr>
        <vertAlign val="superscript"/>
        <sz val="22"/>
        <color theme="1"/>
        <rFont val="Calibri"/>
        <family val="2"/>
        <scheme val="minor"/>
      </rPr>
      <t>x</t>
    </r>
    <r>
      <rPr>
        <sz val="22"/>
        <color theme="1"/>
        <rFont val="Calibri"/>
        <family val="2"/>
        <scheme val="minor"/>
      </rPr>
      <t>/x!</t>
    </r>
  </si>
  <si>
    <t>Average number of occurances during an interval</t>
  </si>
  <si>
    <t>random variable</t>
  </si>
  <si>
    <t>e</t>
  </si>
  <si>
    <t>Euler's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</si>
</sst>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vertAlign val="superscript"/>
      <sz val="3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perscript"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4" fontId="1" fillId="0" borderId="0" xfId="0" applyNumberFormat="1" applyFont="1"/>
    <xf numFmtId="20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/>
    <xf numFmtId="164" fontId="1" fillId="0" borderId="0" xfId="0" applyNumberFormat="1" applyFont="1"/>
    <xf numFmtId="9" fontId="1" fillId="0" borderId="0" xfId="0" applyNumberFormat="1" applyFont="1"/>
    <xf numFmtId="9" fontId="1" fillId="0" borderId="0" xfId="0" applyNumberFormat="1" applyFont="1" applyAlignment="1">
      <alignment horizontal="left"/>
    </xf>
    <xf numFmtId="10" fontId="1" fillId="0" borderId="0" xfId="0" applyNumberFormat="1" applyFont="1"/>
    <xf numFmtId="9" fontId="1" fillId="0" borderId="0" xfId="1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Distributions!$J$15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Distributions!$G$16:$G$23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Distributions!$J$16:$J$23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D-42A8-8B25-CC661F69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20015"/>
        <c:axId val="199009455"/>
      </c:barChart>
      <c:catAx>
        <c:axId val="1990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9455"/>
        <c:crosses val="autoZero"/>
        <c:auto val="1"/>
        <c:lblAlgn val="ctr"/>
        <c:lblOffset val="100"/>
        <c:noMultiLvlLbl val="0"/>
      </c:catAx>
      <c:valAx>
        <c:axId val="1990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Distributions!$F$57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Distributions!$D$58:$D$68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Distributions!$F$58:$F$68</c:f>
              <c:numCache>
                <c:formatCode>General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A-4969-9415-3E6E4FB8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27695"/>
        <c:axId val="199016175"/>
      </c:barChart>
      <c:catAx>
        <c:axId val="1990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6175"/>
        <c:crosses val="autoZero"/>
        <c:auto val="1"/>
        <c:lblAlgn val="ctr"/>
        <c:lblOffset val="100"/>
        <c:noMultiLvlLbl val="0"/>
      </c:catAx>
      <c:valAx>
        <c:axId val="1990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3076C43-7EE8-486A-8B7B-F1F7120D381B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194970D5-0B3D-4CA5-AC6B-5864124073D2}">
      <dgm:prSet phldrT="[Text]"/>
      <dgm:spPr/>
      <dgm:t>
        <a:bodyPr/>
        <a:lstStyle/>
        <a:p>
          <a:r>
            <a:rPr lang="en-IN"/>
            <a:t>Collecting</a:t>
          </a:r>
        </a:p>
      </dgm:t>
    </dgm:pt>
    <dgm:pt modelId="{8F2F5562-A666-4508-912E-4C175EB06951}" type="parTrans" cxnId="{CFC0F959-0808-45C4-86AE-0D7A6A6D8D64}">
      <dgm:prSet/>
      <dgm:spPr/>
      <dgm:t>
        <a:bodyPr/>
        <a:lstStyle/>
        <a:p>
          <a:endParaRPr lang="en-IN"/>
        </a:p>
      </dgm:t>
    </dgm:pt>
    <dgm:pt modelId="{B5366480-4277-423D-B118-3F9A0D463DDB}" type="sibTrans" cxnId="{CFC0F959-0808-45C4-86AE-0D7A6A6D8D64}">
      <dgm:prSet/>
      <dgm:spPr/>
      <dgm:t>
        <a:bodyPr/>
        <a:lstStyle/>
        <a:p>
          <a:endParaRPr lang="en-IN"/>
        </a:p>
      </dgm:t>
    </dgm:pt>
    <dgm:pt modelId="{B3619E8D-5CCB-4F86-94D9-9CFCF28EAD3D}">
      <dgm:prSet phldrT="[Text]"/>
      <dgm:spPr/>
      <dgm:t>
        <a:bodyPr/>
        <a:lstStyle/>
        <a:p>
          <a:r>
            <a:rPr lang="en-IN"/>
            <a:t>Organizing</a:t>
          </a:r>
        </a:p>
      </dgm:t>
    </dgm:pt>
    <dgm:pt modelId="{21500F75-028B-4635-A17F-E7AFD959874B}" type="parTrans" cxnId="{43969AFC-9827-4B88-B348-60457B6D8904}">
      <dgm:prSet/>
      <dgm:spPr/>
      <dgm:t>
        <a:bodyPr/>
        <a:lstStyle/>
        <a:p>
          <a:endParaRPr lang="en-IN"/>
        </a:p>
      </dgm:t>
    </dgm:pt>
    <dgm:pt modelId="{C2967C1D-B78A-4AB9-8464-FB29DEF65282}" type="sibTrans" cxnId="{43969AFC-9827-4B88-B348-60457B6D8904}">
      <dgm:prSet/>
      <dgm:spPr/>
      <dgm:t>
        <a:bodyPr/>
        <a:lstStyle/>
        <a:p>
          <a:endParaRPr lang="en-IN"/>
        </a:p>
      </dgm:t>
    </dgm:pt>
    <dgm:pt modelId="{BCB71B8E-CBA6-4F0E-B8BE-F817B5540BBD}">
      <dgm:prSet phldrT="[Text]"/>
      <dgm:spPr/>
      <dgm:t>
        <a:bodyPr/>
        <a:lstStyle/>
        <a:p>
          <a:r>
            <a:rPr lang="en-IN"/>
            <a:t>Analyzing</a:t>
          </a:r>
        </a:p>
      </dgm:t>
    </dgm:pt>
    <dgm:pt modelId="{6034A5CD-F744-4073-819F-E6688F25626F}" type="parTrans" cxnId="{EA61D28F-205D-4350-A834-9A77FD01ABDE}">
      <dgm:prSet/>
      <dgm:spPr/>
      <dgm:t>
        <a:bodyPr/>
        <a:lstStyle/>
        <a:p>
          <a:endParaRPr lang="en-IN"/>
        </a:p>
      </dgm:t>
    </dgm:pt>
    <dgm:pt modelId="{88F896F5-7230-45C4-988D-9F2A6B6325B6}" type="sibTrans" cxnId="{EA61D28F-205D-4350-A834-9A77FD01ABDE}">
      <dgm:prSet/>
      <dgm:spPr/>
      <dgm:t>
        <a:bodyPr/>
        <a:lstStyle/>
        <a:p>
          <a:endParaRPr lang="en-IN"/>
        </a:p>
      </dgm:t>
    </dgm:pt>
    <dgm:pt modelId="{A44E7FF1-9D7E-4FBC-9C7F-3BB4CE484B4A}">
      <dgm:prSet phldrT="[Text]"/>
      <dgm:spPr/>
      <dgm:t>
        <a:bodyPr/>
        <a:lstStyle/>
        <a:p>
          <a:r>
            <a:rPr lang="en-IN"/>
            <a:t>Interpreting</a:t>
          </a:r>
        </a:p>
      </dgm:t>
    </dgm:pt>
    <dgm:pt modelId="{F2B6C4CC-3353-4F16-9EA6-555DE31F8385}" type="parTrans" cxnId="{D51B0D8E-0CDF-4378-842F-D8BDB2C5E158}">
      <dgm:prSet/>
      <dgm:spPr/>
      <dgm:t>
        <a:bodyPr/>
        <a:lstStyle/>
        <a:p>
          <a:endParaRPr lang="en-IN"/>
        </a:p>
      </dgm:t>
    </dgm:pt>
    <dgm:pt modelId="{31BD18EA-3CDC-429F-8199-71B439CB90BF}" type="sibTrans" cxnId="{D51B0D8E-0CDF-4378-842F-D8BDB2C5E158}">
      <dgm:prSet/>
      <dgm:spPr/>
      <dgm:t>
        <a:bodyPr/>
        <a:lstStyle/>
        <a:p>
          <a:endParaRPr lang="en-IN"/>
        </a:p>
      </dgm:t>
    </dgm:pt>
    <dgm:pt modelId="{5FF809F0-7861-4D68-A04C-4DDBA187E8B9}">
      <dgm:prSet phldrT="[Text]"/>
      <dgm:spPr/>
      <dgm:t>
        <a:bodyPr/>
        <a:lstStyle/>
        <a:p>
          <a:r>
            <a:rPr lang="en-IN"/>
            <a:t>Presenting</a:t>
          </a:r>
        </a:p>
      </dgm:t>
    </dgm:pt>
    <dgm:pt modelId="{E3C54F8C-0D54-4492-A016-37C46E210B7E}" type="parTrans" cxnId="{CF58211F-6A71-4D2B-B443-50083CC77650}">
      <dgm:prSet/>
      <dgm:spPr/>
      <dgm:t>
        <a:bodyPr/>
        <a:lstStyle/>
        <a:p>
          <a:endParaRPr lang="en-IN"/>
        </a:p>
      </dgm:t>
    </dgm:pt>
    <dgm:pt modelId="{223679BB-EF91-478E-80F5-A24CBBCF8442}" type="sibTrans" cxnId="{CF58211F-6A71-4D2B-B443-50083CC77650}">
      <dgm:prSet/>
      <dgm:spPr/>
      <dgm:t>
        <a:bodyPr/>
        <a:lstStyle/>
        <a:p>
          <a:endParaRPr lang="en-IN"/>
        </a:p>
      </dgm:t>
    </dgm:pt>
    <dgm:pt modelId="{80237AA9-A0FA-4FA2-88B8-4E8A1396EBB5}" type="pres">
      <dgm:prSet presAssocID="{73076C43-7EE8-486A-8B7B-F1F7120D381B}" presName="Name0" presStyleCnt="0">
        <dgm:presLayoutVars>
          <dgm:dir/>
          <dgm:resizeHandles val="exact"/>
        </dgm:presLayoutVars>
      </dgm:prSet>
      <dgm:spPr/>
    </dgm:pt>
    <dgm:pt modelId="{6B80B101-A73C-4A74-AB6F-35D77C4952D3}" type="pres">
      <dgm:prSet presAssocID="{194970D5-0B3D-4CA5-AC6B-5864124073D2}" presName="node" presStyleLbl="node1" presStyleIdx="0" presStyleCnt="5">
        <dgm:presLayoutVars>
          <dgm:bulletEnabled val="1"/>
        </dgm:presLayoutVars>
      </dgm:prSet>
      <dgm:spPr/>
    </dgm:pt>
    <dgm:pt modelId="{BBAA099A-01F6-41C8-B016-DA06354CA43D}" type="pres">
      <dgm:prSet presAssocID="{B5366480-4277-423D-B118-3F9A0D463DDB}" presName="sibTrans" presStyleLbl="sibTrans2D1" presStyleIdx="0" presStyleCnt="4"/>
      <dgm:spPr/>
    </dgm:pt>
    <dgm:pt modelId="{06EE7CAE-6E86-42DD-8574-AB87F657680F}" type="pres">
      <dgm:prSet presAssocID="{B5366480-4277-423D-B118-3F9A0D463DDB}" presName="connectorText" presStyleLbl="sibTrans2D1" presStyleIdx="0" presStyleCnt="4"/>
      <dgm:spPr/>
    </dgm:pt>
    <dgm:pt modelId="{DEDDF47F-6C7B-43DD-89F3-96A282E429B0}" type="pres">
      <dgm:prSet presAssocID="{B3619E8D-5CCB-4F86-94D9-9CFCF28EAD3D}" presName="node" presStyleLbl="node1" presStyleIdx="1" presStyleCnt="5">
        <dgm:presLayoutVars>
          <dgm:bulletEnabled val="1"/>
        </dgm:presLayoutVars>
      </dgm:prSet>
      <dgm:spPr/>
    </dgm:pt>
    <dgm:pt modelId="{F8441C4E-6038-417B-9083-2C358C720B97}" type="pres">
      <dgm:prSet presAssocID="{C2967C1D-B78A-4AB9-8464-FB29DEF65282}" presName="sibTrans" presStyleLbl="sibTrans2D1" presStyleIdx="1" presStyleCnt="4"/>
      <dgm:spPr/>
    </dgm:pt>
    <dgm:pt modelId="{6DEB7A49-F674-48FB-BC51-017B6C86947E}" type="pres">
      <dgm:prSet presAssocID="{C2967C1D-B78A-4AB9-8464-FB29DEF65282}" presName="connectorText" presStyleLbl="sibTrans2D1" presStyleIdx="1" presStyleCnt="4"/>
      <dgm:spPr/>
    </dgm:pt>
    <dgm:pt modelId="{43DC0E3F-8FF5-4EC5-BB50-4E931C44595F}" type="pres">
      <dgm:prSet presAssocID="{BCB71B8E-CBA6-4F0E-B8BE-F817B5540BBD}" presName="node" presStyleLbl="node1" presStyleIdx="2" presStyleCnt="5">
        <dgm:presLayoutVars>
          <dgm:bulletEnabled val="1"/>
        </dgm:presLayoutVars>
      </dgm:prSet>
      <dgm:spPr/>
    </dgm:pt>
    <dgm:pt modelId="{202A4718-6BDC-4C57-AC84-A23A3F5FA99F}" type="pres">
      <dgm:prSet presAssocID="{88F896F5-7230-45C4-988D-9F2A6B6325B6}" presName="sibTrans" presStyleLbl="sibTrans2D1" presStyleIdx="2" presStyleCnt="4"/>
      <dgm:spPr/>
    </dgm:pt>
    <dgm:pt modelId="{7AFE2530-E903-493B-9D28-5F4371DEF866}" type="pres">
      <dgm:prSet presAssocID="{88F896F5-7230-45C4-988D-9F2A6B6325B6}" presName="connectorText" presStyleLbl="sibTrans2D1" presStyleIdx="2" presStyleCnt="4"/>
      <dgm:spPr/>
    </dgm:pt>
    <dgm:pt modelId="{D2E3AE87-F5C0-45C6-95D0-5034A0EF2C27}" type="pres">
      <dgm:prSet presAssocID="{A44E7FF1-9D7E-4FBC-9C7F-3BB4CE484B4A}" presName="node" presStyleLbl="node1" presStyleIdx="3" presStyleCnt="5">
        <dgm:presLayoutVars>
          <dgm:bulletEnabled val="1"/>
        </dgm:presLayoutVars>
      </dgm:prSet>
      <dgm:spPr/>
    </dgm:pt>
    <dgm:pt modelId="{DFE37786-E3E1-408C-8934-46BACE84BE63}" type="pres">
      <dgm:prSet presAssocID="{31BD18EA-3CDC-429F-8199-71B439CB90BF}" presName="sibTrans" presStyleLbl="sibTrans2D1" presStyleIdx="3" presStyleCnt="4"/>
      <dgm:spPr/>
    </dgm:pt>
    <dgm:pt modelId="{D089DC42-DED1-4564-88E5-A97088E96CDF}" type="pres">
      <dgm:prSet presAssocID="{31BD18EA-3CDC-429F-8199-71B439CB90BF}" presName="connectorText" presStyleLbl="sibTrans2D1" presStyleIdx="3" presStyleCnt="4"/>
      <dgm:spPr/>
    </dgm:pt>
    <dgm:pt modelId="{9612B7F9-FBD8-4C29-B522-2B6626D76FD7}" type="pres">
      <dgm:prSet presAssocID="{5FF809F0-7861-4D68-A04C-4DDBA187E8B9}" presName="node" presStyleLbl="node1" presStyleIdx="4" presStyleCnt="5">
        <dgm:presLayoutVars>
          <dgm:bulletEnabled val="1"/>
        </dgm:presLayoutVars>
      </dgm:prSet>
      <dgm:spPr/>
    </dgm:pt>
  </dgm:ptLst>
  <dgm:cxnLst>
    <dgm:cxn modelId="{3351BF13-1226-4049-BECF-F39FF0445EF7}" type="presOf" srcId="{73076C43-7EE8-486A-8B7B-F1F7120D381B}" destId="{80237AA9-A0FA-4FA2-88B8-4E8A1396EBB5}" srcOrd="0" destOrd="0" presId="urn:microsoft.com/office/officeart/2005/8/layout/process1"/>
    <dgm:cxn modelId="{CF58211F-6A71-4D2B-B443-50083CC77650}" srcId="{73076C43-7EE8-486A-8B7B-F1F7120D381B}" destId="{5FF809F0-7861-4D68-A04C-4DDBA187E8B9}" srcOrd="4" destOrd="0" parTransId="{E3C54F8C-0D54-4492-A016-37C46E210B7E}" sibTransId="{223679BB-EF91-478E-80F5-A24CBBCF8442}"/>
    <dgm:cxn modelId="{5F13D630-0285-4A01-B5BD-572786CDE59A}" type="presOf" srcId="{194970D5-0B3D-4CA5-AC6B-5864124073D2}" destId="{6B80B101-A73C-4A74-AB6F-35D77C4952D3}" srcOrd="0" destOrd="0" presId="urn:microsoft.com/office/officeart/2005/8/layout/process1"/>
    <dgm:cxn modelId="{A1D2A231-C2A9-427B-BF29-65C25C33A6C5}" type="presOf" srcId="{31BD18EA-3CDC-429F-8199-71B439CB90BF}" destId="{DFE37786-E3E1-408C-8934-46BACE84BE63}" srcOrd="0" destOrd="0" presId="urn:microsoft.com/office/officeart/2005/8/layout/process1"/>
    <dgm:cxn modelId="{3EA9595F-9570-4411-8615-1EF01ACAC364}" type="presOf" srcId="{B3619E8D-5CCB-4F86-94D9-9CFCF28EAD3D}" destId="{DEDDF47F-6C7B-43DD-89F3-96A282E429B0}" srcOrd="0" destOrd="0" presId="urn:microsoft.com/office/officeart/2005/8/layout/process1"/>
    <dgm:cxn modelId="{D4AF6942-521C-4F7D-8032-0F153DC6C6A2}" type="presOf" srcId="{31BD18EA-3CDC-429F-8199-71B439CB90BF}" destId="{D089DC42-DED1-4564-88E5-A97088E96CDF}" srcOrd="1" destOrd="0" presId="urn:microsoft.com/office/officeart/2005/8/layout/process1"/>
    <dgm:cxn modelId="{A9925862-94B7-4463-881B-D77F659E6F0A}" type="presOf" srcId="{C2967C1D-B78A-4AB9-8464-FB29DEF65282}" destId="{6DEB7A49-F674-48FB-BC51-017B6C86947E}" srcOrd="1" destOrd="0" presId="urn:microsoft.com/office/officeart/2005/8/layout/process1"/>
    <dgm:cxn modelId="{CFC0F959-0808-45C4-86AE-0D7A6A6D8D64}" srcId="{73076C43-7EE8-486A-8B7B-F1F7120D381B}" destId="{194970D5-0B3D-4CA5-AC6B-5864124073D2}" srcOrd="0" destOrd="0" parTransId="{8F2F5562-A666-4508-912E-4C175EB06951}" sibTransId="{B5366480-4277-423D-B118-3F9A0D463DDB}"/>
    <dgm:cxn modelId="{26B86E8D-395C-4388-B787-E31E29FD90ED}" type="presOf" srcId="{5FF809F0-7861-4D68-A04C-4DDBA187E8B9}" destId="{9612B7F9-FBD8-4C29-B522-2B6626D76FD7}" srcOrd="0" destOrd="0" presId="urn:microsoft.com/office/officeart/2005/8/layout/process1"/>
    <dgm:cxn modelId="{D51B0D8E-0CDF-4378-842F-D8BDB2C5E158}" srcId="{73076C43-7EE8-486A-8B7B-F1F7120D381B}" destId="{A44E7FF1-9D7E-4FBC-9C7F-3BB4CE484B4A}" srcOrd="3" destOrd="0" parTransId="{F2B6C4CC-3353-4F16-9EA6-555DE31F8385}" sibTransId="{31BD18EA-3CDC-429F-8199-71B439CB90BF}"/>
    <dgm:cxn modelId="{EA61D28F-205D-4350-A834-9A77FD01ABDE}" srcId="{73076C43-7EE8-486A-8B7B-F1F7120D381B}" destId="{BCB71B8E-CBA6-4F0E-B8BE-F817B5540BBD}" srcOrd="2" destOrd="0" parTransId="{6034A5CD-F744-4073-819F-E6688F25626F}" sibTransId="{88F896F5-7230-45C4-988D-9F2A6B6325B6}"/>
    <dgm:cxn modelId="{17B8FA90-E7DA-40DC-BE3E-ED009D506AB4}" type="presOf" srcId="{BCB71B8E-CBA6-4F0E-B8BE-F817B5540BBD}" destId="{43DC0E3F-8FF5-4EC5-BB50-4E931C44595F}" srcOrd="0" destOrd="0" presId="urn:microsoft.com/office/officeart/2005/8/layout/process1"/>
    <dgm:cxn modelId="{F3F79EB3-72FA-474B-9ECF-63ABF66DD125}" type="presOf" srcId="{C2967C1D-B78A-4AB9-8464-FB29DEF65282}" destId="{F8441C4E-6038-417B-9083-2C358C720B97}" srcOrd="0" destOrd="0" presId="urn:microsoft.com/office/officeart/2005/8/layout/process1"/>
    <dgm:cxn modelId="{87F662BD-DE0D-4320-AB33-C03C87177D29}" type="presOf" srcId="{B5366480-4277-423D-B118-3F9A0D463DDB}" destId="{BBAA099A-01F6-41C8-B016-DA06354CA43D}" srcOrd="0" destOrd="0" presId="urn:microsoft.com/office/officeart/2005/8/layout/process1"/>
    <dgm:cxn modelId="{FEA7F1C4-2215-477D-8DB3-83E7D8DDDD2F}" type="presOf" srcId="{B5366480-4277-423D-B118-3F9A0D463DDB}" destId="{06EE7CAE-6E86-42DD-8574-AB87F657680F}" srcOrd="1" destOrd="0" presId="urn:microsoft.com/office/officeart/2005/8/layout/process1"/>
    <dgm:cxn modelId="{40BB43DB-9D79-4879-BDCB-4076427ACEA0}" type="presOf" srcId="{A44E7FF1-9D7E-4FBC-9C7F-3BB4CE484B4A}" destId="{D2E3AE87-F5C0-45C6-95D0-5034A0EF2C27}" srcOrd="0" destOrd="0" presId="urn:microsoft.com/office/officeart/2005/8/layout/process1"/>
    <dgm:cxn modelId="{654090F3-3F72-49C8-8BA9-89C37A1467E0}" type="presOf" srcId="{88F896F5-7230-45C4-988D-9F2A6B6325B6}" destId="{7AFE2530-E903-493B-9D28-5F4371DEF866}" srcOrd="1" destOrd="0" presId="urn:microsoft.com/office/officeart/2005/8/layout/process1"/>
    <dgm:cxn modelId="{43969AFC-9827-4B88-B348-60457B6D8904}" srcId="{73076C43-7EE8-486A-8B7B-F1F7120D381B}" destId="{B3619E8D-5CCB-4F86-94D9-9CFCF28EAD3D}" srcOrd="1" destOrd="0" parTransId="{21500F75-028B-4635-A17F-E7AFD959874B}" sibTransId="{C2967C1D-B78A-4AB9-8464-FB29DEF65282}"/>
    <dgm:cxn modelId="{316A44FD-BEBF-4E93-BAA5-984A023DCAA5}" type="presOf" srcId="{88F896F5-7230-45C4-988D-9F2A6B6325B6}" destId="{202A4718-6BDC-4C57-AC84-A23A3F5FA99F}" srcOrd="0" destOrd="0" presId="urn:microsoft.com/office/officeart/2005/8/layout/process1"/>
    <dgm:cxn modelId="{98D7FEF1-8651-4D44-992B-7694007CC412}" type="presParOf" srcId="{80237AA9-A0FA-4FA2-88B8-4E8A1396EBB5}" destId="{6B80B101-A73C-4A74-AB6F-35D77C4952D3}" srcOrd="0" destOrd="0" presId="urn:microsoft.com/office/officeart/2005/8/layout/process1"/>
    <dgm:cxn modelId="{A6BB6134-F5C0-470E-858E-CE46157B38AD}" type="presParOf" srcId="{80237AA9-A0FA-4FA2-88B8-4E8A1396EBB5}" destId="{BBAA099A-01F6-41C8-B016-DA06354CA43D}" srcOrd="1" destOrd="0" presId="urn:microsoft.com/office/officeart/2005/8/layout/process1"/>
    <dgm:cxn modelId="{7D6B7CF7-3CFF-4421-9540-B15C21B3604C}" type="presParOf" srcId="{BBAA099A-01F6-41C8-B016-DA06354CA43D}" destId="{06EE7CAE-6E86-42DD-8574-AB87F657680F}" srcOrd="0" destOrd="0" presId="urn:microsoft.com/office/officeart/2005/8/layout/process1"/>
    <dgm:cxn modelId="{462B336B-9A63-42B7-953C-ACAF6CB21F0C}" type="presParOf" srcId="{80237AA9-A0FA-4FA2-88B8-4E8A1396EBB5}" destId="{DEDDF47F-6C7B-43DD-89F3-96A282E429B0}" srcOrd="2" destOrd="0" presId="urn:microsoft.com/office/officeart/2005/8/layout/process1"/>
    <dgm:cxn modelId="{89D839CD-29FB-4337-9434-BB26CD841AFD}" type="presParOf" srcId="{80237AA9-A0FA-4FA2-88B8-4E8A1396EBB5}" destId="{F8441C4E-6038-417B-9083-2C358C720B97}" srcOrd="3" destOrd="0" presId="urn:microsoft.com/office/officeart/2005/8/layout/process1"/>
    <dgm:cxn modelId="{D15C865B-64B3-4938-AB9B-2859DF5192D2}" type="presParOf" srcId="{F8441C4E-6038-417B-9083-2C358C720B97}" destId="{6DEB7A49-F674-48FB-BC51-017B6C86947E}" srcOrd="0" destOrd="0" presId="urn:microsoft.com/office/officeart/2005/8/layout/process1"/>
    <dgm:cxn modelId="{47F60794-8EB9-4BBC-B370-0135E3B12F70}" type="presParOf" srcId="{80237AA9-A0FA-4FA2-88B8-4E8A1396EBB5}" destId="{43DC0E3F-8FF5-4EC5-BB50-4E931C44595F}" srcOrd="4" destOrd="0" presId="urn:microsoft.com/office/officeart/2005/8/layout/process1"/>
    <dgm:cxn modelId="{05D77BC3-4BDB-474F-B72C-4C42AEDEBD87}" type="presParOf" srcId="{80237AA9-A0FA-4FA2-88B8-4E8A1396EBB5}" destId="{202A4718-6BDC-4C57-AC84-A23A3F5FA99F}" srcOrd="5" destOrd="0" presId="urn:microsoft.com/office/officeart/2005/8/layout/process1"/>
    <dgm:cxn modelId="{2CC98B19-023A-4EAA-A3B2-FAAAB04F7978}" type="presParOf" srcId="{202A4718-6BDC-4C57-AC84-A23A3F5FA99F}" destId="{7AFE2530-E903-493B-9D28-5F4371DEF866}" srcOrd="0" destOrd="0" presId="urn:microsoft.com/office/officeart/2005/8/layout/process1"/>
    <dgm:cxn modelId="{48A15E2F-9380-450C-8424-1F439E07CD60}" type="presParOf" srcId="{80237AA9-A0FA-4FA2-88B8-4E8A1396EBB5}" destId="{D2E3AE87-F5C0-45C6-95D0-5034A0EF2C27}" srcOrd="6" destOrd="0" presId="urn:microsoft.com/office/officeart/2005/8/layout/process1"/>
    <dgm:cxn modelId="{4FED8012-CA51-4591-B281-E752FE171FDC}" type="presParOf" srcId="{80237AA9-A0FA-4FA2-88B8-4E8A1396EBB5}" destId="{DFE37786-E3E1-408C-8934-46BACE84BE63}" srcOrd="7" destOrd="0" presId="urn:microsoft.com/office/officeart/2005/8/layout/process1"/>
    <dgm:cxn modelId="{BB3FC973-0119-46B8-AF15-006F99C363BA}" type="presParOf" srcId="{DFE37786-E3E1-408C-8934-46BACE84BE63}" destId="{D089DC42-DED1-4564-88E5-A97088E96CDF}" srcOrd="0" destOrd="0" presId="urn:microsoft.com/office/officeart/2005/8/layout/process1"/>
    <dgm:cxn modelId="{522931A1-F16E-433E-8F70-C1305AF384A6}" type="presParOf" srcId="{80237AA9-A0FA-4FA2-88B8-4E8A1396EBB5}" destId="{9612B7F9-FBD8-4C29-B522-2B6626D76FD7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23CA3A5-CFBE-426D-9DD7-DADF580EBDD7}" type="doc">
      <dgm:prSet loTypeId="urn:microsoft.com/office/officeart/2005/8/layout/orgChart1" loCatId="hierarchy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en-IN"/>
        </a:p>
      </dgm:t>
    </dgm:pt>
    <dgm:pt modelId="{36785FCD-0F3A-4D4C-A3C0-D89BAFEC9AF7}">
      <dgm:prSet phldrT="[Text]" custT="1"/>
      <dgm:spPr/>
      <dgm:t>
        <a:bodyPr/>
        <a:lstStyle/>
        <a:p>
          <a:r>
            <a:rPr lang="en-IN" sz="1050"/>
            <a:t>Categories of data</a:t>
          </a:r>
        </a:p>
      </dgm:t>
    </dgm:pt>
    <dgm:pt modelId="{32083C01-23F8-4538-8994-40639FD38E6D}" type="parTrans" cxnId="{DAC3ECEC-139C-42A2-9807-0B672F51FAA2}">
      <dgm:prSet/>
      <dgm:spPr/>
      <dgm:t>
        <a:bodyPr/>
        <a:lstStyle/>
        <a:p>
          <a:endParaRPr lang="en-IN" sz="3200"/>
        </a:p>
      </dgm:t>
    </dgm:pt>
    <dgm:pt modelId="{D1C0084D-3EFD-4473-83D7-847882A43FFF}" type="sibTrans" cxnId="{DAC3ECEC-139C-42A2-9807-0B672F51FAA2}">
      <dgm:prSet/>
      <dgm:spPr/>
      <dgm:t>
        <a:bodyPr/>
        <a:lstStyle/>
        <a:p>
          <a:endParaRPr lang="en-IN" sz="3200"/>
        </a:p>
      </dgm:t>
    </dgm:pt>
    <dgm:pt modelId="{77E122AA-A97C-44CA-8911-0436C3129866}">
      <dgm:prSet phldrT="[Text]" custT="1"/>
      <dgm:spPr/>
      <dgm:t>
        <a:bodyPr/>
        <a:lstStyle/>
        <a:p>
          <a:r>
            <a:rPr lang="en-IN" sz="1050"/>
            <a:t>Qualitative/Categorical</a:t>
          </a:r>
        </a:p>
      </dgm:t>
    </dgm:pt>
    <dgm:pt modelId="{44E855F9-1603-4C65-9F35-DA67F874B0E5}" type="parTrans" cxnId="{1CE87FD4-8CC2-4DB2-83AD-7585702D7511}">
      <dgm:prSet/>
      <dgm:spPr/>
      <dgm:t>
        <a:bodyPr/>
        <a:lstStyle/>
        <a:p>
          <a:endParaRPr lang="en-IN" sz="3200"/>
        </a:p>
      </dgm:t>
    </dgm:pt>
    <dgm:pt modelId="{8C98E540-3353-4BE2-83B8-81DBC3ED5178}" type="sibTrans" cxnId="{1CE87FD4-8CC2-4DB2-83AD-7585702D7511}">
      <dgm:prSet/>
      <dgm:spPr/>
      <dgm:t>
        <a:bodyPr/>
        <a:lstStyle/>
        <a:p>
          <a:endParaRPr lang="en-IN" sz="3200"/>
        </a:p>
      </dgm:t>
    </dgm:pt>
    <dgm:pt modelId="{88F91D03-D1E7-459E-88D1-6B42FEA8C67C}">
      <dgm:prSet phldrT="[Text]" custT="1"/>
      <dgm:spPr/>
      <dgm:t>
        <a:bodyPr/>
        <a:lstStyle/>
        <a:p>
          <a:r>
            <a:rPr lang="en-IN" sz="1050"/>
            <a:t>Quantitative/Numerical</a:t>
          </a:r>
        </a:p>
      </dgm:t>
    </dgm:pt>
    <dgm:pt modelId="{20E570ED-56AD-4BF0-823D-C77DFD75A76B}" type="parTrans" cxnId="{0F7D6176-BA2E-4DA9-9F0B-8A84F75554AE}">
      <dgm:prSet/>
      <dgm:spPr/>
      <dgm:t>
        <a:bodyPr/>
        <a:lstStyle/>
        <a:p>
          <a:endParaRPr lang="en-IN" sz="3200"/>
        </a:p>
      </dgm:t>
    </dgm:pt>
    <dgm:pt modelId="{48AE4A02-830B-41C0-BD8F-D5D15A0FA8FB}" type="sibTrans" cxnId="{0F7D6176-BA2E-4DA9-9F0B-8A84F75554AE}">
      <dgm:prSet/>
      <dgm:spPr/>
      <dgm:t>
        <a:bodyPr/>
        <a:lstStyle/>
        <a:p>
          <a:endParaRPr lang="en-IN" sz="3200"/>
        </a:p>
      </dgm:t>
    </dgm:pt>
    <dgm:pt modelId="{8C360356-309C-49CF-B96F-B843A4E2DA22}">
      <dgm:prSet phldrT="[Text]" custT="1"/>
      <dgm:spPr/>
      <dgm:t>
        <a:bodyPr/>
        <a:lstStyle/>
        <a:p>
          <a:r>
            <a:rPr lang="en-IN" sz="1050"/>
            <a:t>Ordinal</a:t>
          </a:r>
        </a:p>
      </dgm:t>
    </dgm:pt>
    <dgm:pt modelId="{22BFC550-371B-42FC-8AFB-E5A988CD8E16}" type="parTrans" cxnId="{367B32F2-48E6-476D-9A26-CB55142068A1}">
      <dgm:prSet/>
      <dgm:spPr/>
      <dgm:t>
        <a:bodyPr/>
        <a:lstStyle/>
        <a:p>
          <a:endParaRPr lang="en-IN" sz="3200"/>
        </a:p>
      </dgm:t>
    </dgm:pt>
    <dgm:pt modelId="{43888D0D-EAB4-4479-A4EE-639077BB678D}" type="sibTrans" cxnId="{367B32F2-48E6-476D-9A26-CB55142068A1}">
      <dgm:prSet/>
      <dgm:spPr/>
      <dgm:t>
        <a:bodyPr/>
        <a:lstStyle/>
        <a:p>
          <a:endParaRPr lang="en-IN" sz="3200"/>
        </a:p>
      </dgm:t>
    </dgm:pt>
    <dgm:pt modelId="{83ED8A6C-CB95-437F-A19D-381F593A9CF6}">
      <dgm:prSet phldrT="[Text]" custT="1"/>
      <dgm:spPr/>
      <dgm:t>
        <a:bodyPr/>
        <a:lstStyle/>
        <a:p>
          <a:r>
            <a:rPr lang="en-IN" sz="1050"/>
            <a:t>Nominal</a:t>
          </a:r>
        </a:p>
      </dgm:t>
    </dgm:pt>
    <dgm:pt modelId="{7F72BE98-5559-4B43-AFE6-426419CD4D45}" type="parTrans" cxnId="{A02F77CC-6B65-4918-8C26-57E197CE40EB}">
      <dgm:prSet/>
      <dgm:spPr/>
      <dgm:t>
        <a:bodyPr/>
        <a:lstStyle/>
        <a:p>
          <a:endParaRPr lang="en-IN" sz="3200"/>
        </a:p>
      </dgm:t>
    </dgm:pt>
    <dgm:pt modelId="{7C574EE5-DEA6-47CE-9A8C-2F0CE7E8C821}" type="sibTrans" cxnId="{A02F77CC-6B65-4918-8C26-57E197CE40EB}">
      <dgm:prSet/>
      <dgm:spPr/>
      <dgm:t>
        <a:bodyPr/>
        <a:lstStyle/>
        <a:p>
          <a:endParaRPr lang="en-IN" sz="3200"/>
        </a:p>
      </dgm:t>
    </dgm:pt>
    <dgm:pt modelId="{6759E5D4-B979-41F0-84F7-E0DA402DE4E0}">
      <dgm:prSet phldrT="[Text]" custT="1"/>
      <dgm:spPr/>
      <dgm:t>
        <a:bodyPr/>
        <a:lstStyle/>
        <a:p>
          <a:r>
            <a:rPr lang="en-IN" sz="1050"/>
            <a:t>Binary</a:t>
          </a:r>
        </a:p>
      </dgm:t>
    </dgm:pt>
    <dgm:pt modelId="{89A814EF-F148-4423-8533-8DFCCF546BF8}" type="parTrans" cxnId="{814828B6-D7B8-4200-BD1C-05A3BADCB8CB}">
      <dgm:prSet/>
      <dgm:spPr/>
      <dgm:t>
        <a:bodyPr/>
        <a:lstStyle/>
        <a:p>
          <a:endParaRPr lang="en-IN" sz="3200"/>
        </a:p>
      </dgm:t>
    </dgm:pt>
    <dgm:pt modelId="{517F0128-31B4-4D4E-9DB5-75E00CA97DE4}" type="sibTrans" cxnId="{814828B6-D7B8-4200-BD1C-05A3BADCB8CB}">
      <dgm:prSet/>
      <dgm:spPr/>
      <dgm:t>
        <a:bodyPr/>
        <a:lstStyle/>
        <a:p>
          <a:endParaRPr lang="en-IN" sz="3200"/>
        </a:p>
      </dgm:t>
    </dgm:pt>
    <dgm:pt modelId="{FBA80AE7-6752-414E-A7DC-E405CFD1D7D6}">
      <dgm:prSet phldrT="[Text]" custT="1"/>
      <dgm:spPr/>
      <dgm:t>
        <a:bodyPr/>
        <a:lstStyle/>
        <a:p>
          <a:r>
            <a:rPr lang="en-IN" sz="1050"/>
            <a:t>Discrete</a:t>
          </a:r>
        </a:p>
      </dgm:t>
    </dgm:pt>
    <dgm:pt modelId="{B728AAE3-DF73-466D-8C21-0BC46BC82C15}" type="parTrans" cxnId="{239EC1CE-0975-4147-AEE5-D052DA5B3ADD}">
      <dgm:prSet/>
      <dgm:spPr/>
      <dgm:t>
        <a:bodyPr/>
        <a:lstStyle/>
        <a:p>
          <a:endParaRPr lang="en-IN"/>
        </a:p>
      </dgm:t>
    </dgm:pt>
    <dgm:pt modelId="{5C0B1039-802C-48FA-A74B-FACF37C3101A}" type="sibTrans" cxnId="{239EC1CE-0975-4147-AEE5-D052DA5B3ADD}">
      <dgm:prSet/>
      <dgm:spPr/>
      <dgm:t>
        <a:bodyPr/>
        <a:lstStyle/>
        <a:p>
          <a:endParaRPr lang="en-IN"/>
        </a:p>
      </dgm:t>
    </dgm:pt>
    <dgm:pt modelId="{DBE808F2-5BE2-416C-85FA-4A1F40CA1CFB}">
      <dgm:prSet phldrT="[Text]" custT="1"/>
      <dgm:spPr/>
      <dgm:t>
        <a:bodyPr/>
        <a:lstStyle/>
        <a:p>
          <a:r>
            <a:rPr lang="en-IN" sz="1050"/>
            <a:t>Continuous</a:t>
          </a:r>
        </a:p>
      </dgm:t>
    </dgm:pt>
    <dgm:pt modelId="{8AC1BBBD-2FB0-49D9-9313-5610AD833565}" type="parTrans" cxnId="{509D3CF6-FE5B-41DE-B73C-FF8C45A9B4EF}">
      <dgm:prSet/>
      <dgm:spPr/>
      <dgm:t>
        <a:bodyPr/>
        <a:lstStyle/>
        <a:p>
          <a:endParaRPr lang="en-IN"/>
        </a:p>
      </dgm:t>
    </dgm:pt>
    <dgm:pt modelId="{2A534467-A22D-42D4-B835-A86728A36BBC}" type="sibTrans" cxnId="{509D3CF6-FE5B-41DE-B73C-FF8C45A9B4EF}">
      <dgm:prSet/>
      <dgm:spPr/>
      <dgm:t>
        <a:bodyPr/>
        <a:lstStyle/>
        <a:p>
          <a:endParaRPr lang="en-IN"/>
        </a:p>
      </dgm:t>
    </dgm:pt>
    <dgm:pt modelId="{5923E470-F430-443A-951F-01CC7F96218E}">
      <dgm:prSet phldrT="[Text]" custT="1"/>
      <dgm:spPr/>
      <dgm:t>
        <a:bodyPr/>
        <a:lstStyle/>
        <a:p>
          <a:r>
            <a:rPr lang="en-IN" sz="1050"/>
            <a:t>Interval</a:t>
          </a:r>
        </a:p>
      </dgm:t>
    </dgm:pt>
    <dgm:pt modelId="{250A60E9-0E2D-4923-B7C9-19530EA62514}" type="parTrans" cxnId="{FA630F2F-3A6D-4D1D-934C-7F22F95F0598}">
      <dgm:prSet/>
      <dgm:spPr/>
      <dgm:t>
        <a:bodyPr/>
        <a:lstStyle/>
        <a:p>
          <a:endParaRPr lang="en-IN"/>
        </a:p>
      </dgm:t>
    </dgm:pt>
    <dgm:pt modelId="{994866DA-DD95-4398-99A8-F03922685680}" type="sibTrans" cxnId="{FA630F2F-3A6D-4D1D-934C-7F22F95F0598}">
      <dgm:prSet/>
      <dgm:spPr/>
      <dgm:t>
        <a:bodyPr/>
        <a:lstStyle/>
        <a:p>
          <a:endParaRPr lang="en-IN"/>
        </a:p>
      </dgm:t>
    </dgm:pt>
    <dgm:pt modelId="{8C6E5E8C-78D7-43DF-AA46-B93F38C90DD1}">
      <dgm:prSet phldrT="[Text]" custT="1"/>
      <dgm:spPr/>
      <dgm:t>
        <a:bodyPr/>
        <a:lstStyle/>
        <a:p>
          <a:r>
            <a:rPr lang="en-IN" sz="1050"/>
            <a:t>Ratio</a:t>
          </a:r>
        </a:p>
      </dgm:t>
    </dgm:pt>
    <dgm:pt modelId="{916AE82D-0867-458E-94EA-11F26EE979D3}" type="parTrans" cxnId="{940B91AB-C89E-4C70-A5E2-D4A7430CEAB3}">
      <dgm:prSet/>
      <dgm:spPr/>
      <dgm:t>
        <a:bodyPr/>
        <a:lstStyle/>
        <a:p>
          <a:endParaRPr lang="en-IN"/>
        </a:p>
      </dgm:t>
    </dgm:pt>
    <dgm:pt modelId="{42B0767D-D7F2-4EFB-8623-9A5FFD4795D3}" type="sibTrans" cxnId="{940B91AB-C89E-4C70-A5E2-D4A7430CEAB3}">
      <dgm:prSet/>
      <dgm:spPr/>
      <dgm:t>
        <a:bodyPr/>
        <a:lstStyle/>
        <a:p>
          <a:endParaRPr lang="en-IN"/>
        </a:p>
      </dgm:t>
    </dgm:pt>
    <dgm:pt modelId="{EA1B815B-3522-44D3-BE00-ED282A61B478}" type="pres">
      <dgm:prSet presAssocID="{423CA3A5-CFBE-426D-9DD7-DADF580EBDD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45177538-43A1-4763-A114-119B6C53D753}" type="pres">
      <dgm:prSet presAssocID="{36785FCD-0F3A-4D4C-A3C0-D89BAFEC9AF7}" presName="hierRoot1" presStyleCnt="0">
        <dgm:presLayoutVars>
          <dgm:hierBranch val="init"/>
        </dgm:presLayoutVars>
      </dgm:prSet>
      <dgm:spPr/>
    </dgm:pt>
    <dgm:pt modelId="{6F7820F7-9F7D-47D7-8083-1BCF31EFC215}" type="pres">
      <dgm:prSet presAssocID="{36785FCD-0F3A-4D4C-A3C0-D89BAFEC9AF7}" presName="rootComposite1" presStyleCnt="0"/>
      <dgm:spPr/>
    </dgm:pt>
    <dgm:pt modelId="{15150961-E98E-492F-AF57-EB08DC1FAEDA}" type="pres">
      <dgm:prSet presAssocID="{36785FCD-0F3A-4D4C-A3C0-D89BAFEC9AF7}" presName="rootText1" presStyleLbl="node0" presStyleIdx="0" presStyleCnt="1">
        <dgm:presLayoutVars>
          <dgm:chPref val="3"/>
        </dgm:presLayoutVars>
      </dgm:prSet>
      <dgm:spPr/>
    </dgm:pt>
    <dgm:pt modelId="{0ABA5F36-E454-429D-B49F-15EFB20CF01F}" type="pres">
      <dgm:prSet presAssocID="{36785FCD-0F3A-4D4C-A3C0-D89BAFEC9AF7}" presName="rootConnector1" presStyleLbl="node1" presStyleIdx="0" presStyleCnt="0"/>
      <dgm:spPr/>
    </dgm:pt>
    <dgm:pt modelId="{E268BC7D-BC7A-4E9A-8ADC-667A51D3DCD3}" type="pres">
      <dgm:prSet presAssocID="{36785FCD-0F3A-4D4C-A3C0-D89BAFEC9AF7}" presName="hierChild2" presStyleCnt="0"/>
      <dgm:spPr/>
    </dgm:pt>
    <dgm:pt modelId="{121AA9CC-5716-4794-9BBA-00BC06537C17}" type="pres">
      <dgm:prSet presAssocID="{44E855F9-1603-4C65-9F35-DA67F874B0E5}" presName="Name37" presStyleLbl="parChTrans1D2" presStyleIdx="0" presStyleCnt="2"/>
      <dgm:spPr/>
    </dgm:pt>
    <dgm:pt modelId="{E2D3B4B6-C0AC-4077-9749-C99FFE43455A}" type="pres">
      <dgm:prSet presAssocID="{77E122AA-A97C-44CA-8911-0436C3129866}" presName="hierRoot2" presStyleCnt="0">
        <dgm:presLayoutVars>
          <dgm:hierBranch val="init"/>
        </dgm:presLayoutVars>
      </dgm:prSet>
      <dgm:spPr/>
    </dgm:pt>
    <dgm:pt modelId="{6FE92379-7B2D-4C1F-B665-F8432DF67059}" type="pres">
      <dgm:prSet presAssocID="{77E122AA-A97C-44CA-8911-0436C3129866}" presName="rootComposite" presStyleCnt="0"/>
      <dgm:spPr/>
    </dgm:pt>
    <dgm:pt modelId="{411DC406-3682-46C4-BBAA-9D9017FBABCC}" type="pres">
      <dgm:prSet presAssocID="{77E122AA-A97C-44CA-8911-0436C3129866}" presName="rootText" presStyleLbl="node2" presStyleIdx="0" presStyleCnt="2">
        <dgm:presLayoutVars>
          <dgm:chPref val="3"/>
        </dgm:presLayoutVars>
      </dgm:prSet>
      <dgm:spPr/>
    </dgm:pt>
    <dgm:pt modelId="{13A35C1D-32A3-4281-8E13-763164B40655}" type="pres">
      <dgm:prSet presAssocID="{77E122AA-A97C-44CA-8911-0436C3129866}" presName="rootConnector" presStyleLbl="node2" presStyleIdx="0" presStyleCnt="2"/>
      <dgm:spPr/>
    </dgm:pt>
    <dgm:pt modelId="{CB87016E-9A16-4269-9B5B-CC8B0A2E38F0}" type="pres">
      <dgm:prSet presAssocID="{77E122AA-A97C-44CA-8911-0436C3129866}" presName="hierChild4" presStyleCnt="0"/>
      <dgm:spPr/>
    </dgm:pt>
    <dgm:pt modelId="{36DACF2F-643F-445D-ADC1-A43D0CEEC133}" type="pres">
      <dgm:prSet presAssocID="{22BFC550-371B-42FC-8AFB-E5A988CD8E16}" presName="Name37" presStyleLbl="parChTrans1D3" presStyleIdx="0" presStyleCnt="5"/>
      <dgm:spPr/>
    </dgm:pt>
    <dgm:pt modelId="{3D7BB19A-5875-42F6-9347-0F3BE3E4D31E}" type="pres">
      <dgm:prSet presAssocID="{8C360356-309C-49CF-B96F-B843A4E2DA22}" presName="hierRoot2" presStyleCnt="0">
        <dgm:presLayoutVars>
          <dgm:hierBranch val="init"/>
        </dgm:presLayoutVars>
      </dgm:prSet>
      <dgm:spPr/>
    </dgm:pt>
    <dgm:pt modelId="{EB98E3CE-F42F-4956-B92A-11998A30244B}" type="pres">
      <dgm:prSet presAssocID="{8C360356-309C-49CF-B96F-B843A4E2DA22}" presName="rootComposite" presStyleCnt="0"/>
      <dgm:spPr/>
    </dgm:pt>
    <dgm:pt modelId="{DE092C8A-C6E1-4CF6-BEC0-E6CC71345135}" type="pres">
      <dgm:prSet presAssocID="{8C360356-309C-49CF-B96F-B843A4E2DA22}" presName="rootText" presStyleLbl="node3" presStyleIdx="0" presStyleCnt="5">
        <dgm:presLayoutVars>
          <dgm:chPref val="3"/>
        </dgm:presLayoutVars>
      </dgm:prSet>
      <dgm:spPr/>
    </dgm:pt>
    <dgm:pt modelId="{F37DD931-1E82-4F4B-8958-F4EFA45D6187}" type="pres">
      <dgm:prSet presAssocID="{8C360356-309C-49CF-B96F-B843A4E2DA22}" presName="rootConnector" presStyleLbl="node3" presStyleIdx="0" presStyleCnt="5"/>
      <dgm:spPr/>
    </dgm:pt>
    <dgm:pt modelId="{2F113C7D-0618-4AB3-89FA-D1688B30740F}" type="pres">
      <dgm:prSet presAssocID="{8C360356-309C-49CF-B96F-B843A4E2DA22}" presName="hierChild4" presStyleCnt="0"/>
      <dgm:spPr/>
    </dgm:pt>
    <dgm:pt modelId="{0413EDCB-851E-43B4-8C2A-1EC3454CD371}" type="pres">
      <dgm:prSet presAssocID="{8C360356-309C-49CF-B96F-B843A4E2DA22}" presName="hierChild5" presStyleCnt="0"/>
      <dgm:spPr/>
    </dgm:pt>
    <dgm:pt modelId="{84C1ED0A-B21C-44D9-B17C-12AF406470BE}" type="pres">
      <dgm:prSet presAssocID="{7F72BE98-5559-4B43-AFE6-426419CD4D45}" presName="Name37" presStyleLbl="parChTrans1D3" presStyleIdx="1" presStyleCnt="5"/>
      <dgm:spPr/>
    </dgm:pt>
    <dgm:pt modelId="{C915BE39-575B-481A-8DB2-777E7B61428E}" type="pres">
      <dgm:prSet presAssocID="{83ED8A6C-CB95-437F-A19D-381F593A9CF6}" presName="hierRoot2" presStyleCnt="0">
        <dgm:presLayoutVars>
          <dgm:hierBranch val="init"/>
        </dgm:presLayoutVars>
      </dgm:prSet>
      <dgm:spPr/>
    </dgm:pt>
    <dgm:pt modelId="{3E984414-CDA1-46B9-89D4-531DCE13B590}" type="pres">
      <dgm:prSet presAssocID="{83ED8A6C-CB95-437F-A19D-381F593A9CF6}" presName="rootComposite" presStyleCnt="0"/>
      <dgm:spPr/>
    </dgm:pt>
    <dgm:pt modelId="{2708EFE3-A32C-4649-ABCE-F179D9944525}" type="pres">
      <dgm:prSet presAssocID="{83ED8A6C-CB95-437F-A19D-381F593A9CF6}" presName="rootText" presStyleLbl="node3" presStyleIdx="1" presStyleCnt="5">
        <dgm:presLayoutVars>
          <dgm:chPref val="3"/>
        </dgm:presLayoutVars>
      </dgm:prSet>
      <dgm:spPr/>
    </dgm:pt>
    <dgm:pt modelId="{09D3F9DC-AA05-449D-BF0C-6D7E84D438D2}" type="pres">
      <dgm:prSet presAssocID="{83ED8A6C-CB95-437F-A19D-381F593A9CF6}" presName="rootConnector" presStyleLbl="node3" presStyleIdx="1" presStyleCnt="5"/>
      <dgm:spPr/>
    </dgm:pt>
    <dgm:pt modelId="{547998D9-A76A-4C41-9DEA-0E86595FE2C7}" type="pres">
      <dgm:prSet presAssocID="{83ED8A6C-CB95-437F-A19D-381F593A9CF6}" presName="hierChild4" presStyleCnt="0"/>
      <dgm:spPr/>
    </dgm:pt>
    <dgm:pt modelId="{BF13F51D-9915-4105-9D0E-6A9251E3CD4E}" type="pres">
      <dgm:prSet presAssocID="{83ED8A6C-CB95-437F-A19D-381F593A9CF6}" presName="hierChild5" presStyleCnt="0"/>
      <dgm:spPr/>
    </dgm:pt>
    <dgm:pt modelId="{2FD6CEF4-B97D-4D4C-8F83-10369218A5F6}" type="pres">
      <dgm:prSet presAssocID="{89A814EF-F148-4423-8533-8DFCCF546BF8}" presName="Name37" presStyleLbl="parChTrans1D3" presStyleIdx="2" presStyleCnt="5"/>
      <dgm:spPr/>
    </dgm:pt>
    <dgm:pt modelId="{91CA4722-CC96-41B9-AFCE-00F2A908B7E0}" type="pres">
      <dgm:prSet presAssocID="{6759E5D4-B979-41F0-84F7-E0DA402DE4E0}" presName="hierRoot2" presStyleCnt="0">
        <dgm:presLayoutVars>
          <dgm:hierBranch val="init"/>
        </dgm:presLayoutVars>
      </dgm:prSet>
      <dgm:spPr/>
    </dgm:pt>
    <dgm:pt modelId="{ED2A3965-947B-42F6-9F49-C66017025E2E}" type="pres">
      <dgm:prSet presAssocID="{6759E5D4-B979-41F0-84F7-E0DA402DE4E0}" presName="rootComposite" presStyleCnt="0"/>
      <dgm:spPr/>
    </dgm:pt>
    <dgm:pt modelId="{8DB60206-E150-4F8F-868B-8FA68A94AA30}" type="pres">
      <dgm:prSet presAssocID="{6759E5D4-B979-41F0-84F7-E0DA402DE4E0}" presName="rootText" presStyleLbl="node3" presStyleIdx="2" presStyleCnt="5">
        <dgm:presLayoutVars>
          <dgm:chPref val="3"/>
        </dgm:presLayoutVars>
      </dgm:prSet>
      <dgm:spPr/>
    </dgm:pt>
    <dgm:pt modelId="{D862693B-1F8B-46F2-A858-EF16494AC87A}" type="pres">
      <dgm:prSet presAssocID="{6759E5D4-B979-41F0-84F7-E0DA402DE4E0}" presName="rootConnector" presStyleLbl="node3" presStyleIdx="2" presStyleCnt="5"/>
      <dgm:spPr/>
    </dgm:pt>
    <dgm:pt modelId="{A7120A17-8086-4BF4-A626-3094C9A126C2}" type="pres">
      <dgm:prSet presAssocID="{6759E5D4-B979-41F0-84F7-E0DA402DE4E0}" presName="hierChild4" presStyleCnt="0"/>
      <dgm:spPr/>
    </dgm:pt>
    <dgm:pt modelId="{D20E97DA-E6DA-48B7-B66B-964DF9F43F42}" type="pres">
      <dgm:prSet presAssocID="{6759E5D4-B979-41F0-84F7-E0DA402DE4E0}" presName="hierChild5" presStyleCnt="0"/>
      <dgm:spPr/>
    </dgm:pt>
    <dgm:pt modelId="{FE5326E6-F2F8-4E09-81FF-2A5E4F4EDF0D}" type="pres">
      <dgm:prSet presAssocID="{77E122AA-A97C-44CA-8911-0436C3129866}" presName="hierChild5" presStyleCnt="0"/>
      <dgm:spPr/>
    </dgm:pt>
    <dgm:pt modelId="{A3E86AEA-7061-4CF3-A268-01FD1B08C6EA}" type="pres">
      <dgm:prSet presAssocID="{20E570ED-56AD-4BF0-823D-C77DFD75A76B}" presName="Name37" presStyleLbl="parChTrans1D2" presStyleIdx="1" presStyleCnt="2"/>
      <dgm:spPr/>
    </dgm:pt>
    <dgm:pt modelId="{845A26A9-A573-4F3D-95DA-47B48BE21A2D}" type="pres">
      <dgm:prSet presAssocID="{88F91D03-D1E7-459E-88D1-6B42FEA8C67C}" presName="hierRoot2" presStyleCnt="0">
        <dgm:presLayoutVars>
          <dgm:hierBranch val="init"/>
        </dgm:presLayoutVars>
      </dgm:prSet>
      <dgm:spPr/>
    </dgm:pt>
    <dgm:pt modelId="{06C64B99-A9AD-4623-AC52-D1DC4D1CFBAB}" type="pres">
      <dgm:prSet presAssocID="{88F91D03-D1E7-459E-88D1-6B42FEA8C67C}" presName="rootComposite" presStyleCnt="0"/>
      <dgm:spPr/>
    </dgm:pt>
    <dgm:pt modelId="{24A14A59-7FD9-47EF-9497-09DD729D84E2}" type="pres">
      <dgm:prSet presAssocID="{88F91D03-D1E7-459E-88D1-6B42FEA8C67C}" presName="rootText" presStyleLbl="node2" presStyleIdx="1" presStyleCnt="2">
        <dgm:presLayoutVars>
          <dgm:chPref val="3"/>
        </dgm:presLayoutVars>
      </dgm:prSet>
      <dgm:spPr/>
    </dgm:pt>
    <dgm:pt modelId="{3C49D6E2-43A3-4675-8012-598434528CEC}" type="pres">
      <dgm:prSet presAssocID="{88F91D03-D1E7-459E-88D1-6B42FEA8C67C}" presName="rootConnector" presStyleLbl="node2" presStyleIdx="1" presStyleCnt="2"/>
      <dgm:spPr/>
    </dgm:pt>
    <dgm:pt modelId="{AEEE3A18-F462-4729-BA18-AE64193CE4F7}" type="pres">
      <dgm:prSet presAssocID="{88F91D03-D1E7-459E-88D1-6B42FEA8C67C}" presName="hierChild4" presStyleCnt="0"/>
      <dgm:spPr/>
    </dgm:pt>
    <dgm:pt modelId="{E50D0C93-7FBD-4C80-A2B6-FBB79D506EED}" type="pres">
      <dgm:prSet presAssocID="{B728AAE3-DF73-466D-8C21-0BC46BC82C15}" presName="Name37" presStyleLbl="parChTrans1D3" presStyleIdx="3" presStyleCnt="5"/>
      <dgm:spPr/>
    </dgm:pt>
    <dgm:pt modelId="{D4884919-DB0D-4AAC-B3B0-A2AE9BDD6507}" type="pres">
      <dgm:prSet presAssocID="{FBA80AE7-6752-414E-A7DC-E405CFD1D7D6}" presName="hierRoot2" presStyleCnt="0">
        <dgm:presLayoutVars>
          <dgm:hierBranch val="init"/>
        </dgm:presLayoutVars>
      </dgm:prSet>
      <dgm:spPr/>
    </dgm:pt>
    <dgm:pt modelId="{A98FA55C-E97B-4BAA-85EF-BBB1D75BFB67}" type="pres">
      <dgm:prSet presAssocID="{FBA80AE7-6752-414E-A7DC-E405CFD1D7D6}" presName="rootComposite" presStyleCnt="0"/>
      <dgm:spPr/>
    </dgm:pt>
    <dgm:pt modelId="{96EF648D-59E5-4A18-BB8C-7077C67C124E}" type="pres">
      <dgm:prSet presAssocID="{FBA80AE7-6752-414E-A7DC-E405CFD1D7D6}" presName="rootText" presStyleLbl="node3" presStyleIdx="3" presStyleCnt="5">
        <dgm:presLayoutVars>
          <dgm:chPref val="3"/>
        </dgm:presLayoutVars>
      </dgm:prSet>
      <dgm:spPr/>
    </dgm:pt>
    <dgm:pt modelId="{02521672-1ED6-4915-B2B0-E4A762643929}" type="pres">
      <dgm:prSet presAssocID="{FBA80AE7-6752-414E-A7DC-E405CFD1D7D6}" presName="rootConnector" presStyleLbl="node3" presStyleIdx="3" presStyleCnt="5"/>
      <dgm:spPr/>
    </dgm:pt>
    <dgm:pt modelId="{139FB649-B90B-4CB8-9E45-917137A44F39}" type="pres">
      <dgm:prSet presAssocID="{FBA80AE7-6752-414E-A7DC-E405CFD1D7D6}" presName="hierChild4" presStyleCnt="0"/>
      <dgm:spPr/>
    </dgm:pt>
    <dgm:pt modelId="{277A3D0C-13F8-4352-B870-4BB8ABB696C0}" type="pres">
      <dgm:prSet presAssocID="{FBA80AE7-6752-414E-A7DC-E405CFD1D7D6}" presName="hierChild5" presStyleCnt="0"/>
      <dgm:spPr/>
    </dgm:pt>
    <dgm:pt modelId="{93484EB5-11AB-41AA-BEC6-48E7930E1635}" type="pres">
      <dgm:prSet presAssocID="{8AC1BBBD-2FB0-49D9-9313-5610AD833565}" presName="Name37" presStyleLbl="parChTrans1D3" presStyleIdx="4" presStyleCnt="5"/>
      <dgm:spPr/>
    </dgm:pt>
    <dgm:pt modelId="{23476CD5-E98D-4C80-B5F2-9378BF180BBB}" type="pres">
      <dgm:prSet presAssocID="{DBE808F2-5BE2-416C-85FA-4A1F40CA1CFB}" presName="hierRoot2" presStyleCnt="0">
        <dgm:presLayoutVars>
          <dgm:hierBranch val="init"/>
        </dgm:presLayoutVars>
      </dgm:prSet>
      <dgm:spPr/>
    </dgm:pt>
    <dgm:pt modelId="{7233ED16-CB46-4FFC-A067-AFB63E55C930}" type="pres">
      <dgm:prSet presAssocID="{DBE808F2-5BE2-416C-85FA-4A1F40CA1CFB}" presName="rootComposite" presStyleCnt="0"/>
      <dgm:spPr/>
    </dgm:pt>
    <dgm:pt modelId="{88180E9B-6A4A-487B-895F-56A0D9562F55}" type="pres">
      <dgm:prSet presAssocID="{DBE808F2-5BE2-416C-85FA-4A1F40CA1CFB}" presName="rootText" presStyleLbl="node3" presStyleIdx="4" presStyleCnt="5">
        <dgm:presLayoutVars>
          <dgm:chPref val="3"/>
        </dgm:presLayoutVars>
      </dgm:prSet>
      <dgm:spPr/>
    </dgm:pt>
    <dgm:pt modelId="{9650DA0C-20D4-4210-A136-CECEC46A641A}" type="pres">
      <dgm:prSet presAssocID="{DBE808F2-5BE2-416C-85FA-4A1F40CA1CFB}" presName="rootConnector" presStyleLbl="node3" presStyleIdx="4" presStyleCnt="5"/>
      <dgm:spPr/>
    </dgm:pt>
    <dgm:pt modelId="{BBC6D49A-5BFD-4833-84E3-1801724414EA}" type="pres">
      <dgm:prSet presAssocID="{DBE808F2-5BE2-416C-85FA-4A1F40CA1CFB}" presName="hierChild4" presStyleCnt="0"/>
      <dgm:spPr/>
    </dgm:pt>
    <dgm:pt modelId="{61F5FAC0-DCBC-4FA3-862E-CFC60124D12E}" type="pres">
      <dgm:prSet presAssocID="{250A60E9-0E2D-4923-B7C9-19530EA62514}" presName="Name37" presStyleLbl="parChTrans1D4" presStyleIdx="0" presStyleCnt="2"/>
      <dgm:spPr/>
    </dgm:pt>
    <dgm:pt modelId="{F605109B-3F69-4CC7-B424-993B5A3D0A83}" type="pres">
      <dgm:prSet presAssocID="{5923E470-F430-443A-951F-01CC7F96218E}" presName="hierRoot2" presStyleCnt="0">
        <dgm:presLayoutVars>
          <dgm:hierBranch val="init"/>
        </dgm:presLayoutVars>
      </dgm:prSet>
      <dgm:spPr/>
    </dgm:pt>
    <dgm:pt modelId="{88A607C9-5D3D-4A1A-B6A8-ABE2877961C7}" type="pres">
      <dgm:prSet presAssocID="{5923E470-F430-443A-951F-01CC7F96218E}" presName="rootComposite" presStyleCnt="0"/>
      <dgm:spPr/>
    </dgm:pt>
    <dgm:pt modelId="{580A6B49-1173-4F87-BCC4-6791E01A43C2}" type="pres">
      <dgm:prSet presAssocID="{5923E470-F430-443A-951F-01CC7F96218E}" presName="rootText" presStyleLbl="node4" presStyleIdx="0" presStyleCnt="2">
        <dgm:presLayoutVars>
          <dgm:chPref val="3"/>
        </dgm:presLayoutVars>
      </dgm:prSet>
      <dgm:spPr/>
    </dgm:pt>
    <dgm:pt modelId="{EFFE9AD6-26D6-4549-A4BF-871B26B7570D}" type="pres">
      <dgm:prSet presAssocID="{5923E470-F430-443A-951F-01CC7F96218E}" presName="rootConnector" presStyleLbl="node4" presStyleIdx="0" presStyleCnt="2"/>
      <dgm:spPr/>
    </dgm:pt>
    <dgm:pt modelId="{D87AA952-681C-4532-9533-5356DD5AE221}" type="pres">
      <dgm:prSet presAssocID="{5923E470-F430-443A-951F-01CC7F96218E}" presName="hierChild4" presStyleCnt="0"/>
      <dgm:spPr/>
    </dgm:pt>
    <dgm:pt modelId="{B60CE745-FCB8-4D7B-895C-6EC11D489F6C}" type="pres">
      <dgm:prSet presAssocID="{5923E470-F430-443A-951F-01CC7F96218E}" presName="hierChild5" presStyleCnt="0"/>
      <dgm:spPr/>
    </dgm:pt>
    <dgm:pt modelId="{20E101A6-B45B-42EB-9C93-5F680BE63C8A}" type="pres">
      <dgm:prSet presAssocID="{916AE82D-0867-458E-94EA-11F26EE979D3}" presName="Name37" presStyleLbl="parChTrans1D4" presStyleIdx="1" presStyleCnt="2"/>
      <dgm:spPr/>
    </dgm:pt>
    <dgm:pt modelId="{F83474C8-625C-433D-BA45-8D48BBAE02A7}" type="pres">
      <dgm:prSet presAssocID="{8C6E5E8C-78D7-43DF-AA46-B93F38C90DD1}" presName="hierRoot2" presStyleCnt="0">
        <dgm:presLayoutVars>
          <dgm:hierBranch val="init"/>
        </dgm:presLayoutVars>
      </dgm:prSet>
      <dgm:spPr/>
    </dgm:pt>
    <dgm:pt modelId="{9467A195-731E-4047-96F2-329E878D83EA}" type="pres">
      <dgm:prSet presAssocID="{8C6E5E8C-78D7-43DF-AA46-B93F38C90DD1}" presName="rootComposite" presStyleCnt="0"/>
      <dgm:spPr/>
    </dgm:pt>
    <dgm:pt modelId="{3899BE3A-2722-45E4-9736-E79BBBFB0073}" type="pres">
      <dgm:prSet presAssocID="{8C6E5E8C-78D7-43DF-AA46-B93F38C90DD1}" presName="rootText" presStyleLbl="node4" presStyleIdx="1" presStyleCnt="2">
        <dgm:presLayoutVars>
          <dgm:chPref val="3"/>
        </dgm:presLayoutVars>
      </dgm:prSet>
      <dgm:spPr/>
    </dgm:pt>
    <dgm:pt modelId="{6B8FF2C8-2F15-4B7B-AF02-56E32B89E4F8}" type="pres">
      <dgm:prSet presAssocID="{8C6E5E8C-78D7-43DF-AA46-B93F38C90DD1}" presName="rootConnector" presStyleLbl="node4" presStyleIdx="1" presStyleCnt="2"/>
      <dgm:spPr/>
    </dgm:pt>
    <dgm:pt modelId="{89A611B3-7064-48E5-9491-82DD1FEE0DC1}" type="pres">
      <dgm:prSet presAssocID="{8C6E5E8C-78D7-43DF-AA46-B93F38C90DD1}" presName="hierChild4" presStyleCnt="0"/>
      <dgm:spPr/>
    </dgm:pt>
    <dgm:pt modelId="{CC7B51E3-1E9F-44D8-82B6-F1CBECB3C2FB}" type="pres">
      <dgm:prSet presAssocID="{8C6E5E8C-78D7-43DF-AA46-B93F38C90DD1}" presName="hierChild5" presStyleCnt="0"/>
      <dgm:spPr/>
    </dgm:pt>
    <dgm:pt modelId="{10DA5A50-4209-4E2F-AA72-14EC49218C61}" type="pres">
      <dgm:prSet presAssocID="{DBE808F2-5BE2-416C-85FA-4A1F40CA1CFB}" presName="hierChild5" presStyleCnt="0"/>
      <dgm:spPr/>
    </dgm:pt>
    <dgm:pt modelId="{552D2562-CF90-495A-A197-1F78554185A0}" type="pres">
      <dgm:prSet presAssocID="{88F91D03-D1E7-459E-88D1-6B42FEA8C67C}" presName="hierChild5" presStyleCnt="0"/>
      <dgm:spPr/>
    </dgm:pt>
    <dgm:pt modelId="{1ADBD295-CD0E-4F3C-99ED-D29578E13446}" type="pres">
      <dgm:prSet presAssocID="{36785FCD-0F3A-4D4C-A3C0-D89BAFEC9AF7}" presName="hierChild3" presStyleCnt="0"/>
      <dgm:spPr/>
    </dgm:pt>
  </dgm:ptLst>
  <dgm:cxnLst>
    <dgm:cxn modelId="{3790CC05-D8D0-4164-9FC1-8BA941811F4A}" type="presOf" srcId="{8C360356-309C-49CF-B96F-B843A4E2DA22}" destId="{DE092C8A-C6E1-4CF6-BEC0-E6CC71345135}" srcOrd="0" destOrd="0" presId="urn:microsoft.com/office/officeart/2005/8/layout/orgChart1"/>
    <dgm:cxn modelId="{782F3E06-CBC9-4FDF-BE7A-39B6757DF8B2}" type="presOf" srcId="{88F91D03-D1E7-459E-88D1-6B42FEA8C67C}" destId="{3C49D6E2-43A3-4675-8012-598434528CEC}" srcOrd="1" destOrd="0" presId="urn:microsoft.com/office/officeart/2005/8/layout/orgChart1"/>
    <dgm:cxn modelId="{F683E90C-FE68-42B5-BCE2-C9641EFD4DCC}" type="presOf" srcId="{77E122AA-A97C-44CA-8911-0436C3129866}" destId="{13A35C1D-32A3-4281-8E13-763164B40655}" srcOrd="1" destOrd="0" presId="urn:microsoft.com/office/officeart/2005/8/layout/orgChart1"/>
    <dgm:cxn modelId="{16186C0D-4909-490C-BE03-F697A703E66A}" type="presOf" srcId="{FBA80AE7-6752-414E-A7DC-E405CFD1D7D6}" destId="{02521672-1ED6-4915-B2B0-E4A762643929}" srcOrd="1" destOrd="0" presId="urn:microsoft.com/office/officeart/2005/8/layout/orgChart1"/>
    <dgm:cxn modelId="{3D32790F-AFCF-4C7A-A398-409A084BCD65}" type="presOf" srcId="{88F91D03-D1E7-459E-88D1-6B42FEA8C67C}" destId="{24A14A59-7FD9-47EF-9497-09DD729D84E2}" srcOrd="0" destOrd="0" presId="urn:microsoft.com/office/officeart/2005/8/layout/orgChart1"/>
    <dgm:cxn modelId="{6E6EE816-942E-404F-9891-652293A9BC35}" type="presOf" srcId="{36785FCD-0F3A-4D4C-A3C0-D89BAFEC9AF7}" destId="{15150961-E98E-492F-AF57-EB08DC1FAEDA}" srcOrd="0" destOrd="0" presId="urn:microsoft.com/office/officeart/2005/8/layout/orgChart1"/>
    <dgm:cxn modelId="{C7142E17-8E12-4213-917C-D6B3BE502FDD}" type="presOf" srcId="{77E122AA-A97C-44CA-8911-0436C3129866}" destId="{411DC406-3682-46C4-BBAA-9D9017FBABCC}" srcOrd="0" destOrd="0" presId="urn:microsoft.com/office/officeart/2005/8/layout/orgChart1"/>
    <dgm:cxn modelId="{0A7F6718-E3E9-4EEB-A69B-244485B9AD69}" type="presOf" srcId="{5923E470-F430-443A-951F-01CC7F96218E}" destId="{580A6B49-1173-4F87-BCC4-6791E01A43C2}" srcOrd="0" destOrd="0" presId="urn:microsoft.com/office/officeart/2005/8/layout/orgChart1"/>
    <dgm:cxn modelId="{42438F1A-CD8A-4194-B0E6-7D677F0E8863}" type="presOf" srcId="{8AC1BBBD-2FB0-49D9-9313-5610AD833565}" destId="{93484EB5-11AB-41AA-BEC6-48E7930E1635}" srcOrd="0" destOrd="0" presId="urn:microsoft.com/office/officeart/2005/8/layout/orgChart1"/>
    <dgm:cxn modelId="{4EE1391D-8547-43CD-A77E-836FE724DE4F}" type="presOf" srcId="{5923E470-F430-443A-951F-01CC7F96218E}" destId="{EFFE9AD6-26D6-4549-A4BF-871B26B7570D}" srcOrd="1" destOrd="0" presId="urn:microsoft.com/office/officeart/2005/8/layout/orgChart1"/>
    <dgm:cxn modelId="{5C898920-2C00-4E6C-A695-7E1D73FAFD7E}" type="presOf" srcId="{FBA80AE7-6752-414E-A7DC-E405CFD1D7D6}" destId="{96EF648D-59E5-4A18-BB8C-7077C67C124E}" srcOrd="0" destOrd="0" presId="urn:microsoft.com/office/officeart/2005/8/layout/orgChart1"/>
    <dgm:cxn modelId="{AF8F8529-ACC6-42BA-A62A-B5A63C5CA5DE}" type="presOf" srcId="{6759E5D4-B979-41F0-84F7-E0DA402DE4E0}" destId="{8DB60206-E150-4F8F-868B-8FA68A94AA30}" srcOrd="0" destOrd="0" presId="urn:microsoft.com/office/officeart/2005/8/layout/orgChart1"/>
    <dgm:cxn modelId="{FA630F2F-3A6D-4D1D-934C-7F22F95F0598}" srcId="{DBE808F2-5BE2-416C-85FA-4A1F40CA1CFB}" destId="{5923E470-F430-443A-951F-01CC7F96218E}" srcOrd="0" destOrd="0" parTransId="{250A60E9-0E2D-4923-B7C9-19530EA62514}" sibTransId="{994866DA-DD95-4398-99A8-F03922685680}"/>
    <dgm:cxn modelId="{20D17B37-0287-4254-A45D-81746D27066E}" type="presOf" srcId="{22BFC550-371B-42FC-8AFB-E5A988CD8E16}" destId="{36DACF2F-643F-445D-ADC1-A43D0CEEC133}" srcOrd="0" destOrd="0" presId="urn:microsoft.com/office/officeart/2005/8/layout/orgChart1"/>
    <dgm:cxn modelId="{32EDC33B-A5A0-4ECC-A4B7-049F86CFB9F5}" type="presOf" srcId="{36785FCD-0F3A-4D4C-A3C0-D89BAFEC9AF7}" destId="{0ABA5F36-E454-429D-B49F-15EFB20CF01F}" srcOrd="1" destOrd="0" presId="urn:microsoft.com/office/officeart/2005/8/layout/orgChart1"/>
    <dgm:cxn modelId="{AB64A164-09E9-4A40-915A-C67F3D511577}" type="presOf" srcId="{20E570ED-56AD-4BF0-823D-C77DFD75A76B}" destId="{A3E86AEA-7061-4CF3-A268-01FD1B08C6EA}" srcOrd="0" destOrd="0" presId="urn:microsoft.com/office/officeart/2005/8/layout/orgChart1"/>
    <dgm:cxn modelId="{F6D7F64E-35A4-4399-B9DC-C5578069590D}" type="presOf" srcId="{8C6E5E8C-78D7-43DF-AA46-B93F38C90DD1}" destId="{3899BE3A-2722-45E4-9736-E79BBBFB0073}" srcOrd="0" destOrd="0" presId="urn:microsoft.com/office/officeart/2005/8/layout/orgChart1"/>
    <dgm:cxn modelId="{BCB5A755-A6D6-41AB-84E4-879236D09541}" type="presOf" srcId="{DBE808F2-5BE2-416C-85FA-4A1F40CA1CFB}" destId="{88180E9B-6A4A-487B-895F-56A0D9562F55}" srcOrd="0" destOrd="0" presId="urn:microsoft.com/office/officeart/2005/8/layout/orgChart1"/>
    <dgm:cxn modelId="{0F7D6176-BA2E-4DA9-9F0B-8A84F75554AE}" srcId="{36785FCD-0F3A-4D4C-A3C0-D89BAFEC9AF7}" destId="{88F91D03-D1E7-459E-88D1-6B42FEA8C67C}" srcOrd="1" destOrd="0" parTransId="{20E570ED-56AD-4BF0-823D-C77DFD75A76B}" sibTransId="{48AE4A02-830B-41C0-BD8F-D5D15A0FA8FB}"/>
    <dgm:cxn modelId="{E1C3B979-D4BD-425F-9432-987C140E9B0C}" type="presOf" srcId="{83ED8A6C-CB95-437F-A19D-381F593A9CF6}" destId="{09D3F9DC-AA05-449D-BF0C-6D7E84D438D2}" srcOrd="1" destOrd="0" presId="urn:microsoft.com/office/officeart/2005/8/layout/orgChart1"/>
    <dgm:cxn modelId="{0A650C7B-D8B4-42D0-ABE1-0345C518A987}" type="presOf" srcId="{7F72BE98-5559-4B43-AFE6-426419CD4D45}" destId="{84C1ED0A-B21C-44D9-B17C-12AF406470BE}" srcOrd="0" destOrd="0" presId="urn:microsoft.com/office/officeart/2005/8/layout/orgChart1"/>
    <dgm:cxn modelId="{8EB23687-0936-4F9F-8A1A-5EE74A685F10}" type="presOf" srcId="{916AE82D-0867-458E-94EA-11F26EE979D3}" destId="{20E101A6-B45B-42EB-9C93-5F680BE63C8A}" srcOrd="0" destOrd="0" presId="urn:microsoft.com/office/officeart/2005/8/layout/orgChart1"/>
    <dgm:cxn modelId="{A502B996-1E75-49D3-9247-51CA937AA039}" type="presOf" srcId="{83ED8A6C-CB95-437F-A19D-381F593A9CF6}" destId="{2708EFE3-A32C-4649-ABCE-F179D9944525}" srcOrd="0" destOrd="0" presId="urn:microsoft.com/office/officeart/2005/8/layout/orgChart1"/>
    <dgm:cxn modelId="{9ECF6A9D-ADCF-43AD-8389-345512FC4B33}" type="presOf" srcId="{8C360356-309C-49CF-B96F-B843A4E2DA22}" destId="{F37DD931-1E82-4F4B-8958-F4EFA45D6187}" srcOrd="1" destOrd="0" presId="urn:microsoft.com/office/officeart/2005/8/layout/orgChart1"/>
    <dgm:cxn modelId="{8C5280A6-DE75-4D49-AC90-4D3127B9AD4D}" type="presOf" srcId="{44E855F9-1603-4C65-9F35-DA67F874B0E5}" destId="{121AA9CC-5716-4794-9BBA-00BC06537C17}" srcOrd="0" destOrd="0" presId="urn:microsoft.com/office/officeart/2005/8/layout/orgChart1"/>
    <dgm:cxn modelId="{940B91AB-C89E-4C70-A5E2-D4A7430CEAB3}" srcId="{DBE808F2-5BE2-416C-85FA-4A1F40CA1CFB}" destId="{8C6E5E8C-78D7-43DF-AA46-B93F38C90DD1}" srcOrd="1" destOrd="0" parTransId="{916AE82D-0867-458E-94EA-11F26EE979D3}" sibTransId="{42B0767D-D7F2-4EFB-8623-9A5FFD4795D3}"/>
    <dgm:cxn modelId="{814828B6-D7B8-4200-BD1C-05A3BADCB8CB}" srcId="{77E122AA-A97C-44CA-8911-0436C3129866}" destId="{6759E5D4-B979-41F0-84F7-E0DA402DE4E0}" srcOrd="2" destOrd="0" parTransId="{89A814EF-F148-4423-8533-8DFCCF546BF8}" sibTransId="{517F0128-31B4-4D4E-9DB5-75E00CA97DE4}"/>
    <dgm:cxn modelId="{57887DB9-14B4-4DE2-B726-0B9558E39C10}" type="presOf" srcId="{DBE808F2-5BE2-416C-85FA-4A1F40CA1CFB}" destId="{9650DA0C-20D4-4210-A136-CECEC46A641A}" srcOrd="1" destOrd="0" presId="urn:microsoft.com/office/officeart/2005/8/layout/orgChart1"/>
    <dgm:cxn modelId="{8AD293C5-B60B-4C88-9FE0-6371A6EE285D}" type="presOf" srcId="{6759E5D4-B979-41F0-84F7-E0DA402DE4E0}" destId="{D862693B-1F8B-46F2-A858-EF16494AC87A}" srcOrd="1" destOrd="0" presId="urn:microsoft.com/office/officeart/2005/8/layout/orgChart1"/>
    <dgm:cxn modelId="{7D7FC9CB-F0EC-445E-A979-21408790D274}" type="presOf" srcId="{B728AAE3-DF73-466D-8C21-0BC46BC82C15}" destId="{E50D0C93-7FBD-4C80-A2B6-FBB79D506EED}" srcOrd="0" destOrd="0" presId="urn:microsoft.com/office/officeart/2005/8/layout/orgChart1"/>
    <dgm:cxn modelId="{A02F77CC-6B65-4918-8C26-57E197CE40EB}" srcId="{77E122AA-A97C-44CA-8911-0436C3129866}" destId="{83ED8A6C-CB95-437F-A19D-381F593A9CF6}" srcOrd="1" destOrd="0" parTransId="{7F72BE98-5559-4B43-AFE6-426419CD4D45}" sibTransId="{7C574EE5-DEA6-47CE-9A8C-2F0CE7E8C821}"/>
    <dgm:cxn modelId="{239EC1CE-0975-4147-AEE5-D052DA5B3ADD}" srcId="{88F91D03-D1E7-459E-88D1-6B42FEA8C67C}" destId="{FBA80AE7-6752-414E-A7DC-E405CFD1D7D6}" srcOrd="0" destOrd="0" parTransId="{B728AAE3-DF73-466D-8C21-0BC46BC82C15}" sibTransId="{5C0B1039-802C-48FA-A74B-FACF37C3101A}"/>
    <dgm:cxn modelId="{C5CFDDCE-C051-4246-B0CF-CD67FB228D32}" type="presOf" srcId="{423CA3A5-CFBE-426D-9DD7-DADF580EBDD7}" destId="{EA1B815B-3522-44D3-BE00-ED282A61B478}" srcOrd="0" destOrd="0" presId="urn:microsoft.com/office/officeart/2005/8/layout/orgChart1"/>
    <dgm:cxn modelId="{EF6306D1-C9F7-49B8-A360-EFFB7DB0B4F8}" type="presOf" srcId="{250A60E9-0E2D-4923-B7C9-19530EA62514}" destId="{61F5FAC0-DCBC-4FA3-862E-CFC60124D12E}" srcOrd="0" destOrd="0" presId="urn:microsoft.com/office/officeart/2005/8/layout/orgChart1"/>
    <dgm:cxn modelId="{1CE87FD4-8CC2-4DB2-83AD-7585702D7511}" srcId="{36785FCD-0F3A-4D4C-A3C0-D89BAFEC9AF7}" destId="{77E122AA-A97C-44CA-8911-0436C3129866}" srcOrd="0" destOrd="0" parTransId="{44E855F9-1603-4C65-9F35-DA67F874B0E5}" sibTransId="{8C98E540-3353-4BE2-83B8-81DBC3ED5178}"/>
    <dgm:cxn modelId="{107C2FDE-72B9-46F8-B117-43DFA0217540}" type="presOf" srcId="{8C6E5E8C-78D7-43DF-AA46-B93F38C90DD1}" destId="{6B8FF2C8-2F15-4B7B-AF02-56E32B89E4F8}" srcOrd="1" destOrd="0" presId="urn:microsoft.com/office/officeart/2005/8/layout/orgChart1"/>
    <dgm:cxn modelId="{F1A9C2EA-1FF5-46BF-8C2E-608D6EA0F7BD}" type="presOf" srcId="{89A814EF-F148-4423-8533-8DFCCF546BF8}" destId="{2FD6CEF4-B97D-4D4C-8F83-10369218A5F6}" srcOrd="0" destOrd="0" presId="urn:microsoft.com/office/officeart/2005/8/layout/orgChart1"/>
    <dgm:cxn modelId="{DAC3ECEC-139C-42A2-9807-0B672F51FAA2}" srcId="{423CA3A5-CFBE-426D-9DD7-DADF580EBDD7}" destId="{36785FCD-0F3A-4D4C-A3C0-D89BAFEC9AF7}" srcOrd="0" destOrd="0" parTransId="{32083C01-23F8-4538-8994-40639FD38E6D}" sibTransId="{D1C0084D-3EFD-4473-83D7-847882A43FFF}"/>
    <dgm:cxn modelId="{367B32F2-48E6-476D-9A26-CB55142068A1}" srcId="{77E122AA-A97C-44CA-8911-0436C3129866}" destId="{8C360356-309C-49CF-B96F-B843A4E2DA22}" srcOrd="0" destOrd="0" parTransId="{22BFC550-371B-42FC-8AFB-E5A988CD8E16}" sibTransId="{43888D0D-EAB4-4479-A4EE-639077BB678D}"/>
    <dgm:cxn modelId="{509D3CF6-FE5B-41DE-B73C-FF8C45A9B4EF}" srcId="{88F91D03-D1E7-459E-88D1-6B42FEA8C67C}" destId="{DBE808F2-5BE2-416C-85FA-4A1F40CA1CFB}" srcOrd="1" destOrd="0" parTransId="{8AC1BBBD-2FB0-49D9-9313-5610AD833565}" sibTransId="{2A534467-A22D-42D4-B835-A86728A36BBC}"/>
    <dgm:cxn modelId="{5F5B5D92-3EFB-44AE-A7C9-45C78C495B71}" type="presParOf" srcId="{EA1B815B-3522-44D3-BE00-ED282A61B478}" destId="{45177538-43A1-4763-A114-119B6C53D753}" srcOrd="0" destOrd="0" presId="urn:microsoft.com/office/officeart/2005/8/layout/orgChart1"/>
    <dgm:cxn modelId="{FBDE83B0-47A7-417D-AA6F-D768C14C61A3}" type="presParOf" srcId="{45177538-43A1-4763-A114-119B6C53D753}" destId="{6F7820F7-9F7D-47D7-8083-1BCF31EFC215}" srcOrd="0" destOrd="0" presId="urn:microsoft.com/office/officeart/2005/8/layout/orgChart1"/>
    <dgm:cxn modelId="{17830FFA-54D4-46DF-BD54-8D96390653C7}" type="presParOf" srcId="{6F7820F7-9F7D-47D7-8083-1BCF31EFC215}" destId="{15150961-E98E-492F-AF57-EB08DC1FAEDA}" srcOrd="0" destOrd="0" presId="urn:microsoft.com/office/officeart/2005/8/layout/orgChart1"/>
    <dgm:cxn modelId="{70C0402B-2481-4E1C-97E2-1930E1972009}" type="presParOf" srcId="{6F7820F7-9F7D-47D7-8083-1BCF31EFC215}" destId="{0ABA5F36-E454-429D-B49F-15EFB20CF01F}" srcOrd="1" destOrd="0" presId="urn:microsoft.com/office/officeart/2005/8/layout/orgChart1"/>
    <dgm:cxn modelId="{20973513-2CAE-4BA2-B48C-0FF6298DA9CC}" type="presParOf" srcId="{45177538-43A1-4763-A114-119B6C53D753}" destId="{E268BC7D-BC7A-4E9A-8ADC-667A51D3DCD3}" srcOrd="1" destOrd="0" presId="urn:microsoft.com/office/officeart/2005/8/layout/orgChart1"/>
    <dgm:cxn modelId="{A1091B25-8701-4C2D-A745-92F5B84B6C5F}" type="presParOf" srcId="{E268BC7D-BC7A-4E9A-8ADC-667A51D3DCD3}" destId="{121AA9CC-5716-4794-9BBA-00BC06537C17}" srcOrd="0" destOrd="0" presId="urn:microsoft.com/office/officeart/2005/8/layout/orgChart1"/>
    <dgm:cxn modelId="{BD639A24-0659-4160-B0DC-AB318A14DB42}" type="presParOf" srcId="{E268BC7D-BC7A-4E9A-8ADC-667A51D3DCD3}" destId="{E2D3B4B6-C0AC-4077-9749-C99FFE43455A}" srcOrd="1" destOrd="0" presId="urn:microsoft.com/office/officeart/2005/8/layout/orgChart1"/>
    <dgm:cxn modelId="{EEFC8337-07E5-4542-9CF6-47F760A9174E}" type="presParOf" srcId="{E2D3B4B6-C0AC-4077-9749-C99FFE43455A}" destId="{6FE92379-7B2D-4C1F-B665-F8432DF67059}" srcOrd="0" destOrd="0" presId="urn:microsoft.com/office/officeart/2005/8/layout/orgChart1"/>
    <dgm:cxn modelId="{6AC943B1-3885-4CA0-96B3-94DF216C6B33}" type="presParOf" srcId="{6FE92379-7B2D-4C1F-B665-F8432DF67059}" destId="{411DC406-3682-46C4-BBAA-9D9017FBABCC}" srcOrd="0" destOrd="0" presId="urn:microsoft.com/office/officeart/2005/8/layout/orgChart1"/>
    <dgm:cxn modelId="{D57EC05D-A74D-4B75-9DFF-2831D12405B5}" type="presParOf" srcId="{6FE92379-7B2D-4C1F-B665-F8432DF67059}" destId="{13A35C1D-32A3-4281-8E13-763164B40655}" srcOrd="1" destOrd="0" presId="urn:microsoft.com/office/officeart/2005/8/layout/orgChart1"/>
    <dgm:cxn modelId="{02E1F40E-EF7B-4AFA-8532-5199A228B909}" type="presParOf" srcId="{E2D3B4B6-C0AC-4077-9749-C99FFE43455A}" destId="{CB87016E-9A16-4269-9B5B-CC8B0A2E38F0}" srcOrd="1" destOrd="0" presId="urn:microsoft.com/office/officeart/2005/8/layout/orgChart1"/>
    <dgm:cxn modelId="{8BCE37B8-2862-4E0C-AB89-51B0E146B08B}" type="presParOf" srcId="{CB87016E-9A16-4269-9B5B-CC8B0A2E38F0}" destId="{36DACF2F-643F-445D-ADC1-A43D0CEEC133}" srcOrd="0" destOrd="0" presId="urn:microsoft.com/office/officeart/2005/8/layout/orgChart1"/>
    <dgm:cxn modelId="{42F8E7ED-7F13-40E1-B2B9-910B3F67BD43}" type="presParOf" srcId="{CB87016E-9A16-4269-9B5B-CC8B0A2E38F0}" destId="{3D7BB19A-5875-42F6-9347-0F3BE3E4D31E}" srcOrd="1" destOrd="0" presId="urn:microsoft.com/office/officeart/2005/8/layout/orgChart1"/>
    <dgm:cxn modelId="{5C7AC3B4-9313-4572-B94B-10014EAC6811}" type="presParOf" srcId="{3D7BB19A-5875-42F6-9347-0F3BE3E4D31E}" destId="{EB98E3CE-F42F-4956-B92A-11998A30244B}" srcOrd="0" destOrd="0" presId="urn:microsoft.com/office/officeart/2005/8/layout/orgChart1"/>
    <dgm:cxn modelId="{B31628B6-C5F5-43E2-9957-7B8DB0DD20C9}" type="presParOf" srcId="{EB98E3CE-F42F-4956-B92A-11998A30244B}" destId="{DE092C8A-C6E1-4CF6-BEC0-E6CC71345135}" srcOrd="0" destOrd="0" presId="urn:microsoft.com/office/officeart/2005/8/layout/orgChart1"/>
    <dgm:cxn modelId="{6081B707-331B-46D3-B190-55172E7AEFB5}" type="presParOf" srcId="{EB98E3CE-F42F-4956-B92A-11998A30244B}" destId="{F37DD931-1E82-4F4B-8958-F4EFA45D6187}" srcOrd="1" destOrd="0" presId="urn:microsoft.com/office/officeart/2005/8/layout/orgChart1"/>
    <dgm:cxn modelId="{4FB0DDC7-CE20-4934-93E7-718C874D8A92}" type="presParOf" srcId="{3D7BB19A-5875-42F6-9347-0F3BE3E4D31E}" destId="{2F113C7D-0618-4AB3-89FA-D1688B30740F}" srcOrd="1" destOrd="0" presId="urn:microsoft.com/office/officeart/2005/8/layout/orgChart1"/>
    <dgm:cxn modelId="{2622F19B-B386-42C6-9FD0-06E92F6003CF}" type="presParOf" srcId="{3D7BB19A-5875-42F6-9347-0F3BE3E4D31E}" destId="{0413EDCB-851E-43B4-8C2A-1EC3454CD371}" srcOrd="2" destOrd="0" presId="urn:microsoft.com/office/officeart/2005/8/layout/orgChart1"/>
    <dgm:cxn modelId="{EA9DA02A-DFB0-4FA9-B5EC-B4F67812C68B}" type="presParOf" srcId="{CB87016E-9A16-4269-9B5B-CC8B0A2E38F0}" destId="{84C1ED0A-B21C-44D9-B17C-12AF406470BE}" srcOrd="2" destOrd="0" presId="urn:microsoft.com/office/officeart/2005/8/layout/orgChart1"/>
    <dgm:cxn modelId="{E682CEC0-A696-4D44-9824-16501248D2A1}" type="presParOf" srcId="{CB87016E-9A16-4269-9B5B-CC8B0A2E38F0}" destId="{C915BE39-575B-481A-8DB2-777E7B61428E}" srcOrd="3" destOrd="0" presId="urn:microsoft.com/office/officeart/2005/8/layout/orgChart1"/>
    <dgm:cxn modelId="{0E72849C-FFE1-40E7-9038-F9965CB1D301}" type="presParOf" srcId="{C915BE39-575B-481A-8DB2-777E7B61428E}" destId="{3E984414-CDA1-46B9-89D4-531DCE13B590}" srcOrd="0" destOrd="0" presId="urn:microsoft.com/office/officeart/2005/8/layout/orgChart1"/>
    <dgm:cxn modelId="{56B64DDE-C674-4F19-B8AB-DAB7852A23FC}" type="presParOf" srcId="{3E984414-CDA1-46B9-89D4-531DCE13B590}" destId="{2708EFE3-A32C-4649-ABCE-F179D9944525}" srcOrd="0" destOrd="0" presId="urn:microsoft.com/office/officeart/2005/8/layout/orgChart1"/>
    <dgm:cxn modelId="{D2B1F5AF-7E07-4FC0-96AB-EF46E29DDA1F}" type="presParOf" srcId="{3E984414-CDA1-46B9-89D4-531DCE13B590}" destId="{09D3F9DC-AA05-449D-BF0C-6D7E84D438D2}" srcOrd="1" destOrd="0" presId="urn:microsoft.com/office/officeart/2005/8/layout/orgChart1"/>
    <dgm:cxn modelId="{F1AC57E9-5C2E-413D-BD96-A7D42A1A9E30}" type="presParOf" srcId="{C915BE39-575B-481A-8DB2-777E7B61428E}" destId="{547998D9-A76A-4C41-9DEA-0E86595FE2C7}" srcOrd="1" destOrd="0" presId="urn:microsoft.com/office/officeart/2005/8/layout/orgChart1"/>
    <dgm:cxn modelId="{790FF40E-2515-4ACE-AE69-E186A6D2C2BD}" type="presParOf" srcId="{C915BE39-575B-481A-8DB2-777E7B61428E}" destId="{BF13F51D-9915-4105-9D0E-6A9251E3CD4E}" srcOrd="2" destOrd="0" presId="urn:microsoft.com/office/officeart/2005/8/layout/orgChart1"/>
    <dgm:cxn modelId="{582ACC45-6342-43FD-A657-713BFC5D25E9}" type="presParOf" srcId="{CB87016E-9A16-4269-9B5B-CC8B0A2E38F0}" destId="{2FD6CEF4-B97D-4D4C-8F83-10369218A5F6}" srcOrd="4" destOrd="0" presId="urn:microsoft.com/office/officeart/2005/8/layout/orgChart1"/>
    <dgm:cxn modelId="{5716C98D-29C9-4583-A620-7DA31FA63925}" type="presParOf" srcId="{CB87016E-9A16-4269-9B5B-CC8B0A2E38F0}" destId="{91CA4722-CC96-41B9-AFCE-00F2A908B7E0}" srcOrd="5" destOrd="0" presId="urn:microsoft.com/office/officeart/2005/8/layout/orgChart1"/>
    <dgm:cxn modelId="{DBCB4BDF-0970-4CF7-9386-3CF150015AF4}" type="presParOf" srcId="{91CA4722-CC96-41B9-AFCE-00F2A908B7E0}" destId="{ED2A3965-947B-42F6-9F49-C66017025E2E}" srcOrd="0" destOrd="0" presId="urn:microsoft.com/office/officeart/2005/8/layout/orgChart1"/>
    <dgm:cxn modelId="{8747CE6F-7061-42AB-BB57-97CE4946BA16}" type="presParOf" srcId="{ED2A3965-947B-42F6-9F49-C66017025E2E}" destId="{8DB60206-E150-4F8F-868B-8FA68A94AA30}" srcOrd="0" destOrd="0" presId="urn:microsoft.com/office/officeart/2005/8/layout/orgChart1"/>
    <dgm:cxn modelId="{D13196B6-5554-492E-BC46-AFC89814ADB9}" type="presParOf" srcId="{ED2A3965-947B-42F6-9F49-C66017025E2E}" destId="{D862693B-1F8B-46F2-A858-EF16494AC87A}" srcOrd="1" destOrd="0" presId="urn:microsoft.com/office/officeart/2005/8/layout/orgChart1"/>
    <dgm:cxn modelId="{55D5234E-9133-4873-8DAB-3F5D916A954B}" type="presParOf" srcId="{91CA4722-CC96-41B9-AFCE-00F2A908B7E0}" destId="{A7120A17-8086-4BF4-A626-3094C9A126C2}" srcOrd="1" destOrd="0" presId="urn:microsoft.com/office/officeart/2005/8/layout/orgChart1"/>
    <dgm:cxn modelId="{D3F8531A-1BCF-451E-BDB6-EAE534875D4C}" type="presParOf" srcId="{91CA4722-CC96-41B9-AFCE-00F2A908B7E0}" destId="{D20E97DA-E6DA-48B7-B66B-964DF9F43F42}" srcOrd="2" destOrd="0" presId="urn:microsoft.com/office/officeart/2005/8/layout/orgChart1"/>
    <dgm:cxn modelId="{B79A324D-EBFA-48A0-819F-3F9C0DA4ACEB}" type="presParOf" srcId="{E2D3B4B6-C0AC-4077-9749-C99FFE43455A}" destId="{FE5326E6-F2F8-4E09-81FF-2A5E4F4EDF0D}" srcOrd="2" destOrd="0" presId="urn:microsoft.com/office/officeart/2005/8/layout/orgChart1"/>
    <dgm:cxn modelId="{B000D41C-F343-4974-8DF4-7956A8E9A84B}" type="presParOf" srcId="{E268BC7D-BC7A-4E9A-8ADC-667A51D3DCD3}" destId="{A3E86AEA-7061-4CF3-A268-01FD1B08C6EA}" srcOrd="2" destOrd="0" presId="urn:microsoft.com/office/officeart/2005/8/layout/orgChart1"/>
    <dgm:cxn modelId="{1FBDC1F3-00A0-45DF-A2AA-7E2CA2D9DDC3}" type="presParOf" srcId="{E268BC7D-BC7A-4E9A-8ADC-667A51D3DCD3}" destId="{845A26A9-A573-4F3D-95DA-47B48BE21A2D}" srcOrd="3" destOrd="0" presId="urn:microsoft.com/office/officeart/2005/8/layout/orgChart1"/>
    <dgm:cxn modelId="{B0A981DE-01D9-468E-BBBB-BFC900826DF1}" type="presParOf" srcId="{845A26A9-A573-4F3D-95DA-47B48BE21A2D}" destId="{06C64B99-A9AD-4623-AC52-D1DC4D1CFBAB}" srcOrd="0" destOrd="0" presId="urn:microsoft.com/office/officeart/2005/8/layout/orgChart1"/>
    <dgm:cxn modelId="{58AB3E9E-5700-4CA9-8842-820990364149}" type="presParOf" srcId="{06C64B99-A9AD-4623-AC52-D1DC4D1CFBAB}" destId="{24A14A59-7FD9-47EF-9497-09DD729D84E2}" srcOrd="0" destOrd="0" presId="urn:microsoft.com/office/officeart/2005/8/layout/orgChart1"/>
    <dgm:cxn modelId="{0658DE65-D94F-472A-A5E3-08DCE916F677}" type="presParOf" srcId="{06C64B99-A9AD-4623-AC52-D1DC4D1CFBAB}" destId="{3C49D6E2-43A3-4675-8012-598434528CEC}" srcOrd="1" destOrd="0" presId="urn:microsoft.com/office/officeart/2005/8/layout/orgChart1"/>
    <dgm:cxn modelId="{AC4B92AC-F86F-45B2-8324-A97425922341}" type="presParOf" srcId="{845A26A9-A573-4F3D-95DA-47B48BE21A2D}" destId="{AEEE3A18-F462-4729-BA18-AE64193CE4F7}" srcOrd="1" destOrd="0" presId="urn:microsoft.com/office/officeart/2005/8/layout/orgChart1"/>
    <dgm:cxn modelId="{9C7FDF9A-D010-41AC-91F8-4BA8CD97F603}" type="presParOf" srcId="{AEEE3A18-F462-4729-BA18-AE64193CE4F7}" destId="{E50D0C93-7FBD-4C80-A2B6-FBB79D506EED}" srcOrd="0" destOrd="0" presId="urn:microsoft.com/office/officeart/2005/8/layout/orgChart1"/>
    <dgm:cxn modelId="{7F87E888-904A-4E80-8C6B-874757D84428}" type="presParOf" srcId="{AEEE3A18-F462-4729-BA18-AE64193CE4F7}" destId="{D4884919-DB0D-4AAC-B3B0-A2AE9BDD6507}" srcOrd="1" destOrd="0" presId="urn:microsoft.com/office/officeart/2005/8/layout/orgChart1"/>
    <dgm:cxn modelId="{976C1F57-8C47-4484-9A25-F5E80E9D2E57}" type="presParOf" srcId="{D4884919-DB0D-4AAC-B3B0-A2AE9BDD6507}" destId="{A98FA55C-E97B-4BAA-85EF-BBB1D75BFB67}" srcOrd="0" destOrd="0" presId="urn:microsoft.com/office/officeart/2005/8/layout/orgChart1"/>
    <dgm:cxn modelId="{1572631A-79DD-408B-B652-759720376D62}" type="presParOf" srcId="{A98FA55C-E97B-4BAA-85EF-BBB1D75BFB67}" destId="{96EF648D-59E5-4A18-BB8C-7077C67C124E}" srcOrd="0" destOrd="0" presId="urn:microsoft.com/office/officeart/2005/8/layout/orgChart1"/>
    <dgm:cxn modelId="{49FA11B0-40F3-450E-B085-1DC63D40A588}" type="presParOf" srcId="{A98FA55C-E97B-4BAA-85EF-BBB1D75BFB67}" destId="{02521672-1ED6-4915-B2B0-E4A762643929}" srcOrd="1" destOrd="0" presId="urn:microsoft.com/office/officeart/2005/8/layout/orgChart1"/>
    <dgm:cxn modelId="{96E4CB3C-8A58-439F-9AD6-C73CDDDC330E}" type="presParOf" srcId="{D4884919-DB0D-4AAC-B3B0-A2AE9BDD6507}" destId="{139FB649-B90B-4CB8-9E45-917137A44F39}" srcOrd="1" destOrd="0" presId="urn:microsoft.com/office/officeart/2005/8/layout/orgChart1"/>
    <dgm:cxn modelId="{8A9A45EF-B7D6-46E1-8529-5DD0C0E55281}" type="presParOf" srcId="{D4884919-DB0D-4AAC-B3B0-A2AE9BDD6507}" destId="{277A3D0C-13F8-4352-B870-4BB8ABB696C0}" srcOrd="2" destOrd="0" presId="urn:microsoft.com/office/officeart/2005/8/layout/orgChart1"/>
    <dgm:cxn modelId="{0DAB0949-F335-49E5-A65B-DD075E17BFD5}" type="presParOf" srcId="{AEEE3A18-F462-4729-BA18-AE64193CE4F7}" destId="{93484EB5-11AB-41AA-BEC6-48E7930E1635}" srcOrd="2" destOrd="0" presId="urn:microsoft.com/office/officeart/2005/8/layout/orgChart1"/>
    <dgm:cxn modelId="{1E556E4C-D67D-46BC-9A0A-CF205000F120}" type="presParOf" srcId="{AEEE3A18-F462-4729-BA18-AE64193CE4F7}" destId="{23476CD5-E98D-4C80-B5F2-9378BF180BBB}" srcOrd="3" destOrd="0" presId="urn:microsoft.com/office/officeart/2005/8/layout/orgChart1"/>
    <dgm:cxn modelId="{89FA9044-98FF-45DB-B88E-D186FC56ED60}" type="presParOf" srcId="{23476CD5-E98D-4C80-B5F2-9378BF180BBB}" destId="{7233ED16-CB46-4FFC-A067-AFB63E55C930}" srcOrd="0" destOrd="0" presId="urn:microsoft.com/office/officeart/2005/8/layout/orgChart1"/>
    <dgm:cxn modelId="{4E3DA112-60ED-40B9-B4AD-EF03FD444693}" type="presParOf" srcId="{7233ED16-CB46-4FFC-A067-AFB63E55C930}" destId="{88180E9B-6A4A-487B-895F-56A0D9562F55}" srcOrd="0" destOrd="0" presId="urn:microsoft.com/office/officeart/2005/8/layout/orgChart1"/>
    <dgm:cxn modelId="{8C1AE6B7-7294-42A6-BD7C-63D42166F44B}" type="presParOf" srcId="{7233ED16-CB46-4FFC-A067-AFB63E55C930}" destId="{9650DA0C-20D4-4210-A136-CECEC46A641A}" srcOrd="1" destOrd="0" presId="urn:microsoft.com/office/officeart/2005/8/layout/orgChart1"/>
    <dgm:cxn modelId="{FD4078AC-CE44-468B-A5EE-ACA442756280}" type="presParOf" srcId="{23476CD5-E98D-4C80-B5F2-9378BF180BBB}" destId="{BBC6D49A-5BFD-4833-84E3-1801724414EA}" srcOrd="1" destOrd="0" presId="urn:microsoft.com/office/officeart/2005/8/layout/orgChart1"/>
    <dgm:cxn modelId="{B7845574-D06B-4F28-9E18-B561A3A7F638}" type="presParOf" srcId="{BBC6D49A-5BFD-4833-84E3-1801724414EA}" destId="{61F5FAC0-DCBC-4FA3-862E-CFC60124D12E}" srcOrd="0" destOrd="0" presId="urn:microsoft.com/office/officeart/2005/8/layout/orgChart1"/>
    <dgm:cxn modelId="{0DFC66C3-3796-4B80-80A2-154EFA7EACC8}" type="presParOf" srcId="{BBC6D49A-5BFD-4833-84E3-1801724414EA}" destId="{F605109B-3F69-4CC7-B424-993B5A3D0A83}" srcOrd="1" destOrd="0" presId="urn:microsoft.com/office/officeart/2005/8/layout/orgChart1"/>
    <dgm:cxn modelId="{88F5790F-92AB-41FC-93F5-C81F4DD0B07B}" type="presParOf" srcId="{F605109B-3F69-4CC7-B424-993B5A3D0A83}" destId="{88A607C9-5D3D-4A1A-B6A8-ABE2877961C7}" srcOrd="0" destOrd="0" presId="urn:microsoft.com/office/officeart/2005/8/layout/orgChart1"/>
    <dgm:cxn modelId="{C590DF54-1763-40B3-ADD9-BBEDAF727CD3}" type="presParOf" srcId="{88A607C9-5D3D-4A1A-B6A8-ABE2877961C7}" destId="{580A6B49-1173-4F87-BCC4-6791E01A43C2}" srcOrd="0" destOrd="0" presId="urn:microsoft.com/office/officeart/2005/8/layout/orgChart1"/>
    <dgm:cxn modelId="{4E0A96C0-EA6C-4E10-B135-FA81866FD3B8}" type="presParOf" srcId="{88A607C9-5D3D-4A1A-B6A8-ABE2877961C7}" destId="{EFFE9AD6-26D6-4549-A4BF-871B26B7570D}" srcOrd="1" destOrd="0" presId="urn:microsoft.com/office/officeart/2005/8/layout/orgChart1"/>
    <dgm:cxn modelId="{7B9A21E1-49F6-425D-BA17-8EB0BBB6B13F}" type="presParOf" srcId="{F605109B-3F69-4CC7-B424-993B5A3D0A83}" destId="{D87AA952-681C-4532-9533-5356DD5AE221}" srcOrd="1" destOrd="0" presId="urn:microsoft.com/office/officeart/2005/8/layout/orgChart1"/>
    <dgm:cxn modelId="{927F4435-FC3B-49DC-A312-EF82F6C01816}" type="presParOf" srcId="{F605109B-3F69-4CC7-B424-993B5A3D0A83}" destId="{B60CE745-FCB8-4D7B-895C-6EC11D489F6C}" srcOrd="2" destOrd="0" presId="urn:microsoft.com/office/officeart/2005/8/layout/orgChart1"/>
    <dgm:cxn modelId="{B942DE3D-52AF-4574-822A-E6DDE9A10AD2}" type="presParOf" srcId="{BBC6D49A-5BFD-4833-84E3-1801724414EA}" destId="{20E101A6-B45B-42EB-9C93-5F680BE63C8A}" srcOrd="2" destOrd="0" presId="urn:microsoft.com/office/officeart/2005/8/layout/orgChart1"/>
    <dgm:cxn modelId="{F2272AA4-314C-439F-BB0A-600499C7296D}" type="presParOf" srcId="{BBC6D49A-5BFD-4833-84E3-1801724414EA}" destId="{F83474C8-625C-433D-BA45-8D48BBAE02A7}" srcOrd="3" destOrd="0" presId="urn:microsoft.com/office/officeart/2005/8/layout/orgChart1"/>
    <dgm:cxn modelId="{1396A81A-C972-4532-975F-05B1D4B18C76}" type="presParOf" srcId="{F83474C8-625C-433D-BA45-8D48BBAE02A7}" destId="{9467A195-731E-4047-96F2-329E878D83EA}" srcOrd="0" destOrd="0" presId="urn:microsoft.com/office/officeart/2005/8/layout/orgChart1"/>
    <dgm:cxn modelId="{AB6E6CF7-D1F6-41D0-9105-A5707BB4646D}" type="presParOf" srcId="{9467A195-731E-4047-96F2-329E878D83EA}" destId="{3899BE3A-2722-45E4-9736-E79BBBFB0073}" srcOrd="0" destOrd="0" presId="urn:microsoft.com/office/officeart/2005/8/layout/orgChart1"/>
    <dgm:cxn modelId="{5C8F3E8D-A39F-4B58-8537-A1770726AA82}" type="presParOf" srcId="{9467A195-731E-4047-96F2-329E878D83EA}" destId="{6B8FF2C8-2F15-4B7B-AF02-56E32B89E4F8}" srcOrd="1" destOrd="0" presId="urn:microsoft.com/office/officeart/2005/8/layout/orgChart1"/>
    <dgm:cxn modelId="{56E0546F-447E-4806-91B2-B18E39087010}" type="presParOf" srcId="{F83474C8-625C-433D-BA45-8D48BBAE02A7}" destId="{89A611B3-7064-48E5-9491-82DD1FEE0DC1}" srcOrd="1" destOrd="0" presId="urn:microsoft.com/office/officeart/2005/8/layout/orgChart1"/>
    <dgm:cxn modelId="{0EB0BEF2-A759-4A5E-8198-5B1DF8C7B68B}" type="presParOf" srcId="{F83474C8-625C-433D-BA45-8D48BBAE02A7}" destId="{CC7B51E3-1E9F-44D8-82B6-F1CBECB3C2FB}" srcOrd="2" destOrd="0" presId="urn:microsoft.com/office/officeart/2005/8/layout/orgChart1"/>
    <dgm:cxn modelId="{6745C351-4905-4585-8361-0A5378363E7B}" type="presParOf" srcId="{23476CD5-E98D-4C80-B5F2-9378BF180BBB}" destId="{10DA5A50-4209-4E2F-AA72-14EC49218C61}" srcOrd="2" destOrd="0" presId="urn:microsoft.com/office/officeart/2005/8/layout/orgChart1"/>
    <dgm:cxn modelId="{C2FCA4BC-19B9-41E0-941F-663F254DE85A}" type="presParOf" srcId="{845A26A9-A573-4F3D-95DA-47B48BE21A2D}" destId="{552D2562-CF90-495A-A197-1F78554185A0}" srcOrd="2" destOrd="0" presId="urn:microsoft.com/office/officeart/2005/8/layout/orgChart1"/>
    <dgm:cxn modelId="{CBF200F4-6C75-41AF-94C4-9FDF7F531BB3}" type="presParOf" srcId="{45177538-43A1-4763-A114-119B6C53D753}" destId="{1ADBD295-CD0E-4F3C-99ED-D29578E1344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25D1A277-C771-44A9-8892-6CE390691FAB}" type="doc">
      <dgm:prSet loTypeId="urn:microsoft.com/office/officeart/2005/8/layout/orgChart1" loCatId="hierarchy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en-IN"/>
        </a:p>
      </dgm:t>
    </dgm:pt>
    <dgm:pt modelId="{3AD38A27-93BE-40CF-A309-DE635822DC5D}">
      <dgm:prSet phldrT="[Text]"/>
      <dgm:spPr/>
      <dgm:t>
        <a:bodyPr/>
        <a:lstStyle/>
        <a:p>
          <a:r>
            <a:rPr lang="en-IN"/>
            <a:t>Descriptive Statistics</a:t>
          </a:r>
        </a:p>
      </dgm:t>
    </dgm:pt>
    <dgm:pt modelId="{DA582B52-919F-4832-8E15-C2AD1E1702B5}" type="parTrans" cxnId="{771833F0-C7ED-46B1-B577-DB54A980E9EF}">
      <dgm:prSet/>
      <dgm:spPr/>
      <dgm:t>
        <a:bodyPr/>
        <a:lstStyle/>
        <a:p>
          <a:endParaRPr lang="en-IN"/>
        </a:p>
      </dgm:t>
    </dgm:pt>
    <dgm:pt modelId="{2638F59D-FF89-424F-92E2-414774570DE0}" type="sibTrans" cxnId="{771833F0-C7ED-46B1-B577-DB54A980E9EF}">
      <dgm:prSet/>
      <dgm:spPr/>
      <dgm:t>
        <a:bodyPr/>
        <a:lstStyle/>
        <a:p>
          <a:endParaRPr lang="en-IN"/>
        </a:p>
      </dgm:t>
    </dgm:pt>
    <dgm:pt modelId="{88157A42-8CA5-418B-962C-07364A63A02F}">
      <dgm:prSet phldrT="[Text]"/>
      <dgm:spPr/>
      <dgm:t>
        <a:bodyPr/>
        <a:lstStyle/>
        <a:p>
          <a:r>
            <a:rPr lang="en-IN"/>
            <a:t>Measures of Central Tendency</a:t>
          </a:r>
        </a:p>
      </dgm:t>
    </dgm:pt>
    <dgm:pt modelId="{AAF1E43F-617A-474C-88D3-6D42F71E8B76}" type="parTrans" cxnId="{3FCF6C9C-B491-41C2-A343-689721037F45}">
      <dgm:prSet/>
      <dgm:spPr/>
      <dgm:t>
        <a:bodyPr/>
        <a:lstStyle/>
        <a:p>
          <a:endParaRPr lang="en-IN"/>
        </a:p>
      </dgm:t>
    </dgm:pt>
    <dgm:pt modelId="{353471E8-30FF-4FB7-BF87-4E0628B8B80E}" type="sibTrans" cxnId="{3FCF6C9C-B491-41C2-A343-689721037F45}">
      <dgm:prSet/>
      <dgm:spPr/>
      <dgm:t>
        <a:bodyPr/>
        <a:lstStyle/>
        <a:p>
          <a:endParaRPr lang="en-IN"/>
        </a:p>
      </dgm:t>
    </dgm:pt>
    <dgm:pt modelId="{EA0D5F0E-6754-43E7-9CCD-53BA9E488292}">
      <dgm:prSet phldrT="[Text]"/>
      <dgm:spPr/>
      <dgm:t>
        <a:bodyPr/>
        <a:lstStyle/>
        <a:p>
          <a:r>
            <a:rPr lang="en-IN"/>
            <a:t>Measures of Position</a:t>
          </a:r>
        </a:p>
      </dgm:t>
    </dgm:pt>
    <dgm:pt modelId="{18156393-ABDF-44F3-B66C-1ABD28C29F85}" type="parTrans" cxnId="{65563BD3-3BCA-49BA-A9DF-FBF9F8EEBD67}">
      <dgm:prSet/>
      <dgm:spPr/>
      <dgm:t>
        <a:bodyPr/>
        <a:lstStyle/>
        <a:p>
          <a:endParaRPr lang="en-IN"/>
        </a:p>
      </dgm:t>
    </dgm:pt>
    <dgm:pt modelId="{CDFB72FE-996D-487B-8F19-14309C6026C3}" type="sibTrans" cxnId="{65563BD3-3BCA-49BA-A9DF-FBF9F8EEBD67}">
      <dgm:prSet/>
      <dgm:spPr/>
      <dgm:t>
        <a:bodyPr/>
        <a:lstStyle/>
        <a:p>
          <a:endParaRPr lang="en-IN"/>
        </a:p>
      </dgm:t>
    </dgm:pt>
    <dgm:pt modelId="{9C4E8E8A-9280-4313-BDDF-6B71136BFAC7}">
      <dgm:prSet phldrT="[Text]"/>
      <dgm:spPr/>
      <dgm:t>
        <a:bodyPr/>
        <a:lstStyle/>
        <a:p>
          <a:r>
            <a:rPr lang="en-IN"/>
            <a:t>Measures of Variability</a:t>
          </a:r>
        </a:p>
      </dgm:t>
    </dgm:pt>
    <dgm:pt modelId="{1EEB6EE9-FEF6-4951-A7EC-D75E2A4C6404}" type="parTrans" cxnId="{3EDD13CB-576A-4CF2-A915-E92445A97FAF}">
      <dgm:prSet/>
      <dgm:spPr/>
      <dgm:t>
        <a:bodyPr/>
        <a:lstStyle/>
        <a:p>
          <a:endParaRPr lang="en-IN"/>
        </a:p>
      </dgm:t>
    </dgm:pt>
    <dgm:pt modelId="{D0546ECD-1809-4ACC-ABD2-2E7DD2269E70}" type="sibTrans" cxnId="{3EDD13CB-576A-4CF2-A915-E92445A97FAF}">
      <dgm:prSet/>
      <dgm:spPr/>
      <dgm:t>
        <a:bodyPr/>
        <a:lstStyle/>
        <a:p>
          <a:endParaRPr lang="en-IN"/>
        </a:p>
      </dgm:t>
    </dgm:pt>
    <dgm:pt modelId="{51560538-8DC2-47DD-AB79-E6B7E5BF29C1}">
      <dgm:prSet phldrT="[Text]"/>
      <dgm:spPr/>
      <dgm:t>
        <a:bodyPr/>
        <a:lstStyle/>
        <a:p>
          <a:r>
            <a:rPr lang="en-IN"/>
            <a:t>Mean</a:t>
          </a:r>
        </a:p>
      </dgm:t>
    </dgm:pt>
    <dgm:pt modelId="{4BF25585-A3DC-4F6F-87A3-2AD917BA4CDA}" type="parTrans" cxnId="{D368F6A1-6443-4D46-AC25-D74A0BE1B10A}">
      <dgm:prSet/>
      <dgm:spPr/>
      <dgm:t>
        <a:bodyPr/>
        <a:lstStyle/>
        <a:p>
          <a:endParaRPr lang="en-IN"/>
        </a:p>
      </dgm:t>
    </dgm:pt>
    <dgm:pt modelId="{1E206F06-E001-43D7-A3CB-D733DD4B1B30}" type="sibTrans" cxnId="{D368F6A1-6443-4D46-AC25-D74A0BE1B10A}">
      <dgm:prSet/>
      <dgm:spPr/>
      <dgm:t>
        <a:bodyPr/>
        <a:lstStyle/>
        <a:p>
          <a:endParaRPr lang="en-IN"/>
        </a:p>
      </dgm:t>
    </dgm:pt>
    <dgm:pt modelId="{ABB650F8-4278-4AAA-A76B-AC456B563D99}">
      <dgm:prSet phldrT="[Text]"/>
      <dgm:spPr/>
      <dgm:t>
        <a:bodyPr/>
        <a:lstStyle/>
        <a:p>
          <a:r>
            <a:rPr lang="en-IN"/>
            <a:t>Median</a:t>
          </a:r>
        </a:p>
      </dgm:t>
    </dgm:pt>
    <dgm:pt modelId="{4E063C17-9462-4833-A0ED-D7F75602DD60}" type="parTrans" cxnId="{F4A62843-A54E-4862-9249-F41DE102AD3E}">
      <dgm:prSet/>
      <dgm:spPr/>
      <dgm:t>
        <a:bodyPr/>
        <a:lstStyle/>
        <a:p>
          <a:endParaRPr lang="en-IN"/>
        </a:p>
      </dgm:t>
    </dgm:pt>
    <dgm:pt modelId="{222C82E5-8C6F-4617-9646-CAEFF4B5E0C4}" type="sibTrans" cxnId="{F4A62843-A54E-4862-9249-F41DE102AD3E}">
      <dgm:prSet/>
      <dgm:spPr/>
      <dgm:t>
        <a:bodyPr/>
        <a:lstStyle/>
        <a:p>
          <a:endParaRPr lang="en-IN"/>
        </a:p>
      </dgm:t>
    </dgm:pt>
    <dgm:pt modelId="{7628A199-FEE4-405B-A44D-AAC16A84F114}">
      <dgm:prSet phldrT="[Text]"/>
      <dgm:spPr/>
      <dgm:t>
        <a:bodyPr/>
        <a:lstStyle/>
        <a:p>
          <a:r>
            <a:rPr lang="en-IN"/>
            <a:t>Mode</a:t>
          </a:r>
        </a:p>
      </dgm:t>
    </dgm:pt>
    <dgm:pt modelId="{3CE47F6A-7FF5-4820-8084-A736862F6D73}" type="parTrans" cxnId="{68F8714B-DA91-4EE2-A6B4-D9398D0C20D0}">
      <dgm:prSet/>
      <dgm:spPr/>
      <dgm:t>
        <a:bodyPr/>
        <a:lstStyle/>
        <a:p>
          <a:endParaRPr lang="en-IN"/>
        </a:p>
      </dgm:t>
    </dgm:pt>
    <dgm:pt modelId="{3E32ABA4-D44F-4590-AD5A-72DBDEA096E2}" type="sibTrans" cxnId="{68F8714B-DA91-4EE2-A6B4-D9398D0C20D0}">
      <dgm:prSet/>
      <dgm:spPr/>
      <dgm:t>
        <a:bodyPr/>
        <a:lstStyle/>
        <a:p>
          <a:endParaRPr lang="en-IN"/>
        </a:p>
      </dgm:t>
    </dgm:pt>
    <dgm:pt modelId="{DE2E0563-B7C9-48E5-A92E-54A4E8AFDB75}">
      <dgm:prSet phldrT="[Text]"/>
      <dgm:spPr/>
      <dgm:t>
        <a:bodyPr/>
        <a:lstStyle/>
        <a:p>
          <a:r>
            <a:rPr lang="en-IN"/>
            <a:t>Range</a:t>
          </a:r>
        </a:p>
      </dgm:t>
    </dgm:pt>
    <dgm:pt modelId="{442382E7-1ABC-41BF-BEC4-C46D8818E25B}" type="parTrans" cxnId="{8ADF22A9-54A3-4610-8EBA-1801A959626A}">
      <dgm:prSet/>
      <dgm:spPr/>
      <dgm:t>
        <a:bodyPr/>
        <a:lstStyle/>
        <a:p>
          <a:endParaRPr lang="en-IN"/>
        </a:p>
      </dgm:t>
    </dgm:pt>
    <dgm:pt modelId="{74D6AEB6-0CC4-489A-979D-5599BF22789E}" type="sibTrans" cxnId="{8ADF22A9-54A3-4610-8EBA-1801A959626A}">
      <dgm:prSet/>
      <dgm:spPr/>
      <dgm:t>
        <a:bodyPr/>
        <a:lstStyle/>
        <a:p>
          <a:endParaRPr lang="en-IN"/>
        </a:p>
      </dgm:t>
    </dgm:pt>
    <dgm:pt modelId="{47B52B17-E1C1-480B-833A-659D2A3739E4}">
      <dgm:prSet phldrT="[Text]"/>
      <dgm:spPr/>
      <dgm:t>
        <a:bodyPr/>
        <a:lstStyle/>
        <a:p>
          <a:r>
            <a:rPr lang="en-IN"/>
            <a:t>Variablity</a:t>
          </a:r>
        </a:p>
      </dgm:t>
    </dgm:pt>
    <dgm:pt modelId="{D2289A09-BEA7-4789-8297-C376B74B39C8}" type="parTrans" cxnId="{3037EC23-C38C-40F0-BFDF-1515E5DFE290}">
      <dgm:prSet/>
      <dgm:spPr/>
      <dgm:t>
        <a:bodyPr/>
        <a:lstStyle/>
        <a:p>
          <a:endParaRPr lang="en-IN"/>
        </a:p>
      </dgm:t>
    </dgm:pt>
    <dgm:pt modelId="{17B704A7-C936-4690-BFEB-8103BB5AF561}" type="sibTrans" cxnId="{3037EC23-C38C-40F0-BFDF-1515E5DFE290}">
      <dgm:prSet/>
      <dgm:spPr/>
      <dgm:t>
        <a:bodyPr/>
        <a:lstStyle/>
        <a:p>
          <a:endParaRPr lang="en-IN"/>
        </a:p>
      </dgm:t>
    </dgm:pt>
    <dgm:pt modelId="{D3546FCF-3F22-4207-8431-E8A54142FD9E}">
      <dgm:prSet phldrT="[Text]"/>
      <dgm:spPr/>
      <dgm:t>
        <a:bodyPr/>
        <a:lstStyle/>
        <a:p>
          <a:r>
            <a:rPr lang="en-IN"/>
            <a:t>Standard Deviation</a:t>
          </a:r>
        </a:p>
      </dgm:t>
    </dgm:pt>
    <dgm:pt modelId="{7DCB946F-66C5-48F6-B760-573C56134A30}" type="parTrans" cxnId="{989146CD-6E35-4F62-9B67-3D13FAB53E24}">
      <dgm:prSet/>
      <dgm:spPr/>
      <dgm:t>
        <a:bodyPr/>
        <a:lstStyle/>
        <a:p>
          <a:endParaRPr lang="en-IN"/>
        </a:p>
      </dgm:t>
    </dgm:pt>
    <dgm:pt modelId="{0F9F80B8-739C-4090-9583-D4DB78283215}" type="sibTrans" cxnId="{989146CD-6E35-4F62-9B67-3D13FAB53E24}">
      <dgm:prSet/>
      <dgm:spPr/>
      <dgm:t>
        <a:bodyPr/>
        <a:lstStyle/>
        <a:p>
          <a:endParaRPr lang="en-IN"/>
        </a:p>
      </dgm:t>
    </dgm:pt>
    <dgm:pt modelId="{6671D468-042E-4D65-8BBE-7322B78F53DE}">
      <dgm:prSet phldrT="[Text]"/>
      <dgm:spPr/>
      <dgm:t>
        <a:bodyPr/>
        <a:lstStyle/>
        <a:p>
          <a:r>
            <a:rPr lang="en-IN"/>
            <a:t>Percentiles</a:t>
          </a:r>
        </a:p>
      </dgm:t>
    </dgm:pt>
    <dgm:pt modelId="{A06B1F9E-9F5A-4FBB-BBBD-9A068C81E64B}" type="parTrans" cxnId="{1DD9F44D-96EA-43F8-9F8B-F7B6602E9E0D}">
      <dgm:prSet/>
      <dgm:spPr/>
      <dgm:t>
        <a:bodyPr/>
        <a:lstStyle/>
        <a:p>
          <a:endParaRPr lang="en-IN"/>
        </a:p>
      </dgm:t>
    </dgm:pt>
    <dgm:pt modelId="{135170A1-AFC2-4D30-A7D8-910A4C919BFD}" type="sibTrans" cxnId="{1DD9F44D-96EA-43F8-9F8B-F7B6602E9E0D}">
      <dgm:prSet/>
      <dgm:spPr/>
      <dgm:t>
        <a:bodyPr/>
        <a:lstStyle/>
        <a:p>
          <a:endParaRPr lang="en-IN"/>
        </a:p>
      </dgm:t>
    </dgm:pt>
    <dgm:pt modelId="{F6334991-B263-4AFE-BB39-CBF01DD32B6B}">
      <dgm:prSet phldrT="[Text]"/>
      <dgm:spPr/>
      <dgm:t>
        <a:bodyPr/>
        <a:lstStyle/>
        <a:p>
          <a:r>
            <a:rPr lang="en-IN"/>
            <a:t>Quartiles</a:t>
          </a:r>
        </a:p>
      </dgm:t>
    </dgm:pt>
    <dgm:pt modelId="{0F1F1C99-15FE-4BFD-B16D-E684E79C9D22}" type="parTrans" cxnId="{635D5CFD-E6F6-4E2C-8088-CD66D4C0638A}">
      <dgm:prSet/>
      <dgm:spPr/>
      <dgm:t>
        <a:bodyPr/>
        <a:lstStyle/>
        <a:p>
          <a:endParaRPr lang="en-IN"/>
        </a:p>
      </dgm:t>
    </dgm:pt>
    <dgm:pt modelId="{18DCC4CA-2B9C-4A60-9200-CBE3A76FF48E}" type="sibTrans" cxnId="{635D5CFD-E6F6-4E2C-8088-CD66D4C0638A}">
      <dgm:prSet/>
      <dgm:spPr/>
      <dgm:t>
        <a:bodyPr/>
        <a:lstStyle/>
        <a:p>
          <a:endParaRPr lang="en-IN"/>
        </a:p>
      </dgm:t>
    </dgm:pt>
    <dgm:pt modelId="{C8C7F748-7BC5-4188-B601-7784C0B9E33E}">
      <dgm:prSet phldrT="[Text]"/>
      <dgm:spPr/>
      <dgm:t>
        <a:bodyPr/>
        <a:lstStyle/>
        <a:p>
          <a:r>
            <a:rPr lang="en-IN"/>
            <a:t>Deciles</a:t>
          </a:r>
        </a:p>
      </dgm:t>
    </dgm:pt>
    <dgm:pt modelId="{E831F937-49CE-49F2-9E6D-3F34FE3AB998}" type="parTrans" cxnId="{87241ACB-BCB8-43A4-85F4-3426C6B50BDC}">
      <dgm:prSet/>
      <dgm:spPr/>
      <dgm:t>
        <a:bodyPr/>
        <a:lstStyle/>
        <a:p>
          <a:endParaRPr lang="en-IN"/>
        </a:p>
      </dgm:t>
    </dgm:pt>
    <dgm:pt modelId="{E59F2A9F-4430-436E-BEB0-F779D4869CF3}" type="sibTrans" cxnId="{87241ACB-BCB8-43A4-85F4-3426C6B50BDC}">
      <dgm:prSet/>
      <dgm:spPr/>
      <dgm:t>
        <a:bodyPr/>
        <a:lstStyle/>
        <a:p>
          <a:endParaRPr lang="en-IN"/>
        </a:p>
      </dgm:t>
    </dgm:pt>
    <dgm:pt modelId="{96D75FF7-698F-448A-8F3F-B37B363BF050}" type="pres">
      <dgm:prSet presAssocID="{25D1A277-C771-44A9-8892-6CE390691FAB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A4FBA973-9D05-40F8-AD0F-9223EF7779D2}" type="pres">
      <dgm:prSet presAssocID="{3AD38A27-93BE-40CF-A309-DE635822DC5D}" presName="hierRoot1" presStyleCnt="0">
        <dgm:presLayoutVars>
          <dgm:hierBranch val="init"/>
        </dgm:presLayoutVars>
      </dgm:prSet>
      <dgm:spPr/>
    </dgm:pt>
    <dgm:pt modelId="{7A4F513D-EC53-44DA-BD34-FED39FE6A403}" type="pres">
      <dgm:prSet presAssocID="{3AD38A27-93BE-40CF-A309-DE635822DC5D}" presName="rootComposite1" presStyleCnt="0"/>
      <dgm:spPr/>
    </dgm:pt>
    <dgm:pt modelId="{327A3C6C-06B6-40D9-90AB-F7F5293D3FCE}" type="pres">
      <dgm:prSet presAssocID="{3AD38A27-93BE-40CF-A309-DE635822DC5D}" presName="rootText1" presStyleLbl="node0" presStyleIdx="0" presStyleCnt="1">
        <dgm:presLayoutVars>
          <dgm:chPref val="3"/>
        </dgm:presLayoutVars>
      </dgm:prSet>
      <dgm:spPr/>
    </dgm:pt>
    <dgm:pt modelId="{4E517D07-E9F4-44E4-9AE7-61A26C638F01}" type="pres">
      <dgm:prSet presAssocID="{3AD38A27-93BE-40CF-A309-DE635822DC5D}" presName="rootConnector1" presStyleLbl="node1" presStyleIdx="0" presStyleCnt="0"/>
      <dgm:spPr/>
    </dgm:pt>
    <dgm:pt modelId="{43118E35-5464-4E85-ACEC-D3E6A9858C68}" type="pres">
      <dgm:prSet presAssocID="{3AD38A27-93BE-40CF-A309-DE635822DC5D}" presName="hierChild2" presStyleCnt="0"/>
      <dgm:spPr/>
    </dgm:pt>
    <dgm:pt modelId="{71ADBE36-EC9D-40F4-A92A-45C1569B81DD}" type="pres">
      <dgm:prSet presAssocID="{AAF1E43F-617A-474C-88D3-6D42F71E8B76}" presName="Name37" presStyleLbl="parChTrans1D2" presStyleIdx="0" presStyleCnt="3"/>
      <dgm:spPr/>
    </dgm:pt>
    <dgm:pt modelId="{1FF885A4-B7A8-4492-A799-50D7A06950E5}" type="pres">
      <dgm:prSet presAssocID="{88157A42-8CA5-418B-962C-07364A63A02F}" presName="hierRoot2" presStyleCnt="0">
        <dgm:presLayoutVars>
          <dgm:hierBranch val="init"/>
        </dgm:presLayoutVars>
      </dgm:prSet>
      <dgm:spPr/>
    </dgm:pt>
    <dgm:pt modelId="{A757F647-EDEF-4DD0-963A-6920B87C966B}" type="pres">
      <dgm:prSet presAssocID="{88157A42-8CA5-418B-962C-07364A63A02F}" presName="rootComposite" presStyleCnt="0"/>
      <dgm:spPr/>
    </dgm:pt>
    <dgm:pt modelId="{DB279687-A01C-413A-9692-975E3CC499FC}" type="pres">
      <dgm:prSet presAssocID="{88157A42-8CA5-418B-962C-07364A63A02F}" presName="rootText" presStyleLbl="node2" presStyleIdx="0" presStyleCnt="3">
        <dgm:presLayoutVars>
          <dgm:chPref val="3"/>
        </dgm:presLayoutVars>
      </dgm:prSet>
      <dgm:spPr/>
    </dgm:pt>
    <dgm:pt modelId="{1799080C-0582-45E5-8590-94F02886D520}" type="pres">
      <dgm:prSet presAssocID="{88157A42-8CA5-418B-962C-07364A63A02F}" presName="rootConnector" presStyleLbl="node2" presStyleIdx="0" presStyleCnt="3"/>
      <dgm:spPr/>
    </dgm:pt>
    <dgm:pt modelId="{49B02F8A-12B3-4E03-9CFF-168407BAF901}" type="pres">
      <dgm:prSet presAssocID="{88157A42-8CA5-418B-962C-07364A63A02F}" presName="hierChild4" presStyleCnt="0"/>
      <dgm:spPr/>
    </dgm:pt>
    <dgm:pt modelId="{F3E9C7B0-C5F5-41B2-8AEC-492F2DCBB9F9}" type="pres">
      <dgm:prSet presAssocID="{4BF25585-A3DC-4F6F-87A3-2AD917BA4CDA}" presName="Name37" presStyleLbl="parChTrans1D3" presStyleIdx="0" presStyleCnt="9"/>
      <dgm:spPr/>
    </dgm:pt>
    <dgm:pt modelId="{CFF17E53-B343-4BA8-B3B9-E6A4470E7911}" type="pres">
      <dgm:prSet presAssocID="{51560538-8DC2-47DD-AB79-E6B7E5BF29C1}" presName="hierRoot2" presStyleCnt="0">
        <dgm:presLayoutVars>
          <dgm:hierBranch val="init"/>
        </dgm:presLayoutVars>
      </dgm:prSet>
      <dgm:spPr/>
    </dgm:pt>
    <dgm:pt modelId="{3B109BE7-F0DE-467F-B57B-9CB3707DEF3C}" type="pres">
      <dgm:prSet presAssocID="{51560538-8DC2-47DD-AB79-E6B7E5BF29C1}" presName="rootComposite" presStyleCnt="0"/>
      <dgm:spPr/>
    </dgm:pt>
    <dgm:pt modelId="{467B2E9C-C508-4450-9759-35D5E004F425}" type="pres">
      <dgm:prSet presAssocID="{51560538-8DC2-47DD-AB79-E6B7E5BF29C1}" presName="rootText" presStyleLbl="node3" presStyleIdx="0" presStyleCnt="9">
        <dgm:presLayoutVars>
          <dgm:chPref val="3"/>
        </dgm:presLayoutVars>
      </dgm:prSet>
      <dgm:spPr/>
    </dgm:pt>
    <dgm:pt modelId="{10771B3A-9550-481F-91F6-7DB5E9064000}" type="pres">
      <dgm:prSet presAssocID="{51560538-8DC2-47DD-AB79-E6B7E5BF29C1}" presName="rootConnector" presStyleLbl="node3" presStyleIdx="0" presStyleCnt="9"/>
      <dgm:spPr/>
    </dgm:pt>
    <dgm:pt modelId="{F06099F6-6EDD-419D-AD12-D4B1B555EAD1}" type="pres">
      <dgm:prSet presAssocID="{51560538-8DC2-47DD-AB79-E6B7E5BF29C1}" presName="hierChild4" presStyleCnt="0"/>
      <dgm:spPr/>
    </dgm:pt>
    <dgm:pt modelId="{82B7B820-2AA3-4DE9-A2FB-A5C079C0E1DF}" type="pres">
      <dgm:prSet presAssocID="{51560538-8DC2-47DD-AB79-E6B7E5BF29C1}" presName="hierChild5" presStyleCnt="0"/>
      <dgm:spPr/>
    </dgm:pt>
    <dgm:pt modelId="{91447BBE-5558-4568-BA41-BFA6B1DCA39D}" type="pres">
      <dgm:prSet presAssocID="{4E063C17-9462-4833-A0ED-D7F75602DD60}" presName="Name37" presStyleLbl="parChTrans1D3" presStyleIdx="1" presStyleCnt="9"/>
      <dgm:spPr/>
    </dgm:pt>
    <dgm:pt modelId="{B0EC1E64-B62F-4D98-8C3D-2BC2B39FB329}" type="pres">
      <dgm:prSet presAssocID="{ABB650F8-4278-4AAA-A76B-AC456B563D99}" presName="hierRoot2" presStyleCnt="0">
        <dgm:presLayoutVars>
          <dgm:hierBranch val="init"/>
        </dgm:presLayoutVars>
      </dgm:prSet>
      <dgm:spPr/>
    </dgm:pt>
    <dgm:pt modelId="{3FD7C6E9-DC1E-443E-8AD0-8AD92D9B48BD}" type="pres">
      <dgm:prSet presAssocID="{ABB650F8-4278-4AAA-A76B-AC456B563D99}" presName="rootComposite" presStyleCnt="0"/>
      <dgm:spPr/>
    </dgm:pt>
    <dgm:pt modelId="{71A02397-11A3-4484-B9A0-9D532E18670F}" type="pres">
      <dgm:prSet presAssocID="{ABB650F8-4278-4AAA-A76B-AC456B563D99}" presName="rootText" presStyleLbl="node3" presStyleIdx="1" presStyleCnt="9">
        <dgm:presLayoutVars>
          <dgm:chPref val="3"/>
        </dgm:presLayoutVars>
      </dgm:prSet>
      <dgm:spPr/>
    </dgm:pt>
    <dgm:pt modelId="{5F9A59AD-2EEE-40A6-BA9A-936312E5F1B1}" type="pres">
      <dgm:prSet presAssocID="{ABB650F8-4278-4AAA-A76B-AC456B563D99}" presName="rootConnector" presStyleLbl="node3" presStyleIdx="1" presStyleCnt="9"/>
      <dgm:spPr/>
    </dgm:pt>
    <dgm:pt modelId="{66793DF7-507B-42F6-9A23-117E3B47C5C9}" type="pres">
      <dgm:prSet presAssocID="{ABB650F8-4278-4AAA-A76B-AC456B563D99}" presName="hierChild4" presStyleCnt="0"/>
      <dgm:spPr/>
    </dgm:pt>
    <dgm:pt modelId="{44A46620-BFE6-486C-8E5C-F53B8651D7CD}" type="pres">
      <dgm:prSet presAssocID="{ABB650F8-4278-4AAA-A76B-AC456B563D99}" presName="hierChild5" presStyleCnt="0"/>
      <dgm:spPr/>
    </dgm:pt>
    <dgm:pt modelId="{1D7BE3EF-09D8-4A31-B29D-4D56F978E793}" type="pres">
      <dgm:prSet presAssocID="{3CE47F6A-7FF5-4820-8084-A736862F6D73}" presName="Name37" presStyleLbl="parChTrans1D3" presStyleIdx="2" presStyleCnt="9"/>
      <dgm:spPr/>
    </dgm:pt>
    <dgm:pt modelId="{D10D861C-8B1C-449E-B312-9FAE743702A9}" type="pres">
      <dgm:prSet presAssocID="{7628A199-FEE4-405B-A44D-AAC16A84F114}" presName="hierRoot2" presStyleCnt="0">
        <dgm:presLayoutVars>
          <dgm:hierBranch val="init"/>
        </dgm:presLayoutVars>
      </dgm:prSet>
      <dgm:spPr/>
    </dgm:pt>
    <dgm:pt modelId="{959401A8-A1F5-4634-A39C-CA53406FC013}" type="pres">
      <dgm:prSet presAssocID="{7628A199-FEE4-405B-A44D-AAC16A84F114}" presName="rootComposite" presStyleCnt="0"/>
      <dgm:spPr/>
    </dgm:pt>
    <dgm:pt modelId="{5B8FEDE6-EE40-4C52-9489-6C862ABF21E7}" type="pres">
      <dgm:prSet presAssocID="{7628A199-FEE4-405B-A44D-AAC16A84F114}" presName="rootText" presStyleLbl="node3" presStyleIdx="2" presStyleCnt="9">
        <dgm:presLayoutVars>
          <dgm:chPref val="3"/>
        </dgm:presLayoutVars>
      </dgm:prSet>
      <dgm:spPr/>
    </dgm:pt>
    <dgm:pt modelId="{903514BF-83B9-4CAA-9AA4-195D2A1BED70}" type="pres">
      <dgm:prSet presAssocID="{7628A199-FEE4-405B-A44D-AAC16A84F114}" presName="rootConnector" presStyleLbl="node3" presStyleIdx="2" presStyleCnt="9"/>
      <dgm:spPr/>
    </dgm:pt>
    <dgm:pt modelId="{BFD577B8-8354-4B1D-B6F6-794EAB3DFFBA}" type="pres">
      <dgm:prSet presAssocID="{7628A199-FEE4-405B-A44D-AAC16A84F114}" presName="hierChild4" presStyleCnt="0"/>
      <dgm:spPr/>
    </dgm:pt>
    <dgm:pt modelId="{802DB918-529B-4ECE-ACCF-F8EE8F231B95}" type="pres">
      <dgm:prSet presAssocID="{7628A199-FEE4-405B-A44D-AAC16A84F114}" presName="hierChild5" presStyleCnt="0"/>
      <dgm:spPr/>
    </dgm:pt>
    <dgm:pt modelId="{653663CD-938F-4E32-A5B4-15DA97AF8C4D}" type="pres">
      <dgm:prSet presAssocID="{88157A42-8CA5-418B-962C-07364A63A02F}" presName="hierChild5" presStyleCnt="0"/>
      <dgm:spPr/>
    </dgm:pt>
    <dgm:pt modelId="{724AE774-28A1-4E90-BF27-A4FC86DABA60}" type="pres">
      <dgm:prSet presAssocID="{1EEB6EE9-FEF6-4951-A7EC-D75E2A4C6404}" presName="Name37" presStyleLbl="parChTrans1D2" presStyleIdx="1" presStyleCnt="3"/>
      <dgm:spPr/>
    </dgm:pt>
    <dgm:pt modelId="{01BCABF2-04BD-4005-AEDA-1079DF832312}" type="pres">
      <dgm:prSet presAssocID="{9C4E8E8A-9280-4313-BDDF-6B71136BFAC7}" presName="hierRoot2" presStyleCnt="0">
        <dgm:presLayoutVars>
          <dgm:hierBranch val="init"/>
        </dgm:presLayoutVars>
      </dgm:prSet>
      <dgm:spPr/>
    </dgm:pt>
    <dgm:pt modelId="{6AC26928-BD54-4243-89C4-0AF27C819814}" type="pres">
      <dgm:prSet presAssocID="{9C4E8E8A-9280-4313-BDDF-6B71136BFAC7}" presName="rootComposite" presStyleCnt="0"/>
      <dgm:spPr/>
    </dgm:pt>
    <dgm:pt modelId="{97609CC7-D27A-46CD-97A1-FF14FF703081}" type="pres">
      <dgm:prSet presAssocID="{9C4E8E8A-9280-4313-BDDF-6B71136BFAC7}" presName="rootText" presStyleLbl="node2" presStyleIdx="1" presStyleCnt="3">
        <dgm:presLayoutVars>
          <dgm:chPref val="3"/>
        </dgm:presLayoutVars>
      </dgm:prSet>
      <dgm:spPr/>
    </dgm:pt>
    <dgm:pt modelId="{C1E9CE67-0DFF-4517-AF60-253DE68169B2}" type="pres">
      <dgm:prSet presAssocID="{9C4E8E8A-9280-4313-BDDF-6B71136BFAC7}" presName="rootConnector" presStyleLbl="node2" presStyleIdx="1" presStyleCnt="3"/>
      <dgm:spPr/>
    </dgm:pt>
    <dgm:pt modelId="{381FA743-F1E9-4204-A04B-6AD1E4803CAF}" type="pres">
      <dgm:prSet presAssocID="{9C4E8E8A-9280-4313-BDDF-6B71136BFAC7}" presName="hierChild4" presStyleCnt="0"/>
      <dgm:spPr/>
    </dgm:pt>
    <dgm:pt modelId="{2814739A-EF3E-4359-A732-15C5800DD8AE}" type="pres">
      <dgm:prSet presAssocID="{442382E7-1ABC-41BF-BEC4-C46D8818E25B}" presName="Name37" presStyleLbl="parChTrans1D3" presStyleIdx="3" presStyleCnt="9"/>
      <dgm:spPr/>
    </dgm:pt>
    <dgm:pt modelId="{577A863A-8FA1-4DE7-BA45-07BA66F9E915}" type="pres">
      <dgm:prSet presAssocID="{DE2E0563-B7C9-48E5-A92E-54A4E8AFDB75}" presName="hierRoot2" presStyleCnt="0">
        <dgm:presLayoutVars>
          <dgm:hierBranch val="init"/>
        </dgm:presLayoutVars>
      </dgm:prSet>
      <dgm:spPr/>
    </dgm:pt>
    <dgm:pt modelId="{B2221580-9071-4E81-A4DE-998636BF4D2B}" type="pres">
      <dgm:prSet presAssocID="{DE2E0563-B7C9-48E5-A92E-54A4E8AFDB75}" presName="rootComposite" presStyleCnt="0"/>
      <dgm:spPr/>
    </dgm:pt>
    <dgm:pt modelId="{59B72CC8-8B5C-4120-97CC-5B57A0DCF3F5}" type="pres">
      <dgm:prSet presAssocID="{DE2E0563-B7C9-48E5-A92E-54A4E8AFDB75}" presName="rootText" presStyleLbl="node3" presStyleIdx="3" presStyleCnt="9">
        <dgm:presLayoutVars>
          <dgm:chPref val="3"/>
        </dgm:presLayoutVars>
      </dgm:prSet>
      <dgm:spPr/>
    </dgm:pt>
    <dgm:pt modelId="{8FE7D9FD-7E4D-4A6E-B25D-41E677C88878}" type="pres">
      <dgm:prSet presAssocID="{DE2E0563-B7C9-48E5-A92E-54A4E8AFDB75}" presName="rootConnector" presStyleLbl="node3" presStyleIdx="3" presStyleCnt="9"/>
      <dgm:spPr/>
    </dgm:pt>
    <dgm:pt modelId="{58F3389A-ADAD-4443-8344-2B9C94BAA511}" type="pres">
      <dgm:prSet presAssocID="{DE2E0563-B7C9-48E5-A92E-54A4E8AFDB75}" presName="hierChild4" presStyleCnt="0"/>
      <dgm:spPr/>
    </dgm:pt>
    <dgm:pt modelId="{EBF6535B-5506-4758-AB07-79580FA48645}" type="pres">
      <dgm:prSet presAssocID="{DE2E0563-B7C9-48E5-A92E-54A4E8AFDB75}" presName="hierChild5" presStyleCnt="0"/>
      <dgm:spPr/>
    </dgm:pt>
    <dgm:pt modelId="{0BE7BFD7-374C-4624-A910-15C2C83019A8}" type="pres">
      <dgm:prSet presAssocID="{D2289A09-BEA7-4789-8297-C376B74B39C8}" presName="Name37" presStyleLbl="parChTrans1D3" presStyleIdx="4" presStyleCnt="9"/>
      <dgm:spPr/>
    </dgm:pt>
    <dgm:pt modelId="{A0ED0D77-EA9B-4DFD-8DF7-8CDA4ECC331D}" type="pres">
      <dgm:prSet presAssocID="{47B52B17-E1C1-480B-833A-659D2A3739E4}" presName="hierRoot2" presStyleCnt="0">
        <dgm:presLayoutVars>
          <dgm:hierBranch val="init"/>
        </dgm:presLayoutVars>
      </dgm:prSet>
      <dgm:spPr/>
    </dgm:pt>
    <dgm:pt modelId="{BDA55EA4-50A9-4F31-8A67-3ED984C592E0}" type="pres">
      <dgm:prSet presAssocID="{47B52B17-E1C1-480B-833A-659D2A3739E4}" presName="rootComposite" presStyleCnt="0"/>
      <dgm:spPr/>
    </dgm:pt>
    <dgm:pt modelId="{9C902B1B-8694-404B-9ED5-639C65404B08}" type="pres">
      <dgm:prSet presAssocID="{47B52B17-E1C1-480B-833A-659D2A3739E4}" presName="rootText" presStyleLbl="node3" presStyleIdx="4" presStyleCnt="9">
        <dgm:presLayoutVars>
          <dgm:chPref val="3"/>
        </dgm:presLayoutVars>
      </dgm:prSet>
      <dgm:spPr/>
    </dgm:pt>
    <dgm:pt modelId="{714540EF-F0E2-4955-9636-6C660F14A7DF}" type="pres">
      <dgm:prSet presAssocID="{47B52B17-E1C1-480B-833A-659D2A3739E4}" presName="rootConnector" presStyleLbl="node3" presStyleIdx="4" presStyleCnt="9"/>
      <dgm:spPr/>
    </dgm:pt>
    <dgm:pt modelId="{B3AE0B4F-54FA-42C0-881A-84EF44BB3506}" type="pres">
      <dgm:prSet presAssocID="{47B52B17-E1C1-480B-833A-659D2A3739E4}" presName="hierChild4" presStyleCnt="0"/>
      <dgm:spPr/>
    </dgm:pt>
    <dgm:pt modelId="{7430A4BC-C9C8-42BF-A9A8-A4E4E58D4DBF}" type="pres">
      <dgm:prSet presAssocID="{47B52B17-E1C1-480B-833A-659D2A3739E4}" presName="hierChild5" presStyleCnt="0"/>
      <dgm:spPr/>
    </dgm:pt>
    <dgm:pt modelId="{90DA11B8-1B77-4980-A546-79CF4BAAAF81}" type="pres">
      <dgm:prSet presAssocID="{7DCB946F-66C5-48F6-B760-573C56134A30}" presName="Name37" presStyleLbl="parChTrans1D3" presStyleIdx="5" presStyleCnt="9"/>
      <dgm:spPr/>
    </dgm:pt>
    <dgm:pt modelId="{C02834BA-AD9A-4B91-BB17-07B44081110F}" type="pres">
      <dgm:prSet presAssocID="{D3546FCF-3F22-4207-8431-E8A54142FD9E}" presName="hierRoot2" presStyleCnt="0">
        <dgm:presLayoutVars>
          <dgm:hierBranch val="init"/>
        </dgm:presLayoutVars>
      </dgm:prSet>
      <dgm:spPr/>
    </dgm:pt>
    <dgm:pt modelId="{64BB4C32-E67F-4F33-BD94-85685BA16A7D}" type="pres">
      <dgm:prSet presAssocID="{D3546FCF-3F22-4207-8431-E8A54142FD9E}" presName="rootComposite" presStyleCnt="0"/>
      <dgm:spPr/>
    </dgm:pt>
    <dgm:pt modelId="{1A077C4D-968B-4F3F-91AC-ACBD9DA64220}" type="pres">
      <dgm:prSet presAssocID="{D3546FCF-3F22-4207-8431-E8A54142FD9E}" presName="rootText" presStyleLbl="node3" presStyleIdx="5" presStyleCnt="9">
        <dgm:presLayoutVars>
          <dgm:chPref val="3"/>
        </dgm:presLayoutVars>
      </dgm:prSet>
      <dgm:spPr/>
    </dgm:pt>
    <dgm:pt modelId="{6680095B-3F5F-4E0A-802A-C804D1D91698}" type="pres">
      <dgm:prSet presAssocID="{D3546FCF-3F22-4207-8431-E8A54142FD9E}" presName="rootConnector" presStyleLbl="node3" presStyleIdx="5" presStyleCnt="9"/>
      <dgm:spPr/>
    </dgm:pt>
    <dgm:pt modelId="{7C8C921E-85DE-4658-A3E2-EEBF41E6329F}" type="pres">
      <dgm:prSet presAssocID="{D3546FCF-3F22-4207-8431-E8A54142FD9E}" presName="hierChild4" presStyleCnt="0"/>
      <dgm:spPr/>
    </dgm:pt>
    <dgm:pt modelId="{7F69FEDD-BA7B-4F96-B11E-11C1E4CCACEA}" type="pres">
      <dgm:prSet presAssocID="{D3546FCF-3F22-4207-8431-E8A54142FD9E}" presName="hierChild5" presStyleCnt="0"/>
      <dgm:spPr/>
    </dgm:pt>
    <dgm:pt modelId="{C22360C7-817D-44D1-B649-67D4AB37E211}" type="pres">
      <dgm:prSet presAssocID="{9C4E8E8A-9280-4313-BDDF-6B71136BFAC7}" presName="hierChild5" presStyleCnt="0"/>
      <dgm:spPr/>
    </dgm:pt>
    <dgm:pt modelId="{5E5FD8E2-D72E-4163-AAEB-AB6A803DD6C8}" type="pres">
      <dgm:prSet presAssocID="{18156393-ABDF-44F3-B66C-1ABD28C29F85}" presName="Name37" presStyleLbl="parChTrans1D2" presStyleIdx="2" presStyleCnt="3"/>
      <dgm:spPr/>
    </dgm:pt>
    <dgm:pt modelId="{AABA03AB-007B-4836-BFE4-7BCDC901169D}" type="pres">
      <dgm:prSet presAssocID="{EA0D5F0E-6754-43E7-9CCD-53BA9E488292}" presName="hierRoot2" presStyleCnt="0">
        <dgm:presLayoutVars>
          <dgm:hierBranch val="init"/>
        </dgm:presLayoutVars>
      </dgm:prSet>
      <dgm:spPr/>
    </dgm:pt>
    <dgm:pt modelId="{1C482B17-A6C8-4B80-B588-50A13D6AC3E6}" type="pres">
      <dgm:prSet presAssocID="{EA0D5F0E-6754-43E7-9CCD-53BA9E488292}" presName="rootComposite" presStyleCnt="0"/>
      <dgm:spPr/>
    </dgm:pt>
    <dgm:pt modelId="{0CC06CCF-9882-49E0-BEF8-ECAD1201FC17}" type="pres">
      <dgm:prSet presAssocID="{EA0D5F0E-6754-43E7-9CCD-53BA9E488292}" presName="rootText" presStyleLbl="node2" presStyleIdx="2" presStyleCnt="3">
        <dgm:presLayoutVars>
          <dgm:chPref val="3"/>
        </dgm:presLayoutVars>
      </dgm:prSet>
      <dgm:spPr/>
    </dgm:pt>
    <dgm:pt modelId="{A4AFF688-D3A6-462D-8F18-96D5926391ED}" type="pres">
      <dgm:prSet presAssocID="{EA0D5F0E-6754-43E7-9CCD-53BA9E488292}" presName="rootConnector" presStyleLbl="node2" presStyleIdx="2" presStyleCnt="3"/>
      <dgm:spPr/>
    </dgm:pt>
    <dgm:pt modelId="{CEA49BAE-CBE8-48B3-86CD-C42EBF832037}" type="pres">
      <dgm:prSet presAssocID="{EA0D5F0E-6754-43E7-9CCD-53BA9E488292}" presName="hierChild4" presStyleCnt="0"/>
      <dgm:spPr/>
    </dgm:pt>
    <dgm:pt modelId="{9B34F547-BE8B-49AF-8E51-7AA04A143F3F}" type="pres">
      <dgm:prSet presAssocID="{A06B1F9E-9F5A-4FBB-BBBD-9A068C81E64B}" presName="Name37" presStyleLbl="parChTrans1D3" presStyleIdx="6" presStyleCnt="9"/>
      <dgm:spPr/>
    </dgm:pt>
    <dgm:pt modelId="{6A051F7D-1ED7-4ABE-A7AB-D018BF391F56}" type="pres">
      <dgm:prSet presAssocID="{6671D468-042E-4D65-8BBE-7322B78F53DE}" presName="hierRoot2" presStyleCnt="0">
        <dgm:presLayoutVars>
          <dgm:hierBranch val="init"/>
        </dgm:presLayoutVars>
      </dgm:prSet>
      <dgm:spPr/>
    </dgm:pt>
    <dgm:pt modelId="{EB57AF7A-B35E-4ECD-A38A-0DD48499E791}" type="pres">
      <dgm:prSet presAssocID="{6671D468-042E-4D65-8BBE-7322B78F53DE}" presName="rootComposite" presStyleCnt="0"/>
      <dgm:spPr/>
    </dgm:pt>
    <dgm:pt modelId="{20A11F44-99F5-4B62-9097-9BD9565318EC}" type="pres">
      <dgm:prSet presAssocID="{6671D468-042E-4D65-8BBE-7322B78F53DE}" presName="rootText" presStyleLbl="node3" presStyleIdx="6" presStyleCnt="9">
        <dgm:presLayoutVars>
          <dgm:chPref val="3"/>
        </dgm:presLayoutVars>
      </dgm:prSet>
      <dgm:spPr/>
    </dgm:pt>
    <dgm:pt modelId="{551C2652-9265-4A17-8513-3CC3E0B312D5}" type="pres">
      <dgm:prSet presAssocID="{6671D468-042E-4D65-8BBE-7322B78F53DE}" presName="rootConnector" presStyleLbl="node3" presStyleIdx="6" presStyleCnt="9"/>
      <dgm:spPr/>
    </dgm:pt>
    <dgm:pt modelId="{F14CC0E4-FF17-46AD-94CE-0A7AD25B71F8}" type="pres">
      <dgm:prSet presAssocID="{6671D468-042E-4D65-8BBE-7322B78F53DE}" presName="hierChild4" presStyleCnt="0"/>
      <dgm:spPr/>
    </dgm:pt>
    <dgm:pt modelId="{79638AA7-D70E-482B-82DE-390E7A0DAC89}" type="pres">
      <dgm:prSet presAssocID="{6671D468-042E-4D65-8BBE-7322B78F53DE}" presName="hierChild5" presStyleCnt="0"/>
      <dgm:spPr/>
    </dgm:pt>
    <dgm:pt modelId="{F7D3B82D-66B2-4740-851B-AA0D9F5C7AEE}" type="pres">
      <dgm:prSet presAssocID="{0F1F1C99-15FE-4BFD-B16D-E684E79C9D22}" presName="Name37" presStyleLbl="parChTrans1D3" presStyleIdx="7" presStyleCnt="9"/>
      <dgm:spPr/>
    </dgm:pt>
    <dgm:pt modelId="{B9E39D2D-68F5-4907-96A3-88BA0645B57D}" type="pres">
      <dgm:prSet presAssocID="{F6334991-B263-4AFE-BB39-CBF01DD32B6B}" presName="hierRoot2" presStyleCnt="0">
        <dgm:presLayoutVars>
          <dgm:hierBranch val="init"/>
        </dgm:presLayoutVars>
      </dgm:prSet>
      <dgm:spPr/>
    </dgm:pt>
    <dgm:pt modelId="{EAD04EE6-FEB0-4BE7-852B-F7E057EEB356}" type="pres">
      <dgm:prSet presAssocID="{F6334991-B263-4AFE-BB39-CBF01DD32B6B}" presName="rootComposite" presStyleCnt="0"/>
      <dgm:spPr/>
    </dgm:pt>
    <dgm:pt modelId="{E857F8A4-6491-43D2-A5E4-AC4386D73D3A}" type="pres">
      <dgm:prSet presAssocID="{F6334991-B263-4AFE-BB39-CBF01DD32B6B}" presName="rootText" presStyleLbl="node3" presStyleIdx="7" presStyleCnt="9">
        <dgm:presLayoutVars>
          <dgm:chPref val="3"/>
        </dgm:presLayoutVars>
      </dgm:prSet>
      <dgm:spPr/>
    </dgm:pt>
    <dgm:pt modelId="{C9CE9CC5-4930-4951-BB85-867C8B0B955E}" type="pres">
      <dgm:prSet presAssocID="{F6334991-B263-4AFE-BB39-CBF01DD32B6B}" presName="rootConnector" presStyleLbl="node3" presStyleIdx="7" presStyleCnt="9"/>
      <dgm:spPr/>
    </dgm:pt>
    <dgm:pt modelId="{D7875EF4-BE76-4E24-8EFA-71713462047D}" type="pres">
      <dgm:prSet presAssocID="{F6334991-B263-4AFE-BB39-CBF01DD32B6B}" presName="hierChild4" presStyleCnt="0"/>
      <dgm:spPr/>
    </dgm:pt>
    <dgm:pt modelId="{006465C4-B0D9-41A7-9843-CFF63B61CC27}" type="pres">
      <dgm:prSet presAssocID="{F6334991-B263-4AFE-BB39-CBF01DD32B6B}" presName="hierChild5" presStyleCnt="0"/>
      <dgm:spPr/>
    </dgm:pt>
    <dgm:pt modelId="{4BD094B6-5183-4C12-9200-D28E88D97176}" type="pres">
      <dgm:prSet presAssocID="{E831F937-49CE-49F2-9E6D-3F34FE3AB998}" presName="Name37" presStyleLbl="parChTrans1D3" presStyleIdx="8" presStyleCnt="9"/>
      <dgm:spPr/>
    </dgm:pt>
    <dgm:pt modelId="{129B6F0D-C9B6-44EE-BD23-D0E039523CDD}" type="pres">
      <dgm:prSet presAssocID="{C8C7F748-7BC5-4188-B601-7784C0B9E33E}" presName="hierRoot2" presStyleCnt="0">
        <dgm:presLayoutVars>
          <dgm:hierBranch val="init"/>
        </dgm:presLayoutVars>
      </dgm:prSet>
      <dgm:spPr/>
    </dgm:pt>
    <dgm:pt modelId="{2E3DA273-BC28-4951-BD0F-ACF9B5D3C653}" type="pres">
      <dgm:prSet presAssocID="{C8C7F748-7BC5-4188-B601-7784C0B9E33E}" presName="rootComposite" presStyleCnt="0"/>
      <dgm:spPr/>
    </dgm:pt>
    <dgm:pt modelId="{7E255342-26A4-41D8-82FB-A4DCA7D45FD3}" type="pres">
      <dgm:prSet presAssocID="{C8C7F748-7BC5-4188-B601-7784C0B9E33E}" presName="rootText" presStyleLbl="node3" presStyleIdx="8" presStyleCnt="9">
        <dgm:presLayoutVars>
          <dgm:chPref val="3"/>
        </dgm:presLayoutVars>
      </dgm:prSet>
      <dgm:spPr/>
    </dgm:pt>
    <dgm:pt modelId="{A9042A02-7C71-49EB-92BC-6C40D89A7FF1}" type="pres">
      <dgm:prSet presAssocID="{C8C7F748-7BC5-4188-B601-7784C0B9E33E}" presName="rootConnector" presStyleLbl="node3" presStyleIdx="8" presStyleCnt="9"/>
      <dgm:spPr/>
    </dgm:pt>
    <dgm:pt modelId="{D6610793-FBB6-418A-8C0D-F18E7730E17A}" type="pres">
      <dgm:prSet presAssocID="{C8C7F748-7BC5-4188-B601-7784C0B9E33E}" presName="hierChild4" presStyleCnt="0"/>
      <dgm:spPr/>
    </dgm:pt>
    <dgm:pt modelId="{331C3AEB-AF4C-4911-958E-E57C6FBD6E7A}" type="pres">
      <dgm:prSet presAssocID="{C8C7F748-7BC5-4188-B601-7784C0B9E33E}" presName="hierChild5" presStyleCnt="0"/>
      <dgm:spPr/>
    </dgm:pt>
    <dgm:pt modelId="{981E4C01-08FF-4C4D-A7DC-8AFDB1004B89}" type="pres">
      <dgm:prSet presAssocID="{EA0D5F0E-6754-43E7-9CCD-53BA9E488292}" presName="hierChild5" presStyleCnt="0"/>
      <dgm:spPr/>
    </dgm:pt>
    <dgm:pt modelId="{2D247F62-A26D-4896-9759-933B779ED80A}" type="pres">
      <dgm:prSet presAssocID="{3AD38A27-93BE-40CF-A309-DE635822DC5D}" presName="hierChild3" presStyleCnt="0"/>
      <dgm:spPr/>
    </dgm:pt>
  </dgm:ptLst>
  <dgm:cxnLst>
    <dgm:cxn modelId="{716CC119-41DA-4134-9DB3-C5AB0147E13D}" type="presOf" srcId="{0F1F1C99-15FE-4BFD-B16D-E684E79C9D22}" destId="{F7D3B82D-66B2-4740-851B-AA0D9F5C7AEE}" srcOrd="0" destOrd="0" presId="urn:microsoft.com/office/officeart/2005/8/layout/orgChart1"/>
    <dgm:cxn modelId="{48771823-A6BB-4F09-9E30-75869D2CFF61}" type="presOf" srcId="{1EEB6EE9-FEF6-4951-A7EC-D75E2A4C6404}" destId="{724AE774-28A1-4E90-BF27-A4FC86DABA60}" srcOrd="0" destOrd="0" presId="urn:microsoft.com/office/officeart/2005/8/layout/orgChart1"/>
    <dgm:cxn modelId="{4C1F2A23-18F9-4F9B-BF48-B37DB6F330A3}" type="presOf" srcId="{4E063C17-9462-4833-A0ED-D7F75602DD60}" destId="{91447BBE-5558-4568-BA41-BFA6B1DCA39D}" srcOrd="0" destOrd="0" presId="urn:microsoft.com/office/officeart/2005/8/layout/orgChart1"/>
    <dgm:cxn modelId="{3037EC23-C38C-40F0-BFDF-1515E5DFE290}" srcId="{9C4E8E8A-9280-4313-BDDF-6B71136BFAC7}" destId="{47B52B17-E1C1-480B-833A-659D2A3739E4}" srcOrd="1" destOrd="0" parTransId="{D2289A09-BEA7-4789-8297-C376B74B39C8}" sibTransId="{17B704A7-C936-4690-BFEB-8103BB5AF561}"/>
    <dgm:cxn modelId="{DB6B522D-13D2-44E1-96A0-04695C464A8B}" type="presOf" srcId="{88157A42-8CA5-418B-962C-07364A63A02F}" destId="{DB279687-A01C-413A-9692-975E3CC499FC}" srcOrd="0" destOrd="0" presId="urn:microsoft.com/office/officeart/2005/8/layout/orgChart1"/>
    <dgm:cxn modelId="{78ED3E31-DB9E-41D5-89EC-77FDA1C98062}" type="presOf" srcId="{ABB650F8-4278-4AAA-A76B-AC456B563D99}" destId="{5F9A59AD-2EEE-40A6-BA9A-936312E5F1B1}" srcOrd="1" destOrd="0" presId="urn:microsoft.com/office/officeart/2005/8/layout/orgChart1"/>
    <dgm:cxn modelId="{3E5E1D35-6F1B-4E79-A4B1-C2966ECD17BF}" type="presOf" srcId="{47B52B17-E1C1-480B-833A-659D2A3739E4}" destId="{9C902B1B-8694-404B-9ED5-639C65404B08}" srcOrd="0" destOrd="0" presId="urn:microsoft.com/office/officeart/2005/8/layout/orgChart1"/>
    <dgm:cxn modelId="{3153F635-D055-4512-88B8-40931A7377E0}" type="presOf" srcId="{C8C7F748-7BC5-4188-B601-7784C0B9E33E}" destId="{7E255342-26A4-41D8-82FB-A4DCA7D45FD3}" srcOrd="0" destOrd="0" presId="urn:microsoft.com/office/officeart/2005/8/layout/orgChart1"/>
    <dgm:cxn modelId="{E63D5F61-30DB-43C6-8CB9-2050E0DCE2AB}" type="presOf" srcId="{E831F937-49CE-49F2-9E6D-3F34FE3AB998}" destId="{4BD094B6-5183-4C12-9200-D28E88D97176}" srcOrd="0" destOrd="0" presId="urn:microsoft.com/office/officeart/2005/8/layout/orgChart1"/>
    <dgm:cxn modelId="{7D4BAD41-ECA8-48D9-B720-AE8CF9B76634}" type="presOf" srcId="{7628A199-FEE4-405B-A44D-AAC16A84F114}" destId="{903514BF-83B9-4CAA-9AA4-195D2A1BED70}" srcOrd="1" destOrd="0" presId="urn:microsoft.com/office/officeart/2005/8/layout/orgChart1"/>
    <dgm:cxn modelId="{C3D00B43-A522-4939-9B20-4C2F23FAAD23}" type="presOf" srcId="{25D1A277-C771-44A9-8892-6CE390691FAB}" destId="{96D75FF7-698F-448A-8F3F-B37B363BF050}" srcOrd="0" destOrd="0" presId="urn:microsoft.com/office/officeart/2005/8/layout/orgChart1"/>
    <dgm:cxn modelId="{F4A62843-A54E-4862-9249-F41DE102AD3E}" srcId="{88157A42-8CA5-418B-962C-07364A63A02F}" destId="{ABB650F8-4278-4AAA-A76B-AC456B563D99}" srcOrd="1" destOrd="0" parTransId="{4E063C17-9462-4833-A0ED-D7F75602DD60}" sibTransId="{222C82E5-8C6F-4617-9646-CAEFF4B5E0C4}"/>
    <dgm:cxn modelId="{73ABCA64-4447-4C1B-97CE-D867CBF5181D}" type="presOf" srcId="{EA0D5F0E-6754-43E7-9CCD-53BA9E488292}" destId="{0CC06CCF-9882-49E0-BEF8-ECAD1201FC17}" srcOrd="0" destOrd="0" presId="urn:microsoft.com/office/officeart/2005/8/layout/orgChart1"/>
    <dgm:cxn modelId="{2EBF7749-DA9D-4DE5-9611-032BDEFFF227}" type="presOf" srcId="{DE2E0563-B7C9-48E5-A92E-54A4E8AFDB75}" destId="{8FE7D9FD-7E4D-4A6E-B25D-41E677C88878}" srcOrd="1" destOrd="0" presId="urn:microsoft.com/office/officeart/2005/8/layout/orgChart1"/>
    <dgm:cxn modelId="{68F8714B-DA91-4EE2-A6B4-D9398D0C20D0}" srcId="{88157A42-8CA5-418B-962C-07364A63A02F}" destId="{7628A199-FEE4-405B-A44D-AAC16A84F114}" srcOrd="2" destOrd="0" parTransId="{3CE47F6A-7FF5-4820-8084-A736862F6D73}" sibTransId="{3E32ABA4-D44F-4590-AD5A-72DBDEA096E2}"/>
    <dgm:cxn modelId="{01DA676D-4CAB-4D85-88F3-65A5B44C06AE}" type="presOf" srcId="{51560538-8DC2-47DD-AB79-E6B7E5BF29C1}" destId="{467B2E9C-C508-4450-9759-35D5E004F425}" srcOrd="0" destOrd="0" presId="urn:microsoft.com/office/officeart/2005/8/layout/orgChart1"/>
    <dgm:cxn modelId="{C9DF9D4D-3B07-49DA-AB45-61DD08107EB0}" type="presOf" srcId="{D3546FCF-3F22-4207-8431-E8A54142FD9E}" destId="{6680095B-3F5F-4E0A-802A-C804D1D91698}" srcOrd="1" destOrd="0" presId="urn:microsoft.com/office/officeart/2005/8/layout/orgChart1"/>
    <dgm:cxn modelId="{1DD9F44D-96EA-43F8-9F8B-F7B6602E9E0D}" srcId="{EA0D5F0E-6754-43E7-9CCD-53BA9E488292}" destId="{6671D468-042E-4D65-8BBE-7322B78F53DE}" srcOrd="0" destOrd="0" parTransId="{A06B1F9E-9F5A-4FBB-BBBD-9A068C81E64B}" sibTransId="{135170A1-AFC2-4D30-A7D8-910A4C919BFD}"/>
    <dgm:cxn modelId="{00F0EE51-61A8-49AC-8FB1-954C38518AEC}" type="presOf" srcId="{EA0D5F0E-6754-43E7-9CCD-53BA9E488292}" destId="{A4AFF688-D3A6-462D-8F18-96D5926391ED}" srcOrd="1" destOrd="0" presId="urn:microsoft.com/office/officeart/2005/8/layout/orgChart1"/>
    <dgm:cxn modelId="{49AB1952-73E7-4B0A-A46C-34E7B051E4C3}" type="presOf" srcId="{51560538-8DC2-47DD-AB79-E6B7E5BF29C1}" destId="{10771B3A-9550-481F-91F6-7DB5E9064000}" srcOrd="1" destOrd="0" presId="urn:microsoft.com/office/officeart/2005/8/layout/orgChart1"/>
    <dgm:cxn modelId="{DF15DC80-7E06-474C-AAD4-1BF26A3F4AEC}" type="presOf" srcId="{18156393-ABDF-44F3-B66C-1ABD28C29F85}" destId="{5E5FD8E2-D72E-4163-AAEB-AB6A803DD6C8}" srcOrd="0" destOrd="0" presId="urn:microsoft.com/office/officeart/2005/8/layout/orgChart1"/>
    <dgm:cxn modelId="{C9A7AD8A-ABCC-49D8-AF9C-FB940217AEAF}" type="presOf" srcId="{9C4E8E8A-9280-4313-BDDF-6B71136BFAC7}" destId="{C1E9CE67-0DFF-4517-AF60-253DE68169B2}" srcOrd="1" destOrd="0" presId="urn:microsoft.com/office/officeart/2005/8/layout/orgChart1"/>
    <dgm:cxn modelId="{4824E28F-21D0-4A26-8390-B9916EBF3296}" type="presOf" srcId="{9C4E8E8A-9280-4313-BDDF-6B71136BFAC7}" destId="{97609CC7-D27A-46CD-97A1-FF14FF703081}" srcOrd="0" destOrd="0" presId="urn:microsoft.com/office/officeart/2005/8/layout/orgChart1"/>
    <dgm:cxn modelId="{DB2A6F96-74A5-42A4-B8FC-44F2AC9F5A30}" type="presOf" srcId="{3AD38A27-93BE-40CF-A309-DE635822DC5D}" destId="{4E517D07-E9F4-44E4-9AE7-61A26C638F01}" srcOrd="1" destOrd="0" presId="urn:microsoft.com/office/officeart/2005/8/layout/orgChart1"/>
    <dgm:cxn modelId="{88040197-E2EF-4AF0-B7DB-3EDE1195CD1F}" type="presOf" srcId="{3CE47F6A-7FF5-4820-8084-A736862F6D73}" destId="{1D7BE3EF-09D8-4A31-B29D-4D56F978E793}" srcOrd="0" destOrd="0" presId="urn:microsoft.com/office/officeart/2005/8/layout/orgChart1"/>
    <dgm:cxn modelId="{54846097-7F14-4A84-81EC-75AAC2533A6A}" type="presOf" srcId="{6671D468-042E-4D65-8BBE-7322B78F53DE}" destId="{551C2652-9265-4A17-8513-3CC3E0B312D5}" srcOrd="1" destOrd="0" presId="urn:microsoft.com/office/officeart/2005/8/layout/orgChart1"/>
    <dgm:cxn modelId="{3FCF6C9C-B491-41C2-A343-689721037F45}" srcId="{3AD38A27-93BE-40CF-A309-DE635822DC5D}" destId="{88157A42-8CA5-418B-962C-07364A63A02F}" srcOrd="0" destOrd="0" parTransId="{AAF1E43F-617A-474C-88D3-6D42F71E8B76}" sibTransId="{353471E8-30FF-4FB7-BF87-4E0628B8B80E}"/>
    <dgm:cxn modelId="{D481149F-5D16-4A89-8B9A-D801009B13A0}" type="presOf" srcId="{7628A199-FEE4-405B-A44D-AAC16A84F114}" destId="{5B8FEDE6-EE40-4C52-9489-6C862ABF21E7}" srcOrd="0" destOrd="0" presId="urn:microsoft.com/office/officeart/2005/8/layout/orgChart1"/>
    <dgm:cxn modelId="{44CB919F-2392-41DA-B45E-F37AD808B964}" type="presOf" srcId="{D3546FCF-3F22-4207-8431-E8A54142FD9E}" destId="{1A077C4D-968B-4F3F-91AC-ACBD9DA64220}" srcOrd="0" destOrd="0" presId="urn:microsoft.com/office/officeart/2005/8/layout/orgChart1"/>
    <dgm:cxn modelId="{321A58A0-2241-49F9-BF27-32AFA6B000CF}" type="presOf" srcId="{D2289A09-BEA7-4789-8297-C376B74B39C8}" destId="{0BE7BFD7-374C-4624-A910-15C2C83019A8}" srcOrd="0" destOrd="0" presId="urn:microsoft.com/office/officeart/2005/8/layout/orgChart1"/>
    <dgm:cxn modelId="{D368F6A1-6443-4D46-AC25-D74A0BE1B10A}" srcId="{88157A42-8CA5-418B-962C-07364A63A02F}" destId="{51560538-8DC2-47DD-AB79-E6B7E5BF29C1}" srcOrd="0" destOrd="0" parTransId="{4BF25585-A3DC-4F6F-87A3-2AD917BA4CDA}" sibTransId="{1E206F06-E001-43D7-A3CB-D733DD4B1B30}"/>
    <dgm:cxn modelId="{8ADF22A9-54A3-4610-8EBA-1801A959626A}" srcId="{9C4E8E8A-9280-4313-BDDF-6B71136BFAC7}" destId="{DE2E0563-B7C9-48E5-A92E-54A4E8AFDB75}" srcOrd="0" destOrd="0" parTransId="{442382E7-1ABC-41BF-BEC4-C46D8818E25B}" sibTransId="{74D6AEB6-0CC4-489A-979D-5599BF22789E}"/>
    <dgm:cxn modelId="{E13AE3AD-D3C0-4BAC-BBA1-5AD426C65F1B}" type="presOf" srcId="{DE2E0563-B7C9-48E5-A92E-54A4E8AFDB75}" destId="{59B72CC8-8B5C-4120-97CC-5B57A0DCF3F5}" srcOrd="0" destOrd="0" presId="urn:microsoft.com/office/officeart/2005/8/layout/orgChart1"/>
    <dgm:cxn modelId="{5F2C8EB1-6E82-49E7-82EF-047FBB26BDD8}" type="presOf" srcId="{442382E7-1ABC-41BF-BEC4-C46D8818E25B}" destId="{2814739A-EF3E-4359-A732-15C5800DD8AE}" srcOrd="0" destOrd="0" presId="urn:microsoft.com/office/officeart/2005/8/layout/orgChart1"/>
    <dgm:cxn modelId="{E6E6BCB3-8DE0-44CA-B06E-7732E011DDEB}" type="presOf" srcId="{ABB650F8-4278-4AAA-A76B-AC456B563D99}" destId="{71A02397-11A3-4484-B9A0-9D532E18670F}" srcOrd="0" destOrd="0" presId="urn:microsoft.com/office/officeart/2005/8/layout/orgChart1"/>
    <dgm:cxn modelId="{27BDD2B8-8380-47EC-AF09-2B92B07B5786}" type="presOf" srcId="{7DCB946F-66C5-48F6-B760-573C56134A30}" destId="{90DA11B8-1B77-4980-A546-79CF4BAAAF81}" srcOrd="0" destOrd="0" presId="urn:microsoft.com/office/officeart/2005/8/layout/orgChart1"/>
    <dgm:cxn modelId="{E9991EB9-669C-4D1F-970D-BB2BF6ED4F47}" type="presOf" srcId="{47B52B17-E1C1-480B-833A-659D2A3739E4}" destId="{714540EF-F0E2-4955-9636-6C660F14A7DF}" srcOrd="1" destOrd="0" presId="urn:microsoft.com/office/officeart/2005/8/layout/orgChart1"/>
    <dgm:cxn modelId="{CD9197B9-9CF4-413A-99A4-128502ADDC7C}" type="presOf" srcId="{A06B1F9E-9F5A-4FBB-BBBD-9A068C81E64B}" destId="{9B34F547-BE8B-49AF-8E51-7AA04A143F3F}" srcOrd="0" destOrd="0" presId="urn:microsoft.com/office/officeart/2005/8/layout/orgChart1"/>
    <dgm:cxn modelId="{9BDE71C3-664E-4A8F-BB0F-3D134C9A99C5}" type="presOf" srcId="{6671D468-042E-4D65-8BBE-7322B78F53DE}" destId="{20A11F44-99F5-4B62-9097-9BD9565318EC}" srcOrd="0" destOrd="0" presId="urn:microsoft.com/office/officeart/2005/8/layout/orgChart1"/>
    <dgm:cxn modelId="{3EDD13CB-576A-4CF2-A915-E92445A97FAF}" srcId="{3AD38A27-93BE-40CF-A309-DE635822DC5D}" destId="{9C4E8E8A-9280-4313-BDDF-6B71136BFAC7}" srcOrd="1" destOrd="0" parTransId="{1EEB6EE9-FEF6-4951-A7EC-D75E2A4C6404}" sibTransId="{D0546ECD-1809-4ACC-ABD2-2E7DD2269E70}"/>
    <dgm:cxn modelId="{87241ACB-BCB8-43A4-85F4-3426C6B50BDC}" srcId="{EA0D5F0E-6754-43E7-9CCD-53BA9E488292}" destId="{C8C7F748-7BC5-4188-B601-7784C0B9E33E}" srcOrd="2" destOrd="0" parTransId="{E831F937-49CE-49F2-9E6D-3F34FE3AB998}" sibTransId="{E59F2A9F-4430-436E-BEB0-F779D4869CF3}"/>
    <dgm:cxn modelId="{1FF127CC-89AC-4388-BCB8-5EEF0A728739}" type="presOf" srcId="{C8C7F748-7BC5-4188-B601-7784C0B9E33E}" destId="{A9042A02-7C71-49EB-92BC-6C40D89A7FF1}" srcOrd="1" destOrd="0" presId="urn:microsoft.com/office/officeart/2005/8/layout/orgChart1"/>
    <dgm:cxn modelId="{989146CD-6E35-4F62-9B67-3D13FAB53E24}" srcId="{9C4E8E8A-9280-4313-BDDF-6B71136BFAC7}" destId="{D3546FCF-3F22-4207-8431-E8A54142FD9E}" srcOrd="2" destOrd="0" parTransId="{7DCB946F-66C5-48F6-B760-573C56134A30}" sibTransId="{0F9F80B8-739C-4090-9583-D4DB78283215}"/>
    <dgm:cxn modelId="{65563BD3-3BCA-49BA-A9DF-FBF9F8EEBD67}" srcId="{3AD38A27-93BE-40CF-A309-DE635822DC5D}" destId="{EA0D5F0E-6754-43E7-9CCD-53BA9E488292}" srcOrd="2" destOrd="0" parTransId="{18156393-ABDF-44F3-B66C-1ABD28C29F85}" sibTransId="{CDFB72FE-996D-487B-8F19-14309C6026C3}"/>
    <dgm:cxn modelId="{37B351DD-625C-4294-88D2-49E1614C67D6}" type="presOf" srcId="{F6334991-B263-4AFE-BB39-CBF01DD32B6B}" destId="{E857F8A4-6491-43D2-A5E4-AC4386D73D3A}" srcOrd="0" destOrd="0" presId="urn:microsoft.com/office/officeart/2005/8/layout/orgChart1"/>
    <dgm:cxn modelId="{EA2E07DE-86B5-4CD2-B05F-D8C5516539C4}" type="presOf" srcId="{88157A42-8CA5-418B-962C-07364A63A02F}" destId="{1799080C-0582-45E5-8590-94F02886D520}" srcOrd="1" destOrd="0" presId="urn:microsoft.com/office/officeart/2005/8/layout/orgChart1"/>
    <dgm:cxn modelId="{779A90DE-5BA4-49D6-B1F5-8A4176E345AB}" type="presOf" srcId="{F6334991-B263-4AFE-BB39-CBF01DD32B6B}" destId="{C9CE9CC5-4930-4951-BB85-867C8B0B955E}" srcOrd="1" destOrd="0" presId="urn:microsoft.com/office/officeart/2005/8/layout/orgChart1"/>
    <dgm:cxn modelId="{5D4466EE-74E5-4CF8-8EE0-C32E379397F7}" type="presOf" srcId="{3AD38A27-93BE-40CF-A309-DE635822DC5D}" destId="{327A3C6C-06B6-40D9-90AB-F7F5293D3FCE}" srcOrd="0" destOrd="0" presId="urn:microsoft.com/office/officeart/2005/8/layout/orgChart1"/>
    <dgm:cxn modelId="{771833F0-C7ED-46B1-B577-DB54A980E9EF}" srcId="{25D1A277-C771-44A9-8892-6CE390691FAB}" destId="{3AD38A27-93BE-40CF-A309-DE635822DC5D}" srcOrd="0" destOrd="0" parTransId="{DA582B52-919F-4832-8E15-C2AD1E1702B5}" sibTransId="{2638F59D-FF89-424F-92E2-414774570DE0}"/>
    <dgm:cxn modelId="{1C0772F1-AED0-4073-9BEB-239C8FD09007}" type="presOf" srcId="{4BF25585-A3DC-4F6F-87A3-2AD917BA4CDA}" destId="{F3E9C7B0-C5F5-41B2-8AEC-492F2DCBB9F9}" srcOrd="0" destOrd="0" presId="urn:microsoft.com/office/officeart/2005/8/layout/orgChart1"/>
    <dgm:cxn modelId="{41BC79F1-9DE3-43AE-AA06-8E332F5C3982}" type="presOf" srcId="{AAF1E43F-617A-474C-88D3-6D42F71E8B76}" destId="{71ADBE36-EC9D-40F4-A92A-45C1569B81DD}" srcOrd="0" destOrd="0" presId="urn:microsoft.com/office/officeart/2005/8/layout/orgChart1"/>
    <dgm:cxn modelId="{635D5CFD-E6F6-4E2C-8088-CD66D4C0638A}" srcId="{EA0D5F0E-6754-43E7-9CCD-53BA9E488292}" destId="{F6334991-B263-4AFE-BB39-CBF01DD32B6B}" srcOrd="1" destOrd="0" parTransId="{0F1F1C99-15FE-4BFD-B16D-E684E79C9D22}" sibTransId="{18DCC4CA-2B9C-4A60-9200-CBE3A76FF48E}"/>
    <dgm:cxn modelId="{22833B2F-2524-4890-BE4D-C93F2F2EB527}" type="presParOf" srcId="{96D75FF7-698F-448A-8F3F-B37B363BF050}" destId="{A4FBA973-9D05-40F8-AD0F-9223EF7779D2}" srcOrd="0" destOrd="0" presId="urn:microsoft.com/office/officeart/2005/8/layout/orgChart1"/>
    <dgm:cxn modelId="{D593F0B8-ED36-474B-BC1C-613513F33204}" type="presParOf" srcId="{A4FBA973-9D05-40F8-AD0F-9223EF7779D2}" destId="{7A4F513D-EC53-44DA-BD34-FED39FE6A403}" srcOrd="0" destOrd="0" presId="urn:microsoft.com/office/officeart/2005/8/layout/orgChart1"/>
    <dgm:cxn modelId="{B4EE9917-ABFC-4272-BD20-0ADC0FC233DE}" type="presParOf" srcId="{7A4F513D-EC53-44DA-BD34-FED39FE6A403}" destId="{327A3C6C-06B6-40D9-90AB-F7F5293D3FCE}" srcOrd="0" destOrd="0" presId="urn:microsoft.com/office/officeart/2005/8/layout/orgChart1"/>
    <dgm:cxn modelId="{DF794FF4-9AB1-445E-8700-53FE126D1175}" type="presParOf" srcId="{7A4F513D-EC53-44DA-BD34-FED39FE6A403}" destId="{4E517D07-E9F4-44E4-9AE7-61A26C638F01}" srcOrd="1" destOrd="0" presId="urn:microsoft.com/office/officeart/2005/8/layout/orgChart1"/>
    <dgm:cxn modelId="{A6A4BB8A-0139-4A66-B9BA-F01BC2D7CCEB}" type="presParOf" srcId="{A4FBA973-9D05-40F8-AD0F-9223EF7779D2}" destId="{43118E35-5464-4E85-ACEC-D3E6A9858C68}" srcOrd="1" destOrd="0" presId="urn:microsoft.com/office/officeart/2005/8/layout/orgChart1"/>
    <dgm:cxn modelId="{44DAF904-59A2-4872-9389-B866292B1171}" type="presParOf" srcId="{43118E35-5464-4E85-ACEC-D3E6A9858C68}" destId="{71ADBE36-EC9D-40F4-A92A-45C1569B81DD}" srcOrd="0" destOrd="0" presId="urn:microsoft.com/office/officeart/2005/8/layout/orgChart1"/>
    <dgm:cxn modelId="{F41597EC-08DD-4CFD-95C9-4A5B7C1B3D22}" type="presParOf" srcId="{43118E35-5464-4E85-ACEC-D3E6A9858C68}" destId="{1FF885A4-B7A8-4492-A799-50D7A06950E5}" srcOrd="1" destOrd="0" presId="urn:microsoft.com/office/officeart/2005/8/layout/orgChart1"/>
    <dgm:cxn modelId="{AF52599F-8EB8-4E94-B5CD-82E416A78EF2}" type="presParOf" srcId="{1FF885A4-B7A8-4492-A799-50D7A06950E5}" destId="{A757F647-EDEF-4DD0-963A-6920B87C966B}" srcOrd="0" destOrd="0" presId="urn:microsoft.com/office/officeart/2005/8/layout/orgChart1"/>
    <dgm:cxn modelId="{46E0E9FD-F976-40C7-9A0F-A17FCE6947EB}" type="presParOf" srcId="{A757F647-EDEF-4DD0-963A-6920B87C966B}" destId="{DB279687-A01C-413A-9692-975E3CC499FC}" srcOrd="0" destOrd="0" presId="urn:microsoft.com/office/officeart/2005/8/layout/orgChart1"/>
    <dgm:cxn modelId="{EC05C6C4-14E7-4570-B700-AAD613522E37}" type="presParOf" srcId="{A757F647-EDEF-4DD0-963A-6920B87C966B}" destId="{1799080C-0582-45E5-8590-94F02886D520}" srcOrd="1" destOrd="0" presId="urn:microsoft.com/office/officeart/2005/8/layout/orgChart1"/>
    <dgm:cxn modelId="{14211B51-9F5C-4790-8042-41B43C35FC29}" type="presParOf" srcId="{1FF885A4-B7A8-4492-A799-50D7A06950E5}" destId="{49B02F8A-12B3-4E03-9CFF-168407BAF901}" srcOrd="1" destOrd="0" presId="urn:microsoft.com/office/officeart/2005/8/layout/orgChart1"/>
    <dgm:cxn modelId="{AD44D20E-4917-4249-9C77-EB0BFF67996E}" type="presParOf" srcId="{49B02F8A-12B3-4E03-9CFF-168407BAF901}" destId="{F3E9C7B0-C5F5-41B2-8AEC-492F2DCBB9F9}" srcOrd="0" destOrd="0" presId="urn:microsoft.com/office/officeart/2005/8/layout/orgChart1"/>
    <dgm:cxn modelId="{4AA4F100-3914-4756-A947-8BAE477C83F6}" type="presParOf" srcId="{49B02F8A-12B3-4E03-9CFF-168407BAF901}" destId="{CFF17E53-B343-4BA8-B3B9-E6A4470E7911}" srcOrd="1" destOrd="0" presId="urn:microsoft.com/office/officeart/2005/8/layout/orgChart1"/>
    <dgm:cxn modelId="{98FF653C-BA6C-42A2-9DD5-BABE0B5E80AF}" type="presParOf" srcId="{CFF17E53-B343-4BA8-B3B9-E6A4470E7911}" destId="{3B109BE7-F0DE-467F-B57B-9CB3707DEF3C}" srcOrd="0" destOrd="0" presId="urn:microsoft.com/office/officeart/2005/8/layout/orgChart1"/>
    <dgm:cxn modelId="{02789598-7E4F-4F65-9D61-63A3EE52DE50}" type="presParOf" srcId="{3B109BE7-F0DE-467F-B57B-9CB3707DEF3C}" destId="{467B2E9C-C508-4450-9759-35D5E004F425}" srcOrd="0" destOrd="0" presId="urn:microsoft.com/office/officeart/2005/8/layout/orgChart1"/>
    <dgm:cxn modelId="{EB1B98B3-1B1C-476A-AAC2-E85557EF03A1}" type="presParOf" srcId="{3B109BE7-F0DE-467F-B57B-9CB3707DEF3C}" destId="{10771B3A-9550-481F-91F6-7DB5E9064000}" srcOrd="1" destOrd="0" presId="urn:microsoft.com/office/officeart/2005/8/layout/orgChart1"/>
    <dgm:cxn modelId="{2D4F705F-C882-4BAA-9102-5F43FC0BBCEC}" type="presParOf" srcId="{CFF17E53-B343-4BA8-B3B9-E6A4470E7911}" destId="{F06099F6-6EDD-419D-AD12-D4B1B555EAD1}" srcOrd="1" destOrd="0" presId="urn:microsoft.com/office/officeart/2005/8/layout/orgChart1"/>
    <dgm:cxn modelId="{0485CB19-1491-4CC1-B121-6B2C2A4D7CB2}" type="presParOf" srcId="{CFF17E53-B343-4BA8-B3B9-E6A4470E7911}" destId="{82B7B820-2AA3-4DE9-A2FB-A5C079C0E1DF}" srcOrd="2" destOrd="0" presId="urn:microsoft.com/office/officeart/2005/8/layout/orgChart1"/>
    <dgm:cxn modelId="{F6E0EC96-7FC9-404F-BD3C-9B8B79754E47}" type="presParOf" srcId="{49B02F8A-12B3-4E03-9CFF-168407BAF901}" destId="{91447BBE-5558-4568-BA41-BFA6B1DCA39D}" srcOrd="2" destOrd="0" presId="urn:microsoft.com/office/officeart/2005/8/layout/orgChart1"/>
    <dgm:cxn modelId="{A4C69EE2-7D13-42F9-B784-9650A19D618C}" type="presParOf" srcId="{49B02F8A-12B3-4E03-9CFF-168407BAF901}" destId="{B0EC1E64-B62F-4D98-8C3D-2BC2B39FB329}" srcOrd="3" destOrd="0" presId="urn:microsoft.com/office/officeart/2005/8/layout/orgChart1"/>
    <dgm:cxn modelId="{307ADE1B-585B-461A-AE2E-69DE69A8F8BC}" type="presParOf" srcId="{B0EC1E64-B62F-4D98-8C3D-2BC2B39FB329}" destId="{3FD7C6E9-DC1E-443E-8AD0-8AD92D9B48BD}" srcOrd="0" destOrd="0" presId="urn:microsoft.com/office/officeart/2005/8/layout/orgChart1"/>
    <dgm:cxn modelId="{CC1752CC-C027-4BA4-87B9-D22D5846AF9C}" type="presParOf" srcId="{3FD7C6E9-DC1E-443E-8AD0-8AD92D9B48BD}" destId="{71A02397-11A3-4484-B9A0-9D532E18670F}" srcOrd="0" destOrd="0" presId="urn:microsoft.com/office/officeart/2005/8/layout/orgChart1"/>
    <dgm:cxn modelId="{322D0C43-44A2-49ED-B53A-4BBE26492269}" type="presParOf" srcId="{3FD7C6E9-DC1E-443E-8AD0-8AD92D9B48BD}" destId="{5F9A59AD-2EEE-40A6-BA9A-936312E5F1B1}" srcOrd="1" destOrd="0" presId="urn:microsoft.com/office/officeart/2005/8/layout/orgChart1"/>
    <dgm:cxn modelId="{97EBB086-C8BB-4787-83AD-FA2338971B02}" type="presParOf" srcId="{B0EC1E64-B62F-4D98-8C3D-2BC2B39FB329}" destId="{66793DF7-507B-42F6-9A23-117E3B47C5C9}" srcOrd="1" destOrd="0" presId="urn:microsoft.com/office/officeart/2005/8/layout/orgChart1"/>
    <dgm:cxn modelId="{41C55E49-7519-4BB1-85EC-CA817210629E}" type="presParOf" srcId="{B0EC1E64-B62F-4D98-8C3D-2BC2B39FB329}" destId="{44A46620-BFE6-486C-8E5C-F53B8651D7CD}" srcOrd="2" destOrd="0" presId="urn:microsoft.com/office/officeart/2005/8/layout/orgChart1"/>
    <dgm:cxn modelId="{D2189CB1-AFEE-419E-B1F1-A686E6802520}" type="presParOf" srcId="{49B02F8A-12B3-4E03-9CFF-168407BAF901}" destId="{1D7BE3EF-09D8-4A31-B29D-4D56F978E793}" srcOrd="4" destOrd="0" presId="urn:microsoft.com/office/officeart/2005/8/layout/orgChart1"/>
    <dgm:cxn modelId="{62CA7D64-2727-4932-97E7-6E1BC0014DD7}" type="presParOf" srcId="{49B02F8A-12B3-4E03-9CFF-168407BAF901}" destId="{D10D861C-8B1C-449E-B312-9FAE743702A9}" srcOrd="5" destOrd="0" presId="urn:microsoft.com/office/officeart/2005/8/layout/orgChart1"/>
    <dgm:cxn modelId="{91FEE79A-DEFF-4ABF-B93C-741BEDFE963B}" type="presParOf" srcId="{D10D861C-8B1C-449E-B312-9FAE743702A9}" destId="{959401A8-A1F5-4634-A39C-CA53406FC013}" srcOrd="0" destOrd="0" presId="urn:microsoft.com/office/officeart/2005/8/layout/orgChart1"/>
    <dgm:cxn modelId="{E81A6905-AC58-49D1-82FF-560B8EB95AB0}" type="presParOf" srcId="{959401A8-A1F5-4634-A39C-CA53406FC013}" destId="{5B8FEDE6-EE40-4C52-9489-6C862ABF21E7}" srcOrd="0" destOrd="0" presId="urn:microsoft.com/office/officeart/2005/8/layout/orgChart1"/>
    <dgm:cxn modelId="{9D7CFA01-AD3C-4DBD-B89C-43D448538B3A}" type="presParOf" srcId="{959401A8-A1F5-4634-A39C-CA53406FC013}" destId="{903514BF-83B9-4CAA-9AA4-195D2A1BED70}" srcOrd="1" destOrd="0" presId="urn:microsoft.com/office/officeart/2005/8/layout/orgChart1"/>
    <dgm:cxn modelId="{E1E3AB74-C050-4F90-B512-3525CCE62BDA}" type="presParOf" srcId="{D10D861C-8B1C-449E-B312-9FAE743702A9}" destId="{BFD577B8-8354-4B1D-B6F6-794EAB3DFFBA}" srcOrd="1" destOrd="0" presId="urn:microsoft.com/office/officeart/2005/8/layout/orgChart1"/>
    <dgm:cxn modelId="{147987AA-8797-4FFD-8DB8-753B1A6190E5}" type="presParOf" srcId="{D10D861C-8B1C-449E-B312-9FAE743702A9}" destId="{802DB918-529B-4ECE-ACCF-F8EE8F231B95}" srcOrd="2" destOrd="0" presId="urn:microsoft.com/office/officeart/2005/8/layout/orgChart1"/>
    <dgm:cxn modelId="{4E03309B-B9A2-4B4C-B61B-9A16137EC2F4}" type="presParOf" srcId="{1FF885A4-B7A8-4492-A799-50D7A06950E5}" destId="{653663CD-938F-4E32-A5B4-15DA97AF8C4D}" srcOrd="2" destOrd="0" presId="urn:microsoft.com/office/officeart/2005/8/layout/orgChart1"/>
    <dgm:cxn modelId="{F6EA73DF-A684-4026-8675-5618DB945DE8}" type="presParOf" srcId="{43118E35-5464-4E85-ACEC-D3E6A9858C68}" destId="{724AE774-28A1-4E90-BF27-A4FC86DABA60}" srcOrd="2" destOrd="0" presId="urn:microsoft.com/office/officeart/2005/8/layout/orgChart1"/>
    <dgm:cxn modelId="{9BC31B79-7257-445B-BB2B-6C81050F9996}" type="presParOf" srcId="{43118E35-5464-4E85-ACEC-D3E6A9858C68}" destId="{01BCABF2-04BD-4005-AEDA-1079DF832312}" srcOrd="3" destOrd="0" presId="urn:microsoft.com/office/officeart/2005/8/layout/orgChart1"/>
    <dgm:cxn modelId="{6BDC10E5-8E0A-4AC3-A971-E54D69CDAAC2}" type="presParOf" srcId="{01BCABF2-04BD-4005-AEDA-1079DF832312}" destId="{6AC26928-BD54-4243-89C4-0AF27C819814}" srcOrd="0" destOrd="0" presId="urn:microsoft.com/office/officeart/2005/8/layout/orgChart1"/>
    <dgm:cxn modelId="{A0E44B9C-1AC1-4F2E-B7C5-1ECFD9F0A45D}" type="presParOf" srcId="{6AC26928-BD54-4243-89C4-0AF27C819814}" destId="{97609CC7-D27A-46CD-97A1-FF14FF703081}" srcOrd="0" destOrd="0" presId="urn:microsoft.com/office/officeart/2005/8/layout/orgChart1"/>
    <dgm:cxn modelId="{E696EC39-B54E-4ACD-B804-10DC7642B7D1}" type="presParOf" srcId="{6AC26928-BD54-4243-89C4-0AF27C819814}" destId="{C1E9CE67-0DFF-4517-AF60-253DE68169B2}" srcOrd="1" destOrd="0" presId="urn:microsoft.com/office/officeart/2005/8/layout/orgChart1"/>
    <dgm:cxn modelId="{B32A1FCC-AE22-42F4-A388-64BBE9CDC4DA}" type="presParOf" srcId="{01BCABF2-04BD-4005-AEDA-1079DF832312}" destId="{381FA743-F1E9-4204-A04B-6AD1E4803CAF}" srcOrd="1" destOrd="0" presId="urn:microsoft.com/office/officeart/2005/8/layout/orgChart1"/>
    <dgm:cxn modelId="{6931E3E0-7533-4EC8-9D96-EBC8C10C541B}" type="presParOf" srcId="{381FA743-F1E9-4204-A04B-6AD1E4803CAF}" destId="{2814739A-EF3E-4359-A732-15C5800DD8AE}" srcOrd="0" destOrd="0" presId="urn:microsoft.com/office/officeart/2005/8/layout/orgChart1"/>
    <dgm:cxn modelId="{8F5B4553-9710-4BBD-8800-A34131D7168D}" type="presParOf" srcId="{381FA743-F1E9-4204-A04B-6AD1E4803CAF}" destId="{577A863A-8FA1-4DE7-BA45-07BA66F9E915}" srcOrd="1" destOrd="0" presId="urn:microsoft.com/office/officeart/2005/8/layout/orgChart1"/>
    <dgm:cxn modelId="{5B05970F-B768-4C9B-BF10-6709E2E72AF0}" type="presParOf" srcId="{577A863A-8FA1-4DE7-BA45-07BA66F9E915}" destId="{B2221580-9071-4E81-A4DE-998636BF4D2B}" srcOrd="0" destOrd="0" presId="urn:microsoft.com/office/officeart/2005/8/layout/orgChart1"/>
    <dgm:cxn modelId="{B06C75FF-C47F-42E6-AE07-CF48809EA2DC}" type="presParOf" srcId="{B2221580-9071-4E81-A4DE-998636BF4D2B}" destId="{59B72CC8-8B5C-4120-97CC-5B57A0DCF3F5}" srcOrd="0" destOrd="0" presId="urn:microsoft.com/office/officeart/2005/8/layout/orgChart1"/>
    <dgm:cxn modelId="{E40D5F6B-52F9-4DA6-98C0-B735C1909B13}" type="presParOf" srcId="{B2221580-9071-4E81-A4DE-998636BF4D2B}" destId="{8FE7D9FD-7E4D-4A6E-B25D-41E677C88878}" srcOrd="1" destOrd="0" presId="urn:microsoft.com/office/officeart/2005/8/layout/orgChart1"/>
    <dgm:cxn modelId="{33811C34-9D70-40F1-8FBD-C6227B79BFD8}" type="presParOf" srcId="{577A863A-8FA1-4DE7-BA45-07BA66F9E915}" destId="{58F3389A-ADAD-4443-8344-2B9C94BAA511}" srcOrd="1" destOrd="0" presId="urn:microsoft.com/office/officeart/2005/8/layout/orgChart1"/>
    <dgm:cxn modelId="{C58E97D7-D185-4EB1-B76C-2851CB1F5F21}" type="presParOf" srcId="{577A863A-8FA1-4DE7-BA45-07BA66F9E915}" destId="{EBF6535B-5506-4758-AB07-79580FA48645}" srcOrd="2" destOrd="0" presId="urn:microsoft.com/office/officeart/2005/8/layout/orgChart1"/>
    <dgm:cxn modelId="{8439D070-982A-4F88-AF2B-A9CC0DB2C658}" type="presParOf" srcId="{381FA743-F1E9-4204-A04B-6AD1E4803CAF}" destId="{0BE7BFD7-374C-4624-A910-15C2C83019A8}" srcOrd="2" destOrd="0" presId="urn:microsoft.com/office/officeart/2005/8/layout/orgChart1"/>
    <dgm:cxn modelId="{3EC19911-FAD8-441F-88C3-0ACA69BBD0A0}" type="presParOf" srcId="{381FA743-F1E9-4204-A04B-6AD1E4803CAF}" destId="{A0ED0D77-EA9B-4DFD-8DF7-8CDA4ECC331D}" srcOrd="3" destOrd="0" presId="urn:microsoft.com/office/officeart/2005/8/layout/orgChart1"/>
    <dgm:cxn modelId="{E4FDA2D6-9297-45AE-B616-19A61EDEC663}" type="presParOf" srcId="{A0ED0D77-EA9B-4DFD-8DF7-8CDA4ECC331D}" destId="{BDA55EA4-50A9-4F31-8A67-3ED984C592E0}" srcOrd="0" destOrd="0" presId="urn:microsoft.com/office/officeart/2005/8/layout/orgChart1"/>
    <dgm:cxn modelId="{C6A59866-979F-4226-A525-3E698CDFB308}" type="presParOf" srcId="{BDA55EA4-50A9-4F31-8A67-3ED984C592E0}" destId="{9C902B1B-8694-404B-9ED5-639C65404B08}" srcOrd="0" destOrd="0" presId="urn:microsoft.com/office/officeart/2005/8/layout/orgChart1"/>
    <dgm:cxn modelId="{33B4CD23-B976-4FC5-9487-7733E54706ED}" type="presParOf" srcId="{BDA55EA4-50A9-4F31-8A67-3ED984C592E0}" destId="{714540EF-F0E2-4955-9636-6C660F14A7DF}" srcOrd="1" destOrd="0" presId="urn:microsoft.com/office/officeart/2005/8/layout/orgChart1"/>
    <dgm:cxn modelId="{D57A2AE7-0A01-4018-8C1B-78DFE1083738}" type="presParOf" srcId="{A0ED0D77-EA9B-4DFD-8DF7-8CDA4ECC331D}" destId="{B3AE0B4F-54FA-42C0-881A-84EF44BB3506}" srcOrd="1" destOrd="0" presId="urn:microsoft.com/office/officeart/2005/8/layout/orgChart1"/>
    <dgm:cxn modelId="{82AB2EC4-73CF-47E0-80DB-48ABFDC2A10E}" type="presParOf" srcId="{A0ED0D77-EA9B-4DFD-8DF7-8CDA4ECC331D}" destId="{7430A4BC-C9C8-42BF-A9A8-A4E4E58D4DBF}" srcOrd="2" destOrd="0" presId="urn:microsoft.com/office/officeart/2005/8/layout/orgChart1"/>
    <dgm:cxn modelId="{206D0E3B-67E1-458D-97B6-A3BBCC215A3F}" type="presParOf" srcId="{381FA743-F1E9-4204-A04B-6AD1E4803CAF}" destId="{90DA11B8-1B77-4980-A546-79CF4BAAAF81}" srcOrd="4" destOrd="0" presId="urn:microsoft.com/office/officeart/2005/8/layout/orgChart1"/>
    <dgm:cxn modelId="{E1FC8892-F413-4783-973E-9254072285F6}" type="presParOf" srcId="{381FA743-F1E9-4204-A04B-6AD1E4803CAF}" destId="{C02834BA-AD9A-4B91-BB17-07B44081110F}" srcOrd="5" destOrd="0" presId="urn:microsoft.com/office/officeart/2005/8/layout/orgChart1"/>
    <dgm:cxn modelId="{4401F7C2-4ED4-4967-AE99-78922AB98277}" type="presParOf" srcId="{C02834BA-AD9A-4B91-BB17-07B44081110F}" destId="{64BB4C32-E67F-4F33-BD94-85685BA16A7D}" srcOrd="0" destOrd="0" presId="urn:microsoft.com/office/officeart/2005/8/layout/orgChart1"/>
    <dgm:cxn modelId="{46CC16C1-36DF-495C-B9C8-751F6AC35D80}" type="presParOf" srcId="{64BB4C32-E67F-4F33-BD94-85685BA16A7D}" destId="{1A077C4D-968B-4F3F-91AC-ACBD9DA64220}" srcOrd="0" destOrd="0" presId="urn:microsoft.com/office/officeart/2005/8/layout/orgChart1"/>
    <dgm:cxn modelId="{DC3EB07A-82A1-4898-85D2-AF497F054188}" type="presParOf" srcId="{64BB4C32-E67F-4F33-BD94-85685BA16A7D}" destId="{6680095B-3F5F-4E0A-802A-C804D1D91698}" srcOrd="1" destOrd="0" presId="urn:microsoft.com/office/officeart/2005/8/layout/orgChart1"/>
    <dgm:cxn modelId="{AA825A59-B41F-4635-94EE-698113F57978}" type="presParOf" srcId="{C02834BA-AD9A-4B91-BB17-07B44081110F}" destId="{7C8C921E-85DE-4658-A3E2-EEBF41E6329F}" srcOrd="1" destOrd="0" presId="urn:microsoft.com/office/officeart/2005/8/layout/orgChart1"/>
    <dgm:cxn modelId="{C22309A7-FC65-457A-9654-6831DE7A457D}" type="presParOf" srcId="{C02834BA-AD9A-4B91-BB17-07B44081110F}" destId="{7F69FEDD-BA7B-4F96-B11E-11C1E4CCACEA}" srcOrd="2" destOrd="0" presId="urn:microsoft.com/office/officeart/2005/8/layout/orgChart1"/>
    <dgm:cxn modelId="{D2B727AD-F34F-4A67-88D5-1F9EF57C3F75}" type="presParOf" srcId="{01BCABF2-04BD-4005-AEDA-1079DF832312}" destId="{C22360C7-817D-44D1-B649-67D4AB37E211}" srcOrd="2" destOrd="0" presId="urn:microsoft.com/office/officeart/2005/8/layout/orgChart1"/>
    <dgm:cxn modelId="{3BFE6C47-8289-41E0-BB3B-F263DB5190AA}" type="presParOf" srcId="{43118E35-5464-4E85-ACEC-D3E6A9858C68}" destId="{5E5FD8E2-D72E-4163-AAEB-AB6A803DD6C8}" srcOrd="4" destOrd="0" presId="urn:microsoft.com/office/officeart/2005/8/layout/orgChart1"/>
    <dgm:cxn modelId="{2ECB2366-DCD9-4912-9620-1FC4C9E54893}" type="presParOf" srcId="{43118E35-5464-4E85-ACEC-D3E6A9858C68}" destId="{AABA03AB-007B-4836-BFE4-7BCDC901169D}" srcOrd="5" destOrd="0" presId="urn:microsoft.com/office/officeart/2005/8/layout/orgChart1"/>
    <dgm:cxn modelId="{B8D8DB88-36FD-450C-9E1A-39D4D89F56B8}" type="presParOf" srcId="{AABA03AB-007B-4836-BFE4-7BCDC901169D}" destId="{1C482B17-A6C8-4B80-B588-50A13D6AC3E6}" srcOrd="0" destOrd="0" presId="urn:microsoft.com/office/officeart/2005/8/layout/orgChart1"/>
    <dgm:cxn modelId="{9848B381-D022-4156-B50B-2D728CB8828D}" type="presParOf" srcId="{1C482B17-A6C8-4B80-B588-50A13D6AC3E6}" destId="{0CC06CCF-9882-49E0-BEF8-ECAD1201FC17}" srcOrd="0" destOrd="0" presId="urn:microsoft.com/office/officeart/2005/8/layout/orgChart1"/>
    <dgm:cxn modelId="{D37FB80F-38CC-4974-B8E5-83F7D9E12C10}" type="presParOf" srcId="{1C482B17-A6C8-4B80-B588-50A13D6AC3E6}" destId="{A4AFF688-D3A6-462D-8F18-96D5926391ED}" srcOrd="1" destOrd="0" presId="urn:microsoft.com/office/officeart/2005/8/layout/orgChart1"/>
    <dgm:cxn modelId="{7EFE9F33-79B8-47B1-86DA-ED76C28E779D}" type="presParOf" srcId="{AABA03AB-007B-4836-BFE4-7BCDC901169D}" destId="{CEA49BAE-CBE8-48B3-86CD-C42EBF832037}" srcOrd="1" destOrd="0" presId="urn:microsoft.com/office/officeart/2005/8/layout/orgChart1"/>
    <dgm:cxn modelId="{85319C6F-B861-491C-B293-27B6A1898286}" type="presParOf" srcId="{CEA49BAE-CBE8-48B3-86CD-C42EBF832037}" destId="{9B34F547-BE8B-49AF-8E51-7AA04A143F3F}" srcOrd="0" destOrd="0" presId="urn:microsoft.com/office/officeart/2005/8/layout/orgChart1"/>
    <dgm:cxn modelId="{A462C964-F3E4-47E3-B2A2-9AC27E957CB0}" type="presParOf" srcId="{CEA49BAE-CBE8-48B3-86CD-C42EBF832037}" destId="{6A051F7D-1ED7-4ABE-A7AB-D018BF391F56}" srcOrd="1" destOrd="0" presId="urn:microsoft.com/office/officeart/2005/8/layout/orgChart1"/>
    <dgm:cxn modelId="{6F474FD1-9BD5-4DE5-8471-4B3AE1109C5F}" type="presParOf" srcId="{6A051F7D-1ED7-4ABE-A7AB-D018BF391F56}" destId="{EB57AF7A-B35E-4ECD-A38A-0DD48499E791}" srcOrd="0" destOrd="0" presId="urn:microsoft.com/office/officeart/2005/8/layout/orgChart1"/>
    <dgm:cxn modelId="{B168754D-3C17-47AE-A341-763C2330FFE1}" type="presParOf" srcId="{EB57AF7A-B35E-4ECD-A38A-0DD48499E791}" destId="{20A11F44-99F5-4B62-9097-9BD9565318EC}" srcOrd="0" destOrd="0" presId="urn:microsoft.com/office/officeart/2005/8/layout/orgChart1"/>
    <dgm:cxn modelId="{03FECFEB-F5BB-4AC3-B2DA-8E2966ADF7C3}" type="presParOf" srcId="{EB57AF7A-B35E-4ECD-A38A-0DD48499E791}" destId="{551C2652-9265-4A17-8513-3CC3E0B312D5}" srcOrd="1" destOrd="0" presId="urn:microsoft.com/office/officeart/2005/8/layout/orgChart1"/>
    <dgm:cxn modelId="{88281DAE-658C-4A84-A185-DF171332C3EB}" type="presParOf" srcId="{6A051F7D-1ED7-4ABE-A7AB-D018BF391F56}" destId="{F14CC0E4-FF17-46AD-94CE-0A7AD25B71F8}" srcOrd="1" destOrd="0" presId="urn:microsoft.com/office/officeart/2005/8/layout/orgChart1"/>
    <dgm:cxn modelId="{58786BC7-9DB1-40AA-9367-BF26C191061C}" type="presParOf" srcId="{6A051F7D-1ED7-4ABE-A7AB-D018BF391F56}" destId="{79638AA7-D70E-482B-82DE-390E7A0DAC89}" srcOrd="2" destOrd="0" presId="urn:microsoft.com/office/officeart/2005/8/layout/orgChart1"/>
    <dgm:cxn modelId="{643840EE-7444-4556-BDD7-D8890FAE18B3}" type="presParOf" srcId="{CEA49BAE-CBE8-48B3-86CD-C42EBF832037}" destId="{F7D3B82D-66B2-4740-851B-AA0D9F5C7AEE}" srcOrd="2" destOrd="0" presId="urn:microsoft.com/office/officeart/2005/8/layout/orgChart1"/>
    <dgm:cxn modelId="{4BE0854F-F30C-4793-8ACB-169CA96660E4}" type="presParOf" srcId="{CEA49BAE-CBE8-48B3-86CD-C42EBF832037}" destId="{B9E39D2D-68F5-4907-96A3-88BA0645B57D}" srcOrd="3" destOrd="0" presId="urn:microsoft.com/office/officeart/2005/8/layout/orgChart1"/>
    <dgm:cxn modelId="{00AF7B87-8E5C-457F-8086-774916B473D3}" type="presParOf" srcId="{B9E39D2D-68F5-4907-96A3-88BA0645B57D}" destId="{EAD04EE6-FEB0-4BE7-852B-F7E057EEB356}" srcOrd="0" destOrd="0" presId="urn:microsoft.com/office/officeart/2005/8/layout/orgChart1"/>
    <dgm:cxn modelId="{E3A8DA87-38B0-40AA-A56C-4D10080795DF}" type="presParOf" srcId="{EAD04EE6-FEB0-4BE7-852B-F7E057EEB356}" destId="{E857F8A4-6491-43D2-A5E4-AC4386D73D3A}" srcOrd="0" destOrd="0" presId="urn:microsoft.com/office/officeart/2005/8/layout/orgChart1"/>
    <dgm:cxn modelId="{BE2F7C68-7A6C-4FF8-BB1D-7326BD2D2FE4}" type="presParOf" srcId="{EAD04EE6-FEB0-4BE7-852B-F7E057EEB356}" destId="{C9CE9CC5-4930-4951-BB85-867C8B0B955E}" srcOrd="1" destOrd="0" presId="urn:microsoft.com/office/officeart/2005/8/layout/orgChart1"/>
    <dgm:cxn modelId="{61990A3C-1C47-4477-B210-5F098DC8CB28}" type="presParOf" srcId="{B9E39D2D-68F5-4907-96A3-88BA0645B57D}" destId="{D7875EF4-BE76-4E24-8EFA-71713462047D}" srcOrd="1" destOrd="0" presId="urn:microsoft.com/office/officeart/2005/8/layout/orgChart1"/>
    <dgm:cxn modelId="{7216965F-F653-4C95-B395-37567270BCFC}" type="presParOf" srcId="{B9E39D2D-68F5-4907-96A3-88BA0645B57D}" destId="{006465C4-B0D9-41A7-9843-CFF63B61CC27}" srcOrd="2" destOrd="0" presId="urn:microsoft.com/office/officeart/2005/8/layout/orgChart1"/>
    <dgm:cxn modelId="{2C1D01B7-4AE2-4C91-BF68-0B5C4B060CD8}" type="presParOf" srcId="{CEA49BAE-CBE8-48B3-86CD-C42EBF832037}" destId="{4BD094B6-5183-4C12-9200-D28E88D97176}" srcOrd="4" destOrd="0" presId="urn:microsoft.com/office/officeart/2005/8/layout/orgChart1"/>
    <dgm:cxn modelId="{40EB0427-208C-4178-8EE0-25117D9F43DF}" type="presParOf" srcId="{CEA49BAE-CBE8-48B3-86CD-C42EBF832037}" destId="{129B6F0D-C9B6-44EE-BD23-D0E039523CDD}" srcOrd="5" destOrd="0" presId="urn:microsoft.com/office/officeart/2005/8/layout/orgChart1"/>
    <dgm:cxn modelId="{0734FF57-82D5-481B-B3B5-2B616A50EBB2}" type="presParOf" srcId="{129B6F0D-C9B6-44EE-BD23-D0E039523CDD}" destId="{2E3DA273-BC28-4951-BD0F-ACF9B5D3C653}" srcOrd="0" destOrd="0" presId="urn:microsoft.com/office/officeart/2005/8/layout/orgChart1"/>
    <dgm:cxn modelId="{6E26C29E-A773-4616-AC24-2F878706D129}" type="presParOf" srcId="{2E3DA273-BC28-4951-BD0F-ACF9B5D3C653}" destId="{7E255342-26A4-41D8-82FB-A4DCA7D45FD3}" srcOrd="0" destOrd="0" presId="urn:microsoft.com/office/officeart/2005/8/layout/orgChart1"/>
    <dgm:cxn modelId="{C8BCF363-44A0-484F-8035-258F6882562F}" type="presParOf" srcId="{2E3DA273-BC28-4951-BD0F-ACF9B5D3C653}" destId="{A9042A02-7C71-49EB-92BC-6C40D89A7FF1}" srcOrd="1" destOrd="0" presId="urn:microsoft.com/office/officeart/2005/8/layout/orgChart1"/>
    <dgm:cxn modelId="{F39B56AE-BF50-4533-A707-1B33C6D32451}" type="presParOf" srcId="{129B6F0D-C9B6-44EE-BD23-D0E039523CDD}" destId="{D6610793-FBB6-418A-8C0D-F18E7730E17A}" srcOrd="1" destOrd="0" presId="urn:microsoft.com/office/officeart/2005/8/layout/orgChart1"/>
    <dgm:cxn modelId="{3595749D-0ABB-419D-A51F-50D6DD110CB6}" type="presParOf" srcId="{129B6F0D-C9B6-44EE-BD23-D0E039523CDD}" destId="{331C3AEB-AF4C-4911-958E-E57C6FBD6E7A}" srcOrd="2" destOrd="0" presId="urn:microsoft.com/office/officeart/2005/8/layout/orgChart1"/>
    <dgm:cxn modelId="{0F49A178-935E-43F3-9DA3-FF08F29F2B42}" type="presParOf" srcId="{AABA03AB-007B-4836-BFE4-7BCDC901169D}" destId="{981E4C01-08FF-4C4D-A7DC-8AFDB1004B89}" srcOrd="2" destOrd="0" presId="urn:microsoft.com/office/officeart/2005/8/layout/orgChart1"/>
    <dgm:cxn modelId="{9E08CCEF-0F66-413F-898A-5BF3AA483840}" type="presParOf" srcId="{A4FBA973-9D05-40F8-AD0F-9223EF7779D2}" destId="{2D247F62-A26D-4896-9759-933B779ED80A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542F6471-85B3-44D5-AEE9-27C3146E9315}" type="doc">
      <dgm:prSet loTypeId="urn:microsoft.com/office/officeart/2005/8/layout/hierarchy1" loCatId="hierarchy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en-IN"/>
        </a:p>
      </dgm:t>
    </dgm:pt>
    <dgm:pt modelId="{561F588C-2C98-4023-960A-C58FD0FA02DC}">
      <dgm:prSet phldrT="[Text]"/>
      <dgm:spPr/>
      <dgm:t>
        <a:bodyPr/>
        <a:lstStyle/>
        <a:p>
          <a:r>
            <a:rPr lang="en-IN"/>
            <a:t>Types of Distribution</a:t>
          </a:r>
        </a:p>
      </dgm:t>
    </dgm:pt>
    <dgm:pt modelId="{121B216F-1897-4DF3-9541-7C44DAFF585B}" type="parTrans" cxnId="{9CC615BE-F486-4DD4-95DE-B5578817B00B}">
      <dgm:prSet/>
      <dgm:spPr/>
      <dgm:t>
        <a:bodyPr/>
        <a:lstStyle/>
        <a:p>
          <a:endParaRPr lang="en-IN"/>
        </a:p>
      </dgm:t>
    </dgm:pt>
    <dgm:pt modelId="{0567D7B8-9225-48FA-B8FC-4B4C84961ABE}" type="sibTrans" cxnId="{9CC615BE-F486-4DD4-95DE-B5578817B00B}">
      <dgm:prSet/>
      <dgm:spPr/>
      <dgm:t>
        <a:bodyPr/>
        <a:lstStyle/>
        <a:p>
          <a:endParaRPr lang="en-IN"/>
        </a:p>
      </dgm:t>
    </dgm:pt>
    <dgm:pt modelId="{04CAD160-CCA8-4767-A33E-91007CDB8223}">
      <dgm:prSet phldrT="[Text]"/>
      <dgm:spPr/>
      <dgm:t>
        <a:bodyPr/>
        <a:lstStyle/>
        <a:p>
          <a:r>
            <a:rPr lang="en-IN"/>
            <a:t>Discrete PD</a:t>
          </a:r>
        </a:p>
      </dgm:t>
    </dgm:pt>
    <dgm:pt modelId="{EBE4C027-6E45-44EE-B1C8-4A1E40CF3F10}" type="parTrans" cxnId="{41443EC4-EE1C-4F48-8FF0-1460655058B4}">
      <dgm:prSet/>
      <dgm:spPr/>
      <dgm:t>
        <a:bodyPr/>
        <a:lstStyle/>
        <a:p>
          <a:endParaRPr lang="en-IN"/>
        </a:p>
      </dgm:t>
    </dgm:pt>
    <dgm:pt modelId="{62CD7420-086B-4F0E-A4FE-B9C3DF6CBA3B}" type="sibTrans" cxnId="{41443EC4-EE1C-4F48-8FF0-1460655058B4}">
      <dgm:prSet/>
      <dgm:spPr/>
      <dgm:t>
        <a:bodyPr/>
        <a:lstStyle/>
        <a:p>
          <a:endParaRPr lang="en-IN"/>
        </a:p>
      </dgm:t>
    </dgm:pt>
    <dgm:pt modelId="{D27681FF-9C01-4C51-8528-6F853EEEC5C0}">
      <dgm:prSet phldrT="[Text]"/>
      <dgm:spPr>
        <a:solidFill>
          <a:schemeClr val="accent2">
            <a:alpha val="90000"/>
          </a:schemeClr>
        </a:solidFill>
      </dgm:spPr>
      <dgm:t>
        <a:bodyPr/>
        <a:lstStyle/>
        <a:p>
          <a:r>
            <a:rPr lang="en-IN"/>
            <a:t>Binomial Dist.</a:t>
          </a:r>
        </a:p>
      </dgm:t>
    </dgm:pt>
    <dgm:pt modelId="{B0C1F965-7573-4E3D-9897-27F4E082F83B}" type="parTrans" cxnId="{0BC0710F-9870-4638-872E-442C3400407C}">
      <dgm:prSet/>
      <dgm:spPr/>
      <dgm:t>
        <a:bodyPr/>
        <a:lstStyle/>
        <a:p>
          <a:endParaRPr lang="en-IN"/>
        </a:p>
      </dgm:t>
    </dgm:pt>
    <dgm:pt modelId="{7725DB28-9649-4DA4-923C-7466A23A907E}" type="sibTrans" cxnId="{0BC0710F-9870-4638-872E-442C3400407C}">
      <dgm:prSet/>
      <dgm:spPr/>
      <dgm:t>
        <a:bodyPr/>
        <a:lstStyle/>
        <a:p>
          <a:endParaRPr lang="en-IN"/>
        </a:p>
      </dgm:t>
    </dgm:pt>
    <dgm:pt modelId="{D1DBE6D7-82B5-4C8E-A159-8DF138EBD120}">
      <dgm:prSet phldrT="[Text]"/>
      <dgm:spPr>
        <a:solidFill>
          <a:schemeClr val="accent2">
            <a:alpha val="90000"/>
          </a:schemeClr>
        </a:solidFill>
      </dgm:spPr>
      <dgm:t>
        <a:bodyPr/>
        <a:lstStyle/>
        <a:p>
          <a:r>
            <a:rPr lang="en-IN"/>
            <a:t>Poisson Dist.</a:t>
          </a:r>
        </a:p>
      </dgm:t>
    </dgm:pt>
    <dgm:pt modelId="{148ED7EE-5180-4CC5-82E2-30BE18495F38}" type="parTrans" cxnId="{4BE98996-4112-4429-9511-7938A2D6459A}">
      <dgm:prSet/>
      <dgm:spPr/>
      <dgm:t>
        <a:bodyPr/>
        <a:lstStyle/>
        <a:p>
          <a:endParaRPr lang="en-IN"/>
        </a:p>
      </dgm:t>
    </dgm:pt>
    <dgm:pt modelId="{E999433D-534F-467D-B7EF-0C6A0456CA4D}" type="sibTrans" cxnId="{4BE98996-4112-4429-9511-7938A2D6459A}">
      <dgm:prSet/>
      <dgm:spPr/>
      <dgm:t>
        <a:bodyPr/>
        <a:lstStyle/>
        <a:p>
          <a:endParaRPr lang="en-IN"/>
        </a:p>
      </dgm:t>
    </dgm:pt>
    <dgm:pt modelId="{AED698F3-0464-4E51-958E-EE33FC3CFD20}">
      <dgm:prSet phldrT="[Text]"/>
      <dgm:spPr/>
      <dgm:t>
        <a:bodyPr/>
        <a:lstStyle/>
        <a:p>
          <a:r>
            <a:rPr lang="en-IN"/>
            <a:t>Continuous PD</a:t>
          </a:r>
        </a:p>
      </dgm:t>
    </dgm:pt>
    <dgm:pt modelId="{666CAF59-1EB4-4FB0-B084-1672DB8A49DB}" type="parTrans" cxnId="{DA6CE181-1AD9-44CE-BB3D-A8BDDD08D708}">
      <dgm:prSet/>
      <dgm:spPr/>
      <dgm:t>
        <a:bodyPr/>
        <a:lstStyle/>
        <a:p>
          <a:endParaRPr lang="en-IN"/>
        </a:p>
      </dgm:t>
    </dgm:pt>
    <dgm:pt modelId="{3E909348-2F3A-4136-B34E-8BA659329CAB}" type="sibTrans" cxnId="{DA6CE181-1AD9-44CE-BB3D-A8BDDD08D708}">
      <dgm:prSet/>
      <dgm:spPr/>
      <dgm:t>
        <a:bodyPr/>
        <a:lstStyle/>
        <a:p>
          <a:endParaRPr lang="en-IN"/>
        </a:p>
      </dgm:t>
    </dgm:pt>
    <dgm:pt modelId="{ED9D8982-AEB8-49B1-950E-A56042477BF8}">
      <dgm:prSet phldrT="[Text]"/>
      <dgm:spPr>
        <a:solidFill>
          <a:schemeClr val="accent2">
            <a:alpha val="90000"/>
          </a:schemeClr>
        </a:solidFill>
      </dgm:spPr>
      <dgm:t>
        <a:bodyPr/>
        <a:lstStyle/>
        <a:p>
          <a:r>
            <a:rPr lang="en-IN"/>
            <a:t>Normal Dist</a:t>
          </a:r>
        </a:p>
      </dgm:t>
    </dgm:pt>
    <dgm:pt modelId="{8A7A696B-9B99-4D42-93A5-4BFB842C6D13}" type="parTrans" cxnId="{DDA6FCA1-480C-4C89-B350-F6A490772459}">
      <dgm:prSet/>
      <dgm:spPr/>
      <dgm:t>
        <a:bodyPr/>
        <a:lstStyle/>
        <a:p>
          <a:endParaRPr lang="en-IN"/>
        </a:p>
      </dgm:t>
    </dgm:pt>
    <dgm:pt modelId="{CF418064-9323-4003-B1BE-D219BC01A6D5}" type="sibTrans" cxnId="{DDA6FCA1-480C-4C89-B350-F6A490772459}">
      <dgm:prSet/>
      <dgm:spPr/>
      <dgm:t>
        <a:bodyPr/>
        <a:lstStyle/>
        <a:p>
          <a:endParaRPr lang="en-IN"/>
        </a:p>
      </dgm:t>
    </dgm:pt>
    <dgm:pt modelId="{C83F378B-8B08-4903-9669-62DEE2244202}">
      <dgm:prSet phldrT="[Text]"/>
      <dgm:spPr/>
      <dgm:t>
        <a:bodyPr/>
        <a:lstStyle/>
        <a:p>
          <a:r>
            <a:rPr lang="en-IN"/>
            <a:t>Uniform Dist.</a:t>
          </a:r>
        </a:p>
      </dgm:t>
    </dgm:pt>
    <dgm:pt modelId="{7156AD82-DB7D-45AB-94EC-ECBCE81976F1}" type="parTrans" cxnId="{D400DE9F-2209-4135-9347-E8C4562D88B0}">
      <dgm:prSet/>
      <dgm:spPr/>
      <dgm:t>
        <a:bodyPr/>
        <a:lstStyle/>
        <a:p>
          <a:endParaRPr lang="en-IN"/>
        </a:p>
      </dgm:t>
    </dgm:pt>
    <dgm:pt modelId="{ED51F69B-031B-4A16-8A01-D4F8DDE2CF25}" type="sibTrans" cxnId="{D400DE9F-2209-4135-9347-E8C4562D88B0}">
      <dgm:prSet/>
      <dgm:spPr/>
      <dgm:t>
        <a:bodyPr/>
        <a:lstStyle/>
        <a:p>
          <a:endParaRPr lang="en-IN"/>
        </a:p>
      </dgm:t>
    </dgm:pt>
    <dgm:pt modelId="{D0B35CF9-D3C6-44B9-AD7E-75835449DCD3}">
      <dgm:prSet phldrT="[Text]"/>
      <dgm:spPr/>
      <dgm:t>
        <a:bodyPr/>
        <a:lstStyle/>
        <a:p>
          <a:r>
            <a:rPr lang="en-IN"/>
            <a:t>Bernouli Dist.</a:t>
          </a:r>
        </a:p>
      </dgm:t>
    </dgm:pt>
    <dgm:pt modelId="{5D198C4A-3716-49DA-8C19-1C5F130B0E85}" type="parTrans" cxnId="{7E3B853A-EC5F-4109-9C57-D3B2532662A8}">
      <dgm:prSet/>
      <dgm:spPr/>
      <dgm:t>
        <a:bodyPr/>
        <a:lstStyle/>
        <a:p>
          <a:endParaRPr lang="en-IN"/>
        </a:p>
      </dgm:t>
    </dgm:pt>
    <dgm:pt modelId="{3804A647-E9EF-4CF9-93F0-478A4208A9AF}" type="sibTrans" cxnId="{7E3B853A-EC5F-4109-9C57-D3B2532662A8}">
      <dgm:prSet/>
      <dgm:spPr/>
      <dgm:t>
        <a:bodyPr/>
        <a:lstStyle/>
        <a:p>
          <a:endParaRPr lang="en-IN"/>
        </a:p>
      </dgm:t>
    </dgm:pt>
    <dgm:pt modelId="{9DA056AF-8053-4AFD-BC37-5A00AC44F58D}">
      <dgm:prSet phldrT="[Text]"/>
      <dgm:spPr/>
      <dgm:t>
        <a:bodyPr/>
        <a:lstStyle/>
        <a:p>
          <a:r>
            <a:rPr lang="en-IN"/>
            <a:t>Exponential</a:t>
          </a:r>
        </a:p>
      </dgm:t>
    </dgm:pt>
    <dgm:pt modelId="{DFEAAB4E-16D1-42B6-B1AD-2C37931FE8E6}" type="parTrans" cxnId="{AEF656F4-8505-4689-99D9-265DE82E729D}">
      <dgm:prSet/>
      <dgm:spPr/>
      <dgm:t>
        <a:bodyPr/>
        <a:lstStyle/>
        <a:p>
          <a:endParaRPr lang="en-IN"/>
        </a:p>
      </dgm:t>
    </dgm:pt>
    <dgm:pt modelId="{9608F40D-4300-49B7-AC97-85DE47694EC9}" type="sibTrans" cxnId="{AEF656F4-8505-4689-99D9-265DE82E729D}">
      <dgm:prSet/>
      <dgm:spPr/>
      <dgm:t>
        <a:bodyPr/>
        <a:lstStyle/>
        <a:p>
          <a:endParaRPr lang="en-IN"/>
        </a:p>
      </dgm:t>
    </dgm:pt>
    <dgm:pt modelId="{53D09135-DDBC-4040-915B-A3E1C7C2B151}">
      <dgm:prSet phldrT="[Text]"/>
      <dgm:spPr/>
      <dgm:t>
        <a:bodyPr/>
        <a:lstStyle/>
        <a:p>
          <a:r>
            <a:rPr lang="en-IN"/>
            <a:t>Chi-Squared Dist</a:t>
          </a:r>
        </a:p>
      </dgm:t>
    </dgm:pt>
    <dgm:pt modelId="{82EC5DB8-0872-4818-A32F-45C83BA2CFB9}" type="parTrans" cxnId="{AC7FAB88-E46D-45AB-A023-A0DFBD94D8C2}">
      <dgm:prSet/>
      <dgm:spPr/>
      <dgm:t>
        <a:bodyPr/>
        <a:lstStyle/>
        <a:p>
          <a:endParaRPr lang="en-IN"/>
        </a:p>
      </dgm:t>
    </dgm:pt>
    <dgm:pt modelId="{A12C93E3-C7AA-4C28-B675-2A8A0EF02A30}" type="sibTrans" cxnId="{AC7FAB88-E46D-45AB-A023-A0DFBD94D8C2}">
      <dgm:prSet/>
      <dgm:spPr/>
      <dgm:t>
        <a:bodyPr/>
        <a:lstStyle/>
        <a:p>
          <a:endParaRPr lang="en-IN"/>
        </a:p>
      </dgm:t>
    </dgm:pt>
    <dgm:pt modelId="{2D90F627-5429-408F-814B-19378B534DC6}">
      <dgm:prSet phldrT="[Text]"/>
      <dgm:spPr/>
      <dgm:t>
        <a:bodyPr/>
        <a:lstStyle/>
        <a:p>
          <a:r>
            <a:rPr lang="en-IN"/>
            <a:t>t-Dist.</a:t>
          </a:r>
        </a:p>
      </dgm:t>
    </dgm:pt>
    <dgm:pt modelId="{B2830AAC-EDB4-4823-84AE-BBAAB70A39F6}" type="parTrans" cxnId="{457A43BD-A165-4A55-88E2-D0A26488F387}">
      <dgm:prSet/>
      <dgm:spPr/>
      <dgm:t>
        <a:bodyPr/>
        <a:lstStyle/>
        <a:p>
          <a:endParaRPr lang="en-IN"/>
        </a:p>
      </dgm:t>
    </dgm:pt>
    <dgm:pt modelId="{AF93B438-D805-4C66-9821-4AE5E9687C43}" type="sibTrans" cxnId="{457A43BD-A165-4A55-88E2-D0A26488F387}">
      <dgm:prSet/>
      <dgm:spPr/>
      <dgm:t>
        <a:bodyPr/>
        <a:lstStyle/>
        <a:p>
          <a:endParaRPr lang="en-IN"/>
        </a:p>
      </dgm:t>
    </dgm:pt>
    <dgm:pt modelId="{8A23F9C4-602F-4158-8D4F-F26997972073}" type="pres">
      <dgm:prSet presAssocID="{542F6471-85B3-44D5-AEE9-27C3146E9315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06403FC8-D7CC-4F5E-8A9C-75C394511C75}" type="pres">
      <dgm:prSet presAssocID="{561F588C-2C98-4023-960A-C58FD0FA02DC}" presName="hierRoot1" presStyleCnt="0"/>
      <dgm:spPr/>
    </dgm:pt>
    <dgm:pt modelId="{A96BC124-52AA-4A77-A320-41996154EC9F}" type="pres">
      <dgm:prSet presAssocID="{561F588C-2C98-4023-960A-C58FD0FA02DC}" presName="composite" presStyleCnt="0"/>
      <dgm:spPr/>
    </dgm:pt>
    <dgm:pt modelId="{B3E809F9-D12E-4249-99CA-49DFAEC476FC}" type="pres">
      <dgm:prSet presAssocID="{561F588C-2C98-4023-960A-C58FD0FA02DC}" presName="background" presStyleLbl="node0" presStyleIdx="0" presStyleCnt="1"/>
      <dgm:spPr/>
    </dgm:pt>
    <dgm:pt modelId="{FF2E5776-18D0-434E-A05D-8A18BE9E1226}" type="pres">
      <dgm:prSet presAssocID="{561F588C-2C98-4023-960A-C58FD0FA02DC}" presName="text" presStyleLbl="fgAcc0" presStyleIdx="0" presStyleCnt="1">
        <dgm:presLayoutVars>
          <dgm:chPref val="3"/>
        </dgm:presLayoutVars>
      </dgm:prSet>
      <dgm:spPr/>
    </dgm:pt>
    <dgm:pt modelId="{F2A0FBC7-F082-4731-8694-50AD955C40B8}" type="pres">
      <dgm:prSet presAssocID="{561F588C-2C98-4023-960A-C58FD0FA02DC}" presName="hierChild2" presStyleCnt="0"/>
      <dgm:spPr/>
    </dgm:pt>
    <dgm:pt modelId="{3ECE6C88-FC2F-4F7C-B017-8031FA1404BD}" type="pres">
      <dgm:prSet presAssocID="{EBE4C027-6E45-44EE-B1C8-4A1E40CF3F10}" presName="Name10" presStyleLbl="parChTrans1D2" presStyleIdx="0" presStyleCnt="2"/>
      <dgm:spPr/>
    </dgm:pt>
    <dgm:pt modelId="{56959B2B-D2E7-482B-91A3-00B0E35D540D}" type="pres">
      <dgm:prSet presAssocID="{04CAD160-CCA8-4767-A33E-91007CDB8223}" presName="hierRoot2" presStyleCnt="0"/>
      <dgm:spPr/>
    </dgm:pt>
    <dgm:pt modelId="{597D3030-A5E1-4EAB-9B75-DF2DA8DAF8B4}" type="pres">
      <dgm:prSet presAssocID="{04CAD160-CCA8-4767-A33E-91007CDB8223}" presName="composite2" presStyleCnt="0"/>
      <dgm:spPr/>
    </dgm:pt>
    <dgm:pt modelId="{24713C8C-D744-4308-8AEA-A460A051B9E5}" type="pres">
      <dgm:prSet presAssocID="{04CAD160-CCA8-4767-A33E-91007CDB8223}" presName="background2" presStyleLbl="node2" presStyleIdx="0" presStyleCnt="2"/>
      <dgm:spPr/>
    </dgm:pt>
    <dgm:pt modelId="{D3C1A545-BDB9-438E-B3C4-3DBCF57756E7}" type="pres">
      <dgm:prSet presAssocID="{04CAD160-CCA8-4767-A33E-91007CDB8223}" presName="text2" presStyleLbl="fgAcc2" presStyleIdx="0" presStyleCnt="2">
        <dgm:presLayoutVars>
          <dgm:chPref val="3"/>
        </dgm:presLayoutVars>
      </dgm:prSet>
      <dgm:spPr/>
    </dgm:pt>
    <dgm:pt modelId="{B37D87AB-0232-4CBC-BDA7-E6957CB60470}" type="pres">
      <dgm:prSet presAssocID="{04CAD160-CCA8-4767-A33E-91007CDB8223}" presName="hierChild3" presStyleCnt="0"/>
      <dgm:spPr/>
    </dgm:pt>
    <dgm:pt modelId="{5C959C0B-6D85-43C2-A8C7-1BF1FDF8A571}" type="pres">
      <dgm:prSet presAssocID="{B0C1F965-7573-4E3D-9897-27F4E082F83B}" presName="Name17" presStyleLbl="parChTrans1D3" presStyleIdx="0" presStyleCnt="8"/>
      <dgm:spPr/>
    </dgm:pt>
    <dgm:pt modelId="{30ADEB10-2254-449E-8B76-6D7253C89503}" type="pres">
      <dgm:prSet presAssocID="{D27681FF-9C01-4C51-8528-6F853EEEC5C0}" presName="hierRoot3" presStyleCnt="0"/>
      <dgm:spPr/>
    </dgm:pt>
    <dgm:pt modelId="{E5E1D827-188C-4276-837A-2F62345CCE91}" type="pres">
      <dgm:prSet presAssocID="{D27681FF-9C01-4C51-8528-6F853EEEC5C0}" presName="composite3" presStyleCnt="0"/>
      <dgm:spPr/>
    </dgm:pt>
    <dgm:pt modelId="{D0C6A65C-AFF7-496E-B99D-963C28BEE2A1}" type="pres">
      <dgm:prSet presAssocID="{D27681FF-9C01-4C51-8528-6F853EEEC5C0}" presName="background3" presStyleLbl="node3" presStyleIdx="0" presStyleCnt="8"/>
      <dgm:spPr/>
    </dgm:pt>
    <dgm:pt modelId="{71C51925-6502-49D0-B8CE-8CA52D219822}" type="pres">
      <dgm:prSet presAssocID="{D27681FF-9C01-4C51-8528-6F853EEEC5C0}" presName="text3" presStyleLbl="fgAcc3" presStyleIdx="0" presStyleCnt="8">
        <dgm:presLayoutVars>
          <dgm:chPref val="3"/>
        </dgm:presLayoutVars>
      </dgm:prSet>
      <dgm:spPr/>
    </dgm:pt>
    <dgm:pt modelId="{AC609597-876E-460A-921A-7F370E4E1915}" type="pres">
      <dgm:prSet presAssocID="{D27681FF-9C01-4C51-8528-6F853EEEC5C0}" presName="hierChild4" presStyleCnt="0"/>
      <dgm:spPr/>
    </dgm:pt>
    <dgm:pt modelId="{D563E354-3E76-4398-AC1E-A6EF8324D81D}" type="pres">
      <dgm:prSet presAssocID="{148ED7EE-5180-4CC5-82E2-30BE18495F38}" presName="Name17" presStyleLbl="parChTrans1D3" presStyleIdx="1" presStyleCnt="8"/>
      <dgm:spPr/>
    </dgm:pt>
    <dgm:pt modelId="{66931F4C-635E-40E5-9CA4-15EDB8AA4A4D}" type="pres">
      <dgm:prSet presAssocID="{D1DBE6D7-82B5-4C8E-A159-8DF138EBD120}" presName="hierRoot3" presStyleCnt="0"/>
      <dgm:spPr/>
    </dgm:pt>
    <dgm:pt modelId="{B9711B9B-2891-4977-9DA8-8CBEDFF8F3B8}" type="pres">
      <dgm:prSet presAssocID="{D1DBE6D7-82B5-4C8E-A159-8DF138EBD120}" presName="composite3" presStyleCnt="0"/>
      <dgm:spPr/>
    </dgm:pt>
    <dgm:pt modelId="{1C89F1DB-734D-4616-BC33-6A412D7AF06E}" type="pres">
      <dgm:prSet presAssocID="{D1DBE6D7-82B5-4C8E-A159-8DF138EBD120}" presName="background3" presStyleLbl="node3" presStyleIdx="1" presStyleCnt="8"/>
      <dgm:spPr/>
    </dgm:pt>
    <dgm:pt modelId="{8DDC65BA-585E-468A-9D2B-BA96D66C2A4E}" type="pres">
      <dgm:prSet presAssocID="{D1DBE6D7-82B5-4C8E-A159-8DF138EBD120}" presName="text3" presStyleLbl="fgAcc3" presStyleIdx="1" presStyleCnt="8">
        <dgm:presLayoutVars>
          <dgm:chPref val="3"/>
        </dgm:presLayoutVars>
      </dgm:prSet>
      <dgm:spPr/>
    </dgm:pt>
    <dgm:pt modelId="{D30898AD-0679-4DA8-A7BA-A6CA9903F949}" type="pres">
      <dgm:prSet presAssocID="{D1DBE6D7-82B5-4C8E-A159-8DF138EBD120}" presName="hierChild4" presStyleCnt="0"/>
      <dgm:spPr/>
    </dgm:pt>
    <dgm:pt modelId="{C849D0AA-EB43-4A06-AD9D-2BF9FF29CD4E}" type="pres">
      <dgm:prSet presAssocID="{7156AD82-DB7D-45AB-94EC-ECBCE81976F1}" presName="Name17" presStyleLbl="parChTrans1D3" presStyleIdx="2" presStyleCnt="8"/>
      <dgm:spPr/>
    </dgm:pt>
    <dgm:pt modelId="{F37B0876-3E15-407E-881E-9A66FC563B8D}" type="pres">
      <dgm:prSet presAssocID="{C83F378B-8B08-4903-9669-62DEE2244202}" presName="hierRoot3" presStyleCnt="0"/>
      <dgm:spPr/>
    </dgm:pt>
    <dgm:pt modelId="{C1DC2F1E-76DA-4E4F-92CE-35DA25303A37}" type="pres">
      <dgm:prSet presAssocID="{C83F378B-8B08-4903-9669-62DEE2244202}" presName="composite3" presStyleCnt="0"/>
      <dgm:spPr/>
    </dgm:pt>
    <dgm:pt modelId="{7DC08894-AC4F-4B3D-B938-7A53C4301761}" type="pres">
      <dgm:prSet presAssocID="{C83F378B-8B08-4903-9669-62DEE2244202}" presName="background3" presStyleLbl="node3" presStyleIdx="2" presStyleCnt="8"/>
      <dgm:spPr/>
    </dgm:pt>
    <dgm:pt modelId="{223C1DC6-2A30-4360-AF16-43A6BA6CBDA2}" type="pres">
      <dgm:prSet presAssocID="{C83F378B-8B08-4903-9669-62DEE2244202}" presName="text3" presStyleLbl="fgAcc3" presStyleIdx="2" presStyleCnt="8">
        <dgm:presLayoutVars>
          <dgm:chPref val="3"/>
        </dgm:presLayoutVars>
      </dgm:prSet>
      <dgm:spPr/>
    </dgm:pt>
    <dgm:pt modelId="{BFE4BFC3-FC2F-4151-9F07-A9DA83187F3C}" type="pres">
      <dgm:prSet presAssocID="{C83F378B-8B08-4903-9669-62DEE2244202}" presName="hierChild4" presStyleCnt="0"/>
      <dgm:spPr/>
    </dgm:pt>
    <dgm:pt modelId="{A3C35FF8-716F-45A8-8A67-74B1248C1CBC}" type="pres">
      <dgm:prSet presAssocID="{5D198C4A-3716-49DA-8C19-1C5F130B0E85}" presName="Name17" presStyleLbl="parChTrans1D3" presStyleIdx="3" presStyleCnt="8"/>
      <dgm:spPr/>
    </dgm:pt>
    <dgm:pt modelId="{F0DB5E42-28EE-400E-9225-54B6200F4F11}" type="pres">
      <dgm:prSet presAssocID="{D0B35CF9-D3C6-44B9-AD7E-75835449DCD3}" presName="hierRoot3" presStyleCnt="0"/>
      <dgm:spPr/>
    </dgm:pt>
    <dgm:pt modelId="{A83B2837-AAEB-4E11-8BF9-EE9CA3F61F88}" type="pres">
      <dgm:prSet presAssocID="{D0B35CF9-D3C6-44B9-AD7E-75835449DCD3}" presName="composite3" presStyleCnt="0"/>
      <dgm:spPr/>
    </dgm:pt>
    <dgm:pt modelId="{F3438279-28A6-41B7-A783-3F5885FFA6E5}" type="pres">
      <dgm:prSet presAssocID="{D0B35CF9-D3C6-44B9-AD7E-75835449DCD3}" presName="background3" presStyleLbl="node3" presStyleIdx="3" presStyleCnt="8"/>
      <dgm:spPr/>
    </dgm:pt>
    <dgm:pt modelId="{B80F3C19-4407-4361-BE43-B3F7182D3147}" type="pres">
      <dgm:prSet presAssocID="{D0B35CF9-D3C6-44B9-AD7E-75835449DCD3}" presName="text3" presStyleLbl="fgAcc3" presStyleIdx="3" presStyleCnt="8">
        <dgm:presLayoutVars>
          <dgm:chPref val="3"/>
        </dgm:presLayoutVars>
      </dgm:prSet>
      <dgm:spPr/>
    </dgm:pt>
    <dgm:pt modelId="{311C110D-95B1-4FF7-80FE-4ADBDFFB9035}" type="pres">
      <dgm:prSet presAssocID="{D0B35CF9-D3C6-44B9-AD7E-75835449DCD3}" presName="hierChild4" presStyleCnt="0"/>
      <dgm:spPr/>
    </dgm:pt>
    <dgm:pt modelId="{72276475-1FE2-4CF0-AF7C-C117D43D9601}" type="pres">
      <dgm:prSet presAssocID="{666CAF59-1EB4-4FB0-B084-1672DB8A49DB}" presName="Name10" presStyleLbl="parChTrans1D2" presStyleIdx="1" presStyleCnt="2"/>
      <dgm:spPr/>
    </dgm:pt>
    <dgm:pt modelId="{077783C3-85C3-4B9A-B23D-2404964968F9}" type="pres">
      <dgm:prSet presAssocID="{AED698F3-0464-4E51-958E-EE33FC3CFD20}" presName="hierRoot2" presStyleCnt="0"/>
      <dgm:spPr/>
    </dgm:pt>
    <dgm:pt modelId="{10F902EC-3235-4597-BADE-99DE752EBDF8}" type="pres">
      <dgm:prSet presAssocID="{AED698F3-0464-4E51-958E-EE33FC3CFD20}" presName="composite2" presStyleCnt="0"/>
      <dgm:spPr/>
    </dgm:pt>
    <dgm:pt modelId="{64183F10-9244-4793-95F1-FF5B0A272129}" type="pres">
      <dgm:prSet presAssocID="{AED698F3-0464-4E51-958E-EE33FC3CFD20}" presName="background2" presStyleLbl="node2" presStyleIdx="1" presStyleCnt="2"/>
      <dgm:spPr/>
    </dgm:pt>
    <dgm:pt modelId="{B989C508-2FD2-4476-BB9B-BDD2302AD30D}" type="pres">
      <dgm:prSet presAssocID="{AED698F3-0464-4E51-958E-EE33FC3CFD20}" presName="text2" presStyleLbl="fgAcc2" presStyleIdx="1" presStyleCnt="2">
        <dgm:presLayoutVars>
          <dgm:chPref val="3"/>
        </dgm:presLayoutVars>
      </dgm:prSet>
      <dgm:spPr/>
    </dgm:pt>
    <dgm:pt modelId="{4384C8C3-2D0C-4D8F-B52A-722BDD1F6979}" type="pres">
      <dgm:prSet presAssocID="{AED698F3-0464-4E51-958E-EE33FC3CFD20}" presName="hierChild3" presStyleCnt="0"/>
      <dgm:spPr/>
    </dgm:pt>
    <dgm:pt modelId="{E7D5BCD8-F8AE-46C0-BD79-48A198A2DB56}" type="pres">
      <dgm:prSet presAssocID="{8A7A696B-9B99-4D42-93A5-4BFB842C6D13}" presName="Name17" presStyleLbl="parChTrans1D3" presStyleIdx="4" presStyleCnt="8"/>
      <dgm:spPr/>
    </dgm:pt>
    <dgm:pt modelId="{BCC35759-C5A9-418F-A40E-72A9F6CEA6A7}" type="pres">
      <dgm:prSet presAssocID="{ED9D8982-AEB8-49B1-950E-A56042477BF8}" presName="hierRoot3" presStyleCnt="0"/>
      <dgm:spPr/>
    </dgm:pt>
    <dgm:pt modelId="{A6430A23-B0F6-4600-99E2-D3036ADDED89}" type="pres">
      <dgm:prSet presAssocID="{ED9D8982-AEB8-49B1-950E-A56042477BF8}" presName="composite3" presStyleCnt="0"/>
      <dgm:spPr/>
    </dgm:pt>
    <dgm:pt modelId="{174B9D5B-BF83-4644-A7A7-79D23100B044}" type="pres">
      <dgm:prSet presAssocID="{ED9D8982-AEB8-49B1-950E-A56042477BF8}" presName="background3" presStyleLbl="node3" presStyleIdx="4" presStyleCnt="8"/>
      <dgm:spPr/>
    </dgm:pt>
    <dgm:pt modelId="{DFDA93CB-B01B-4DBA-B9FF-30EC0A7552BE}" type="pres">
      <dgm:prSet presAssocID="{ED9D8982-AEB8-49B1-950E-A56042477BF8}" presName="text3" presStyleLbl="fgAcc3" presStyleIdx="4" presStyleCnt="8">
        <dgm:presLayoutVars>
          <dgm:chPref val="3"/>
        </dgm:presLayoutVars>
      </dgm:prSet>
      <dgm:spPr/>
    </dgm:pt>
    <dgm:pt modelId="{E4D12B84-A444-48E9-AD24-71C16F0695D8}" type="pres">
      <dgm:prSet presAssocID="{ED9D8982-AEB8-49B1-950E-A56042477BF8}" presName="hierChild4" presStyleCnt="0"/>
      <dgm:spPr/>
    </dgm:pt>
    <dgm:pt modelId="{A2D456E8-44D6-4B8A-9D96-BB044B166A26}" type="pres">
      <dgm:prSet presAssocID="{DFEAAB4E-16D1-42B6-B1AD-2C37931FE8E6}" presName="Name17" presStyleLbl="parChTrans1D3" presStyleIdx="5" presStyleCnt="8"/>
      <dgm:spPr/>
    </dgm:pt>
    <dgm:pt modelId="{50E7B6CE-1FB8-44B1-B198-E292095638E1}" type="pres">
      <dgm:prSet presAssocID="{9DA056AF-8053-4AFD-BC37-5A00AC44F58D}" presName="hierRoot3" presStyleCnt="0"/>
      <dgm:spPr/>
    </dgm:pt>
    <dgm:pt modelId="{378FB71B-6D1D-4775-948A-7E7B0CE3DEA6}" type="pres">
      <dgm:prSet presAssocID="{9DA056AF-8053-4AFD-BC37-5A00AC44F58D}" presName="composite3" presStyleCnt="0"/>
      <dgm:spPr/>
    </dgm:pt>
    <dgm:pt modelId="{0766A8A2-4665-4D43-A972-0BFA60B2CBB1}" type="pres">
      <dgm:prSet presAssocID="{9DA056AF-8053-4AFD-BC37-5A00AC44F58D}" presName="background3" presStyleLbl="node3" presStyleIdx="5" presStyleCnt="8"/>
      <dgm:spPr/>
    </dgm:pt>
    <dgm:pt modelId="{99F1B193-E9A6-49D8-8E20-DA93F1C9B14E}" type="pres">
      <dgm:prSet presAssocID="{9DA056AF-8053-4AFD-BC37-5A00AC44F58D}" presName="text3" presStyleLbl="fgAcc3" presStyleIdx="5" presStyleCnt="8">
        <dgm:presLayoutVars>
          <dgm:chPref val="3"/>
        </dgm:presLayoutVars>
      </dgm:prSet>
      <dgm:spPr/>
    </dgm:pt>
    <dgm:pt modelId="{3613D79E-10D0-4328-BB51-0D3FD34F82F0}" type="pres">
      <dgm:prSet presAssocID="{9DA056AF-8053-4AFD-BC37-5A00AC44F58D}" presName="hierChild4" presStyleCnt="0"/>
      <dgm:spPr/>
    </dgm:pt>
    <dgm:pt modelId="{E56C1633-1B9B-477D-8597-CA26FF8FA5C4}" type="pres">
      <dgm:prSet presAssocID="{82EC5DB8-0872-4818-A32F-45C83BA2CFB9}" presName="Name17" presStyleLbl="parChTrans1D3" presStyleIdx="6" presStyleCnt="8"/>
      <dgm:spPr/>
    </dgm:pt>
    <dgm:pt modelId="{C0ADFF67-3F0A-44B7-A3D3-C3E8BE01B670}" type="pres">
      <dgm:prSet presAssocID="{53D09135-DDBC-4040-915B-A3E1C7C2B151}" presName="hierRoot3" presStyleCnt="0"/>
      <dgm:spPr/>
    </dgm:pt>
    <dgm:pt modelId="{974C4524-DA14-4B3A-B5A5-1D6D3258D78B}" type="pres">
      <dgm:prSet presAssocID="{53D09135-DDBC-4040-915B-A3E1C7C2B151}" presName="composite3" presStyleCnt="0"/>
      <dgm:spPr/>
    </dgm:pt>
    <dgm:pt modelId="{E963F297-C90C-4F74-8F9D-8E532B479857}" type="pres">
      <dgm:prSet presAssocID="{53D09135-DDBC-4040-915B-A3E1C7C2B151}" presName="background3" presStyleLbl="node3" presStyleIdx="6" presStyleCnt="8"/>
      <dgm:spPr/>
    </dgm:pt>
    <dgm:pt modelId="{6A688947-2EDB-4BAA-96FF-0AC1467010CD}" type="pres">
      <dgm:prSet presAssocID="{53D09135-DDBC-4040-915B-A3E1C7C2B151}" presName="text3" presStyleLbl="fgAcc3" presStyleIdx="6" presStyleCnt="8">
        <dgm:presLayoutVars>
          <dgm:chPref val="3"/>
        </dgm:presLayoutVars>
      </dgm:prSet>
      <dgm:spPr/>
    </dgm:pt>
    <dgm:pt modelId="{790C2DDE-0E7C-4F55-B98B-10B7E7B5E3A5}" type="pres">
      <dgm:prSet presAssocID="{53D09135-DDBC-4040-915B-A3E1C7C2B151}" presName="hierChild4" presStyleCnt="0"/>
      <dgm:spPr/>
    </dgm:pt>
    <dgm:pt modelId="{3DC7DAAF-CEFE-4419-A09F-EF3B4006B251}" type="pres">
      <dgm:prSet presAssocID="{B2830AAC-EDB4-4823-84AE-BBAAB70A39F6}" presName="Name17" presStyleLbl="parChTrans1D3" presStyleIdx="7" presStyleCnt="8"/>
      <dgm:spPr/>
    </dgm:pt>
    <dgm:pt modelId="{4EDC4826-44C1-4370-B751-33B27D5E6B5F}" type="pres">
      <dgm:prSet presAssocID="{2D90F627-5429-408F-814B-19378B534DC6}" presName="hierRoot3" presStyleCnt="0"/>
      <dgm:spPr/>
    </dgm:pt>
    <dgm:pt modelId="{88593BD9-8B88-4270-926E-B7692B7EC7FB}" type="pres">
      <dgm:prSet presAssocID="{2D90F627-5429-408F-814B-19378B534DC6}" presName="composite3" presStyleCnt="0"/>
      <dgm:spPr/>
    </dgm:pt>
    <dgm:pt modelId="{59D52894-1487-472F-92B5-8120D9A96F84}" type="pres">
      <dgm:prSet presAssocID="{2D90F627-5429-408F-814B-19378B534DC6}" presName="background3" presStyleLbl="node3" presStyleIdx="7" presStyleCnt="8"/>
      <dgm:spPr/>
    </dgm:pt>
    <dgm:pt modelId="{21D928BF-2597-44AB-AD7A-9D32822562DA}" type="pres">
      <dgm:prSet presAssocID="{2D90F627-5429-408F-814B-19378B534DC6}" presName="text3" presStyleLbl="fgAcc3" presStyleIdx="7" presStyleCnt="8">
        <dgm:presLayoutVars>
          <dgm:chPref val="3"/>
        </dgm:presLayoutVars>
      </dgm:prSet>
      <dgm:spPr/>
    </dgm:pt>
    <dgm:pt modelId="{DCA27964-9957-4A39-8B81-E283498F1320}" type="pres">
      <dgm:prSet presAssocID="{2D90F627-5429-408F-814B-19378B534DC6}" presName="hierChild4" presStyleCnt="0"/>
      <dgm:spPr/>
    </dgm:pt>
  </dgm:ptLst>
  <dgm:cxnLst>
    <dgm:cxn modelId="{BEEB5008-A3CD-4856-9201-06EE2118F702}" type="presOf" srcId="{EBE4C027-6E45-44EE-B1C8-4A1E40CF3F10}" destId="{3ECE6C88-FC2F-4F7C-B017-8031FA1404BD}" srcOrd="0" destOrd="0" presId="urn:microsoft.com/office/officeart/2005/8/layout/hierarchy1"/>
    <dgm:cxn modelId="{0BC0710F-9870-4638-872E-442C3400407C}" srcId="{04CAD160-CCA8-4767-A33E-91007CDB8223}" destId="{D27681FF-9C01-4C51-8528-6F853EEEC5C0}" srcOrd="0" destOrd="0" parTransId="{B0C1F965-7573-4E3D-9897-27F4E082F83B}" sibTransId="{7725DB28-9649-4DA4-923C-7466A23A907E}"/>
    <dgm:cxn modelId="{AA420710-F5B5-4D94-8E6A-CD03284BBA7D}" type="presOf" srcId="{666CAF59-1EB4-4FB0-B084-1672DB8A49DB}" destId="{72276475-1FE2-4CF0-AF7C-C117D43D9601}" srcOrd="0" destOrd="0" presId="urn:microsoft.com/office/officeart/2005/8/layout/hierarchy1"/>
    <dgm:cxn modelId="{ACBD4519-3F8C-49CA-9336-EF9D488D6658}" type="presOf" srcId="{D0B35CF9-D3C6-44B9-AD7E-75835449DCD3}" destId="{B80F3C19-4407-4361-BE43-B3F7182D3147}" srcOrd="0" destOrd="0" presId="urn:microsoft.com/office/officeart/2005/8/layout/hierarchy1"/>
    <dgm:cxn modelId="{C2A6C921-0DB9-4715-8050-D236D21DA379}" type="presOf" srcId="{8A7A696B-9B99-4D42-93A5-4BFB842C6D13}" destId="{E7D5BCD8-F8AE-46C0-BD79-48A198A2DB56}" srcOrd="0" destOrd="0" presId="urn:microsoft.com/office/officeart/2005/8/layout/hierarchy1"/>
    <dgm:cxn modelId="{5F78A122-08ED-440F-8D67-6D832D833585}" type="presOf" srcId="{5D198C4A-3716-49DA-8C19-1C5F130B0E85}" destId="{A3C35FF8-716F-45A8-8A67-74B1248C1CBC}" srcOrd="0" destOrd="0" presId="urn:microsoft.com/office/officeart/2005/8/layout/hierarchy1"/>
    <dgm:cxn modelId="{7E3B853A-EC5F-4109-9C57-D3B2532662A8}" srcId="{04CAD160-CCA8-4767-A33E-91007CDB8223}" destId="{D0B35CF9-D3C6-44B9-AD7E-75835449DCD3}" srcOrd="3" destOrd="0" parTransId="{5D198C4A-3716-49DA-8C19-1C5F130B0E85}" sibTransId="{3804A647-E9EF-4CF9-93F0-478A4208A9AF}"/>
    <dgm:cxn modelId="{83A90A3F-6466-4329-8568-99B8475AC6E1}" type="presOf" srcId="{C83F378B-8B08-4903-9669-62DEE2244202}" destId="{223C1DC6-2A30-4360-AF16-43A6BA6CBDA2}" srcOrd="0" destOrd="0" presId="urn:microsoft.com/office/officeart/2005/8/layout/hierarchy1"/>
    <dgm:cxn modelId="{F492EF3F-774A-4957-A2AB-9245406B0FE2}" type="presOf" srcId="{DFEAAB4E-16D1-42B6-B1AD-2C37931FE8E6}" destId="{A2D456E8-44D6-4B8A-9D96-BB044B166A26}" srcOrd="0" destOrd="0" presId="urn:microsoft.com/office/officeart/2005/8/layout/hierarchy1"/>
    <dgm:cxn modelId="{0B64FE49-FF09-4F21-B3C5-E5F0D9B9555E}" type="presOf" srcId="{2D90F627-5429-408F-814B-19378B534DC6}" destId="{21D928BF-2597-44AB-AD7A-9D32822562DA}" srcOrd="0" destOrd="0" presId="urn:microsoft.com/office/officeart/2005/8/layout/hierarchy1"/>
    <dgm:cxn modelId="{DF4B4A4E-B05E-4A48-82B9-C47B4AF02192}" type="presOf" srcId="{B0C1F965-7573-4E3D-9897-27F4E082F83B}" destId="{5C959C0B-6D85-43C2-A8C7-1BF1FDF8A571}" srcOrd="0" destOrd="0" presId="urn:microsoft.com/office/officeart/2005/8/layout/hierarchy1"/>
    <dgm:cxn modelId="{7BFF3C4F-3A21-4B21-ACCA-169D835DD3F0}" type="presOf" srcId="{AED698F3-0464-4E51-958E-EE33FC3CFD20}" destId="{B989C508-2FD2-4476-BB9B-BDD2302AD30D}" srcOrd="0" destOrd="0" presId="urn:microsoft.com/office/officeart/2005/8/layout/hierarchy1"/>
    <dgm:cxn modelId="{84CE7B78-0982-4C66-B94C-7BCE56F0BD0A}" type="presOf" srcId="{ED9D8982-AEB8-49B1-950E-A56042477BF8}" destId="{DFDA93CB-B01B-4DBA-B9FF-30EC0A7552BE}" srcOrd="0" destOrd="0" presId="urn:microsoft.com/office/officeart/2005/8/layout/hierarchy1"/>
    <dgm:cxn modelId="{DA6CE181-1AD9-44CE-BB3D-A8BDDD08D708}" srcId="{561F588C-2C98-4023-960A-C58FD0FA02DC}" destId="{AED698F3-0464-4E51-958E-EE33FC3CFD20}" srcOrd="1" destOrd="0" parTransId="{666CAF59-1EB4-4FB0-B084-1672DB8A49DB}" sibTransId="{3E909348-2F3A-4136-B34E-8BA659329CAB}"/>
    <dgm:cxn modelId="{75A55685-4F4E-4268-AA75-19C3BAB299B2}" type="presOf" srcId="{7156AD82-DB7D-45AB-94EC-ECBCE81976F1}" destId="{C849D0AA-EB43-4A06-AD9D-2BF9FF29CD4E}" srcOrd="0" destOrd="0" presId="urn:microsoft.com/office/officeart/2005/8/layout/hierarchy1"/>
    <dgm:cxn modelId="{E06F5A85-81C8-4DBB-8734-DDBCBC25F888}" type="presOf" srcId="{53D09135-DDBC-4040-915B-A3E1C7C2B151}" destId="{6A688947-2EDB-4BAA-96FF-0AC1467010CD}" srcOrd="0" destOrd="0" presId="urn:microsoft.com/office/officeart/2005/8/layout/hierarchy1"/>
    <dgm:cxn modelId="{2E167E87-C004-4627-BAF4-47883982FAE4}" type="presOf" srcId="{148ED7EE-5180-4CC5-82E2-30BE18495F38}" destId="{D563E354-3E76-4398-AC1E-A6EF8324D81D}" srcOrd="0" destOrd="0" presId="urn:microsoft.com/office/officeart/2005/8/layout/hierarchy1"/>
    <dgm:cxn modelId="{AC7FAB88-E46D-45AB-A023-A0DFBD94D8C2}" srcId="{AED698F3-0464-4E51-958E-EE33FC3CFD20}" destId="{53D09135-DDBC-4040-915B-A3E1C7C2B151}" srcOrd="2" destOrd="0" parTransId="{82EC5DB8-0872-4818-A32F-45C83BA2CFB9}" sibTransId="{A12C93E3-C7AA-4C28-B675-2A8A0EF02A30}"/>
    <dgm:cxn modelId="{23135C8A-10F9-4E50-A866-5E5201B6ABA2}" type="presOf" srcId="{D27681FF-9C01-4C51-8528-6F853EEEC5C0}" destId="{71C51925-6502-49D0-B8CE-8CA52D219822}" srcOrd="0" destOrd="0" presId="urn:microsoft.com/office/officeart/2005/8/layout/hierarchy1"/>
    <dgm:cxn modelId="{72AE318D-07BC-4F26-9CAE-6B382CAE2B5D}" type="presOf" srcId="{542F6471-85B3-44D5-AEE9-27C3146E9315}" destId="{8A23F9C4-602F-4158-8D4F-F26997972073}" srcOrd="0" destOrd="0" presId="urn:microsoft.com/office/officeart/2005/8/layout/hierarchy1"/>
    <dgm:cxn modelId="{4BE98996-4112-4429-9511-7938A2D6459A}" srcId="{04CAD160-CCA8-4767-A33E-91007CDB8223}" destId="{D1DBE6D7-82B5-4C8E-A159-8DF138EBD120}" srcOrd="1" destOrd="0" parTransId="{148ED7EE-5180-4CC5-82E2-30BE18495F38}" sibTransId="{E999433D-534F-467D-B7EF-0C6A0456CA4D}"/>
    <dgm:cxn modelId="{34BCAD9B-F29B-482C-9EDA-485CD36EB2E1}" type="presOf" srcId="{04CAD160-CCA8-4767-A33E-91007CDB8223}" destId="{D3C1A545-BDB9-438E-B3C4-3DBCF57756E7}" srcOrd="0" destOrd="0" presId="urn:microsoft.com/office/officeart/2005/8/layout/hierarchy1"/>
    <dgm:cxn modelId="{D400DE9F-2209-4135-9347-E8C4562D88B0}" srcId="{04CAD160-CCA8-4767-A33E-91007CDB8223}" destId="{C83F378B-8B08-4903-9669-62DEE2244202}" srcOrd="2" destOrd="0" parTransId="{7156AD82-DB7D-45AB-94EC-ECBCE81976F1}" sibTransId="{ED51F69B-031B-4A16-8A01-D4F8DDE2CF25}"/>
    <dgm:cxn modelId="{0F9AECA1-A683-45F1-A479-F071C37F0EE8}" type="presOf" srcId="{D1DBE6D7-82B5-4C8E-A159-8DF138EBD120}" destId="{8DDC65BA-585E-468A-9D2B-BA96D66C2A4E}" srcOrd="0" destOrd="0" presId="urn:microsoft.com/office/officeart/2005/8/layout/hierarchy1"/>
    <dgm:cxn modelId="{DDA6FCA1-480C-4C89-B350-F6A490772459}" srcId="{AED698F3-0464-4E51-958E-EE33FC3CFD20}" destId="{ED9D8982-AEB8-49B1-950E-A56042477BF8}" srcOrd="0" destOrd="0" parTransId="{8A7A696B-9B99-4D42-93A5-4BFB842C6D13}" sibTransId="{CF418064-9323-4003-B1BE-D219BC01A6D5}"/>
    <dgm:cxn modelId="{457A43BD-A165-4A55-88E2-D0A26488F387}" srcId="{AED698F3-0464-4E51-958E-EE33FC3CFD20}" destId="{2D90F627-5429-408F-814B-19378B534DC6}" srcOrd="3" destOrd="0" parTransId="{B2830AAC-EDB4-4823-84AE-BBAAB70A39F6}" sibTransId="{AF93B438-D805-4C66-9821-4AE5E9687C43}"/>
    <dgm:cxn modelId="{9CC615BE-F486-4DD4-95DE-B5578817B00B}" srcId="{542F6471-85B3-44D5-AEE9-27C3146E9315}" destId="{561F588C-2C98-4023-960A-C58FD0FA02DC}" srcOrd="0" destOrd="0" parTransId="{121B216F-1897-4DF3-9541-7C44DAFF585B}" sibTransId="{0567D7B8-9225-48FA-B8FC-4B4C84961ABE}"/>
    <dgm:cxn modelId="{41443EC4-EE1C-4F48-8FF0-1460655058B4}" srcId="{561F588C-2C98-4023-960A-C58FD0FA02DC}" destId="{04CAD160-CCA8-4767-A33E-91007CDB8223}" srcOrd="0" destOrd="0" parTransId="{EBE4C027-6E45-44EE-B1C8-4A1E40CF3F10}" sibTransId="{62CD7420-086B-4F0E-A4FE-B9C3DF6CBA3B}"/>
    <dgm:cxn modelId="{0A19D5C6-DF54-400A-9059-3A6726BBA023}" type="presOf" srcId="{9DA056AF-8053-4AFD-BC37-5A00AC44F58D}" destId="{99F1B193-E9A6-49D8-8E20-DA93F1C9B14E}" srcOrd="0" destOrd="0" presId="urn:microsoft.com/office/officeart/2005/8/layout/hierarchy1"/>
    <dgm:cxn modelId="{DEB73DCA-E30E-4F66-B3C5-4DF5ECC9C05F}" type="presOf" srcId="{82EC5DB8-0872-4818-A32F-45C83BA2CFB9}" destId="{E56C1633-1B9B-477D-8597-CA26FF8FA5C4}" srcOrd="0" destOrd="0" presId="urn:microsoft.com/office/officeart/2005/8/layout/hierarchy1"/>
    <dgm:cxn modelId="{AEF656F4-8505-4689-99D9-265DE82E729D}" srcId="{AED698F3-0464-4E51-958E-EE33FC3CFD20}" destId="{9DA056AF-8053-4AFD-BC37-5A00AC44F58D}" srcOrd="1" destOrd="0" parTransId="{DFEAAB4E-16D1-42B6-B1AD-2C37931FE8E6}" sibTransId="{9608F40D-4300-49B7-AC97-85DE47694EC9}"/>
    <dgm:cxn modelId="{DC006AF7-3C21-4260-9921-F05D39BE00F3}" type="presOf" srcId="{561F588C-2C98-4023-960A-C58FD0FA02DC}" destId="{FF2E5776-18D0-434E-A05D-8A18BE9E1226}" srcOrd="0" destOrd="0" presId="urn:microsoft.com/office/officeart/2005/8/layout/hierarchy1"/>
    <dgm:cxn modelId="{030BC1FD-097D-4EED-9D8C-6F87972233A0}" type="presOf" srcId="{B2830AAC-EDB4-4823-84AE-BBAAB70A39F6}" destId="{3DC7DAAF-CEFE-4419-A09F-EF3B4006B251}" srcOrd="0" destOrd="0" presId="urn:microsoft.com/office/officeart/2005/8/layout/hierarchy1"/>
    <dgm:cxn modelId="{D79A6A80-20D2-468C-8A9D-EDC55A30779B}" type="presParOf" srcId="{8A23F9C4-602F-4158-8D4F-F26997972073}" destId="{06403FC8-D7CC-4F5E-8A9C-75C394511C75}" srcOrd="0" destOrd="0" presId="urn:microsoft.com/office/officeart/2005/8/layout/hierarchy1"/>
    <dgm:cxn modelId="{B76854C9-F9BA-454E-A7E5-74BBAFE5F848}" type="presParOf" srcId="{06403FC8-D7CC-4F5E-8A9C-75C394511C75}" destId="{A96BC124-52AA-4A77-A320-41996154EC9F}" srcOrd="0" destOrd="0" presId="urn:microsoft.com/office/officeart/2005/8/layout/hierarchy1"/>
    <dgm:cxn modelId="{38A8D830-A663-4D56-86ED-514652D2B0AB}" type="presParOf" srcId="{A96BC124-52AA-4A77-A320-41996154EC9F}" destId="{B3E809F9-D12E-4249-99CA-49DFAEC476FC}" srcOrd="0" destOrd="0" presId="urn:microsoft.com/office/officeart/2005/8/layout/hierarchy1"/>
    <dgm:cxn modelId="{A36CDF57-CBE0-4053-AE0F-B7F3620EB4BF}" type="presParOf" srcId="{A96BC124-52AA-4A77-A320-41996154EC9F}" destId="{FF2E5776-18D0-434E-A05D-8A18BE9E1226}" srcOrd="1" destOrd="0" presId="urn:microsoft.com/office/officeart/2005/8/layout/hierarchy1"/>
    <dgm:cxn modelId="{501EE621-3BD3-4437-A93C-84138417B256}" type="presParOf" srcId="{06403FC8-D7CC-4F5E-8A9C-75C394511C75}" destId="{F2A0FBC7-F082-4731-8694-50AD955C40B8}" srcOrd="1" destOrd="0" presId="urn:microsoft.com/office/officeart/2005/8/layout/hierarchy1"/>
    <dgm:cxn modelId="{2E12DD3A-258A-428F-87CC-B036C6B117AF}" type="presParOf" srcId="{F2A0FBC7-F082-4731-8694-50AD955C40B8}" destId="{3ECE6C88-FC2F-4F7C-B017-8031FA1404BD}" srcOrd="0" destOrd="0" presId="urn:microsoft.com/office/officeart/2005/8/layout/hierarchy1"/>
    <dgm:cxn modelId="{26842982-6D4A-45D2-AC91-6FDF42A53D09}" type="presParOf" srcId="{F2A0FBC7-F082-4731-8694-50AD955C40B8}" destId="{56959B2B-D2E7-482B-91A3-00B0E35D540D}" srcOrd="1" destOrd="0" presId="urn:microsoft.com/office/officeart/2005/8/layout/hierarchy1"/>
    <dgm:cxn modelId="{7232C874-C40C-4857-9010-CC14F0F715BB}" type="presParOf" srcId="{56959B2B-D2E7-482B-91A3-00B0E35D540D}" destId="{597D3030-A5E1-4EAB-9B75-DF2DA8DAF8B4}" srcOrd="0" destOrd="0" presId="urn:microsoft.com/office/officeart/2005/8/layout/hierarchy1"/>
    <dgm:cxn modelId="{C9D53EA2-C794-4A29-B4D3-8F3FE9A78E3B}" type="presParOf" srcId="{597D3030-A5E1-4EAB-9B75-DF2DA8DAF8B4}" destId="{24713C8C-D744-4308-8AEA-A460A051B9E5}" srcOrd="0" destOrd="0" presId="urn:microsoft.com/office/officeart/2005/8/layout/hierarchy1"/>
    <dgm:cxn modelId="{1CE3C8B4-D5F3-475C-BF5F-C81716B5F64E}" type="presParOf" srcId="{597D3030-A5E1-4EAB-9B75-DF2DA8DAF8B4}" destId="{D3C1A545-BDB9-438E-B3C4-3DBCF57756E7}" srcOrd="1" destOrd="0" presId="urn:microsoft.com/office/officeart/2005/8/layout/hierarchy1"/>
    <dgm:cxn modelId="{0E6557A2-3E89-4338-9AC1-1F11D31241BD}" type="presParOf" srcId="{56959B2B-D2E7-482B-91A3-00B0E35D540D}" destId="{B37D87AB-0232-4CBC-BDA7-E6957CB60470}" srcOrd="1" destOrd="0" presId="urn:microsoft.com/office/officeart/2005/8/layout/hierarchy1"/>
    <dgm:cxn modelId="{6FE5F569-E46E-4E30-BF15-06314671250F}" type="presParOf" srcId="{B37D87AB-0232-4CBC-BDA7-E6957CB60470}" destId="{5C959C0B-6D85-43C2-A8C7-1BF1FDF8A571}" srcOrd="0" destOrd="0" presId="urn:microsoft.com/office/officeart/2005/8/layout/hierarchy1"/>
    <dgm:cxn modelId="{CB233E38-4724-46E9-B499-CF54C92B7281}" type="presParOf" srcId="{B37D87AB-0232-4CBC-BDA7-E6957CB60470}" destId="{30ADEB10-2254-449E-8B76-6D7253C89503}" srcOrd="1" destOrd="0" presId="urn:microsoft.com/office/officeart/2005/8/layout/hierarchy1"/>
    <dgm:cxn modelId="{CF3C8970-5834-4F56-A0FF-72B0D17C985C}" type="presParOf" srcId="{30ADEB10-2254-449E-8B76-6D7253C89503}" destId="{E5E1D827-188C-4276-837A-2F62345CCE91}" srcOrd="0" destOrd="0" presId="urn:microsoft.com/office/officeart/2005/8/layout/hierarchy1"/>
    <dgm:cxn modelId="{ACF8C2DC-EAF7-425F-9056-769C4B980CFB}" type="presParOf" srcId="{E5E1D827-188C-4276-837A-2F62345CCE91}" destId="{D0C6A65C-AFF7-496E-B99D-963C28BEE2A1}" srcOrd="0" destOrd="0" presId="urn:microsoft.com/office/officeart/2005/8/layout/hierarchy1"/>
    <dgm:cxn modelId="{2F6DDBC4-DA33-44D6-9F65-81C550A50170}" type="presParOf" srcId="{E5E1D827-188C-4276-837A-2F62345CCE91}" destId="{71C51925-6502-49D0-B8CE-8CA52D219822}" srcOrd="1" destOrd="0" presId="urn:microsoft.com/office/officeart/2005/8/layout/hierarchy1"/>
    <dgm:cxn modelId="{2F947DFE-850F-492D-8728-76E48AA09AB1}" type="presParOf" srcId="{30ADEB10-2254-449E-8B76-6D7253C89503}" destId="{AC609597-876E-460A-921A-7F370E4E1915}" srcOrd="1" destOrd="0" presId="urn:microsoft.com/office/officeart/2005/8/layout/hierarchy1"/>
    <dgm:cxn modelId="{089C12B4-4F91-4773-9F05-411CD2F9ED42}" type="presParOf" srcId="{B37D87AB-0232-4CBC-BDA7-E6957CB60470}" destId="{D563E354-3E76-4398-AC1E-A6EF8324D81D}" srcOrd="2" destOrd="0" presId="urn:microsoft.com/office/officeart/2005/8/layout/hierarchy1"/>
    <dgm:cxn modelId="{2DB61085-D447-4105-ABE6-CB6E115E01A1}" type="presParOf" srcId="{B37D87AB-0232-4CBC-BDA7-E6957CB60470}" destId="{66931F4C-635E-40E5-9CA4-15EDB8AA4A4D}" srcOrd="3" destOrd="0" presId="urn:microsoft.com/office/officeart/2005/8/layout/hierarchy1"/>
    <dgm:cxn modelId="{39D90EA3-D8D5-4D0F-9C50-916E493CD0E1}" type="presParOf" srcId="{66931F4C-635E-40E5-9CA4-15EDB8AA4A4D}" destId="{B9711B9B-2891-4977-9DA8-8CBEDFF8F3B8}" srcOrd="0" destOrd="0" presId="urn:microsoft.com/office/officeart/2005/8/layout/hierarchy1"/>
    <dgm:cxn modelId="{ECF3F4F1-6732-493F-8D34-CFFC3E76D468}" type="presParOf" srcId="{B9711B9B-2891-4977-9DA8-8CBEDFF8F3B8}" destId="{1C89F1DB-734D-4616-BC33-6A412D7AF06E}" srcOrd="0" destOrd="0" presId="urn:microsoft.com/office/officeart/2005/8/layout/hierarchy1"/>
    <dgm:cxn modelId="{6E1F5D9F-B011-449A-919E-CD24EC02E5F2}" type="presParOf" srcId="{B9711B9B-2891-4977-9DA8-8CBEDFF8F3B8}" destId="{8DDC65BA-585E-468A-9D2B-BA96D66C2A4E}" srcOrd="1" destOrd="0" presId="urn:microsoft.com/office/officeart/2005/8/layout/hierarchy1"/>
    <dgm:cxn modelId="{64BEA107-8AF1-4AF8-8D89-F80D8AD60214}" type="presParOf" srcId="{66931F4C-635E-40E5-9CA4-15EDB8AA4A4D}" destId="{D30898AD-0679-4DA8-A7BA-A6CA9903F949}" srcOrd="1" destOrd="0" presId="urn:microsoft.com/office/officeart/2005/8/layout/hierarchy1"/>
    <dgm:cxn modelId="{45376C64-D640-407C-A9D8-61B906AAC212}" type="presParOf" srcId="{B37D87AB-0232-4CBC-BDA7-E6957CB60470}" destId="{C849D0AA-EB43-4A06-AD9D-2BF9FF29CD4E}" srcOrd="4" destOrd="0" presId="urn:microsoft.com/office/officeart/2005/8/layout/hierarchy1"/>
    <dgm:cxn modelId="{41754C8D-C87A-4203-A66D-ED03C7D31911}" type="presParOf" srcId="{B37D87AB-0232-4CBC-BDA7-E6957CB60470}" destId="{F37B0876-3E15-407E-881E-9A66FC563B8D}" srcOrd="5" destOrd="0" presId="urn:microsoft.com/office/officeart/2005/8/layout/hierarchy1"/>
    <dgm:cxn modelId="{8C1A5497-5F7F-41B7-A4F6-497CF89AD0D3}" type="presParOf" srcId="{F37B0876-3E15-407E-881E-9A66FC563B8D}" destId="{C1DC2F1E-76DA-4E4F-92CE-35DA25303A37}" srcOrd="0" destOrd="0" presId="urn:microsoft.com/office/officeart/2005/8/layout/hierarchy1"/>
    <dgm:cxn modelId="{1D6F9A2C-559C-4E4D-B0E6-C3CF8B5449D7}" type="presParOf" srcId="{C1DC2F1E-76DA-4E4F-92CE-35DA25303A37}" destId="{7DC08894-AC4F-4B3D-B938-7A53C4301761}" srcOrd="0" destOrd="0" presId="urn:microsoft.com/office/officeart/2005/8/layout/hierarchy1"/>
    <dgm:cxn modelId="{44D5FC8C-33DA-4008-96BB-43568195CF05}" type="presParOf" srcId="{C1DC2F1E-76DA-4E4F-92CE-35DA25303A37}" destId="{223C1DC6-2A30-4360-AF16-43A6BA6CBDA2}" srcOrd="1" destOrd="0" presId="urn:microsoft.com/office/officeart/2005/8/layout/hierarchy1"/>
    <dgm:cxn modelId="{7538B9D9-CA51-4711-824D-8A9F3806718C}" type="presParOf" srcId="{F37B0876-3E15-407E-881E-9A66FC563B8D}" destId="{BFE4BFC3-FC2F-4151-9F07-A9DA83187F3C}" srcOrd="1" destOrd="0" presId="urn:microsoft.com/office/officeart/2005/8/layout/hierarchy1"/>
    <dgm:cxn modelId="{EAC67CC1-0BF6-4C95-970D-C72598560250}" type="presParOf" srcId="{B37D87AB-0232-4CBC-BDA7-E6957CB60470}" destId="{A3C35FF8-716F-45A8-8A67-74B1248C1CBC}" srcOrd="6" destOrd="0" presId="urn:microsoft.com/office/officeart/2005/8/layout/hierarchy1"/>
    <dgm:cxn modelId="{4E8B6694-2CBA-4639-A269-C3F48BEEF4DF}" type="presParOf" srcId="{B37D87AB-0232-4CBC-BDA7-E6957CB60470}" destId="{F0DB5E42-28EE-400E-9225-54B6200F4F11}" srcOrd="7" destOrd="0" presId="urn:microsoft.com/office/officeart/2005/8/layout/hierarchy1"/>
    <dgm:cxn modelId="{AA033D5D-F810-492D-933D-5A4AC2A4BEAA}" type="presParOf" srcId="{F0DB5E42-28EE-400E-9225-54B6200F4F11}" destId="{A83B2837-AAEB-4E11-8BF9-EE9CA3F61F88}" srcOrd="0" destOrd="0" presId="urn:microsoft.com/office/officeart/2005/8/layout/hierarchy1"/>
    <dgm:cxn modelId="{ECB2CDB8-5E7E-4AAC-BF3E-056C089A050B}" type="presParOf" srcId="{A83B2837-AAEB-4E11-8BF9-EE9CA3F61F88}" destId="{F3438279-28A6-41B7-A783-3F5885FFA6E5}" srcOrd="0" destOrd="0" presId="urn:microsoft.com/office/officeart/2005/8/layout/hierarchy1"/>
    <dgm:cxn modelId="{7779C569-EB4B-4773-95B6-2C08591A0AF8}" type="presParOf" srcId="{A83B2837-AAEB-4E11-8BF9-EE9CA3F61F88}" destId="{B80F3C19-4407-4361-BE43-B3F7182D3147}" srcOrd="1" destOrd="0" presId="urn:microsoft.com/office/officeart/2005/8/layout/hierarchy1"/>
    <dgm:cxn modelId="{44C79D50-B6A8-4134-BD25-3F757D1A2378}" type="presParOf" srcId="{F0DB5E42-28EE-400E-9225-54B6200F4F11}" destId="{311C110D-95B1-4FF7-80FE-4ADBDFFB9035}" srcOrd="1" destOrd="0" presId="urn:microsoft.com/office/officeart/2005/8/layout/hierarchy1"/>
    <dgm:cxn modelId="{137D3937-94C2-4C6B-94D8-FDC10EFF5A0C}" type="presParOf" srcId="{F2A0FBC7-F082-4731-8694-50AD955C40B8}" destId="{72276475-1FE2-4CF0-AF7C-C117D43D9601}" srcOrd="2" destOrd="0" presId="urn:microsoft.com/office/officeart/2005/8/layout/hierarchy1"/>
    <dgm:cxn modelId="{42B38981-F850-4D80-A85A-E1C6058D4767}" type="presParOf" srcId="{F2A0FBC7-F082-4731-8694-50AD955C40B8}" destId="{077783C3-85C3-4B9A-B23D-2404964968F9}" srcOrd="3" destOrd="0" presId="urn:microsoft.com/office/officeart/2005/8/layout/hierarchy1"/>
    <dgm:cxn modelId="{95C4BEC0-4653-4CCD-81E1-D50CB0FDD230}" type="presParOf" srcId="{077783C3-85C3-4B9A-B23D-2404964968F9}" destId="{10F902EC-3235-4597-BADE-99DE752EBDF8}" srcOrd="0" destOrd="0" presId="urn:microsoft.com/office/officeart/2005/8/layout/hierarchy1"/>
    <dgm:cxn modelId="{E0ECBF3A-5E90-4896-BC9A-57D40571F270}" type="presParOf" srcId="{10F902EC-3235-4597-BADE-99DE752EBDF8}" destId="{64183F10-9244-4793-95F1-FF5B0A272129}" srcOrd="0" destOrd="0" presId="urn:microsoft.com/office/officeart/2005/8/layout/hierarchy1"/>
    <dgm:cxn modelId="{D0B69E6F-F83D-442B-9260-92D137A84999}" type="presParOf" srcId="{10F902EC-3235-4597-BADE-99DE752EBDF8}" destId="{B989C508-2FD2-4476-BB9B-BDD2302AD30D}" srcOrd="1" destOrd="0" presId="urn:microsoft.com/office/officeart/2005/8/layout/hierarchy1"/>
    <dgm:cxn modelId="{67483C96-0C0F-4BF0-A3DF-53B20BF74987}" type="presParOf" srcId="{077783C3-85C3-4B9A-B23D-2404964968F9}" destId="{4384C8C3-2D0C-4D8F-B52A-722BDD1F6979}" srcOrd="1" destOrd="0" presId="urn:microsoft.com/office/officeart/2005/8/layout/hierarchy1"/>
    <dgm:cxn modelId="{5C76BA71-3141-4DB0-97A1-62049CC30E38}" type="presParOf" srcId="{4384C8C3-2D0C-4D8F-B52A-722BDD1F6979}" destId="{E7D5BCD8-F8AE-46C0-BD79-48A198A2DB56}" srcOrd="0" destOrd="0" presId="urn:microsoft.com/office/officeart/2005/8/layout/hierarchy1"/>
    <dgm:cxn modelId="{4EE87ADC-4B94-44AC-B0B8-BFDFD79006A0}" type="presParOf" srcId="{4384C8C3-2D0C-4D8F-B52A-722BDD1F6979}" destId="{BCC35759-C5A9-418F-A40E-72A9F6CEA6A7}" srcOrd="1" destOrd="0" presId="urn:microsoft.com/office/officeart/2005/8/layout/hierarchy1"/>
    <dgm:cxn modelId="{37A137E8-CB36-4FB0-9885-B3C4D8FFDEE3}" type="presParOf" srcId="{BCC35759-C5A9-418F-A40E-72A9F6CEA6A7}" destId="{A6430A23-B0F6-4600-99E2-D3036ADDED89}" srcOrd="0" destOrd="0" presId="urn:microsoft.com/office/officeart/2005/8/layout/hierarchy1"/>
    <dgm:cxn modelId="{6134ED44-7B2E-4F33-B98B-89A04C2E7A57}" type="presParOf" srcId="{A6430A23-B0F6-4600-99E2-D3036ADDED89}" destId="{174B9D5B-BF83-4644-A7A7-79D23100B044}" srcOrd="0" destOrd="0" presId="urn:microsoft.com/office/officeart/2005/8/layout/hierarchy1"/>
    <dgm:cxn modelId="{8A15EBA3-8558-44EB-9037-FDCC86ECC5A4}" type="presParOf" srcId="{A6430A23-B0F6-4600-99E2-D3036ADDED89}" destId="{DFDA93CB-B01B-4DBA-B9FF-30EC0A7552BE}" srcOrd="1" destOrd="0" presId="urn:microsoft.com/office/officeart/2005/8/layout/hierarchy1"/>
    <dgm:cxn modelId="{1D23D426-F384-4B6D-A339-05CD4910AAB4}" type="presParOf" srcId="{BCC35759-C5A9-418F-A40E-72A9F6CEA6A7}" destId="{E4D12B84-A444-48E9-AD24-71C16F0695D8}" srcOrd="1" destOrd="0" presId="urn:microsoft.com/office/officeart/2005/8/layout/hierarchy1"/>
    <dgm:cxn modelId="{1E6358BE-2D34-41D6-A1A6-D2AD26164713}" type="presParOf" srcId="{4384C8C3-2D0C-4D8F-B52A-722BDD1F6979}" destId="{A2D456E8-44D6-4B8A-9D96-BB044B166A26}" srcOrd="2" destOrd="0" presId="urn:microsoft.com/office/officeart/2005/8/layout/hierarchy1"/>
    <dgm:cxn modelId="{2BA9F590-EB9C-4F1C-870F-5355F7F8B8FE}" type="presParOf" srcId="{4384C8C3-2D0C-4D8F-B52A-722BDD1F6979}" destId="{50E7B6CE-1FB8-44B1-B198-E292095638E1}" srcOrd="3" destOrd="0" presId="urn:microsoft.com/office/officeart/2005/8/layout/hierarchy1"/>
    <dgm:cxn modelId="{1F4C8674-9CD8-4444-B551-7BFBC79A7E62}" type="presParOf" srcId="{50E7B6CE-1FB8-44B1-B198-E292095638E1}" destId="{378FB71B-6D1D-4775-948A-7E7B0CE3DEA6}" srcOrd="0" destOrd="0" presId="urn:microsoft.com/office/officeart/2005/8/layout/hierarchy1"/>
    <dgm:cxn modelId="{1E9C5200-F31F-44E2-A03D-7AC3F88E5756}" type="presParOf" srcId="{378FB71B-6D1D-4775-948A-7E7B0CE3DEA6}" destId="{0766A8A2-4665-4D43-A972-0BFA60B2CBB1}" srcOrd="0" destOrd="0" presId="urn:microsoft.com/office/officeart/2005/8/layout/hierarchy1"/>
    <dgm:cxn modelId="{669512CC-5A63-4942-8A84-E2A5A49A37A6}" type="presParOf" srcId="{378FB71B-6D1D-4775-948A-7E7B0CE3DEA6}" destId="{99F1B193-E9A6-49D8-8E20-DA93F1C9B14E}" srcOrd="1" destOrd="0" presId="urn:microsoft.com/office/officeart/2005/8/layout/hierarchy1"/>
    <dgm:cxn modelId="{F7EC6836-4948-41F7-89F2-5A76B4478D0B}" type="presParOf" srcId="{50E7B6CE-1FB8-44B1-B198-E292095638E1}" destId="{3613D79E-10D0-4328-BB51-0D3FD34F82F0}" srcOrd="1" destOrd="0" presId="urn:microsoft.com/office/officeart/2005/8/layout/hierarchy1"/>
    <dgm:cxn modelId="{4230FC54-396A-4F6E-A30A-16041CF0EE79}" type="presParOf" srcId="{4384C8C3-2D0C-4D8F-B52A-722BDD1F6979}" destId="{E56C1633-1B9B-477D-8597-CA26FF8FA5C4}" srcOrd="4" destOrd="0" presId="urn:microsoft.com/office/officeart/2005/8/layout/hierarchy1"/>
    <dgm:cxn modelId="{6F9F10AE-0667-4EFE-A583-481B40C86B99}" type="presParOf" srcId="{4384C8C3-2D0C-4D8F-B52A-722BDD1F6979}" destId="{C0ADFF67-3F0A-44B7-A3D3-C3E8BE01B670}" srcOrd="5" destOrd="0" presId="urn:microsoft.com/office/officeart/2005/8/layout/hierarchy1"/>
    <dgm:cxn modelId="{E28AA22A-F71C-49D9-AF15-62D5AA471EB0}" type="presParOf" srcId="{C0ADFF67-3F0A-44B7-A3D3-C3E8BE01B670}" destId="{974C4524-DA14-4B3A-B5A5-1D6D3258D78B}" srcOrd="0" destOrd="0" presId="urn:microsoft.com/office/officeart/2005/8/layout/hierarchy1"/>
    <dgm:cxn modelId="{0A645590-B5AE-4E1F-AA45-9D33A725651C}" type="presParOf" srcId="{974C4524-DA14-4B3A-B5A5-1D6D3258D78B}" destId="{E963F297-C90C-4F74-8F9D-8E532B479857}" srcOrd="0" destOrd="0" presId="urn:microsoft.com/office/officeart/2005/8/layout/hierarchy1"/>
    <dgm:cxn modelId="{B0A0EBD4-482E-4B75-B374-6D4CD67EE7AF}" type="presParOf" srcId="{974C4524-DA14-4B3A-B5A5-1D6D3258D78B}" destId="{6A688947-2EDB-4BAA-96FF-0AC1467010CD}" srcOrd="1" destOrd="0" presId="urn:microsoft.com/office/officeart/2005/8/layout/hierarchy1"/>
    <dgm:cxn modelId="{5AEC4137-72F2-4CB8-BED6-A9120BE5A5C1}" type="presParOf" srcId="{C0ADFF67-3F0A-44B7-A3D3-C3E8BE01B670}" destId="{790C2DDE-0E7C-4F55-B98B-10B7E7B5E3A5}" srcOrd="1" destOrd="0" presId="urn:microsoft.com/office/officeart/2005/8/layout/hierarchy1"/>
    <dgm:cxn modelId="{E0E52436-7479-48C4-AD52-11349B1C99F0}" type="presParOf" srcId="{4384C8C3-2D0C-4D8F-B52A-722BDD1F6979}" destId="{3DC7DAAF-CEFE-4419-A09F-EF3B4006B251}" srcOrd="6" destOrd="0" presId="urn:microsoft.com/office/officeart/2005/8/layout/hierarchy1"/>
    <dgm:cxn modelId="{1DDA3811-3ED9-417E-9D5F-6425E5FD1935}" type="presParOf" srcId="{4384C8C3-2D0C-4D8F-B52A-722BDD1F6979}" destId="{4EDC4826-44C1-4370-B751-33B27D5E6B5F}" srcOrd="7" destOrd="0" presId="urn:microsoft.com/office/officeart/2005/8/layout/hierarchy1"/>
    <dgm:cxn modelId="{BD356FD1-D4DC-4D9F-8368-256FEE64B0DE}" type="presParOf" srcId="{4EDC4826-44C1-4370-B751-33B27D5E6B5F}" destId="{88593BD9-8B88-4270-926E-B7692B7EC7FB}" srcOrd="0" destOrd="0" presId="urn:microsoft.com/office/officeart/2005/8/layout/hierarchy1"/>
    <dgm:cxn modelId="{ECF868AC-CCFE-4E5E-8BF0-A7A431EEA89D}" type="presParOf" srcId="{88593BD9-8B88-4270-926E-B7692B7EC7FB}" destId="{59D52894-1487-472F-92B5-8120D9A96F84}" srcOrd="0" destOrd="0" presId="urn:microsoft.com/office/officeart/2005/8/layout/hierarchy1"/>
    <dgm:cxn modelId="{24D28949-6C26-4387-A4EB-128967CFA788}" type="presParOf" srcId="{88593BD9-8B88-4270-926E-B7692B7EC7FB}" destId="{21D928BF-2597-44AB-AD7A-9D32822562DA}" srcOrd="1" destOrd="0" presId="urn:microsoft.com/office/officeart/2005/8/layout/hierarchy1"/>
    <dgm:cxn modelId="{11D0E9B0-3CDC-4C3E-9A43-D3F0130CDD7A}" type="presParOf" srcId="{4EDC4826-44C1-4370-B751-33B27D5E6B5F}" destId="{DCA27964-9957-4A39-8B81-E283498F1320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B80B101-A73C-4A74-AB6F-35D77C4952D3}">
      <dsp:nvSpPr>
        <dsp:cNvPr id="0" name=""/>
        <dsp:cNvSpPr/>
      </dsp:nvSpPr>
      <dsp:spPr>
        <a:xfrm>
          <a:off x="3421" y="486663"/>
          <a:ext cx="1060664" cy="63639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Collecting</a:t>
          </a:r>
        </a:p>
      </dsp:txBody>
      <dsp:txXfrm>
        <a:off x="22060" y="505302"/>
        <a:ext cx="1023386" cy="599120"/>
      </dsp:txXfrm>
    </dsp:sp>
    <dsp:sp modelId="{BBAA099A-01F6-41C8-B016-DA06354CA43D}">
      <dsp:nvSpPr>
        <dsp:cNvPr id="0" name=""/>
        <dsp:cNvSpPr/>
      </dsp:nvSpPr>
      <dsp:spPr>
        <a:xfrm>
          <a:off x="1170151" y="673340"/>
          <a:ext cx="224860" cy="263044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1170151" y="725949"/>
        <a:ext cx="157402" cy="157826"/>
      </dsp:txXfrm>
    </dsp:sp>
    <dsp:sp modelId="{DEDDF47F-6C7B-43DD-89F3-96A282E429B0}">
      <dsp:nvSpPr>
        <dsp:cNvPr id="0" name=""/>
        <dsp:cNvSpPr/>
      </dsp:nvSpPr>
      <dsp:spPr>
        <a:xfrm>
          <a:off x="1488351" y="486663"/>
          <a:ext cx="1060664" cy="63639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Organizing</a:t>
          </a:r>
        </a:p>
      </dsp:txBody>
      <dsp:txXfrm>
        <a:off x="1506990" y="505302"/>
        <a:ext cx="1023386" cy="599120"/>
      </dsp:txXfrm>
    </dsp:sp>
    <dsp:sp modelId="{F8441C4E-6038-417B-9083-2C358C720B97}">
      <dsp:nvSpPr>
        <dsp:cNvPr id="0" name=""/>
        <dsp:cNvSpPr/>
      </dsp:nvSpPr>
      <dsp:spPr>
        <a:xfrm>
          <a:off x="2655081" y="673340"/>
          <a:ext cx="224860" cy="263044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2655081" y="725949"/>
        <a:ext cx="157402" cy="157826"/>
      </dsp:txXfrm>
    </dsp:sp>
    <dsp:sp modelId="{43DC0E3F-8FF5-4EC5-BB50-4E931C44595F}">
      <dsp:nvSpPr>
        <dsp:cNvPr id="0" name=""/>
        <dsp:cNvSpPr/>
      </dsp:nvSpPr>
      <dsp:spPr>
        <a:xfrm>
          <a:off x="2973280" y="486663"/>
          <a:ext cx="1060664" cy="63639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Analyzing</a:t>
          </a:r>
        </a:p>
      </dsp:txBody>
      <dsp:txXfrm>
        <a:off x="2991919" y="505302"/>
        <a:ext cx="1023386" cy="599120"/>
      </dsp:txXfrm>
    </dsp:sp>
    <dsp:sp modelId="{202A4718-6BDC-4C57-AC84-A23A3F5FA99F}">
      <dsp:nvSpPr>
        <dsp:cNvPr id="0" name=""/>
        <dsp:cNvSpPr/>
      </dsp:nvSpPr>
      <dsp:spPr>
        <a:xfrm>
          <a:off x="4140011" y="673340"/>
          <a:ext cx="224860" cy="263044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4140011" y="725949"/>
        <a:ext cx="157402" cy="157826"/>
      </dsp:txXfrm>
    </dsp:sp>
    <dsp:sp modelId="{D2E3AE87-F5C0-45C6-95D0-5034A0EF2C27}">
      <dsp:nvSpPr>
        <dsp:cNvPr id="0" name=""/>
        <dsp:cNvSpPr/>
      </dsp:nvSpPr>
      <dsp:spPr>
        <a:xfrm>
          <a:off x="4458210" y="486663"/>
          <a:ext cx="1060664" cy="63639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Interpreting</a:t>
          </a:r>
        </a:p>
      </dsp:txBody>
      <dsp:txXfrm>
        <a:off x="4476849" y="505302"/>
        <a:ext cx="1023386" cy="599120"/>
      </dsp:txXfrm>
    </dsp:sp>
    <dsp:sp modelId="{DFE37786-E3E1-408C-8934-46BACE84BE63}">
      <dsp:nvSpPr>
        <dsp:cNvPr id="0" name=""/>
        <dsp:cNvSpPr/>
      </dsp:nvSpPr>
      <dsp:spPr>
        <a:xfrm>
          <a:off x="5624941" y="673340"/>
          <a:ext cx="224860" cy="263044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5624941" y="725949"/>
        <a:ext cx="157402" cy="157826"/>
      </dsp:txXfrm>
    </dsp:sp>
    <dsp:sp modelId="{9612B7F9-FBD8-4C29-B522-2B6626D76FD7}">
      <dsp:nvSpPr>
        <dsp:cNvPr id="0" name=""/>
        <dsp:cNvSpPr/>
      </dsp:nvSpPr>
      <dsp:spPr>
        <a:xfrm>
          <a:off x="5943140" y="486663"/>
          <a:ext cx="1060664" cy="63639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Presenting</a:t>
          </a:r>
        </a:p>
      </dsp:txBody>
      <dsp:txXfrm>
        <a:off x="5961779" y="505302"/>
        <a:ext cx="1023386" cy="59912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0E101A6-B45B-42EB-9C93-5F680BE63C8A}">
      <dsp:nvSpPr>
        <dsp:cNvPr id="0" name=""/>
        <dsp:cNvSpPr/>
      </dsp:nvSpPr>
      <dsp:spPr>
        <a:xfrm>
          <a:off x="3312790" y="1859607"/>
          <a:ext cx="145167" cy="11323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2303"/>
              </a:lnTo>
              <a:lnTo>
                <a:pt x="145167" y="113230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F5FAC0-DCBC-4FA3-862E-CFC60124D12E}">
      <dsp:nvSpPr>
        <dsp:cNvPr id="0" name=""/>
        <dsp:cNvSpPr/>
      </dsp:nvSpPr>
      <dsp:spPr>
        <a:xfrm>
          <a:off x="3312790" y="1859607"/>
          <a:ext cx="145167" cy="4451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5179"/>
              </a:lnTo>
              <a:lnTo>
                <a:pt x="145167" y="44517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484EB5-11AB-41AA-BEC6-48E7930E1635}">
      <dsp:nvSpPr>
        <dsp:cNvPr id="0" name=""/>
        <dsp:cNvSpPr/>
      </dsp:nvSpPr>
      <dsp:spPr>
        <a:xfrm>
          <a:off x="3114395" y="1172483"/>
          <a:ext cx="585507" cy="2032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617"/>
              </a:lnTo>
              <a:lnTo>
                <a:pt x="585507" y="101617"/>
              </a:lnTo>
              <a:lnTo>
                <a:pt x="585507" y="203234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0D0C93-7FBD-4C80-A2B6-FBB79D506EED}">
      <dsp:nvSpPr>
        <dsp:cNvPr id="0" name=""/>
        <dsp:cNvSpPr/>
      </dsp:nvSpPr>
      <dsp:spPr>
        <a:xfrm>
          <a:off x="2528887" y="1172483"/>
          <a:ext cx="585507" cy="203234"/>
        </a:xfrm>
        <a:custGeom>
          <a:avLst/>
          <a:gdLst/>
          <a:ahLst/>
          <a:cxnLst/>
          <a:rect l="0" t="0" r="0" b="0"/>
          <a:pathLst>
            <a:path>
              <a:moveTo>
                <a:pt x="585507" y="0"/>
              </a:moveTo>
              <a:lnTo>
                <a:pt x="585507" y="101617"/>
              </a:lnTo>
              <a:lnTo>
                <a:pt x="0" y="101617"/>
              </a:lnTo>
              <a:lnTo>
                <a:pt x="0" y="203234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E86AEA-7061-4CF3-A268-01FD1B08C6EA}">
      <dsp:nvSpPr>
        <dsp:cNvPr id="0" name=""/>
        <dsp:cNvSpPr/>
      </dsp:nvSpPr>
      <dsp:spPr>
        <a:xfrm>
          <a:off x="2115161" y="485358"/>
          <a:ext cx="999233" cy="2032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617"/>
              </a:lnTo>
              <a:lnTo>
                <a:pt x="999233" y="101617"/>
              </a:lnTo>
              <a:lnTo>
                <a:pt x="999233" y="203234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D6CEF4-B97D-4D4C-8F83-10369218A5F6}">
      <dsp:nvSpPr>
        <dsp:cNvPr id="0" name=""/>
        <dsp:cNvSpPr/>
      </dsp:nvSpPr>
      <dsp:spPr>
        <a:xfrm>
          <a:off x="728814" y="1172483"/>
          <a:ext cx="145167" cy="18194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9428"/>
              </a:lnTo>
              <a:lnTo>
                <a:pt x="145167" y="1819428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4C1ED0A-B21C-44D9-B17C-12AF406470BE}">
      <dsp:nvSpPr>
        <dsp:cNvPr id="0" name=""/>
        <dsp:cNvSpPr/>
      </dsp:nvSpPr>
      <dsp:spPr>
        <a:xfrm>
          <a:off x="728814" y="1172483"/>
          <a:ext cx="145167" cy="11323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2303"/>
              </a:lnTo>
              <a:lnTo>
                <a:pt x="145167" y="1132303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6DACF2F-643F-445D-ADC1-A43D0CEEC133}">
      <dsp:nvSpPr>
        <dsp:cNvPr id="0" name=""/>
        <dsp:cNvSpPr/>
      </dsp:nvSpPr>
      <dsp:spPr>
        <a:xfrm>
          <a:off x="728814" y="1172483"/>
          <a:ext cx="145167" cy="4451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5179"/>
              </a:lnTo>
              <a:lnTo>
                <a:pt x="145167" y="445179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1AA9CC-5716-4794-9BBA-00BC06537C17}">
      <dsp:nvSpPr>
        <dsp:cNvPr id="0" name=""/>
        <dsp:cNvSpPr/>
      </dsp:nvSpPr>
      <dsp:spPr>
        <a:xfrm>
          <a:off x="1115927" y="485358"/>
          <a:ext cx="999233" cy="203234"/>
        </a:xfrm>
        <a:custGeom>
          <a:avLst/>
          <a:gdLst/>
          <a:ahLst/>
          <a:cxnLst/>
          <a:rect l="0" t="0" r="0" b="0"/>
          <a:pathLst>
            <a:path>
              <a:moveTo>
                <a:pt x="999233" y="0"/>
              </a:moveTo>
              <a:lnTo>
                <a:pt x="999233" y="101617"/>
              </a:lnTo>
              <a:lnTo>
                <a:pt x="0" y="101617"/>
              </a:lnTo>
              <a:lnTo>
                <a:pt x="0" y="203234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150961-E98E-492F-AF57-EB08DC1FAEDA}">
      <dsp:nvSpPr>
        <dsp:cNvPr id="0" name=""/>
        <dsp:cNvSpPr/>
      </dsp:nvSpPr>
      <dsp:spPr>
        <a:xfrm>
          <a:off x="1631270" y="1468"/>
          <a:ext cx="967781" cy="483890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Categories of data</a:t>
          </a:r>
        </a:p>
      </dsp:txBody>
      <dsp:txXfrm>
        <a:off x="1631270" y="1468"/>
        <a:ext cx="967781" cy="483890"/>
      </dsp:txXfrm>
    </dsp:sp>
    <dsp:sp modelId="{411DC406-3682-46C4-BBAA-9D9017FBABCC}">
      <dsp:nvSpPr>
        <dsp:cNvPr id="0" name=""/>
        <dsp:cNvSpPr/>
      </dsp:nvSpPr>
      <dsp:spPr>
        <a:xfrm>
          <a:off x="632036" y="688592"/>
          <a:ext cx="967781" cy="48389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Qualitative/Categorical</a:t>
          </a:r>
        </a:p>
      </dsp:txBody>
      <dsp:txXfrm>
        <a:off x="632036" y="688592"/>
        <a:ext cx="967781" cy="483890"/>
      </dsp:txXfrm>
    </dsp:sp>
    <dsp:sp modelId="{DE092C8A-C6E1-4CF6-BEC0-E6CC71345135}">
      <dsp:nvSpPr>
        <dsp:cNvPr id="0" name=""/>
        <dsp:cNvSpPr/>
      </dsp:nvSpPr>
      <dsp:spPr>
        <a:xfrm>
          <a:off x="873981" y="1375717"/>
          <a:ext cx="967781" cy="48389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Ordinal</a:t>
          </a:r>
        </a:p>
      </dsp:txBody>
      <dsp:txXfrm>
        <a:off x="873981" y="1375717"/>
        <a:ext cx="967781" cy="483890"/>
      </dsp:txXfrm>
    </dsp:sp>
    <dsp:sp modelId="{2708EFE3-A32C-4649-ABCE-F179D9944525}">
      <dsp:nvSpPr>
        <dsp:cNvPr id="0" name=""/>
        <dsp:cNvSpPr/>
      </dsp:nvSpPr>
      <dsp:spPr>
        <a:xfrm>
          <a:off x="873981" y="2062841"/>
          <a:ext cx="967781" cy="48389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Nominal</a:t>
          </a:r>
        </a:p>
      </dsp:txBody>
      <dsp:txXfrm>
        <a:off x="873981" y="2062841"/>
        <a:ext cx="967781" cy="483890"/>
      </dsp:txXfrm>
    </dsp:sp>
    <dsp:sp modelId="{8DB60206-E150-4F8F-868B-8FA68A94AA30}">
      <dsp:nvSpPr>
        <dsp:cNvPr id="0" name=""/>
        <dsp:cNvSpPr/>
      </dsp:nvSpPr>
      <dsp:spPr>
        <a:xfrm>
          <a:off x="873981" y="2749966"/>
          <a:ext cx="967781" cy="48389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Binary</a:t>
          </a:r>
        </a:p>
      </dsp:txBody>
      <dsp:txXfrm>
        <a:off x="873981" y="2749966"/>
        <a:ext cx="967781" cy="483890"/>
      </dsp:txXfrm>
    </dsp:sp>
    <dsp:sp modelId="{24A14A59-7FD9-47EF-9497-09DD729D84E2}">
      <dsp:nvSpPr>
        <dsp:cNvPr id="0" name=""/>
        <dsp:cNvSpPr/>
      </dsp:nvSpPr>
      <dsp:spPr>
        <a:xfrm>
          <a:off x="2630504" y="688592"/>
          <a:ext cx="967781" cy="48389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Quantitative/Numerical</a:t>
          </a:r>
        </a:p>
      </dsp:txBody>
      <dsp:txXfrm>
        <a:off x="2630504" y="688592"/>
        <a:ext cx="967781" cy="483890"/>
      </dsp:txXfrm>
    </dsp:sp>
    <dsp:sp modelId="{96EF648D-59E5-4A18-BB8C-7077C67C124E}">
      <dsp:nvSpPr>
        <dsp:cNvPr id="0" name=""/>
        <dsp:cNvSpPr/>
      </dsp:nvSpPr>
      <dsp:spPr>
        <a:xfrm>
          <a:off x="2044996" y="1375717"/>
          <a:ext cx="967781" cy="48389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Discrete</a:t>
          </a:r>
        </a:p>
      </dsp:txBody>
      <dsp:txXfrm>
        <a:off x="2044996" y="1375717"/>
        <a:ext cx="967781" cy="483890"/>
      </dsp:txXfrm>
    </dsp:sp>
    <dsp:sp modelId="{88180E9B-6A4A-487B-895F-56A0D9562F55}">
      <dsp:nvSpPr>
        <dsp:cNvPr id="0" name=""/>
        <dsp:cNvSpPr/>
      </dsp:nvSpPr>
      <dsp:spPr>
        <a:xfrm>
          <a:off x="3216012" y="1375717"/>
          <a:ext cx="967781" cy="48389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Continuous</a:t>
          </a:r>
        </a:p>
      </dsp:txBody>
      <dsp:txXfrm>
        <a:off x="3216012" y="1375717"/>
        <a:ext cx="967781" cy="483890"/>
      </dsp:txXfrm>
    </dsp:sp>
    <dsp:sp modelId="{580A6B49-1173-4F87-BCC4-6791E01A43C2}">
      <dsp:nvSpPr>
        <dsp:cNvPr id="0" name=""/>
        <dsp:cNvSpPr/>
      </dsp:nvSpPr>
      <dsp:spPr>
        <a:xfrm>
          <a:off x="3457957" y="2062841"/>
          <a:ext cx="967781" cy="483890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Interval</a:t>
          </a:r>
        </a:p>
      </dsp:txBody>
      <dsp:txXfrm>
        <a:off x="3457957" y="2062841"/>
        <a:ext cx="967781" cy="483890"/>
      </dsp:txXfrm>
    </dsp:sp>
    <dsp:sp modelId="{3899BE3A-2722-45E4-9736-E79BBBFB0073}">
      <dsp:nvSpPr>
        <dsp:cNvPr id="0" name=""/>
        <dsp:cNvSpPr/>
      </dsp:nvSpPr>
      <dsp:spPr>
        <a:xfrm>
          <a:off x="3457957" y="2749966"/>
          <a:ext cx="967781" cy="483890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Ratio</a:t>
          </a:r>
        </a:p>
      </dsp:txBody>
      <dsp:txXfrm>
        <a:off x="3457957" y="2749966"/>
        <a:ext cx="967781" cy="48389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BD094B6-5183-4C12-9200-D28E88D97176}">
      <dsp:nvSpPr>
        <dsp:cNvPr id="0" name=""/>
        <dsp:cNvSpPr/>
      </dsp:nvSpPr>
      <dsp:spPr>
        <a:xfrm>
          <a:off x="3373658" y="1151856"/>
          <a:ext cx="142575" cy="17869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6947"/>
              </a:lnTo>
              <a:lnTo>
                <a:pt x="142575" y="1786947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3B82D-66B2-4740-851B-AA0D9F5C7AEE}">
      <dsp:nvSpPr>
        <dsp:cNvPr id="0" name=""/>
        <dsp:cNvSpPr/>
      </dsp:nvSpPr>
      <dsp:spPr>
        <a:xfrm>
          <a:off x="3373658" y="1151856"/>
          <a:ext cx="142575" cy="11120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2089"/>
              </a:lnTo>
              <a:lnTo>
                <a:pt x="142575" y="1112089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34F547-BE8B-49AF-8E51-7AA04A143F3F}">
      <dsp:nvSpPr>
        <dsp:cNvPr id="0" name=""/>
        <dsp:cNvSpPr/>
      </dsp:nvSpPr>
      <dsp:spPr>
        <a:xfrm>
          <a:off x="3373658" y="1151856"/>
          <a:ext cx="142575" cy="4372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7231"/>
              </a:lnTo>
              <a:lnTo>
                <a:pt x="142575" y="437231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5FD8E2-D72E-4163-AAEB-AB6A803DD6C8}">
      <dsp:nvSpPr>
        <dsp:cNvPr id="0" name=""/>
        <dsp:cNvSpPr/>
      </dsp:nvSpPr>
      <dsp:spPr>
        <a:xfrm>
          <a:off x="2603749" y="476998"/>
          <a:ext cx="1150110" cy="199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802"/>
              </a:lnTo>
              <a:lnTo>
                <a:pt x="1150110" y="99802"/>
              </a:lnTo>
              <a:lnTo>
                <a:pt x="1150110" y="199605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DA11B8-1B77-4980-A546-79CF4BAAAF81}">
      <dsp:nvSpPr>
        <dsp:cNvPr id="0" name=""/>
        <dsp:cNvSpPr/>
      </dsp:nvSpPr>
      <dsp:spPr>
        <a:xfrm>
          <a:off x="2223548" y="1151856"/>
          <a:ext cx="142575" cy="17869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6947"/>
              </a:lnTo>
              <a:lnTo>
                <a:pt x="142575" y="1786947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E7BFD7-374C-4624-A910-15C2C83019A8}">
      <dsp:nvSpPr>
        <dsp:cNvPr id="0" name=""/>
        <dsp:cNvSpPr/>
      </dsp:nvSpPr>
      <dsp:spPr>
        <a:xfrm>
          <a:off x="2223548" y="1151856"/>
          <a:ext cx="142575" cy="11120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2089"/>
              </a:lnTo>
              <a:lnTo>
                <a:pt x="142575" y="1112089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14739A-EF3E-4359-A732-15C5800DD8AE}">
      <dsp:nvSpPr>
        <dsp:cNvPr id="0" name=""/>
        <dsp:cNvSpPr/>
      </dsp:nvSpPr>
      <dsp:spPr>
        <a:xfrm>
          <a:off x="2223548" y="1151856"/>
          <a:ext cx="142575" cy="4372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7231"/>
              </a:lnTo>
              <a:lnTo>
                <a:pt x="142575" y="437231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4AE774-28A1-4E90-BF27-A4FC86DABA60}">
      <dsp:nvSpPr>
        <dsp:cNvPr id="0" name=""/>
        <dsp:cNvSpPr/>
      </dsp:nvSpPr>
      <dsp:spPr>
        <a:xfrm>
          <a:off x="2558029" y="476998"/>
          <a:ext cx="91440" cy="19960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99605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7BE3EF-09D8-4A31-B29D-4D56F978E793}">
      <dsp:nvSpPr>
        <dsp:cNvPr id="0" name=""/>
        <dsp:cNvSpPr/>
      </dsp:nvSpPr>
      <dsp:spPr>
        <a:xfrm>
          <a:off x="1073438" y="1151856"/>
          <a:ext cx="142575" cy="17869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6947"/>
              </a:lnTo>
              <a:lnTo>
                <a:pt x="142575" y="1786947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447BBE-5558-4568-BA41-BFA6B1DCA39D}">
      <dsp:nvSpPr>
        <dsp:cNvPr id="0" name=""/>
        <dsp:cNvSpPr/>
      </dsp:nvSpPr>
      <dsp:spPr>
        <a:xfrm>
          <a:off x="1073438" y="1151856"/>
          <a:ext cx="142575" cy="11120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2089"/>
              </a:lnTo>
              <a:lnTo>
                <a:pt x="142575" y="1112089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E9C7B0-C5F5-41B2-8AEC-492F2DCBB9F9}">
      <dsp:nvSpPr>
        <dsp:cNvPr id="0" name=""/>
        <dsp:cNvSpPr/>
      </dsp:nvSpPr>
      <dsp:spPr>
        <a:xfrm>
          <a:off x="1073438" y="1151856"/>
          <a:ext cx="142575" cy="4372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7231"/>
              </a:lnTo>
              <a:lnTo>
                <a:pt x="142575" y="437231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1ADBE36-EC9D-40F4-A92A-45C1569B81DD}">
      <dsp:nvSpPr>
        <dsp:cNvPr id="0" name=""/>
        <dsp:cNvSpPr/>
      </dsp:nvSpPr>
      <dsp:spPr>
        <a:xfrm>
          <a:off x="1453639" y="476998"/>
          <a:ext cx="1150110" cy="199605"/>
        </a:xfrm>
        <a:custGeom>
          <a:avLst/>
          <a:gdLst/>
          <a:ahLst/>
          <a:cxnLst/>
          <a:rect l="0" t="0" r="0" b="0"/>
          <a:pathLst>
            <a:path>
              <a:moveTo>
                <a:pt x="1150110" y="0"/>
              </a:moveTo>
              <a:lnTo>
                <a:pt x="1150110" y="99802"/>
              </a:lnTo>
              <a:lnTo>
                <a:pt x="0" y="99802"/>
              </a:lnTo>
              <a:lnTo>
                <a:pt x="0" y="199605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7A3C6C-06B6-40D9-90AB-F7F5293D3FCE}">
      <dsp:nvSpPr>
        <dsp:cNvPr id="0" name=""/>
        <dsp:cNvSpPr/>
      </dsp:nvSpPr>
      <dsp:spPr>
        <a:xfrm>
          <a:off x="2128497" y="1746"/>
          <a:ext cx="950504" cy="475252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Descriptive Statistics</a:t>
          </a:r>
        </a:p>
      </dsp:txBody>
      <dsp:txXfrm>
        <a:off x="2128497" y="1746"/>
        <a:ext cx="950504" cy="475252"/>
      </dsp:txXfrm>
    </dsp:sp>
    <dsp:sp modelId="{DB279687-A01C-413A-9692-975E3CC499FC}">
      <dsp:nvSpPr>
        <dsp:cNvPr id="0" name=""/>
        <dsp:cNvSpPr/>
      </dsp:nvSpPr>
      <dsp:spPr>
        <a:xfrm>
          <a:off x="978387" y="676603"/>
          <a:ext cx="950504" cy="475252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Measures of Central Tendency</a:t>
          </a:r>
        </a:p>
      </dsp:txBody>
      <dsp:txXfrm>
        <a:off x="978387" y="676603"/>
        <a:ext cx="950504" cy="475252"/>
      </dsp:txXfrm>
    </dsp:sp>
    <dsp:sp modelId="{467B2E9C-C508-4450-9759-35D5E004F425}">
      <dsp:nvSpPr>
        <dsp:cNvPr id="0" name=""/>
        <dsp:cNvSpPr/>
      </dsp:nvSpPr>
      <dsp:spPr>
        <a:xfrm>
          <a:off x="1216013" y="1351461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Mean</a:t>
          </a:r>
        </a:p>
      </dsp:txBody>
      <dsp:txXfrm>
        <a:off x="1216013" y="1351461"/>
        <a:ext cx="950504" cy="475252"/>
      </dsp:txXfrm>
    </dsp:sp>
    <dsp:sp modelId="{71A02397-11A3-4484-B9A0-9D532E18670F}">
      <dsp:nvSpPr>
        <dsp:cNvPr id="0" name=""/>
        <dsp:cNvSpPr/>
      </dsp:nvSpPr>
      <dsp:spPr>
        <a:xfrm>
          <a:off x="1216013" y="2026319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Median</a:t>
          </a:r>
        </a:p>
      </dsp:txBody>
      <dsp:txXfrm>
        <a:off x="1216013" y="2026319"/>
        <a:ext cx="950504" cy="475252"/>
      </dsp:txXfrm>
    </dsp:sp>
    <dsp:sp modelId="{5B8FEDE6-EE40-4C52-9489-6C862ABF21E7}">
      <dsp:nvSpPr>
        <dsp:cNvPr id="0" name=""/>
        <dsp:cNvSpPr/>
      </dsp:nvSpPr>
      <dsp:spPr>
        <a:xfrm>
          <a:off x="1216013" y="2701177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Mode</a:t>
          </a:r>
        </a:p>
      </dsp:txBody>
      <dsp:txXfrm>
        <a:off x="1216013" y="2701177"/>
        <a:ext cx="950504" cy="475252"/>
      </dsp:txXfrm>
    </dsp:sp>
    <dsp:sp modelId="{97609CC7-D27A-46CD-97A1-FF14FF703081}">
      <dsp:nvSpPr>
        <dsp:cNvPr id="0" name=""/>
        <dsp:cNvSpPr/>
      </dsp:nvSpPr>
      <dsp:spPr>
        <a:xfrm>
          <a:off x="2128497" y="676603"/>
          <a:ext cx="950504" cy="475252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Measures of Variability</a:t>
          </a:r>
        </a:p>
      </dsp:txBody>
      <dsp:txXfrm>
        <a:off x="2128497" y="676603"/>
        <a:ext cx="950504" cy="475252"/>
      </dsp:txXfrm>
    </dsp:sp>
    <dsp:sp modelId="{59B72CC8-8B5C-4120-97CC-5B57A0DCF3F5}">
      <dsp:nvSpPr>
        <dsp:cNvPr id="0" name=""/>
        <dsp:cNvSpPr/>
      </dsp:nvSpPr>
      <dsp:spPr>
        <a:xfrm>
          <a:off x="2366123" y="1351461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Range</a:t>
          </a:r>
        </a:p>
      </dsp:txBody>
      <dsp:txXfrm>
        <a:off x="2366123" y="1351461"/>
        <a:ext cx="950504" cy="475252"/>
      </dsp:txXfrm>
    </dsp:sp>
    <dsp:sp modelId="{9C902B1B-8694-404B-9ED5-639C65404B08}">
      <dsp:nvSpPr>
        <dsp:cNvPr id="0" name=""/>
        <dsp:cNvSpPr/>
      </dsp:nvSpPr>
      <dsp:spPr>
        <a:xfrm>
          <a:off x="2366123" y="2026319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Variablity</a:t>
          </a:r>
        </a:p>
      </dsp:txBody>
      <dsp:txXfrm>
        <a:off x="2366123" y="2026319"/>
        <a:ext cx="950504" cy="475252"/>
      </dsp:txXfrm>
    </dsp:sp>
    <dsp:sp modelId="{1A077C4D-968B-4F3F-91AC-ACBD9DA64220}">
      <dsp:nvSpPr>
        <dsp:cNvPr id="0" name=""/>
        <dsp:cNvSpPr/>
      </dsp:nvSpPr>
      <dsp:spPr>
        <a:xfrm>
          <a:off x="2366123" y="2701177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Standard Deviation</a:t>
          </a:r>
        </a:p>
      </dsp:txBody>
      <dsp:txXfrm>
        <a:off x="2366123" y="2701177"/>
        <a:ext cx="950504" cy="475252"/>
      </dsp:txXfrm>
    </dsp:sp>
    <dsp:sp modelId="{0CC06CCF-9882-49E0-BEF8-ECAD1201FC17}">
      <dsp:nvSpPr>
        <dsp:cNvPr id="0" name=""/>
        <dsp:cNvSpPr/>
      </dsp:nvSpPr>
      <dsp:spPr>
        <a:xfrm>
          <a:off x="3278607" y="676603"/>
          <a:ext cx="950504" cy="475252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Measures of Position</a:t>
          </a:r>
        </a:p>
      </dsp:txBody>
      <dsp:txXfrm>
        <a:off x="3278607" y="676603"/>
        <a:ext cx="950504" cy="475252"/>
      </dsp:txXfrm>
    </dsp:sp>
    <dsp:sp modelId="{20A11F44-99F5-4B62-9097-9BD9565318EC}">
      <dsp:nvSpPr>
        <dsp:cNvPr id="0" name=""/>
        <dsp:cNvSpPr/>
      </dsp:nvSpPr>
      <dsp:spPr>
        <a:xfrm>
          <a:off x="3516233" y="1351461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Percentiles</a:t>
          </a:r>
        </a:p>
      </dsp:txBody>
      <dsp:txXfrm>
        <a:off x="3516233" y="1351461"/>
        <a:ext cx="950504" cy="475252"/>
      </dsp:txXfrm>
    </dsp:sp>
    <dsp:sp modelId="{E857F8A4-6491-43D2-A5E4-AC4386D73D3A}">
      <dsp:nvSpPr>
        <dsp:cNvPr id="0" name=""/>
        <dsp:cNvSpPr/>
      </dsp:nvSpPr>
      <dsp:spPr>
        <a:xfrm>
          <a:off x="3516233" y="2026319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Quartiles</a:t>
          </a:r>
        </a:p>
      </dsp:txBody>
      <dsp:txXfrm>
        <a:off x="3516233" y="2026319"/>
        <a:ext cx="950504" cy="475252"/>
      </dsp:txXfrm>
    </dsp:sp>
    <dsp:sp modelId="{7E255342-26A4-41D8-82FB-A4DCA7D45FD3}">
      <dsp:nvSpPr>
        <dsp:cNvPr id="0" name=""/>
        <dsp:cNvSpPr/>
      </dsp:nvSpPr>
      <dsp:spPr>
        <a:xfrm>
          <a:off x="3516233" y="2701177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Deciles</a:t>
          </a:r>
        </a:p>
      </dsp:txBody>
      <dsp:txXfrm>
        <a:off x="3516233" y="2701177"/>
        <a:ext cx="950504" cy="475252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DC7DAAF-CEFE-4419-A09F-EF3B4006B251}">
      <dsp:nvSpPr>
        <dsp:cNvPr id="0" name=""/>
        <dsp:cNvSpPr/>
      </dsp:nvSpPr>
      <dsp:spPr>
        <a:xfrm>
          <a:off x="6229453" y="1653104"/>
          <a:ext cx="1580637" cy="2507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876"/>
              </a:lnTo>
              <a:lnTo>
                <a:pt x="1580637" y="170876"/>
              </a:lnTo>
              <a:lnTo>
                <a:pt x="1580637" y="250746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6C1633-1B9B-477D-8597-CA26FF8FA5C4}">
      <dsp:nvSpPr>
        <dsp:cNvPr id="0" name=""/>
        <dsp:cNvSpPr/>
      </dsp:nvSpPr>
      <dsp:spPr>
        <a:xfrm>
          <a:off x="6229453" y="1653104"/>
          <a:ext cx="526879" cy="2507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876"/>
              </a:lnTo>
              <a:lnTo>
                <a:pt x="526879" y="170876"/>
              </a:lnTo>
              <a:lnTo>
                <a:pt x="526879" y="250746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D456E8-44D6-4B8A-9D96-BB044B166A26}">
      <dsp:nvSpPr>
        <dsp:cNvPr id="0" name=""/>
        <dsp:cNvSpPr/>
      </dsp:nvSpPr>
      <dsp:spPr>
        <a:xfrm>
          <a:off x="5702573" y="1653104"/>
          <a:ext cx="526879" cy="250746"/>
        </a:xfrm>
        <a:custGeom>
          <a:avLst/>
          <a:gdLst/>
          <a:ahLst/>
          <a:cxnLst/>
          <a:rect l="0" t="0" r="0" b="0"/>
          <a:pathLst>
            <a:path>
              <a:moveTo>
                <a:pt x="526879" y="0"/>
              </a:moveTo>
              <a:lnTo>
                <a:pt x="526879" y="170876"/>
              </a:lnTo>
              <a:lnTo>
                <a:pt x="0" y="170876"/>
              </a:lnTo>
              <a:lnTo>
                <a:pt x="0" y="250746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D5BCD8-F8AE-46C0-BD79-48A198A2DB56}">
      <dsp:nvSpPr>
        <dsp:cNvPr id="0" name=""/>
        <dsp:cNvSpPr/>
      </dsp:nvSpPr>
      <dsp:spPr>
        <a:xfrm>
          <a:off x="4648815" y="1653104"/>
          <a:ext cx="1580637" cy="250746"/>
        </a:xfrm>
        <a:custGeom>
          <a:avLst/>
          <a:gdLst/>
          <a:ahLst/>
          <a:cxnLst/>
          <a:rect l="0" t="0" r="0" b="0"/>
          <a:pathLst>
            <a:path>
              <a:moveTo>
                <a:pt x="1580637" y="0"/>
              </a:moveTo>
              <a:lnTo>
                <a:pt x="1580637" y="170876"/>
              </a:lnTo>
              <a:lnTo>
                <a:pt x="0" y="170876"/>
              </a:lnTo>
              <a:lnTo>
                <a:pt x="0" y="250746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276475-1FE2-4CF0-AF7C-C117D43D9601}">
      <dsp:nvSpPr>
        <dsp:cNvPr id="0" name=""/>
        <dsp:cNvSpPr/>
      </dsp:nvSpPr>
      <dsp:spPr>
        <a:xfrm>
          <a:off x="4121935" y="854881"/>
          <a:ext cx="2107517" cy="2507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876"/>
              </a:lnTo>
              <a:lnTo>
                <a:pt x="2107517" y="170876"/>
              </a:lnTo>
              <a:lnTo>
                <a:pt x="2107517" y="250746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C35FF8-716F-45A8-8A67-74B1248C1CBC}">
      <dsp:nvSpPr>
        <dsp:cNvPr id="0" name=""/>
        <dsp:cNvSpPr/>
      </dsp:nvSpPr>
      <dsp:spPr>
        <a:xfrm>
          <a:off x="2014418" y="1653104"/>
          <a:ext cx="1580637" cy="2507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876"/>
              </a:lnTo>
              <a:lnTo>
                <a:pt x="1580637" y="170876"/>
              </a:lnTo>
              <a:lnTo>
                <a:pt x="1580637" y="250746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49D0AA-EB43-4A06-AD9D-2BF9FF29CD4E}">
      <dsp:nvSpPr>
        <dsp:cNvPr id="0" name=""/>
        <dsp:cNvSpPr/>
      </dsp:nvSpPr>
      <dsp:spPr>
        <a:xfrm>
          <a:off x="2014418" y="1653104"/>
          <a:ext cx="526879" cy="2507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876"/>
              </a:lnTo>
              <a:lnTo>
                <a:pt x="526879" y="170876"/>
              </a:lnTo>
              <a:lnTo>
                <a:pt x="526879" y="250746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63E354-3E76-4398-AC1E-A6EF8324D81D}">
      <dsp:nvSpPr>
        <dsp:cNvPr id="0" name=""/>
        <dsp:cNvSpPr/>
      </dsp:nvSpPr>
      <dsp:spPr>
        <a:xfrm>
          <a:off x="1487539" y="1653104"/>
          <a:ext cx="526879" cy="250746"/>
        </a:xfrm>
        <a:custGeom>
          <a:avLst/>
          <a:gdLst/>
          <a:ahLst/>
          <a:cxnLst/>
          <a:rect l="0" t="0" r="0" b="0"/>
          <a:pathLst>
            <a:path>
              <a:moveTo>
                <a:pt x="526879" y="0"/>
              </a:moveTo>
              <a:lnTo>
                <a:pt x="526879" y="170876"/>
              </a:lnTo>
              <a:lnTo>
                <a:pt x="0" y="170876"/>
              </a:lnTo>
              <a:lnTo>
                <a:pt x="0" y="250746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959C0B-6D85-43C2-A8C7-1BF1FDF8A571}">
      <dsp:nvSpPr>
        <dsp:cNvPr id="0" name=""/>
        <dsp:cNvSpPr/>
      </dsp:nvSpPr>
      <dsp:spPr>
        <a:xfrm>
          <a:off x="433780" y="1653104"/>
          <a:ext cx="1580637" cy="250746"/>
        </a:xfrm>
        <a:custGeom>
          <a:avLst/>
          <a:gdLst/>
          <a:ahLst/>
          <a:cxnLst/>
          <a:rect l="0" t="0" r="0" b="0"/>
          <a:pathLst>
            <a:path>
              <a:moveTo>
                <a:pt x="1580637" y="0"/>
              </a:moveTo>
              <a:lnTo>
                <a:pt x="1580637" y="170876"/>
              </a:lnTo>
              <a:lnTo>
                <a:pt x="0" y="170876"/>
              </a:lnTo>
              <a:lnTo>
                <a:pt x="0" y="250746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ECE6C88-FC2F-4F7C-B017-8031FA1404BD}">
      <dsp:nvSpPr>
        <dsp:cNvPr id="0" name=""/>
        <dsp:cNvSpPr/>
      </dsp:nvSpPr>
      <dsp:spPr>
        <a:xfrm>
          <a:off x="2014418" y="854881"/>
          <a:ext cx="2107517" cy="250746"/>
        </a:xfrm>
        <a:custGeom>
          <a:avLst/>
          <a:gdLst/>
          <a:ahLst/>
          <a:cxnLst/>
          <a:rect l="0" t="0" r="0" b="0"/>
          <a:pathLst>
            <a:path>
              <a:moveTo>
                <a:pt x="2107517" y="0"/>
              </a:moveTo>
              <a:lnTo>
                <a:pt x="2107517" y="170876"/>
              </a:lnTo>
              <a:lnTo>
                <a:pt x="0" y="170876"/>
              </a:lnTo>
              <a:lnTo>
                <a:pt x="0" y="250746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3E809F9-D12E-4249-99CA-49DFAEC476FC}">
      <dsp:nvSpPr>
        <dsp:cNvPr id="0" name=""/>
        <dsp:cNvSpPr/>
      </dsp:nvSpPr>
      <dsp:spPr>
        <a:xfrm>
          <a:off x="3690852" y="307406"/>
          <a:ext cx="862166" cy="54747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F2E5776-18D0-434E-A05D-8A18BE9E1226}">
      <dsp:nvSpPr>
        <dsp:cNvPr id="0" name=""/>
        <dsp:cNvSpPr/>
      </dsp:nvSpPr>
      <dsp:spPr>
        <a:xfrm>
          <a:off x="3786649" y="398412"/>
          <a:ext cx="862166" cy="5474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Types of Distribution</a:t>
          </a:r>
        </a:p>
      </dsp:txBody>
      <dsp:txXfrm>
        <a:off x="3802684" y="414447"/>
        <a:ext cx="830096" cy="515405"/>
      </dsp:txXfrm>
    </dsp:sp>
    <dsp:sp modelId="{24713C8C-D744-4308-8AEA-A460A051B9E5}">
      <dsp:nvSpPr>
        <dsp:cNvPr id="0" name=""/>
        <dsp:cNvSpPr/>
      </dsp:nvSpPr>
      <dsp:spPr>
        <a:xfrm>
          <a:off x="1583335" y="1105628"/>
          <a:ext cx="862166" cy="547475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3C1A545-BDB9-438E-B3C4-3DBCF57756E7}">
      <dsp:nvSpPr>
        <dsp:cNvPr id="0" name=""/>
        <dsp:cNvSpPr/>
      </dsp:nvSpPr>
      <dsp:spPr>
        <a:xfrm>
          <a:off x="1679131" y="1196634"/>
          <a:ext cx="862166" cy="5474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Discrete PD</a:t>
          </a:r>
        </a:p>
      </dsp:txBody>
      <dsp:txXfrm>
        <a:off x="1695166" y="1212669"/>
        <a:ext cx="830096" cy="515405"/>
      </dsp:txXfrm>
    </dsp:sp>
    <dsp:sp modelId="{D0C6A65C-AFF7-496E-B99D-963C28BEE2A1}">
      <dsp:nvSpPr>
        <dsp:cNvPr id="0" name=""/>
        <dsp:cNvSpPr/>
      </dsp:nvSpPr>
      <dsp:spPr>
        <a:xfrm>
          <a:off x="2697" y="1903850"/>
          <a:ext cx="862166" cy="5474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1C51925-6502-49D0-B8CE-8CA52D219822}">
      <dsp:nvSpPr>
        <dsp:cNvPr id="0" name=""/>
        <dsp:cNvSpPr/>
      </dsp:nvSpPr>
      <dsp:spPr>
        <a:xfrm>
          <a:off x="98494" y="1994857"/>
          <a:ext cx="862166" cy="547475"/>
        </a:xfrm>
        <a:prstGeom prst="roundRect">
          <a:avLst>
            <a:gd name="adj" fmla="val 10000"/>
          </a:avLst>
        </a:prstGeom>
        <a:solidFill>
          <a:schemeClr val="accent2">
            <a:alpha val="9000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Binomial Dist.</a:t>
          </a:r>
        </a:p>
      </dsp:txBody>
      <dsp:txXfrm>
        <a:off x="114529" y="2010892"/>
        <a:ext cx="830096" cy="515405"/>
      </dsp:txXfrm>
    </dsp:sp>
    <dsp:sp modelId="{1C89F1DB-734D-4616-BC33-6A412D7AF06E}">
      <dsp:nvSpPr>
        <dsp:cNvPr id="0" name=""/>
        <dsp:cNvSpPr/>
      </dsp:nvSpPr>
      <dsp:spPr>
        <a:xfrm>
          <a:off x="1056456" y="1903850"/>
          <a:ext cx="862166" cy="5474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DDC65BA-585E-468A-9D2B-BA96D66C2A4E}">
      <dsp:nvSpPr>
        <dsp:cNvPr id="0" name=""/>
        <dsp:cNvSpPr/>
      </dsp:nvSpPr>
      <dsp:spPr>
        <a:xfrm>
          <a:off x="1152252" y="1994857"/>
          <a:ext cx="862166" cy="547475"/>
        </a:xfrm>
        <a:prstGeom prst="roundRect">
          <a:avLst>
            <a:gd name="adj" fmla="val 10000"/>
          </a:avLst>
        </a:prstGeom>
        <a:solidFill>
          <a:schemeClr val="accent2">
            <a:alpha val="9000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Poisson Dist.</a:t>
          </a:r>
        </a:p>
      </dsp:txBody>
      <dsp:txXfrm>
        <a:off x="1168287" y="2010892"/>
        <a:ext cx="830096" cy="515405"/>
      </dsp:txXfrm>
    </dsp:sp>
    <dsp:sp modelId="{7DC08894-AC4F-4B3D-B938-7A53C4301761}">
      <dsp:nvSpPr>
        <dsp:cNvPr id="0" name=""/>
        <dsp:cNvSpPr/>
      </dsp:nvSpPr>
      <dsp:spPr>
        <a:xfrm>
          <a:off x="2110214" y="1903850"/>
          <a:ext cx="862166" cy="5474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23C1DC6-2A30-4360-AF16-43A6BA6CBDA2}">
      <dsp:nvSpPr>
        <dsp:cNvPr id="0" name=""/>
        <dsp:cNvSpPr/>
      </dsp:nvSpPr>
      <dsp:spPr>
        <a:xfrm>
          <a:off x="2206011" y="1994857"/>
          <a:ext cx="862166" cy="5474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Uniform Dist.</a:t>
          </a:r>
        </a:p>
      </dsp:txBody>
      <dsp:txXfrm>
        <a:off x="2222046" y="2010892"/>
        <a:ext cx="830096" cy="515405"/>
      </dsp:txXfrm>
    </dsp:sp>
    <dsp:sp modelId="{F3438279-28A6-41B7-A783-3F5885FFA6E5}">
      <dsp:nvSpPr>
        <dsp:cNvPr id="0" name=""/>
        <dsp:cNvSpPr/>
      </dsp:nvSpPr>
      <dsp:spPr>
        <a:xfrm>
          <a:off x="3163973" y="1903850"/>
          <a:ext cx="862166" cy="5474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80F3C19-4407-4361-BE43-B3F7182D3147}">
      <dsp:nvSpPr>
        <dsp:cNvPr id="0" name=""/>
        <dsp:cNvSpPr/>
      </dsp:nvSpPr>
      <dsp:spPr>
        <a:xfrm>
          <a:off x="3259769" y="1994857"/>
          <a:ext cx="862166" cy="5474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Bernouli Dist.</a:t>
          </a:r>
        </a:p>
      </dsp:txBody>
      <dsp:txXfrm>
        <a:off x="3275804" y="2010892"/>
        <a:ext cx="830096" cy="515405"/>
      </dsp:txXfrm>
    </dsp:sp>
    <dsp:sp modelId="{64183F10-9244-4793-95F1-FF5B0A272129}">
      <dsp:nvSpPr>
        <dsp:cNvPr id="0" name=""/>
        <dsp:cNvSpPr/>
      </dsp:nvSpPr>
      <dsp:spPr>
        <a:xfrm>
          <a:off x="5798369" y="1105628"/>
          <a:ext cx="862166" cy="547475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989C508-2FD2-4476-BB9B-BDD2302AD30D}">
      <dsp:nvSpPr>
        <dsp:cNvPr id="0" name=""/>
        <dsp:cNvSpPr/>
      </dsp:nvSpPr>
      <dsp:spPr>
        <a:xfrm>
          <a:off x="5894166" y="1196634"/>
          <a:ext cx="862166" cy="5474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Continuous PD</a:t>
          </a:r>
        </a:p>
      </dsp:txBody>
      <dsp:txXfrm>
        <a:off x="5910201" y="1212669"/>
        <a:ext cx="830096" cy="515405"/>
      </dsp:txXfrm>
    </dsp:sp>
    <dsp:sp modelId="{174B9D5B-BF83-4644-A7A7-79D23100B044}">
      <dsp:nvSpPr>
        <dsp:cNvPr id="0" name=""/>
        <dsp:cNvSpPr/>
      </dsp:nvSpPr>
      <dsp:spPr>
        <a:xfrm>
          <a:off x="4217732" y="1903850"/>
          <a:ext cx="862166" cy="5474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FDA93CB-B01B-4DBA-B9FF-30EC0A7552BE}">
      <dsp:nvSpPr>
        <dsp:cNvPr id="0" name=""/>
        <dsp:cNvSpPr/>
      </dsp:nvSpPr>
      <dsp:spPr>
        <a:xfrm>
          <a:off x="4313528" y="1994857"/>
          <a:ext cx="862166" cy="547475"/>
        </a:xfrm>
        <a:prstGeom prst="roundRect">
          <a:avLst>
            <a:gd name="adj" fmla="val 10000"/>
          </a:avLst>
        </a:prstGeom>
        <a:solidFill>
          <a:schemeClr val="accent2">
            <a:alpha val="9000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Normal Dist</a:t>
          </a:r>
        </a:p>
      </dsp:txBody>
      <dsp:txXfrm>
        <a:off x="4329563" y="2010892"/>
        <a:ext cx="830096" cy="515405"/>
      </dsp:txXfrm>
    </dsp:sp>
    <dsp:sp modelId="{0766A8A2-4665-4D43-A972-0BFA60B2CBB1}">
      <dsp:nvSpPr>
        <dsp:cNvPr id="0" name=""/>
        <dsp:cNvSpPr/>
      </dsp:nvSpPr>
      <dsp:spPr>
        <a:xfrm>
          <a:off x="5271490" y="1903850"/>
          <a:ext cx="862166" cy="5474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9F1B193-E9A6-49D8-8E20-DA93F1C9B14E}">
      <dsp:nvSpPr>
        <dsp:cNvPr id="0" name=""/>
        <dsp:cNvSpPr/>
      </dsp:nvSpPr>
      <dsp:spPr>
        <a:xfrm>
          <a:off x="5367286" y="1994857"/>
          <a:ext cx="862166" cy="5474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Exponential</a:t>
          </a:r>
        </a:p>
      </dsp:txBody>
      <dsp:txXfrm>
        <a:off x="5383321" y="2010892"/>
        <a:ext cx="830096" cy="515405"/>
      </dsp:txXfrm>
    </dsp:sp>
    <dsp:sp modelId="{E963F297-C90C-4F74-8F9D-8E532B479857}">
      <dsp:nvSpPr>
        <dsp:cNvPr id="0" name=""/>
        <dsp:cNvSpPr/>
      </dsp:nvSpPr>
      <dsp:spPr>
        <a:xfrm>
          <a:off x="6325249" y="1903850"/>
          <a:ext cx="862166" cy="5474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A688947-2EDB-4BAA-96FF-0AC1467010CD}">
      <dsp:nvSpPr>
        <dsp:cNvPr id="0" name=""/>
        <dsp:cNvSpPr/>
      </dsp:nvSpPr>
      <dsp:spPr>
        <a:xfrm>
          <a:off x="6421045" y="1994857"/>
          <a:ext cx="862166" cy="5474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Chi-Squared Dist</a:t>
          </a:r>
        </a:p>
      </dsp:txBody>
      <dsp:txXfrm>
        <a:off x="6437080" y="2010892"/>
        <a:ext cx="830096" cy="515405"/>
      </dsp:txXfrm>
    </dsp:sp>
    <dsp:sp modelId="{59D52894-1487-472F-92B5-8120D9A96F84}">
      <dsp:nvSpPr>
        <dsp:cNvPr id="0" name=""/>
        <dsp:cNvSpPr/>
      </dsp:nvSpPr>
      <dsp:spPr>
        <a:xfrm>
          <a:off x="7379007" y="1903850"/>
          <a:ext cx="862166" cy="5474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1D928BF-2597-44AB-AD7A-9D32822562DA}">
      <dsp:nvSpPr>
        <dsp:cNvPr id="0" name=""/>
        <dsp:cNvSpPr/>
      </dsp:nvSpPr>
      <dsp:spPr>
        <a:xfrm>
          <a:off x="7474804" y="1994857"/>
          <a:ext cx="862166" cy="5474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t-Dist.</a:t>
          </a:r>
        </a:p>
      </dsp:txBody>
      <dsp:txXfrm>
        <a:off x="7490839" y="2010892"/>
        <a:ext cx="830096" cy="51540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4.xml"/><Relationship Id="rId7" Type="http://schemas.microsoft.com/office/2007/relationships/diagramDrawing" Target="../diagrams/drawing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diagramColors" Target="../diagrams/colors4.xml"/><Relationship Id="rId5" Type="http://schemas.openxmlformats.org/officeDocument/2006/relationships/diagramQuickStyle" Target="../diagrams/quickStyle4.xml"/><Relationship Id="rId4" Type="http://schemas.openxmlformats.org/officeDocument/2006/relationships/diagramLayout" Target="../diagrams/layou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</xdr:row>
      <xdr:rowOff>79375</xdr:rowOff>
    </xdr:from>
    <xdr:to>
      <xdr:col>15</xdr:col>
      <xdr:colOff>215900</xdr:colOff>
      <xdr:row>7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C2B1541-A2AA-BDB1-FFDD-5B76F88AA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476250</xdr:colOff>
      <xdr:row>6</xdr:row>
      <xdr:rowOff>177800</xdr:rowOff>
    </xdr:from>
    <xdr:to>
      <xdr:col>6</xdr:col>
      <xdr:colOff>565150</xdr:colOff>
      <xdr:row>9</xdr:row>
      <xdr:rowOff>14098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004AD04-A031-83C0-9CC8-A798C62A4127}"/>
            </a:ext>
          </a:extLst>
        </xdr:cNvPr>
        <xdr:cNvGrpSpPr/>
      </xdr:nvGrpSpPr>
      <xdr:grpSpPr>
        <a:xfrm>
          <a:off x="1085850" y="1778000"/>
          <a:ext cx="3136900" cy="636398"/>
          <a:chOff x="3421" y="486663"/>
          <a:chExt cx="1060664" cy="636398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7BB76CA2-0038-AF6D-C72C-869B5619BCB8}"/>
              </a:ext>
            </a:extLst>
          </xdr:cNvPr>
          <xdr:cNvSpPr/>
        </xdr:nvSpPr>
        <xdr:spPr>
          <a:xfrm>
            <a:off x="3421" y="486663"/>
            <a:ext cx="1060664" cy="636398"/>
          </a:xfrm>
          <a:prstGeom prst="roundRect">
            <a:avLst>
              <a:gd name="adj" fmla="val 1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AF610235-D6ED-A82E-AE6A-0F874F82E3D4}"/>
              </a:ext>
            </a:extLst>
          </xdr:cNvPr>
          <xdr:cNvSpPr txBox="1"/>
        </xdr:nvSpPr>
        <xdr:spPr>
          <a:xfrm>
            <a:off x="22060" y="505302"/>
            <a:ext cx="1023386" cy="59912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400" kern="1200"/>
              <a:t>Collecting - How data is Collected</a:t>
            </a:r>
          </a:p>
        </xdr:txBody>
      </xdr:sp>
    </xdr:grpSp>
    <xdr:clientData/>
  </xdr:twoCellAnchor>
  <xdr:twoCellAnchor>
    <xdr:from>
      <xdr:col>2</xdr:col>
      <xdr:colOff>190500</xdr:colOff>
      <xdr:row>10</xdr:row>
      <xdr:rowOff>19050</xdr:rowOff>
    </xdr:from>
    <xdr:to>
      <xdr:col>8</xdr:col>
      <xdr:colOff>304800</xdr:colOff>
      <xdr:row>17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BED39B7-D084-E2D2-B0E4-8D9036EC23A5}"/>
            </a:ext>
          </a:extLst>
        </xdr:cNvPr>
        <xdr:cNvSpPr/>
      </xdr:nvSpPr>
      <xdr:spPr>
        <a:xfrm>
          <a:off x="1409700" y="2686050"/>
          <a:ext cx="3771900" cy="2019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200"/>
            <a:t>🦋🦋🦋🦋🦋🦋🦋🦋🦋🦋🦋🦋🦋🦋🦋🦋🦋🦋🦋🦋🦋🦋🦋🦋🦋🦋🦋🦋🦋🦋🦋🦋🦋🦋🦋🦋🦋🦋🦋🦋🦋🦋🦋🦋🦋</a:t>
          </a:r>
        </a:p>
      </xdr:txBody>
    </xdr:sp>
    <xdr:clientData/>
  </xdr:twoCellAnchor>
  <xdr:twoCellAnchor>
    <xdr:from>
      <xdr:col>10</xdr:col>
      <xdr:colOff>63500</xdr:colOff>
      <xdr:row>12</xdr:row>
      <xdr:rowOff>88900</xdr:rowOff>
    </xdr:from>
    <xdr:to>
      <xdr:col>14</xdr:col>
      <xdr:colOff>31750</xdr:colOff>
      <xdr:row>16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2BAD2F4-1836-4A45-BD81-F2E57FCC3132}"/>
            </a:ext>
          </a:extLst>
        </xdr:cNvPr>
        <xdr:cNvSpPr/>
      </xdr:nvSpPr>
      <xdr:spPr>
        <a:xfrm>
          <a:off x="6159500" y="3289300"/>
          <a:ext cx="2406650" cy="1003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10</xdr:col>
      <xdr:colOff>114300</xdr:colOff>
      <xdr:row>12</xdr:row>
      <xdr:rowOff>241300</xdr:rowOff>
    </xdr:from>
    <xdr:to>
      <xdr:col>13</xdr:col>
      <xdr:colOff>583891</xdr:colOff>
      <xdr:row>15</xdr:row>
      <xdr:rowOff>105722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2C02EB-BB59-8E45-CB0C-584B5C38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0300" y="3441700"/>
          <a:ext cx="2298391" cy="664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2</xdr:row>
      <xdr:rowOff>28574</xdr:rowOff>
    </xdr:from>
    <xdr:to>
      <xdr:col>13</xdr:col>
      <xdr:colOff>552449</xdr:colOff>
      <xdr:row>14</xdr:row>
      <xdr:rowOff>63499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AE20BA7-841D-ED71-0E07-C23602816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5</xdr:col>
      <xdr:colOff>450850</xdr:colOff>
      <xdr:row>16</xdr:row>
      <xdr:rowOff>216905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FCA5462F-FFE4-393C-A6FD-C9323C48668A}"/>
            </a:ext>
          </a:extLst>
        </xdr:cNvPr>
        <xdr:cNvGrpSpPr/>
      </xdr:nvGrpSpPr>
      <xdr:grpSpPr>
        <a:xfrm>
          <a:off x="1828800" y="4000500"/>
          <a:ext cx="1670050" cy="483605"/>
          <a:chOff x="623628" y="689139"/>
          <a:chExt cx="967211" cy="48360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95FA4DA0-4D91-78EC-020E-30CF5BC62701}"/>
              </a:ext>
            </a:extLst>
          </xdr:cNvPr>
          <xdr:cNvSpPr/>
        </xdr:nvSpPr>
        <xdr:spPr>
          <a:xfrm>
            <a:off x="623628" y="68913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6">
              <a:hueOff val="0"/>
              <a:satOff val="0"/>
              <a:lumOff val="0"/>
              <a:alphaOff val="0"/>
            </a:schemeClr>
          </a:fillRef>
          <a:effectRef idx="0">
            <a:schemeClr val="accent6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6C2988C-7BE8-649F-AB57-758CF4026FF0}"/>
              </a:ext>
            </a:extLst>
          </xdr:cNvPr>
          <xdr:cNvSpPr txBox="1"/>
        </xdr:nvSpPr>
        <xdr:spPr>
          <a:xfrm>
            <a:off x="623628" y="68913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Qualitative/Categorical</a:t>
            </a:r>
          </a:p>
        </xdr:txBody>
      </xdr:sp>
    </xdr:grpSp>
    <xdr:clientData/>
  </xdr:twoCellAnchor>
  <xdr:twoCellAnchor>
    <xdr:from>
      <xdr:col>3</xdr:col>
      <xdr:colOff>374650</xdr:colOff>
      <xdr:row>17</xdr:row>
      <xdr:rowOff>241300</xdr:rowOff>
    </xdr:from>
    <xdr:to>
      <xdr:col>5</xdr:col>
      <xdr:colOff>122661</xdr:colOff>
      <xdr:row>19</xdr:row>
      <xdr:rowOff>191505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BE7B637-A01D-EDC3-FF1B-8C879000B097}"/>
            </a:ext>
          </a:extLst>
        </xdr:cNvPr>
        <xdr:cNvGrpSpPr/>
      </xdr:nvGrpSpPr>
      <xdr:grpSpPr>
        <a:xfrm>
          <a:off x="2203450" y="4775200"/>
          <a:ext cx="967211" cy="483605"/>
          <a:chOff x="865431" y="1375859"/>
          <a:chExt cx="967211" cy="483605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3C4D9129-4259-AC3F-CAEA-1C2AFA3A9B33}"/>
              </a:ext>
            </a:extLst>
          </xdr:cNvPr>
          <xdr:cNvSpPr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FD572DB-9E81-65D1-EF44-1489D18E1FB4}"/>
              </a:ext>
            </a:extLst>
          </xdr:cNvPr>
          <xdr:cNvSpPr txBox="1"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Ordinal</a:t>
            </a:r>
          </a:p>
        </xdr:txBody>
      </xdr:sp>
    </xdr:grpSp>
    <xdr:clientData/>
  </xdr:twoCellAnchor>
  <xdr:twoCellAnchor>
    <xdr:from>
      <xdr:col>3</xdr:col>
      <xdr:colOff>368300</xdr:colOff>
      <xdr:row>24</xdr:row>
      <xdr:rowOff>260350</xdr:rowOff>
    </xdr:from>
    <xdr:to>
      <xdr:col>5</xdr:col>
      <xdr:colOff>116311</xdr:colOff>
      <xdr:row>26</xdr:row>
      <xdr:rowOff>210555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C1251E48-0358-4B74-870B-7C7E2C97489A}"/>
            </a:ext>
          </a:extLst>
        </xdr:cNvPr>
        <xdr:cNvGrpSpPr/>
      </xdr:nvGrpSpPr>
      <xdr:grpSpPr>
        <a:xfrm>
          <a:off x="2197100" y="6661150"/>
          <a:ext cx="967211" cy="483605"/>
          <a:chOff x="865431" y="1375859"/>
          <a:chExt cx="967211" cy="483605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4687263A-F7FA-9E9E-C488-6D79797D990D}"/>
              </a:ext>
            </a:extLst>
          </xdr:cNvPr>
          <xdr:cNvSpPr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EB0317C-E5D4-3134-248F-8CAD1A10F4C3}"/>
              </a:ext>
            </a:extLst>
          </xdr:cNvPr>
          <xdr:cNvSpPr txBox="1"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Nominal</a:t>
            </a:r>
          </a:p>
        </xdr:txBody>
      </xdr:sp>
    </xdr:grpSp>
    <xdr:clientData/>
  </xdr:twoCellAnchor>
  <xdr:twoCellAnchor>
    <xdr:from>
      <xdr:col>3</xdr:col>
      <xdr:colOff>501650</xdr:colOff>
      <xdr:row>32</xdr:row>
      <xdr:rowOff>57150</xdr:rowOff>
    </xdr:from>
    <xdr:to>
      <xdr:col>5</xdr:col>
      <xdr:colOff>249661</xdr:colOff>
      <xdr:row>34</xdr:row>
      <xdr:rowOff>7355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F62EB6D4-33B6-4CBE-AEFC-4884DCC19A4B}"/>
            </a:ext>
          </a:extLst>
        </xdr:cNvPr>
        <xdr:cNvGrpSpPr/>
      </xdr:nvGrpSpPr>
      <xdr:grpSpPr>
        <a:xfrm>
          <a:off x="2330450" y="8591550"/>
          <a:ext cx="967211" cy="483605"/>
          <a:chOff x="865431" y="1375859"/>
          <a:chExt cx="967211" cy="483605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F68A537-BD6F-76D0-69DD-61312E62C1EC}"/>
              </a:ext>
            </a:extLst>
          </xdr:cNvPr>
          <xdr:cNvSpPr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D4D93E1F-CD56-F866-FED8-8FFD02BE67C9}"/>
              </a:ext>
            </a:extLst>
          </xdr:cNvPr>
          <xdr:cNvSpPr txBox="1"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Binary</a:t>
            </a:r>
          </a:p>
        </xdr:txBody>
      </xdr:sp>
    </xdr:grpSp>
    <xdr:clientData/>
  </xdr:twoCellAnchor>
  <xdr:twoCellAnchor>
    <xdr:from>
      <xdr:col>4</xdr:col>
      <xdr:colOff>0</xdr:colOff>
      <xdr:row>36</xdr:row>
      <xdr:rowOff>0</xdr:rowOff>
    </xdr:from>
    <xdr:to>
      <xdr:col>5</xdr:col>
      <xdr:colOff>357611</xdr:colOff>
      <xdr:row>37</xdr:row>
      <xdr:rowOff>216905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A0981D3-FA4A-DCA2-2FAF-0E4298D86233}"/>
            </a:ext>
          </a:extLst>
        </xdr:cNvPr>
        <xdr:cNvGrpSpPr/>
      </xdr:nvGrpSpPr>
      <xdr:grpSpPr>
        <a:xfrm>
          <a:off x="2438400" y="9601200"/>
          <a:ext cx="967211" cy="483605"/>
          <a:chOff x="2620919" y="689139"/>
          <a:chExt cx="967211" cy="483605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A0C95B1-61EF-81CD-1ACC-FF0BB2D64EA4}"/>
              </a:ext>
            </a:extLst>
          </xdr:cNvPr>
          <xdr:cNvSpPr/>
        </xdr:nvSpPr>
        <xdr:spPr>
          <a:xfrm>
            <a:off x="2620919" y="68913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6">
              <a:hueOff val="0"/>
              <a:satOff val="0"/>
              <a:lumOff val="0"/>
              <a:alphaOff val="0"/>
            </a:schemeClr>
          </a:fillRef>
          <a:effectRef idx="0">
            <a:schemeClr val="accent6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0A1EF05-DF52-D53C-DD2F-8D581AEDC1CF}"/>
              </a:ext>
            </a:extLst>
          </xdr:cNvPr>
          <xdr:cNvSpPr txBox="1"/>
        </xdr:nvSpPr>
        <xdr:spPr>
          <a:xfrm>
            <a:off x="2620919" y="68913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Quantitative/Numerical</a:t>
            </a:r>
          </a:p>
        </xdr:txBody>
      </xdr:sp>
    </xdr:grpSp>
    <xdr:clientData/>
  </xdr:twoCellAnchor>
  <xdr:twoCellAnchor>
    <xdr:from>
      <xdr:col>4</xdr:col>
      <xdr:colOff>0</xdr:colOff>
      <xdr:row>39</xdr:row>
      <xdr:rowOff>0</xdr:rowOff>
    </xdr:from>
    <xdr:to>
      <xdr:col>5</xdr:col>
      <xdr:colOff>357611</xdr:colOff>
      <xdr:row>40</xdr:row>
      <xdr:rowOff>216905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9B764C6D-4FD8-94F2-924E-109B6DB0C642}"/>
            </a:ext>
          </a:extLst>
        </xdr:cNvPr>
        <xdr:cNvGrpSpPr/>
      </xdr:nvGrpSpPr>
      <xdr:grpSpPr>
        <a:xfrm>
          <a:off x="2438400" y="10401300"/>
          <a:ext cx="967211" cy="483605"/>
          <a:chOff x="2035756" y="1375859"/>
          <a:chExt cx="967211" cy="483605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BF03BFC-7DF8-A3EA-F34C-35F55C9867E0}"/>
              </a:ext>
            </a:extLst>
          </xdr:cNvPr>
          <xdr:cNvSpPr/>
        </xdr:nvSpPr>
        <xdr:spPr>
          <a:xfrm>
            <a:off x="2035756" y="137585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FA51455B-BBFF-FD20-1422-933DFAE7144F}"/>
              </a:ext>
            </a:extLst>
          </xdr:cNvPr>
          <xdr:cNvSpPr txBox="1"/>
        </xdr:nvSpPr>
        <xdr:spPr>
          <a:xfrm>
            <a:off x="2035756" y="137585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Discrete</a:t>
            </a:r>
          </a:p>
        </xdr:txBody>
      </xdr:sp>
    </xdr:grpSp>
    <xdr:clientData/>
  </xdr:twoCellAnchor>
  <xdr:twoCellAnchor>
    <xdr:from>
      <xdr:col>4</xdr:col>
      <xdr:colOff>0</xdr:colOff>
      <xdr:row>46</xdr:row>
      <xdr:rowOff>0</xdr:rowOff>
    </xdr:from>
    <xdr:to>
      <xdr:col>5</xdr:col>
      <xdr:colOff>357611</xdr:colOff>
      <xdr:row>47</xdr:row>
      <xdr:rowOff>216905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813432F8-B985-47D5-8CEE-BC8C94835146}"/>
            </a:ext>
          </a:extLst>
        </xdr:cNvPr>
        <xdr:cNvGrpSpPr/>
      </xdr:nvGrpSpPr>
      <xdr:grpSpPr>
        <a:xfrm>
          <a:off x="2438400" y="12268200"/>
          <a:ext cx="967211" cy="483605"/>
          <a:chOff x="2035756" y="1375859"/>
          <a:chExt cx="967211" cy="483605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13DF24DD-3796-12FE-8CB6-83315E56DA71}"/>
              </a:ext>
            </a:extLst>
          </xdr:cNvPr>
          <xdr:cNvSpPr/>
        </xdr:nvSpPr>
        <xdr:spPr>
          <a:xfrm>
            <a:off x="2035756" y="137585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8CFB0934-6AB1-6FF0-D539-B664C06263B3}"/>
              </a:ext>
            </a:extLst>
          </xdr:cNvPr>
          <xdr:cNvSpPr txBox="1"/>
        </xdr:nvSpPr>
        <xdr:spPr>
          <a:xfrm>
            <a:off x="2035756" y="137585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Continuous</a:t>
            </a:r>
          </a:p>
        </xdr:txBody>
      </xdr:sp>
    </xdr:grpSp>
    <xdr:clientData/>
  </xdr:twoCellAnchor>
  <xdr:twoCellAnchor>
    <xdr:from>
      <xdr:col>4</xdr:col>
      <xdr:colOff>0</xdr:colOff>
      <xdr:row>51</xdr:row>
      <xdr:rowOff>0</xdr:rowOff>
    </xdr:from>
    <xdr:to>
      <xdr:col>5</xdr:col>
      <xdr:colOff>357611</xdr:colOff>
      <xdr:row>52</xdr:row>
      <xdr:rowOff>216905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E8BF5E6-6FCF-2A00-F44E-434FBBA8E468}"/>
            </a:ext>
          </a:extLst>
        </xdr:cNvPr>
        <xdr:cNvGrpSpPr/>
      </xdr:nvGrpSpPr>
      <xdr:grpSpPr>
        <a:xfrm>
          <a:off x="2438400" y="13601700"/>
          <a:ext cx="967211" cy="483605"/>
          <a:chOff x="3447885" y="2062579"/>
          <a:chExt cx="967211" cy="483605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9F5F2C72-7017-56C7-8D08-998C87905293}"/>
              </a:ext>
            </a:extLst>
          </xdr:cNvPr>
          <xdr:cNvSpPr/>
        </xdr:nvSpPr>
        <xdr:spPr>
          <a:xfrm>
            <a:off x="3447885" y="206257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2">
              <a:hueOff val="0"/>
              <a:satOff val="0"/>
              <a:lumOff val="0"/>
              <a:alphaOff val="0"/>
            </a:schemeClr>
          </a:fillRef>
          <a:effectRef idx="0">
            <a:schemeClr val="accent2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BF091E84-8C99-8CFB-CED9-1CB9676C3E16}"/>
              </a:ext>
            </a:extLst>
          </xdr:cNvPr>
          <xdr:cNvSpPr txBox="1"/>
        </xdr:nvSpPr>
        <xdr:spPr>
          <a:xfrm>
            <a:off x="3447885" y="206257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Interval</a:t>
            </a:r>
          </a:p>
        </xdr:txBody>
      </xdr:sp>
    </xdr:grpSp>
    <xdr:clientData/>
  </xdr:twoCellAnchor>
  <xdr:twoCellAnchor>
    <xdr:from>
      <xdr:col>4</xdr:col>
      <xdr:colOff>0</xdr:colOff>
      <xdr:row>58</xdr:row>
      <xdr:rowOff>0</xdr:rowOff>
    </xdr:from>
    <xdr:to>
      <xdr:col>5</xdr:col>
      <xdr:colOff>357611</xdr:colOff>
      <xdr:row>59</xdr:row>
      <xdr:rowOff>216905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A35A3CD9-BB18-4DE7-A701-812EEE5CB7EE}"/>
            </a:ext>
          </a:extLst>
        </xdr:cNvPr>
        <xdr:cNvGrpSpPr/>
      </xdr:nvGrpSpPr>
      <xdr:grpSpPr>
        <a:xfrm>
          <a:off x="2438400" y="15468600"/>
          <a:ext cx="967211" cy="483605"/>
          <a:chOff x="3447885" y="2062579"/>
          <a:chExt cx="967211" cy="483605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81DAE8B9-F933-FF0A-E33F-8F4E7D0BD03B}"/>
              </a:ext>
            </a:extLst>
          </xdr:cNvPr>
          <xdr:cNvSpPr/>
        </xdr:nvSpPr>
        <xdr:spPr>
          <a:xfrm>
            <a:off x="3447885" y="206257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2">
              <a:hueOff val="0"/>
              <a:satOff val="0"/>
              <a:lumOff val="0"/>
              <a:alphaOff val="0"/>
            </a:schemeClr>
          </a:fillRef>
          <a:effectRef idx="0">
            <a:schemeClr val="accent2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69BC66F9-0A2F-8943-13AF-5702E8678794}"/>
              </a:ext>
            </a:extLst>
          </xdr:cNvPr>
          <xdr:cNvSpPr txBox="1"/>
        </xdr:nvSpPr>
        <xdr:spPr>
          <a:xfrm>
            <a:off x="3447885" y="206257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Ratio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422274</xdr:colOff>
      <xdr:row>1</xdr:row>
      <xdr:rowOff>238124</xdr:rowOff>
    </xdr:from>
    <xdr:to>
      <xdr:col>13</xdr:col>
      <xdr:colOff>381000</xdr:colOff>
      <xdr:row>13</xdr:row>
      <xdr:rowOff>215900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B38E4D9-7143-927E-68FC-469F640CA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6</xdr:col>
      <xdr:colOff>482600</xdr:colOff>
      <xdr:row>15</xdr:row>
      <xdr:rowOff>168702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19C7ADC-639D-8292-C663-565CDD6E5166}"/>
            </a:ext>
          </a:extLst>
        </xdr:cNvPr>
        <xdr:cNvGrpSpPr/>
      </xdr:nvGrpSpPr>
      <xdr:grpSpPr>
        <a:xfrm>
          <a:off x="1828800" y="3733800"/>
          <a:ext cx="2311400" cy="435402"/>
          <a:chOff x="992186" y="619765"/>
          <a:chExt cx="870804" cy="435402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C92E2E7-E91C-9EDE-051E-DB2A68F776B6}"/>
              </a:ext>
            </a:extLst>
          </xdr:cNvPr>
          <xdr:cNvSpPr/>
        </xdr:nvSpPr>
        <xdr:spPr>
          <a:xfrm>
            <a:off x="992186" y="619765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6">
              <a:hueOff val="0"/>
              <a:satOff val="0"/>
              <a:lumOff val="0"/>
              <a:alphaOff val="0"/>
            </a:schemeClr>
          </a:fillRef>
          <a:effectRef idx="0">
            <a:schemeClr val="accent6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BC8A7EA-1147-3344-69AF-1A5442B88203}"/>
              </a:ext>
            </a:extLst>
          </xdr:cNvPr>
          <xdr:cNvSpPr txBox="1"/>
        </xdr:nvSpPr>
        <xdr:spPr>
          <a:xfrm>
            <a:off x="992186" y="619765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400" kern="1200"/>
              <a:t>Measures of Central Tendency</a:t>
            </a:r>
          </a:p>
        </xdr:txBody>
      </xdr:sp>
    </xdr:grpSp>
    <xdr:clientData/>
  </xdr:twoCellAnchor>
  <xdr:twoCellAnchor>
    <xdr:from>
      <xdr:col>3</xdr:col>
      <xdr:colOff>488950</xdr:colOff>
      <xdr:row>16</xdr:row>
      <xdr:rowOff>152400</xdr:rowOff>
    </xdr:from>
    <xdr:to>
      <xdr:col>5</xdr:col>
      <xdr:colOff>140554</xdr:colOff>
      <xdr:row>18</xdr:row>
      <xdr:rowOff>54402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288633F-AEB9-693C-232F-2406C0920644}"/>
            </a:ext>
          </a:extLst>
        </xdr:cNvPr>
        <xdr:cNvGrpSpPr/>
      </xdr:nvGrpSpPr>
      <xdr:grpSpPr>
        <a:xfrm>
          <a:off x="2317750" y="4419600"/>
          <a:ext cx="870804" cy="435402"/>
          <a:chOff x="1209888" y="1238036"/>
          <a:chExt cx="870804" cy="435402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53F26F2E-A54B-1207-BEC8-0B99C63D5087}"/>
              </a:ext>
            </a:extLst>
          </xdr:cNvPr>
          <xdr:cNvSpPr/>
        </xdr:nvSpPr>
        <xdr:spPr>
          <a:xfrm>
            <a:off x="1209888" y="1238036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118E9D6-652F-808A-5B63-E75E9001CC46}"/>
              </a:ext>
            </a:extLst>
          </xdr:cNvPr>
          <xdr:cNvSpPr txBox="1"/>
        </xdr:nvSpPr>
        <xdr:spPr>
          <a:xfrm>
            <a:off x="1209888" y="1238036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Mean</a:t>
            </a:r>
          </a:p>
        </xdr:txBody>
      </xdr:sp>
    </xdr:grpSp>
    <xdr:clientData/>
  </xdr:twoCellAnchor>
  <xdr:twoCellAnchor>
    <xdr:from>
      <xdr:col>3</xdr:col>
      <xdr:colOff>495300</xdr:colOff>
      <xdr:row>19</xdr:row>
      <xdr:rowOff>247650</xdr:rowOff>
    </xdr:from>
    <xdr:to>
      <xdr:col>5</xdr:col>
      <xdr:colOff>146904</xdr:colOff>
      <xdr:row>21</xdr:row>
      <xdr:rowOff>149652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FFE61B1-4388-46BB-A52A-B7AFBAF11AD6}"/>
            </a:ext>
          </a:extLst>
        </xdr:cNvPr>
        <xdr:cNvGrpSpPr/>
      </xdr:nvGrpSpPr>
      <xdr:grpSpPr>
        <a:xfrm>
          <a:off x="2324100" y="5314950"/>
          <a:ext cx="870804" cy="435402"/>
          <a:chOff x="1209888" y="1238036"/>
          <a:chExt cx="870804" cy="435402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6449DF18-3314-F5C5-D497-ECD047094135}"/>
              </a:ext>
            </a:extLst>
          </xdr:cNvPr>
          <xdr:cNvSpPr/>
        </xdr:nvSpPr>
        <xdr:spPr>
          <a:xfrm>
            <a:off x="1209888" y="1238036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16EE925A-AB43-3C89-CD14-AD850188C929}"/>
              </a:ext>
            </a:extLst>
          </xdr:cNvPr>
          <xdr:cNvSpPr txBox="1"/>
        </xdr:nvSpPr>
        <xdr:spPr>
          <a:xfrm>
            <a:off x="1209888" y="1238036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Median</a:t>
            </a:r>
          </a:p>
        </xdr:txBody>
      </xdr:sp>
    </xdr:grpSp>
    <xdr:clientData/>
  </xdr:twoCellAnchor>
  <xdr:twoCellAnchor>
    <xdr:from>
      <xdr:col>3</xdr:col>
      <xdr:colOff>508000</xdr:colOff>
      <xdr:row>22</xdr:row>
      <xdr:rowOff>234950</xdr:rowOff>
    </xdr:from>
    <xdr:to>
      <xdr:col>5</xdr:col>
      <xdr:colOff>159604</xdr:colOff>
      <xdr:row>24</xdr:row>
      <xdr:rowOff>136952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84552A63-A932-3E6E-CCD5-65C762FC0376}"/>
            </a:ext>
          </a:extLst>
        </xdr:cNvPr>
        <xdr:cNvGrpSpPr/>
      </xdr:nvGrpSpPr>
      <xdr:grpSpPr>
        <a:xfrm>
          <a:off x="2336800" y="6102350"/>
          <a:ext cx="870804" cy="435402"/>
          <a:chOff x="1209888" y="2474578"/>
          <a:chExt cx="870804" cy="435402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1FBFF4BE-0402-0C2A-E993-80B76C599885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DEEB55C2-760C-859B-7444-D40B785CCF06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Mode</a:t>
            </a:r>
          </a:p>
        </xdr:txBody>
      </xdr:sp>
    </xdr:grpSp>
    <xdr:clientData/>
  </xdr:twoCellAnchor>
  <xdr:twoCellAnchor>
    <xdr:from>
      <xdr:col>2</xdr:col>
      <xdr:colOff>139700</xdr:colOff>
      <xdr:row>26</xdr:row>
      <xdr:rowOff>0</xdr:rowOff>
    </xdr:from>
    <xdr:to>
      <xdr:col>6</xdr:col>
      <xdr:colOff>311150</xdr:colOff>
      <xdr:row>27</xdr:row>
      <xdr:rowOff>208552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63C626C-D253-F99A-48C1-ABD3D80C404A}"/>
            </a:ext>
          </a:extLst>
        </xdr:cNvPr>
        <xdr:cNvGrpSpPr/>
      </xdr:nvGrpSpPr>
      <xdr:grpSpPr>
        <a:xfrm>
          <a:off x="1358900" y="6934200"/>
          <a:ext cx="2609850" cy="475252"/>
          <a:chOff x="2247310" y="676603"/>
          <a:chExt cx="950504" cy="475252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7DAA1BAD-10CE-1FAB-B9FD-0B08BA82563D}"/>
              </a:ext>
            </a:extLst>
          </xdr:cNvPr>
          <xdr:cNvSpPr/>
        </xdr:nvSpPr>
        <xdr:spPr>
          <a:xfrm>
            <a:off x="2247310" y="676603"/>
            <a:ext cx="950504" cy="47525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6">
              <a:hueOff val="0"/>
              <a:satOff val="0"/>
              <a:lumOff val="0"/>
              <a:alphaOff val="0"/>
            </a:schemeClr>
          </a:fillRef>
          <a:effectRef idx="0">
            <a:schemeClr val="accent6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127AE56F-47B6-CE9B-386D-8E6708A8DCD5}"/>
              </a:ext>
            </a:extLst>
          </xdr:cNvPr>
          <xdr:cNvSpPr txBox="1"/>
        </xdr:nvSpPr>
        <xdr:spPr>
          <a:xfrm>
            <a:off x="2247310" y="676603"/>
            <a:ext cx="950504" cy="4752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600" kern="1200"/>
              <a:t>Measures of Variability</a:t>
            </a:r>
          </a:p>
        </xdr:txBody>
      </xdr:sp>
    </xdr:grpSp>
    <xdr:clientData/>
  </xdr:twoCellAnchor>
  <xdr:twoCellAnchor>
    <xdr:from>
      <xdr:col>3</xdr:col>
      <xdr:colOff>469900</xdr:colOff>
      <xdr:row>28</xdr:row>
      <xdr:rowOff>254000</xdr:rowOff>
    </xdr:from>
    <xdr:to>
      <xdr:col>5</xdr:col>
      <xdr:colOff>121504</xdr:colOff>
      <xdr:row>30</xdr:row>
      <xdr:rowOff>156002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4D18F59-157C-4B70-AEA0-D531EABC57AE}"/>
            </a:ext>
          </a:extLst>
        </xdr:cNvPr>
        <xdr:cNvGrpSpPr/>
      </xdr:nvGrpSpPr>
      <xdr:grpSpPr>
        <a:xfrm>
          <a:off x="2298700" y="7721600"/>
          <a:ext cx="870804" cy="435402"/>
          <a:chOff x="1209888" y="2474578"/>
          <a:chExt cx="870804" cy="435402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0EE4633-E7FA-506A-ACBC-F4058B753A54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45E1263A-8303-7AD2-15A7-22EB746AB185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Range</a:t>
            </a:r>
          </a:p>
        </xdr:txBody>
      </xdr:sp>
    </xdr:grpSp>
    <xdr:clientData/>
  </xdr:twoCellAnchor>
  <xdr:twoCellAnchor>
    <xdr:from>
      <xdr:col>3</xdr:col>
      <xdr:colOff>501650</xdr:colOff>
      <xdr:row>31</xdr:row>
      <xdr:rowOff>209550</xdr:rowOff>
    </xdr:from>
    <xdr:to>
      <xdr:col>5</xdr:col>
      <xdr:colOff>153254</xdr:colOff>
      <xdr:row>33</xdr:row>
      <xdr:rowOff>111552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B31DA70D-1EB3-42F6-ADFA-866D3E0E0E96}"/>
            </a:ext>
          </a:extLst>
        </xdr:cNvPr>
        <xdr:cNvGrpSpPr/>
      </xdr:nvGrpSpPr>
      <xdr:grpSpPr>
        <a:xfrm>
          <a:off x="2330450" y="8477250"/>
          <a:ext cx="870804" cy="435402"/>
          <a:chOff x="1209888" y="2474578"/>
          <a:chExt cx="870804" cy="435402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7780865-0B21-552D-772D-89A3DC46B2D5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C0C1B6F4-CB89-FAD8-0DF6-0C1AD1CD0906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Variance</a:t>
            </a:r>
          </a:p>
        </xdr:txBody>
      </xdr:sp>
    </xdr:grpSp>
    <xdr:clientData/>
  </xdr:twoCellAnchor>
  <xdr:twoCellAnchor>
    <xdr:from>
      <xdr:col>3</xdr:col>
      <xdr:colOff>488950</xdr:colOff>
      <xdr:row>35</xdr:row>
      <xdr:rowOff>19050</xdr:rowOff>
    </xdr:from>
    <xdr:to>
      <xdr:col>5</xdr:col>
      <xdr:colOff>140554</xdr:colOff>
      <xdr:row>36</xdr:row>
      <xdr:rowOff>187752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230ABB70-20A2-4682-833E-04D13D470C2D}"/>
            </a:ext>
          </a:extLst>
        </xdr:cNvPr>
        <xdr:cNvGrpSpPr/>
      </xdr:nvGrpSpPr>
      <xdr:grpSpPr>
        <a:xfrm>
          <a:off x="2317750" y="9353550"/>
          <a:ext cx="870804" cy="435402"/>
          <a:chOff x="1209888" y="2474578"/>
          <a:chExt cx="870804" cy="435402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7E4141B7-0E0F-0D8C-F317-E2A749274490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3AC59B34-03E5-C6DA-715C-B902B71AC90D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Standard Deviation</a:t>
            </a:r>
          </a:p>
        </xdr:txBody>
      </xdr:sp>
    </xdr:grpSp>
    <xdr:clientData/>
  </xdr:twoCellAnchor>
  <xdr:twoCellAnchor>
    <xdr:from>
      <xdr:col>9</xdr:col>
      <xdr:colOff>457200</xdr:colOff>
      <xdr:row>44</xdr:row>
      <xdr:rowOff>44450</xdr:rowOff>
    </xdr:from>
    <xdr:to>
      <xdr:col>18</xdr:col>
      <xdr:colOff>571500</xdr:colOff>
      <xdr:row>44</xdr:row>
      <xdr:rowOff>101600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BAECCF2-E521-514F-82B7-8BE31A692D0E}"/>
            </a:ext>
          </a:extLst>
        </xdr:cNvPr>
        <xdr:cNvCxnSpPr/>
      </xdr:nvCxnSpPr>
      <xdr:spPr>
        <a:xfrm>
          <a:off x="5943600" y="11779250"/>
          <a:ext cx="5600700" cy="571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387350</xdr:colOff>
      <xdr:row>37</xdr:row>
      <xdr:rowOff>260350</xdr:rowOff>
    </xdr:from>
    <xdr:to>
      <xdr:col>14</xdr:col>
      <xdr:colOff>406400</xdr:colOff>
      <xdr:row>44</xdr:row>
      <xdr:rowOff>254000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FD70AB7B-FDCA-465C-0165-DB17B41548CD}"/>
            </a:ext>
          </a:extLst>
        </xdr:cNvPr>
        <xdr:cNvCxnSpPr/>
      </xdr:nvCxnSpPr>
      <xdr:spPr>
        <a:xfrm>
          <a:off x="8921750" y="10128250"/>
          <a:ext cx="19050" cy="1860550"/>
        </a:xfrm>
        <a:prstGeom prst="line">
          <a:avLst/>
        </a:prstGeom>
        <a:ln w="381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174624</xdr:colOff>
      <xdr:row>49</xdr:row>
      <xdr:rowOff>231775</xdr:rowOff>
    </xdr:from>
    <xdr:ext cx="2581275" cy="550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744FF6CA-DEF4-C027-7A51-CAED4CCC67A9}"/>
                </a:ext>
              </a:extLst>
            </xdr:cNvPr>
            <xdr:cNvSpPr txBox="1"/>
          </xdr:nvSpPr>
          <xdr:spPr>
            <a:xfrm>
              <a:off x="8099424" y="13300075"/>
              <a:ext cx="2581275" cy="55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IN" sz="24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∑</m:t>
                      </m:r>
                      <m:d>
                        <m:d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IN" sz="2400" b="0" i="1" baseline="-25000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IN" sz="24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IN" sz="2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IN" sz="2400" b="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1</m:t>
                      </m:r>
                    </m:den>
                  </m:f>
                </m:oMath>
              </a14:m>
              <a:r>
                <a:rPr lang="en-IN" sz="2400" baseline="0"/>
                <a:t>  Population</a:t>
              </a: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744FF6CA-DEF4-C027-7A51-CAED4CCC67A9}"/>
                </a:ext>
              </a:extLst>
            </xdr:cNvPr>
            <xdr:cNvSpPr txBox="1"/>
          </xdr:nvSpPr>
          <xdr:spPr>
            <a:xfrm>
              <a:off x="8099424" y="13300075"/>
              <a:ext cx="2581275" cy="55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baseline="0"/>
                <a:t>=</a:t>
              </a:r>
              <a:r>
                <a:rPr lang="en-IN" sz="2400" b="0" i="0" baseline="0">
                  <a:latin typeface="Cambria Math" panose="02040503050406030204" pitchFamily="18" charset="0"/>
                </a:rPr>
                <a:t>(</a:t>
              </a:r>
              <a:r>
                <a:rPr lang="en-IN" sz="2400" b="0" i="0">
                  <a:latin typeface="Cambria Math" panose="02040503050406030204" pitchFamily="18" charset="0"/>
                </a:rPr>
                <a:t>∑(𝑥</a:t>
              </a:r>
              <a:r>
                <a:rPr lang="en-IN" sz="2400" b="0" i="0" baseline="-25000">
                  <a:latin typeface="Cambria Math" panose="02040503050406030204" pitchFamily="18" charset="0"/>
                </a:rPr>
                <a:t>𝑖</a:t>
              </a:r>
              <a:r>
                <a:rPr lang="en-IN" sz="2400" b="0" i="0">
                  <a:latin typeface="Cambria Math" panose="02040503050406030204" pitchFamily="18" charset="0"/>
                </a:rPr>
                <a:t>−𝑥 ̅ )</a:t>
              </a:r>
              <a:r>
                <a:rPr lang="en-IN" sz="2400" b="0" i="0" baseline="30000">
                  <a:latin typeface="Cambria Math" panose="02040503050406030204" pitchFamily="18" charset="0"/>
                </a:rPr>
                <a:t>2</a:t>
              </a:r>
              <a:r>
                <a:rPr lang="en-IN" sz="2400" b="0" i="0" baseline="0">
                  <a:latin typeface="Cambria Math" panose="02040503050406030204" pitchFamily="18" charset="0"/>
                </a:rPr>
                <a:t>)/(𝑛−1)</a:t>
              </a:r>
              <a:r>
                <a:rPr lang="en-IN" sz="2400" baseline="0"/>
                <a:t>  Population</a:t>
              </a:r>
            </a:p>
          </xdr:txBody>
        </xdr:sp>
      </mc:Fallback>
    </mc:AlternateContent>
    <xdr:clientData/>
  </xdr:oneCellAnchor>
  <xdr:oneCellAnchor>
    <xdr:from>
      <xdr:col>12</xdr:col>
      <xdr:colOff>15875</xdr:colOff>
      <xdr:row>49</xdr:row>
      <xdr:rowOff>257175</xdr:rowOff>
    </xdr:from>
    <xdr:ext cx="566758" cy="6261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4B5AC942-73C1-CE5B-DAFA-01CBFD680DB0}"/>
                </a:ext>
              </a:extLst>
            </xdr:cNvPr>
            <xdr:cNvSpPr txBox="1"/>
          </xdr:nvSpPr>
          <xdr:spPr>
            <a:xfrm>
              <a:off x="7331075" y="13325475"/>
              <a:ext cx="566758" cy="626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40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IN" sz="4000" b="0" i="1" baseline="30000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n-IN" sz="4000" baseline="300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4B5AC942-73C1-CE5B-DAFA-01CBFD680DB0}"/>
                </a:ext>
              </a:extLst>
            </xdr:cNvPr>
            <xdr:cNvSpPr txBox="1"/>
          </xdr:nvSpPr>
          <xdr:spPr>
            <a:xfrm>
              <a:off x="7331075" y="13325475"/>
              <a:ext cx="566758" cy="626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4000" b="0" i="0">
                  <a:latin typeface="Cambria Math" panose="02040503050406030204" pitchFamily="18" charset="0"/>
                </a:rPr>
                <a:t>𝜎</a:t>
              </a:r>
              <a:r>
                <a:rPr lang="en-IN" sz="4000" b="0" i="0" baseline="30000">
                  <a:latin typeface="Cambria Math" panose="02040503050406030204" pitchFamily="18" charset="0"/>
                </a:rPr>
                <a:t>2</a:t>
              </a:r>
              <a:endParaRPr lang="en-IN" sz="4000" baseline="30000"/>
            </a:p>
          </xdr:txBody>
        </xdr:sp>
      </mc:Fallback>
    </mc:AlternateContent>
    <xdr:clientData/>
  </xdr:oneCellAnchor>
  <xdr:oneCellAnchor>
    <xdr:from>
      <xdr:col>13</xdr:col>
      <xdr:colOff>174624</xdr:colOff>
      <xdr:row>52</xdr:row>
      <xdr:rowOff>174625</xdr:rowOff>
    </xdr:from>
    <xdr:ext cx="2581275" cy="550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633D1FE-2A0A-4FA8-BE03-F4E838F1D998}"/>
                </a:ext>
              </a:extLst>
            </xdr:cNvPr>
            <xdr:cNvSpPr txBox="1"/>
          </xdr:nvSpPr>
          <xdr:spPr>
            <a:xfrm>
              <a:off x="8099424" y="14043025"/>
              <a:ext cx="2581275" cy="55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IN" sz="24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∑</m:t>
                      </m:r>
                      <m:d>
                        <m:d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IN" sz="2400" b="0" i="1" baseline="-25000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IN" sz="24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IN" sz="2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IN" sz="2400" b="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1</m:t>
                      </m:r>
                    </m:den>
                  </m:f>
                </m:oMath>
              </a14:m>
              <a:r>
                <a:rPr lang="en-IN" sz="2400" baseline="0"/>
                <a:t>  Sample</a:t>
              </a: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633D1FE-2A0A-4FA8-BE03-F4E838F1D998}"/>
                </a:ext>
              </a:extLst>
            </xdr:cNvPr>
            <xdr:cNvSpPr txBox="1"/>
          </xdr:nvSpPr>
          <xdr:spPr>
            <a:xfrm>
              <a:off x="8099424" y="14043025"/>
              <a:ext cx="2581275" cy="55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baseline="0"/>
                <a:t>=</a:t>
              </a:r>
              <a:r>
                <a:rPr lang="en-IN" sz="2400" b="0" i="0" baseline="0">
                  <a:latin typeface="Cambria Math" panose="02040503050406030204" pitchFamily="18" charset="0"/>
                </a:rPr>
                <a:t>(</a:t>
              </a:r>
              <a:r>
                <a:rPr lang="en-IN" sz="2400" b="0" i="0">
                  <a:latin typeface="Cambria Math" panose="02040503050406030204" pitchFamily="18" charset="0"/>
                </a:rPr>
                <a:t>∑(𝑥</a:t>
              </a:r>
              <a:r>
                <a:rPr lang="en-IN" sz="2400" b="0" i="0" baseline="-25000">
                  <a:latin typeface="Cambria Math" panose="02040503050406030204" pitchFamily="18" charset="0"/>
                </a:rPr>
                <a:t>𝑖</a:t>
              </a:r>
              <a:r>
                <a:rPr lang="en-IN" sz="2400" b="0" i="0">
                  <a:latin typeface="Cambria Math" panose="02040503050406030204" pitchFamily="18" charset="0"/>
                </a:rPr>
                <a:t>−𝑥 ̅ )</a:t>
              </a:r>
              <a:r>
                <a:rPr lang="en-IN" sz="2400" b="0" i="0" baseline="30000">
                  <a:latin typeface="Cambria Math" panose="02040503050406030204" pitchFamily="18" charset="0"/>
                </a:rPr>
                <a:t>2</a:t>
              </a:r>
              <a:r>
                <a:rPr lang="en-IN" sz="2400" b="0" i="0" baseline="0">
                  <a:latin typeface="Cambria Math" panose="02040503050406030204" pitchFamily="18" charset="0"/>
                </a:rPr>
                <a:t>)/(𝑛−1)</a:t>
              </a:r>
              <a:r>
                <a:rPr lang="en-IN" sz="2400" baseline="0"/>
                <a:t>  Sample</a:t>
              </a:r>
            </a:p>
          </xdr:txBody>
        </xdr:sp>
      </mc:Fallback>
    </mc:AlternateContent>
    <xdr:clientData/>
  </xdr:oneCellAnchor>
  <xdr:twoCellAnchor>
    <xdr:from>
      <xdr:col>3</xdr:col>
      <xdr:colOff>0</xdr:colOff>
      <xdr:row>77</xdr:row>
      <xdr:rowOff>0</xdr:rowOff>
    </xdr:from>
    <xdr:to>
      <xdr:col>7</xdr:col>
      <xdr:colOff>412750</xdr:colOff>
      <xdr:row>78</xdr:row>
      <xdr:rowOff>208552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9E91E421-5DBA-D424-A7F7-10D73E8B4978}"/>
            </a:ext>
          </a:extLst>
        </xdr:cNvPr>
        <xdr:cNvGrpSpPr/>
      </xdr:nvGrpSpPr>
      <xdr:grpSpPr>
        <a:xfrm>
          <a:off x="1828800" y="20935950"/>
          <a:ext cx="2851150" cy="475252"/>
          <a:chOff x="3278607" y="676603"/>
          <a:chExt cx="950504" cy="475252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567BF3AF-2B54-E5EA-28F4-F20CBCBC0A4B}"/>
              </a:ext>
            </a:extLst>
          </xdr:cNvPr>
          <xdr:cNvSpPr/>
        </xdr:nvSpPr>
        <xdr:spPr>
          <a:xfrm>
            <a:off x="3278607" y="676603"/>
            <a:ext cx="950504" cy="47525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6">
              <a:hueOff val="0"/>
              <a:satOff val="0"/>
              <a:lumOff val="0"/>
              <a:alphaOff val="0"/>
            </a:schemeClr>
          </a:fillRef>
          <a:effectRef idx="0">
            <a:schemeClr val="accent6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8C71154D-ADD3-EEE6-06D7-750D4BACFDE6}"/>
              </a:ext>
            </a:extLst>
          </xdr:cNvPr>
          <xdr:cNvSpPr txBox="1"/>
        </xdr:nvSpPr>
        <xdr:spPr>
          <a:xfrm>
            <a:off x="3278607" y="676603"/>
            <a:ext cx="950504" cy="4752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600" kern="1200"/>
              <a:t>Measures of Position</a:t>
            </a:r>
          </a:p>
        </xdr:txBody>
      </xdr:sp>
    </xdr:grpSp>
    <xdr:clientData/>
  </xdr:twoCellAnchor>
  <xdr:twoCellAnchor>
    <xdr:from>
      <xdr:col>4</xdr:col>
      <xdr:colOff>0</xdr:colOff>
      <xdr:row>80</xdr:row>
      <xdr:rowOff>0</xdr:rowOff>
    </xdr:from>
    <xdr:to>
      <xdr:col>5</xdr:col>
      <xdr:colOff>261204</xdr:colOff>
      <xdr:row>81</xdr:row>
      <xdr:rowOff>168702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2D2E44C-923F-4670-83E9-9480A8C66BEA}"/>
            </a:ext>
          </a:extLst>
        </xdr:cNvPr>
        <xdr:cNvGrpSpPr/>
      </xdr:nvGrpSpPr>
      <xdr:grpSpPr>
        <a:xfrm>
          <a:off x="2438400" y="21736050"/>
          <a:ext cx="870804" cy="435402"/>
          <a:chOff x="1209888" y="2474578"/>
          <a:chExt cx="870804" cy="435402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119C06BC-6A12-621D-BA9D-FA6589C78F01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4D16FFC7-A83C-7F82-6D46-D3FE041C7303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Percentiles</a:t>
            </a:r>
          </a:p>
        </xdr:txBody>
      </xdr:sp>
    </xdr:grpSp>
    <xdr:clientData/>
  </xdr:twoCellAnchor>
  <xdr:twoCellAnchor>
    <xdr:from>
      <xdr:col>3</xdr:col>
      <xdr:colOff>0</xdr:colOff>
      <xdr:row>96</xdr:row>
      <xdr:rowOff>0</xdr:rowOff>
    </xdr:from>
    <xdr:to>
      <xdr:col>4</xdr:col>
      <xdr:colOff>261204</xdr:colOff>
      <xdr:row>97</xdr:row>
      <xdr:rowOff>168702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68ED272-217C-48C7-9458-0DDD2CCC00D1}"/>
            </a:ext>
          </a:extLst>
        </xdr:cNvPr>
        <xdr:cNvGrpSpPr/>
      </xdr:nvGrpSpPr>
      <xdr:grpSpPr>
        <a:xfrm>
          <a:off x="1828800" y="26041350"/>
          <a:ext cx="870804" cy="435402"/>
          <a:chOff x="1209888" y="2474578"/>
          <a:chExt cx="870804" cy="435402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D288DBC0-CC38-4AFD-0010-EE562830761C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859DCFA5-0867-8272-59E9-ED8A3F5520D6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100" kern="1200"/>
              <a:t>Quartiles</a:t>
            </a:r>
          </a:p>
        </xdr:txBody>
      </xdr:sp>
    </xdr:grpSp>
    <xdr:clientData/>
  </xdr:twoCellAnchor>
  <xdr:twoCellAnchor>
    <xdr:from>
      <xdr:col>12</xdr:col>
      <xdr:colOff>12700</xdr:colOff>
      <xdr:row>107</xdr:row>
      <xdr:rowOff>254000</xdr:rowOff>
    </xdr:from>
    <xdr:to>
      <xdr:col>19</xdr:col>
      <xdr:colOff>596900</xdr:colOff>
      <xdr:row>108</xdr:row>
      <xdr:rowOff>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A3D377D2-6040-0956-216A-B46C2D98602A}"/>
            </a:ext>
          </a:extLst>
        </xdr:cNvPr>
        <xdr:cNvCxnSpPr/>
      </xdr:nvCxnSpPr>
      <xdr:spPr>
        <a:xfrm flipV="1">
          <a:off x="7327900" y="29229050"/>
          <a:ext cx="4851400" cy="127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603250</xdr:colOff>
      <xdr:row>106</xdr:row>
      <xdr:rowOff>260350</xdr:rowOff>
    </xdr:from>
    <xdr:to>
      <xdr:col>16</xdr:col>
      <xdr:colOff>0</xdr:colOff>
      <xdr:row>108</xdr:row>
      <xdr:rowOff>25400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C9878794-8BAA-BDA3-29EA-908AE9320ADF}"/>
            </a:ext>
          </a:extLst>
        </xdr:cNvPr>
        <xdr:cNvCxnSpPr/>
      </xdr:nvCxnSpPr>
      <xdr:spPr>
        <a:xfrm>
          <a:off x="9747250" y="28968700"/>
          <a:ext cx="6350" cy="298450"/>
        </a:xfrm>
        <a:prstGeom prst="line">
          <a:avLst/>
        </a:prstGeom>
        <a:ln w="28575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101600</xdr:colOff>
      <xdr:row>106</xdr:row>
      <xdr:rowOff>203200</xdr:rowOff>
    </xdr:from>
    <xdr:to>
      <xdr:col>14</xdr:col>
      <xdr:colOff>107950</xdr:colOff>
      <xdr:row>107</xdr:row>
      <xdr:rowOff>234950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AE53F015-5553-41D3-92FC-EF0244DB37D4}"/>
            </a:ext>
          </a:extLst>
        </xdr:cNvPr>
        <xdr:cNvCxnSpPr/>
      </xdr:nvCxnSpPr>
      <xdr:spPr>
        <a:xfrm>
          <a:off x="8636000" y="28911550"/>
          <a:ext cx="6350" cy="298450"/>
        </a:xfrm>
        <a:prstGeom prst="line">
          <a:avLst/>
        </a:prstGeom>
        <a:ln w="28575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106</xdr:row>
      <xdr:rowOff>215900</xdr:rowOff>
    </xdr:from>
    <xdr:to>
      <xdr:col>18</xdr:col>
      <xdr:colOff>406400</xdr:colOff>
      <xdr:row>107</xdr:row>
      <xdr:rowOff>247650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22B609E5-0163-43B8-A599-0CA68B03EA7C}"/>
            </a:ext>
          </a:extLst>
        </xdr:cNvPr>
        <xdr:cNvCxnSpPr/>
      </xdr:nvCxnSpPr>
      <xdr:spPr>
        <a:xfrm>
          <a:off x="11372850" y="28924250"/>
          <a:ext cx="6350" cy="298450"/>
        </a:xfrm>
        <a:prstGeom prst="line">
          <a:avLst/>
        </a:prstGeom>
        <a:ln w="28575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498475</xdr:colOff>
      <xdr:row>14</xdr:row>
      <xdr:rowOff>180975</xdr:rowOff>
    </xdr:from>
    <xdr:to>
      <xdr:col>18</xdr:col>
      <xdr:colOff>193675</xdr:colOff>
      <xdr:row>24</xdr:row>
      <xdr:rowOff>257175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FE0D3-72C8-C623-5389-0699C907B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55</xdr:row>
      <xdr:rowOff>238125</xdr:rowOff>
    </xdr:from>
    <xdr:to>
      <xdr:col>14</xdr:col>
      <xdr:colOff>555625</xdr:colOff>
      <xdr:row>66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58E59-AC12-A19C-04CE-AD02055BF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73</xdr:row>
      <xdr:rowOff>12694</xdr:rowOff>
    </xdr:from>
    <xdr:to>
      <xdr:col>3</xdr:col>
      <xdr:colOff>527050</xdr:colOff>
      <xdr:row>77</xdr:row>
      <xdr:rowOff>0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C5F0231F-DECF-9266-1A7C-2A4A05BAC512}"/>
            </a:ext>
          </a:extLst>
        </xdr:cNvPr>
        <xdr:cNvSpPr/>
      </xdr:nvSpPr>
      <xdr:spPr>
        <a:xfrm>
          <a:off x="647700" y="19748494"/>
          <a:ext cx="2660650" cy="1054106"/>
        </a:xfrm>
        <a:custGeom>
          <a:avLst/>
          <a:gdLst>
            <a:gd name="connsiteX0" fmla="*/ 0 w 2660650"/>
            <a:gd name="connsiteY0" fmla="*/ 1041406 h 1054106"/>
            <a:gd name="connsiteX1" fmla="*/ 1346200 w 2660650"/>
            <a:gd name="connsiteY1" fmla="*/ 6 h 1054106"/>
            <a:gd name="connsiteX2" fmla="*/ 2660650 w 2660650"/>
            <a:gd name="connsiteY2" fmla="*/ 1054106 h 1054106"/>
            <a:gd name="connsiteX3" fmla="*/ 2660650 w 2660650"/>
            <a:gd name="connsiteY3" fmla="*/ 1054106 h 10541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660650" h="1054106">
              <a:moveTo>
                <a:pt x="0" y="1041406"/>
              </a:moveTo>
              <a:cubicBezTo>
                <a:pt x="451379" y="519647"/>
                <a:pt x="902758" y="-2111"/>
                <a:pt x="1346200" y="6"/>
              </a:cubicBezTo>
              <a:cubicBezTo>
                <a:pt x="1789642" y="2123"/>
                <a:pt x="2660650" y="1054106"/>
                <a:pt x="2660650" y="1054106"/>
              </a:cubicBezTo>
              <a:lnTo>
                <a:pt x="2660650" y="1054106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1365250</xdr:colOff>
      <xdr:row>73</xdr:row>
      <xdr:rowOff>12700</xdr:rowOff>
    </xdr:from>
    <xdr:to>
      <xdr:col>1</xdr:col>
      <xdr:colOff>1384300</xdr:colOff>
      <xdr:row>77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683861A-629C-2321-2400-AFD376481AE6}"/>
            </a:ext>
          </a:extLst>
        </xdr:cNvPr>
        <xdr:cNvCxnSpPr>
          <a:stCxn id="5" idx="1"/>
        </xdr:cNvCxnSpPr>
      </xdr:nvCxnSpPr>
      <xdr:spPr>
        <a:xfrm flipH="1">
          <a:off x="1974850" y="19748500"/>
          <a:ext cx="19050" cy="10731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72</xdr:row>
      <xdr:rowOff>260350</xdr:rowOff>
    </xdr:from>
    <xdr:to>
      <xdr:col>13</xdr:col>
      <xdr:colOff>419100</xdr:colOff>
      <xdr:row>76</xdr:row>
      <xdr:rowOff>241300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1A807E71-540D-7150-F754-F832D9790F3E}"/>
            </a:ext>
          </a:extLst>
        </xdr:cNvPr>
        <xdr:cNvSpPr/>
      </xdr:nvSpPr>
      <xdr:spPr>
        <a:xfrm>
          <a:off x="3981450" y="19729450"/>
          <a:ext cx="5397500" cy="1047750"/>
        </a:xfrm>
        <a:custGeom>
          <a:avLst/>
          <a:gdLst>
            <a:gd name="connsiteX0" fmla="*/ 0 w 5397500"/>
            <a:gd name="connsiteY0" fmla="*/ 1047750 h 1047750"/>
            <a:gd name="connsiteX1" fmla="*/ 1390650 w 5397500"/>
            <a:gd name="connsiteY1" fmla="*/ 0 h 1047750"/>
            <a:gd name="connsiteX2" fmla="*/ 2692400 w 5397500"/>
            <a:gd name="connsiteY2" fmla="*/ 1041400 h 1047750"/>
            <a:gd name="connsiteX3" fmla="*/ 3937000 w 5397500"/>
            <a:gd name="connsiteY3" fmla="*/ 31750 h 1047750"/>
            <a:gd name="connsiteX4" fmla="*/ 5397500 w 5397500"/>
            <a:gd name="connsiteY4" fmla="*/ 971550 h 1047750"/>
            <a:gd name="connsiteX5" fmla="*/ 5397500 w 5397500"/>
            <a:gd name="connsiteY5" fmla="*/ 971550 h 1047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5397500" h="1047750">
              <a:moveTo>
                <a:pt x="0" y="1047750"/>
              </a:moveTo>
              <a:cubicBezTo>
                <a:pt x="470958" y="524404"/>
                <a:pt x="941917" y="1058"/>
                <a:pt x="1390650" y="0"/>
              </a:cubicBezTo>
              <a:cubicBezTo>
                <a:pt x="1839383" y="-1058"/>
                <a:pt x="2268008" y="1036108"/>
                <a:pt x="2692400" y="1041400"/>
              </a:cubicBezTo>
              <a:cubicBezTo>
                <a:pt x="3116792" y="1046692"/>
                <a:pt x="3486150" y="43392"/>
                <a:pt x="3937000" y="31750"/>
              </a:cubicBezTo>
              <a:cubicBezTo>
                <a:pt x="4387850" y="20108"/>
                <a:pt x="5397500" y="971550"/>
                <a:pt x="5397500" y="971550"/>
              </a:cubicBezTo>
              <a:lnTo>
                <a:pt x="5397500" y="97155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139700</xdr:colOff>
      <xdr:row>73</xdr:row>
      <xdr:rowOff>25400</xdr:rowOff>
    </xdr:from>
    <xdr:to>
      <xdr:col>9</xdr:col>
      <xdr:colOff>152400</xdr:colOff>
      <xdr:row>76</xdr:row>
      <xdr:rowOff>241300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BBE712F-BFA7-EEF0-88E6-9BFE80648280}"/>
            </a:ext>
          </a:extLst>
        </xdr:cNvPr>
        <xdr:cNvCxnSpPr/>
      </xdr:nvCxnSpPr>
      <xdr:spPr>
        <a:xfrm flipH="1" flipV="1">
          <a:off x="6661150" y="19761200"/>
          <a:ext cx="12700" cy="1016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</xdr:colOff>
      <xdr:row>78</xdr:row>
      <xdr:rowOff>31750</xdr:rowOff>
    </xdr:from>
    <xdr:to>
      <xdr:col>5</xdr:col>
      <xdr:colOff>6350</xdr:colOff>
      <xdr:row>81</xdr:row>
      <xdr:rowOff>196850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5A590B6-D21D-7FF9-4C6D-4C89821C45B1}"/>
            </a:ext>
          </a:extLst>
        </xdr:cNvPr>
        <xdr:cNvCxnSpPr/>
      </xdr:nvCxnSpPr>
      <xdr:spPr>
        <a:xfrm flipV="1">
          <a:off x="4006850" y="21101050"/>
          <a:ext cx="0" cy="9652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78</xdr:row>
      <xdr:rowOff>25400</xdr:rowOff>
    </xdr:from>
    <xdr:to>
      <xdr:col>9</xdr:col>
      <xdr:colOff>25400</xdr:colOff>
      <xdr:row>81</xdr:row>
      <xdr:rowOff>190500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156B15C-0340-47B1-84FD-8922B0A876CF}"/>
            </a:ext>
          </a:extLst>
        </xdr:cNvPr>
        <xdr:cNvCxnSpPr/>
      </xdr:nvCxnSpPr>
      <xdr:spPr>
        <a:xfrm flipV="1">
          <a:off x="6546850" y="21094700"/>
          <a:ext cx="0" cy="9652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</xdr:colOff>
      <xdr:row>78</xdr:row>
      <xdr:rowOff>38100</xdr:rowOff>
    </xdr:from>
    <xdr:to>
      <xdr:col>9</xdr:col>
      <xdr:colOff>19050</xdr:colOff>
      <xdr:row>78</xdr:row>
      <xdr:rowOff>38100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265102F-516F-4747-A254-648E6A897C48}"/>
            </a:ext>
          </a:extLst>
        </xdr:cNvPr>
        <xdr:cNvCxnSpPr/>
      </xdr:nvCxnSpPr>
      <xdr:spPr>
        <a:xfrm>
          <a:off x="4006850" y="21107400"/>
          <a:ext cx="2533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603250</xdr:colOff>
      <xdr:row>78</xdr:row>
      <xdr:rowOff>31750</xdr:rowOff>
    </xdr:from>
    <xdr:to>
      <xdr:col>7</xdr:col>
      <xdr:colOff>6350</xdr:colOff>
      <xdr:row>81</xdr:row>
      <xdr:rowOff>247650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7C9B962-742F-4A76-8011-EFD6C1645011}"/>
            </a:ext>
          </a:extLst>
        </xdr:cNvPr>
        <xdr:cNvCxnSpPr/>
      </xdr:nvCxnSpPr>
      <xdr:spPr>
        <a:xfrm flipH="1" flipV="1">
          <a:off x="5213350" y="21101050"/>
          <a:ext cx="12700" cy="1016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</xdr:colOff>
      <xdr:row>86</xdr:row>
      <xdr:rowOff>6309</xdr:rowOff>
    </xdr:from>
    <xdr:to>
      <xdr:col>5</xdr:col>
      <xdr:colOff>215900</xdr:colOff>
      <xdr:row>89</xdr:row>
      <xdr:rowOff>234950</xdr:rowOff>
    </xdr:to>
    <xdr:sp macro="" textlink="">
      <xdr:nvSpPr>
        <xdr:cNvPr id="19" name="Freeform: Shape 18">
          <a:extLst>
            <a:ext uri="{FF2B5EF4-FFF2-40B4-BE49-F238E27FC236}">
              <a16:creationId xmlns:a16="http://schemas.microsoft.com/office/drawing/2014/main" id="{B2EEA281-5208-8B98-C319-592E401BD95A}"/>
            </a:ext>
          </a:extLst>
        </xdr:cNvPr>
        <xdr:cNvSpPr/>
      </xdr:nvSpPr>
      <xdr:spPr>
        <a:xfrm>
          <a:off x="635000" y="23209209"/>
          <a:ext cx="3581400" cy="1028741"/>
        </a:xfrm>
        <a:custGeom>
          <a:avLst/>
          <a:gdLst>
            <a:gd name="connsiteX0" fmla="*/ 0 w 3581400"/>
            <a:gd name="connsiteY0" fmla="*/ 1028741 h 1028741"/>
            <a:gd name="connsiteX1" fmla="*/ 857250 w 3581400"/>
            <a:gd name="connsiteY1" fmla="*/ 41 h 1028741"/>
            <a:gd name="connsiteX2" fmla="*/ 3581400 w 3581400"/>
            <a:gd name="connsiteY2" fmla="*/ 984291 h 1028741"/>
            <a:gd name="connsiteX3" fmla="*/ 3581400 w 3581400"/>
            <a:gd name="connsiteY3" fmla="*/ 984291 h 10287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81400" h="1028741">
              <a:moveTo>
                <a:pt x="0" y="1028741"/>
              </a:moveTo>
              <a:cubicBezTo>
                <a:pt x="130175" y="518095"/>
                <a:pt x="260350" y="7449"/>
                <a:pt x="857250" y="41"/>
              </a:cubicBezTo>
              <a:cubicBezTo>
                <a:pt x="1454150" y="-7367"/>
                <a:pt x="3581400" y="984291"/>
                <a:pt x="3581400" y="984291"/>
              </a:cubicBezTo>
              <a:lnTo>
                <a:pt x="3581400" y="984291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6350</xdr:colOff>
      <xdr:row>86</xdr:row>
      <xdr:rowOff>6309</xdr:rowOff>
    </xdr:from>
    <xdr:to>
      <xdr:col>14</xdr:col>
      <xdr:colOff>38100</xdr:colOff>
      <xdr:row>89</xdr:row>
      <xdr:rowOff>234950</xdr:rowOff>
    </xdr:to>
    <xdr:sp macro="" textlink="">
      <xdr:nvSpPr>
        <xdr:cNvPr id="20" name="Freeform: Shape 19">
          <a:extLst>
            <a:ext uri="{FF2B5EF4-FFF2-40B4-BE49-F238E27FC236}">
              <a16:creationId xmlns:a16="http://schemas.microsoft.com/office/drawing/2014/main" id="{6D64B6C8-1E3C-F31B-976F-EB3E87078C2A}"/>
            </a:ext>
          </a:extLst>
        </xdr:cNvPr>
        <xdr:cNvSpPr/>
      </xdr:nvSpPr>
      <xdr:spPr>
        <a:xfrm>
          <a:off x="6527800" y="23209209"/>
          <a:ext cx="3079750" cy="1028741"/>
        </a:xfrm>
        <a:custGeom>
          <a:avLst/>
          <a:gdLst>
            <a:gd name="connsiteX0" fmla="*/ 0 w 3079750"/>
            <a:gd name="connsiteY0" fmla="*/ 1028741 h 1028741"/>
            <a:gd name="connsiteX1" fmla="*/ 2349500 w 3079750"/>
            <a:gd name="connsiteY1" fmla="*/ 41 h 1028741"/>
            <a:gd name="connsiteX2" fmla="*/ 3079750 w 3079750"/>
            <a:gd name="connsiteY2" fmla="*/ 984291 h 1028741"/>
            <a:gd name="connsiteX3" fmla="*/ 3079750 w 3079750"/>
            <a:gd name="connsiteY3" fmla="*/ 984291 h 10287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79750" h="1028741">
              <a:moveTo>
                <a:pt x="0" y="1028741"/>
              </a:moveTo>
              <a:cubicBezTo>
                <a:pt x="918104" y="518095"/>
                <a:pt x="1836208" y="7449"/>
                <a:pt x="2349500" y="41"/>
              </a:cubicBezTo>
              <a:cubicBezTo>
                <a:pt x="2862792" y="-7367"/>
                <a:pt x="3079750" y="984291"/>
                <a:pt x="3079750" y="984291"/>
              </a:cubicBezTo>
              <a:lnTo>
                <a:pt x="3079750" y="984291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381000</xdr:colOff>
      <xdr:row>97</xdr:row>
      <xdr:rowOff>107950</xdr:rowOff>
    </xdr:from>
    <xdr:to>
      <xdr:col>9</xdr:col>
      <xdr:colOff>520700</xdr:colOff>
      <xdr:row>101</xdr:row>
      <xdr:rowOff>95256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id="{EB7C041E-1868-4445-90C5-9BB8B7BFC6CD}"/>
            </a:ext>
          </a:extLst>
        </xdr:cNvPr>
        <xdr:cNvSpPr/>
      </xdr:nvSpPr>
      <xdr:spPr>
        <a:xfrm>
          <a:off x="4381500" y="26244550"/>
          <a:ext cx="2660650" cy="1054106"/>
        </a:xfrm>
        <a:custGeom>
          <a:avLst/>
          <a:gdLst>
            <a:gd name="connsiteX0" fmla="*/ 0 w 2660650"/>
            <a:gd name="connsiteY0" fmla="*/ 1041406 h 1054106"/>
            <a:gd name="connsiteX1" fmla="*/ 1346200 w 2660650"/>
            <a:gd name="connsiteY1" fmla="*/ 6 h 1054106"/>
            <a:gd name="connsiteX2" fmla="*/ 2660650 w 2660650"/>
            <a:gd name="connsiteY2" fmla="*/ 1054106 h 1054106"/>
            <a:gd name="connsiteX3" fmla="*/ 2660650 w 2660650"/>
            <a:gd name="connsiteY3" fmla="*/ 1054106 h 10541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660650" h="1054106">
              <a:moveTo>
                <a:pt x="0" y="1041406"/>
              </a:moveTo>
              <a:cubicBezTo>
                <a:pt x="451379" y="519647"/>
                <a:pt x="902758" y="-2111"/>
                <a:pt x="1346200" y="6"/>
              </a:cubicBezTo>
              <a:cubicBezTo>
                <a:pt x="1789642" y="2123"/>
                <a:pt x="2660650" y="1054106"/>
                <a:pt x="2660650" y="1054106"/>
              </a:cubicBezTo>
              <a:lnTo>
                <a:pt x="2660650" y="1054106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273050</xdr:colOff>
      <xdr:row>97</xdr:row>
      <xdr:rowOff>247650</xdr:rowOff>
    </xdr:from>
    <xdr:to>
      <xdr:col>4</xdr:col>
      <xdr:colOff>425450</xdr:colOff>
      <xdr:row>101</xdr:row>
      <xdr:rowOff>209591</xdr:rowOff>
    </xdr:to>
    <xdr:sp macro="" textlink="">
      <xdr:nvSpPr>
        <xdr:cNvPr id="22" name="Freeform: Shape 21">
          <a:extLst>
            <a:ext uri="{FF2B5EF4-FFF2-40B4-BE49-F238E27FC236}">
              <a16:creationId xmlns:a16="http://schemas.microsoft.com/office/drawing/2014/main" id="{637C56BC-0ED4-459F-B6B8-A8FD9265B662}"/>
            </a:ext>
          </a:extLst>
        </xdr:cNvPr>
        <xdr:cNvSpPr/>
      </xdr:nvSpPr>
      <xdr:spPr>
        <a:xfrm>
          <a:off x="882650" y="26384250"/>
          <a:ext cx="2933700" cy="1028741"/>
        </a:xfrm>
        <a:custGeom>
          <a:avLst/>
          <a:gdLst>
            <a:gd name="connsiteX0" fmla="*/ 0 w 3581400"/>
            <a:gd name="connsiteY0" fmla="*/ 1028741 h 1028741"/>
            <a:gd name="connsiteX1" fmla="*/ 857250 w 3581400"/>
            <a:gd name="connsiteY1" fmla="*/ 41 h 1028741"/>
            <a:gd name="connsiteX2" fmla="*/ 3581400 w 3581400"/>
            <a:gd name="connsiteY2" fmla="*/ 984291 h 1028741"/>
            <a:gd name="connsiteX3" fmla="*/ 3581400 w 3581400"/>
            <a:gd name="connsiteY3" fmla="*/ 984291 h 10287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81400" h="1028741">
              <a:moveTo>
                <a:pt x="0" y="1028741"/>
              </a:moveTo>
              <a:cubicBezTo>
                <a:pt x="130175" y="518095"/>
                <a:pt x="260350" y="7449"/>
                <a:pt x="857250" y="41"/>
              </a:cubicBezTo>
              <a:cubicBezTo>
                <a:pt x="1454150" y="-7367"/>
                <a:pt x="3581400" y="984291"/>
                <a:pt x="3581400" y="984291"/>
              </a:cubicBezTo>
              <a:lnTo>
                <a:pt x="3581400" y="984291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381000</xdr:colOff>
      <xdr:row>96</xdr:row>
      <xdr:rowOff>260350</xdr:rowOff>
    </xdr:from>
    <xdr:to>
      <xdr:col>16</xdr:col>
      <xdr:colOff>412750</xdr:colOff>
      <xdr:row>100</xdr:row>
      <xdr:rowOff>222291</xdr:rowOff>
    </xdr:to>
    <xdr:sp macro="" textlink="">
      <xdr:nvSpPr>
        <xdr:cNvPr id="23" name="Freeform: Shape 22">
          <a:extLst>
            <a:ext uri="{FF2B5EF4-FFF2-40B4-BE49-F238E27FC236}">
              <a16:creationId xmlns:a16="http://schemas.microsoft.com/office/drawing/2014/main" id="{CBA58F8B-A000-4854-BA9B-30B71F1D4904}"/>
            </a:ext>
          </a:extLst>
        </xdr:cNvPr>
        <xdr:cNvSpPr/>
      </xdr:nvSpPr>
      <xdr:spPr>
        <a:xfrm>
          <a:off x="8121650" y="26130250"/>
          <a:ext cx="3079750" cy="1028741"/>
        </a:xfrm>
        <a:custGeom>
          <a:avLst/>
          <a:gdLst>
            <a:gd name="connsiteX0" fmla="*/ 0 w 3079750"/>
            <a:gd name="connsiteY0" fmla="*/ 1028741 h 1028741"/>
            <a:gd name="connsiteX1" fmla="*/ 2349500 w 3079750"/>
            <a:gd name="connsiteY1" fmla="*/ 41 h 1028741"/>
            <a:gd name="connsiteX2" fmla="*/ 3079750 w 3079750"/>
            <a:gd name="connsiteY2" fmla="*/ 984291 h 1028741"/>
            <a:gd name="connsiteX3" fmla="*/ 3079750 w 3079750"/>
            <a:gd name="connsiteY3" fmla="*/ 984291 h 10287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79750" h="1028741">
              <a:moveTo>
                <a:pt x="0" y="1028741"/>
              </a:moveTo>
              <a:cubicBezTo>
                <a:pt x="918104" y="518095"/>
                <a:pt x="1836208" y="7449"/>
                <a:pt x="2349500" y="41"/>
              </a:cubicBezTo>
              <a:cubicBezTo>
                <a:pt x="2862792" y="-7367"/>
                <a:pt x="3079750" y="984291"/>
                <a:pt x="3079750" y="984291"/>
              </a:cubicBezTo>
              <a:lnTo>
                <a:pt x="3079750" y="984291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508000</xdr:colOff>
      <xdr:row>97</xdr:row>
      <xdr:rowOff>107956</xdr:rowOff>
    </xdr:from>
    <xdr:to>
      <xdr:col>7</xdr:col>
      <xdr:colOff>508000</xdr:colOff>
      <xdr:row>101</xdr:row>
      <xdr:rowOff>171450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FAEDB5EA-BB35-BCE4-9E91-22FD8471ABE9}"/>
            </a:ext>
          </a:extLst>
        </xdr:cNvPr>
        <xdr:cNvCxnSpPr>
          <a:stCxn id="21" idx="1"/>
        </xdr:cNvCxnSpPr>
      </xdr:nvCxnSpPr>
      <xdr:spPr>
        <a:xfrm>
          <a:off x="5727700" y="26244556"/>
          <a:ext cx="0" cy="1130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952500</xdr:colOff>
      <xdr:row>97</xdr:row>
      <xdr:rowOff>247691</xdr:rowOff>
    </xdr:from>
    <xdr:to>
      <xdr:col>1</xdr:col>
      <xdr:colOff>975265</xdr:colOff>
      <xdr:row>102</xdr:row>
      <xdr:rowOff>31750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3BFD304-6D63-5A73-9675-E314E57D5ADC}"/>
            </a:ext>
          </a:extLst>
        </xdr:cNvPr>
        <xdr:cNvCxnSpPr>
          <a:stCxn id="22" idx="1"/>
        </xdr:cNvCxnSpPr>
      </xdr:nvCxnSpPr>
      <xdr:spPr>
        <a:xfrm flipH="1">
          <a:off x="1562100" y="26384291"/>
          <a:ext cx="22765" cy="11175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98</xdr:row>
      <xdr:rowOff>177841</xdr:rowOff>
    </xdr:from>
    <xdr:to>
      <xdr:col>2</xdr:col>
      <xdr:colOff>143415</xdr:colOff>
      <xdr:row>102</xdr:row>
      <xdr:rowOff>6350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EEEAC885-E957-436A-8230-36879008E911}"/>
            </a:ext>
          </a:extLst>
        </xdr:cNvPr>
        <xdr:cNvCxnSpPr/>
      </xdr:nvCxnSpPr>
      <xdr:spPr>
        <a:xfrm flipH="1">
          <a:off x="2305050" y="26581141"/>
          <a:ext cx="10065" cy="8953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425450</xdr:colOff>
      <xdr:row>100</xdr:row>
      <xdr:rowOff>158750</xdr:rowOff>
    </xdr:from>
    <xdr:to>
      <xdr:col>3</xdr:col>
      <xdr:colOff>438150</xdr:colOff>
      <xdr:row>102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6F36BE8D-3617-494C-B4AF-1490907D586D}"/>
            </a:ext>
          </a:extLst>
        </xdr:cNvPr>
        <xdr:cNvCxnSpPr/>
      </xdr:nvCxnSpPr>
      <xdr:spPr>
        <a:xfrm flipH="1">
          <a:off x="3206750" y="27095450"/>
          <a:ext cx="12700" cy="393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97</xdr:row>
      <xdr:rowOff>6391</xdr:rowOff>
    </xdr:from>
    <xdr:to>
      <xdr:col>15</xdr:col>
      <xdr:colOff>346615</xdr:colOff>
      <xdr:row>101</xdr:row>
      <xdr:rowOff>57150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9CBCC303-0481-416E-9E64-CBF6EA45ED30}"/>
            </a:ext>
          </a:extLst>
        </xdr:cNvPr>
        <xdr:cNvCxnSpPr/>
      </xdr:nvCxnSpPr>
      <xdr:spPr>
        <a:xfrm flipH="1">
          <a:off x="10502900" y="26142991"/>
          <a:ext cx="22765" cy="11175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254000</xdr:colOff>
      <xdr:row>97</xdr:row>
      <xdr:rowOff>177800</xdr:rowOff>
    </xdr:from>
    <xdr:to>
      <xdr:col>14</xdr:col>
      <xdr:colOff>279400</xdr:colOff>
      <xdr:row>101</xdr:row>
      <xdr:rowOff>133350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18E6071E-E26A-4FCA-BFBA-1EBB34B2F938}"/>
            </a:ext>
          </a:extLst>
        </xdr:cNvPr>
        <xdr:cNvCxnSpPr/>
      </xdr:nvCxnSpPr>
      <xdr:spPr>
        <a:xfrm flipH="1">
          <a:off x="9823450" y="26314400"/>
          <a:ext cx="25400" cy="1022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50800</xdr:colOff>
      <xdr:row>99</xdr:row>
      <xdr:rowOff>0</xdr:rowOff>
    </xdr:from>
    <xdr:to>
      <xdr:col>13</xdr:col>
      <xdr:colOff>69850</xdr:colOff>
      <xdr:row>101</xdr:row>
      <xdr:rowOff>120650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6FB3DBC9-ED60-4820-B729-AAC6D7FCBEB4}"/>
            </a:ext>
          </a:extLst>
        </xdr:cNvPr>
        <xdr:cNvCxnSpPr/>
      </xdr:nvCxnSpPr>
      <xdr:spPr>
        <a:xfrm flipH="1">
          <a:off x="9010650" y="26670000"/>
          <a:ext cx="19050" cy="654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123</xdr:row>
      <xdr:rowOff>196819</xdr:rowOff>
    </xdr:from>
    <xdr:to>
      <xdr:col>5</xdr:col>
      <xdr:colOff>165100</xdr:colOff>
      <xdr:row>126</xdr:row>
      <xdr:rowOff>82550</xdr:rowOff>
    </xdr:to>
    <xdr:sp macro="" textlink="">
      <xdr:nvSpPr>
        <xdr:cNvPr id="40" name="Freeform: Shape 39">
          <a:extLst>
            <a:ext uri="{FF2B5EF4-FFF2-40B4-BE49-F238E27FC236}">
              <a16:creationId xmlns:a16="http://schemas.microsoft.com/office/drawing/2014/main" id="{C39DFC21-65C8-10BF-5F0B-BC8660DCC367}"/>
            </a:ext>
          </a:extLst>
        </xdr:cNvPr>
        <xdr:cNvSpPr/>
      </xdr:nvSpPr>
      <xdr:spPr>
        <a:xfrm>
          <a:off x="1168400" y="33267619"/>
          <a:ext cx="2997200" cy="685831"/>
        </a:xfrm>
        <a:custGeom>
          <a:avLst/>
          <a:gdLst>
            <a:gd name="connsiteX0" fmla="*/ 0 w 2997200"/>
            <a:gd name="connsiteY0" fmla="*/ 685831 h 685831"/>
            <a:gd name="connsiteX1" fmla="*/ 825500 w 2997200"/>
            <a:gd name="connsiteY1" fmla="*/ 31 h 685831"/>
            <a:gd name="connsiteX2" fmla="*/ 2997200 w 2997200"/>
            <a:gd name="connsiteY2" fmla="*/ 654081 h 685831"/>
            <a:gd name="connsiteX3" fmla="*/ 2997200 w 2997200"/>
            <a:gd name="connsiteY3" fmla="*/ 654081 h 6858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997200" h="685831">
              <a:moveTo>
                <a:pt x="0" y="685831"/>
              </a:moveTo>
              <a:cubicBezTo>
                <a:pt x="162983" y="345577"/>
                <a:pt x="325967" y="5323"/>
                <a:pt x="825500" y="31"/>
              </a:cubicBezTo>
              <a:cubicBezTo>
                <a:pt x="1325033" y="-5261"/>
                <a:pt x="2997200" y="654081"/>
                <a:pt x="2997200" y="654081"/>
              </a:cubicBezTo>
              <a:lnTo>
                <a:pt x="2997200" y="654081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508000</xdr:colOff>
      <xdr:row>126</xdr:row>
      <xdr:rowOff>222250</xdr:rowOff>
    </xdr:from>
    <xdr:to>
      <xdr:col>5</xdr:col>
      <xdr:colOff>234950</xdr:colOff>
      <xdr:row>126</xdr:row>
      <xdr:rowOff>234950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E7BE5107-1FC2-1D0E-1EFC-B758415C38B7}"/>
            </a:ext>
          </a:extLst>
        </xdr:cNvPr>
        <xdr:cNvCxnSpPr/>
      </xdr:nvCxnSpPr>
      <xdr:spPr>
        <a:xfrm flipV="1">
          <a:off x="1117600" y="34093150"/>
          <a:ext cx="31178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123</xdr:row>
      <xdr:rowOff>196850</xdr:rowOff>
    </xdr:from>
    <xdr:to>
      <xdr:col>1</xdr:col>
      <xdr:colOff>1384300</xdr:colOff>
      <xdr:row>126</xdr:row>
      <xdr:rowOff>254000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41BF28DE-8912-C44A-1135-D1A3BF0E42FB}"/>
            </a:ext>
          </a:extLst>
        </xdr:cNvPr>
        <xdr:cNvCxnSpPr>
          <a:stCxn id="40" idx="1"/>
        </xdr:cNvCxnSpPr>
      </xdr:nvCxnSpPr>
      <xdr:spPr>
        <a:xfrm flipH="1">
          <a:off x="1981200" y="33267650"/>
          <a:ext cx="12700" cy="857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444500</xdr:colOff>
      <xdr:row>153</xdr:row>
      <xdr:rowOff>70552</xdr:rowOff>
    </xdr:from>
    <xdr:to>
      <xdr:col>10</xdr:col>
      <xdr:colOff>599722</xdr:colOff>
      <xdr:row>156</xdr:row>
      <xdr:rowOff>204612</xdr:rowOff>
    </xdr:to>
    <xdr:sp macro="" textlink="">
      <xdr:nvSpPr>
        <xdr:cNvPr id="46" name="Freeform: Shape 45">
          <a:extLst>
            <a:ext uri="{FF2B5EF4-FFF2-40B4-BE49-F238E27FC236}">
              <a16:creationId xmlns:a16="http://schemas.microsoft.com/office/drawing/2014/main" id="{B42449B1-A86A-435A-A6F5-1AB47FFD61F8}"/>
            </a:ext>
          </a:extLst>
        </xdr:cNvPr>
        <xdr:cNvSpPr/>
      </xdr:nvSpPr>
      <xdr:spPr>
        <a:xfrm>
          <a:off x="2610556" y="41359663"/>
          <a:ext cx="5185833" cy="938393"/>
        </a:xfrm>
        <a:custGeom>
          <a:avLst/>
          <a:gdLst>
            <a:gd name="connsiteX0" fmla="*/ 0 w 5185833"/>
            <a:gd name="connsiteY0" fmla="*/ 938393 h 938393"/>
            <a:gd name="connsiteX1" fmla="*/ 2342444 w 5185833"/>
            <a:gd name="connsiteY1" fmla="*/ 4 h 938393"/>
            <a:gd name="connsiteX2" fmla="*/ 5185833 w 5185833"/>
            <a:gd name="connsiteY2" fmla="*/ 924282 h 938393"/>
            <a:gd name="connsiteX3" fmla="*/ 5185833 w 5185833"/>
            <a:gd name="connsiteY3" fmla="*/ 924282 h 9383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85833" h="938393">
              <a:moveTo>
                <a:pt x="0" y="938393"/>
              </a:moveTo>
              <a:cubicBezTo>
                <a:pt x="739069" y="470374"/>
                <a:pt x="1478139" y="2356"/>
                <a:pt x="2342444" y="4"/>
              </a:cubicBezTo>
              <a:cubicBezTo>
                <a:pt x="3206749" y="-2348"/>
                <a:pt x="5185833" y="924282"/>
                <a:pt x="5185833" y="924282"/>
              </a:cubicBezTo>
              <a:lnTo>
                <a:pt x="5185833" y="924282"/>
              </a:lnTo>
            </a:path>
          </a:pathLst>
        </a:custGeom>
        <a:noFill/>
        <a:ln w="28575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84667</xdr:colOff>
      <xdr:row>150</xdr:row>
      <xdr:rowOff>134053</xdr:rowOff>
    </xdr:from>
    <xdr:to>
      <xdr:col>9</xdr:col>
      <xdr:colOff>7055</xdr:colOff>
      <xdr:row>156</xdr:row>
      <xdr:rowOff>190500</xdr:rowOff>
    </xdr:to>
    <xdr:sp macro="" textlink="">
      <xdr:nvSpPr>
        <xdr:cNvPr id="47" name="Freeform: Shape 46">
          <a:extLst>
            <a:ext uri="{FF2B5EF4-FFF2-40B4-BE49-F238E27FC236}">
              <a16:creationId xmlns:a16="http://schemas.microsoft.com/office/drawing/2014/main" id="{F39E3E48-6DA4-C7D0-4E70-D36C0FDAF85A}"/>
            </a:ext>
          </a:extLst>
        </xdr:cNvPr>
        <xdr:cNvSpPr/>
      </xdr:nvSpPr>
      <xdr:spPr>
        <a:xfrm>
          <a:off x="3464278" y="40618831"/>
          <a:ext cx="3132666" cy="1665113"/>
        </a:xfrm>
        <a:custGeom>
          <a:avLst/>
          <a:gdLst>
            <a:gd name="connsiteX0" fmla="*/ 0 w 3132666"/>
            <a:gd name="connsiteY0" fmla="*/ 1665113 h 1665113"/>
            <a:gd name="connsiteX1" fmla="*/ 1502833 w 3132666"/>
            <a:gd name="connsiteY1" fmla="*/ 2 h 1665113"/>
            <a:gd name="connsiteX2" fmla="*/ 3132666 w 3132666"/>
            <a:gd name="connsiteY2" fmla="*/ 1651002 h 1665113"/>
            <a:gd name="connsiteX3" fmla="*/ 3132666 w 3132666"/>
            <a:gd name="connsiteY3" fmla="*/ 1651002 h 1665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132666" h="1665113">
              <a:moveTo>
                <a:pt x="0" y="1665113"/>
              </a:moveTo>
              <a:cubicBezTo>
                <a:pt x="490361" y="833733"/>
                <a:pt x="980722" y="2354"/>
                <a:pt x="1502833" y="2"/>
              </a:cubicBezTo>
              <a:cubicBezTo>
                <a:pt x="2024944" y="-2350"/>
                <a:pt x="3132666" y="1651002"/>
                <a:pt x="3132666" y="1651002"/>
              </a:cubicBezTo>
              <a:lnTo>
                <a:pt x="3132666" y="1651002"/>
              </a:lnTo>
            </a:path>
          </a:pathLst>
        </a:cu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105833</xdr:colOff>
      <xdr:row>147</xdr:row>
      <xdr:rowOff>70506</xdr:rowOff>
    </xdr:from>
    <xdr:to>
      <xdr:col>7</xdr:col>
      <xdr:colOff>352777</xdr:colOff>
      <xdr:row>156</xdr:row>
      <xdr:rowOff>197556</xdr:rowOff>
    </xdr:to>
    <xdr:sp macro="" textlink="">
      <xdr:nvSpPr>
        <xdr:cNvPr id="48" name="Freeform: Shape 47">
          <a:extLst>
            <a:ext uri="{FF2B5EF4-FFF2-40B4-BE49-F238E27FC236}">
              <a16:creationId xmlns:a16="http://schemas.microsoft.com/office/drawing/2014/main" id="{18AB987C-A44D-3D41-CF3C-9726A03DDB82}"/>
            </a:ext>
          </a:extLst>
        </xdr:cNvPr>
        <xdr:cNvSpPr/>
      </xdr:nvSpPr>
      <xdr:spPr>
        <a:xfrm>
          <a:off x="4183944" y="39750950"/>
          <a:ext cx="1460500" cy="2540050"/>
        </a:xfrm>
        <a:custGeom>
          <a:avLst/>
          <a:gdLst>
            <a:gd name="connsiteX0" fmla="*/ 0 w 1460500"/>
            <a:gd name="connsiteY0" fmla="*/ 2540050 h 2540050"/>
            <a:gd name="connsiteX1" fmla="*/ 670278 w 1460500"/>
            <a:gd name="connsiteY1" fmla="*/ 50 h 2540050"/>
            <a:gd name="connsiteX2" fmla="*/ 1460500 w 1460500"/>
            <a:gd name="connsiteY2" fmla="*/ 2462439 h 2540050"/>
            <a:gd name="connsiteX3" fmla="*/ 1460500 w 1460500"/>
            <a:gd name="connsiteY3" fmla="*/ 2462439 h 2540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60500" h="2540050">
              <a:moveTo>
                <a:pt x="0" y="2540050"/>
              </a:moveTo>
              <a:cubicBezTo>
                <a:pt x="213430" y="1276517"/>
                <a:pt x="426861" y="12985"/>
                <a:pt x="670278" y="50"/>
              </a:cubicBezTo>
              <a:cubicBezTo>
                <a:pt x="913695" y="-12885"/>
                <a:pt x="1460500" y="2462439"/>
                <a:pt x="1460500" y="2462439"/>
              </a:cubicBezTo>
              <a:lnTo>
                <a:pt x="1460500" y="2462439"/>
              </a:lnTo>
            </a:path>
          </a:pathLst>
        </a:cu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169333</xdr:colOff>
      <xdr:row>147</xdr:row>
      <xdr:rowOff>70556</xdr:rowOff>
    </xdr:from>
    <xdr:to>
      <xdr:col>6</xdr:col>
      <xdr:colOff>190500</xdr:colOff>
      <xdr:row>157</xdr:row>
      <xdr:rowOff>14111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1658944F-B5E5-856E-3D00-CF7E0CAAA9FA}"/>
            </a:ext>
          </a:extLst>
        </xdr:cNvPr>
        <xdr:cNvCxnSpPr>
          <a:stCxn id="48" idx="1"/>
        </xdr:cNvCxnSpPr>
      </xdr:nvCxnSpPr>
      <xdr:spPr>
        <a:xfrm>
          <a:off x="4854222" y="39751000"/>
          <a:ext cx="21167" cy="2624667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148167</xdr:colOff>
      <xdr:row>150</xdr:row>
      <xdr:rowOff>112889</xdr:rowOff>
    </xdr:from>
    <xdr:to>
      <xdr:col>11</xdr:col>
      <xdr:colOff>28223</xdr:colOff>
      <xdr:row>150</xdr:row>
      <xdr:rowOff>141111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24BE1956-FE16-249D-6FFE-F37327AD32D1}"/>
            </a:ext>
          </a:extLst>
        </xdr:cNvPr>
        <xdr:cNvCxnSpPr/>
      </xdr:nvCxnSpPr>
      <xdr:spPr>
        <a:xfrm flipV="1">
          <a:off x="4833056" y="40597667"/>
          <a:ext cx="2998611" cy="282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218722</xdr:colOff>
      <xdr:row>154</xdr:row>
      <xdr:rowOff>232834</xdr:rowOff>
    </xdr:from>
    <xdr:to>
      <xdr:col>13</xdr:col>
      <xdr:colOff>441678</xdr:colOff>
      <xdr:row>155</xdr:row>
      <xdr:rowOff>11289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9EB23904-65F7-4656-B344-52F42414FA5A}"/>
            </a:ext>
          </a:extLst>
        </xdr:cNvPr>
        <xdr:cNvCxnSpPr/>
      </xdr:nvCxnSpPr>
      <xdr:spPr>
        <a:xfrm>
          <a:off x="4903611" y="41790056"/>
          <a:ext cx="4555067" cy="465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180622</xdr:colOff>
      <xdr:row>148</xdr:row>
      <xdr:rowOff>74789</xdr:rowOff>
    </xdr:from>
    <xdr:to>
      <xdr:col>10</xdr:col>
      <xdr:colOff>533400</xdr:colOff>
      <xdr:row>148</xdr:row>
      <xdr:rowOff>95955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7F943414-4422-45E4-A7F1-8D3B0A1DBB43}"/>
            </a:ext>
          </a:extLst>
        </xdr:cNvPr>
        <xdr:cNvCxnSpPr/>
      </xdr:nvCxnSpPr>
      <xdr:spPr>
        <a:xfrm flipV="1">
          <a:off x="4865511" y="40023345"/>
          <a:ext cx="2864556" cy="21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50798</xdr:colOff>
      <xdr:row>160</xdr:row>
      <xdr:rowOff>195438</xdr:rowOff>
    </xdr:from>
    <xdr:ext cx="3004257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4A09CA7-2997-230A-2881-59535B820FC5}"/>
                </a:ext>
              </a:extLst>
            </xdr:cNvPr>
            <xdr:cNvSpPr txBox="1"/>
          </xdr:nvSpPr>
          <xdr:spPr>
            <a:xfrm>
              <a:off x="2216854" y="43361327"/>
              <a:ext cx="300425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∑(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𝑥𝑖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n-IN" sz="2400"/>
                <a:t>)</a:t>
              </a:r>
              <a:r>
                <a:rPr lang="en-IN" sz="2400" baseline="30000"/>
                <a:t>4</a:t>
              </a:r>
              <a:r>
                <a:rPr lang="en-IN" sz="2400" baseline="0"/>
                <a:t>/ ∑(𝑥𝑖−(𝑥 ̅)</a:t>
              </a:r>
              <a:r>
                <a:rPr lang="en-IN" sz="2400" baseline="30000"/>
                <a:t>2</a:t>
              </a:r>
              <a:r>
                <a:rPr lang="en-IN" sz="2400" baseline="0"/>
                <a:t>)</a:t>
              </a:r>
              <a:r>
                <a:rPr lang="en-IN" sz="2400" baseline="30000"/>
                <a:t>2</a:t>
              </a:r>
            </a:p>
          </xdr:txBody>
        </xdr:sp>
      </mc:Choice>
      <mc:Fallback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4A09CA7-2997-230A-2881-59535B820FC5}"/>
                </a:ext>
              </a:extLst>
            </xdr:cNvPr>
            <xdr:cNvSpPr txBox="1"/>
          </xdr:nvSpPr>
          <xdr:spPr>
            <a:xfrm>
              <a:off x="2216854" y="43361327"/>
              <a:ext cx="300425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∑(𝑥</a:t>
              </a:r>
              <a:r>
                <a:rPr lang="en-IN" sz="2400" b="0" i="0" baseline="-25000">
                  <a:latin typeface="Cambria Math" panose="02040503050406030204" pitchFamily="18" charset="0"/>
                </a:rPr>
                <a:t>𝑖</a:t>
              </a:r>
              <a:r>
                <a:rPr lang="en-IN" sz="2400" b="0" i="0">
                  <a:latin typeface="Cambria Math" panose="02040503050406030204" pitchFamily="18" charset="0"/>
                </a:rPr>
                <a:t>−𝑥 ̅</a:t>
              </a:r>
              <a:r>
                <a:rPr lang="en-IN" sz="2400"/>
                <a:t>)</a:t>
              </a:r>
              <a:r>
                <a:rPr lang="en-IN" sz="2400" baseline="30000"/>
                <a:t>4</a:t>
              </a:r>
              <a:r>
                <a:rPr lang="en-IN" sz="2400" baseline="0"/>
                <a:t>/ ∑(𝑥𝑖−(𝑥 ̅)</a:t>
              </a:r>
              <a:r>
                <a:rPr lang="en-IN" sz="2400" baseline="30000"/>
                <a:t>2</a:t>
              </a:r>
              <a:r>
                <a:rPr lang="en-IN" sz="2400" baseline="0"/>
                <a:t>)</a:t>
              </a:r>
              <a:r>
                <a:rPr lang="en-IN" sz="2400" baseline="30000"/>
                <a:t>2</a:t>
              </a:r>
            </a:p>
          </xdr:txBody>
        </xdr:sp>
      </mc:Fallback>
    </mc:AlternateContent>
    <xdr:clientData/>
  </xdr:oneCellAnchor>
  <xdr:twoCellAnchor>
    <xdr:from>
      <xdr:col>2</xdr:col>
      <xdr:colOff>310444</xdr:colOff>
      <xdr:row>180</xdr:row>
      <xdr:rowOff>98765</xdr:rowOff>
    </xdr:from>
    <xdr:to>
      <xdr:col>7</xdr:col>
      <xdr:colOff>649111</xdr:colOff>
      <xdr:row>184</xdr:row>
      <xdr:rowOff>232833</xdr:rowOff>
    </xdr:to>
    <xdr:sp macro="" textlink="">
      <xdr:nvSpPr>
        <xdr:cNvPr id="60" name="Freeform: Shape 59">
          <a:extLst>
            <a:ext uri="{FF2B5EF4-FFF2-40B4-BE49-F238E27FC236}">
              <a16:creationId xmlns:a16="http://schemas.microsoft.com/office/drawing/2014/main" id="{E9DC5F06-9EC6-B4F5-A4BF-9F5B63B1D8C6}"/>
            </a:ext>
          </a:extLst>
        </xdr:cNvPr>
        <xdr:cNvSpPr/>
      </xdr:nvSpPr>
      <xdr:spPr>
        <a:xfrm>
          <a:off x="2476500" y="48626876"/>
          <a:ext cx="3464278" cy="1206513"/>
        </a:xfrm>
        <a:custGeom>
          <a:avLst/>
          <a:gdLst>
            <a:gd name="connsiteX0" fmla="*/ 0 w 3464278"/>
            <a:gd name="connsiteY0" fmla="*/ 1206513 h 1206513"/>
            <a:gd name="connsiteX1" fmla="*/ 1672167 w 3464278"/>
            <a:gd name="connsiteY1" fmla="*/ 13 h 1206513"/>
            <a:gd name="connsiteX2" fmla="*/ 3464278 w 3464278"/>
            <a:gd name="connsiteY2" fmla="*/ 1178291 h 1206513"/>
            <a:gd name="connsiteX3" fmla="*/ 3464278 w 3464278"/>
            <a:gd name="connsiteY3" fmla="*/ 1178291 h 12065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464278" h="1206513">
              <a:moveTo>
                <a:pt x="0" y="1206513"/>
              </a:moveTo>
              <a:cubicBezTo>
                <a:pt x="547393" y="605615"/>
                <a:pt x="1094787" y="4717"/>
                <a:pt x="1672167" y="13"/>
              </a:cubicBezTo>
              <a:cubicBezTo>
                <a:pt x="2249547" y="-4691"/>
                <a:pt x="3464278" y="1178291"/>
                <a:pt x="3464278" y="1178291"/>
              </a:cubicBezTo>
              <a:lnTo>
                <a:pt x="3464278" y="1178291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39513</xdr:colOff>
      <xdr:row>180</xdr:row>
      <xdr:rowOff>145332</xdr:rowOff>
    </xdr:from>
    <xdr:to>
      <xdr:col>10</xdr:col>
      <xdr:colOff>385235</xdr:colOff>
      <xdr:row>185</xdr:row>
      <xdr:rowOff>11289</xdr:rowOff>
    </xdr:to>
    <xdr:sp macro="" textlink="">
      <xdr:nvSpPr>
        <xdr:cNvPr id="61" name="Freeform: Shape 60">
          <a:extLst>
            <a:ext uri="{FF2B5EF4-FFF2-40B4-BE49-F238E27FC236}">
              <a16:creationId xmlns:a16="http://schemas.microsoft.com/office/drawing/2014/main" id="{411257A6-6136-4735-BBAD-3FE3BD521B79}"/>
            </a:ext>
          </a:extLst>
        </xdr:cNvPr>
        <xdr:cNvSpPr/>
      </xdr:nvSpPr>
      <xdr:spPr>
        <a:xfrm>
          <a:off x="4117624" y="48673443"/>
          <a:ext cx="3464278" cy="1206513"/>
        </a:xfrm>
        <a:custGeom>
          <a:avLst/>
          <a:gdLst>
            <a:gd name="connsiteX0" fmla="*/ 0 w 3464278"/>
            <a:gd name="connsiteY0" fmla="*/ 1206513 h 1206513"/>
            <a:gd name="connsiteX1" fmla="*/ 1672167 w 3464278"/>
            <a:gd name="connsiteY1" fmla="*/ 13 h 1206513"/>
            <a:gd name="connsiteX2" fmla="*/ 3464278 w 3464278"/>
            <a:gd name="connsiteY2" fmla="*/ 1178291 h 1206513"/>
            <a:gd name="connsiteX3" fmla="*/ 3464278 w 3464278"/>
            <a:gd name="connsiteY3" fmla="*/ 1178291 h 12065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464278" h="1206513">
              <a:moveTo>
                <a:pt x="0" y="1206513"/>
              </a:moveTo>
              <a:cubicBezTo>
                <a:pt x="547393" y="605615"/>
                <a:pt x="1094787" y="4717"/>
                <a:pt x="1672167" y="13"/>
              </a:cubicBezTo>
              <a:cubicBezTo>
                <a:pt x="2249547" y="-4691"/>
                <a:pt x="3464278" y="1178291"/>
                <a:pt x="3464278" y="1178291"/>
              </a:cubicBezTo>
              <a:lnTo>
                <a:pt x="3464278" y="1178291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430388</xdr:colOff>
      <xdr:row>199</xdr:row>
      <xdr:rowOff>162276</xdr:rowOff>
    </xdr:from>
    <xdr:to>
      <xdr:col>8</xdr:col>
      <xdr:colOff>199646</xdr:colOff>
      <xdr:row>204</xdr:row>
      <xdr:rowOff>5130</xdr:rowOff>
    </xdr:to>
    <xdr:sp macro="" textlink="">
      <xdr:nvSpPr>
        <xdr:cNvPr id="63" name="Freeform: Shape 62">
          <a:extLst>
            <a:ext uri="{FF2B5EF4-FFF2-40B4-BE49-F238E27FC236}">
              <a16:creationId xmlns:a16="http://schemas.microsoft.com/office/drawing/2014/main" id="{9775F7FC-C97B-E0ED-91E0-CA1F69F63368}"/>
            </a:ext>
          </a:extLst>
        </xdr:cNvPr>
        <xdr:cNvSpPr/>
      </xdr:nvSpPr>
      <xdr:spPr>
        <a:xfrm>
          <a:off x="2596444" y="53784498"/>
          <a:ext cx="3586313" cy="1183410"/>
        </a:xfrm>
        <a:custGeom>
          <a:avLst/>
          <a:gdLst>
            <a:gd name="connsiteX0" fmla="*/ 0 w 3586313"/>
            <a:gd name="connsiteY0" fmla="*/ 1008946 h 1183410"/>
            <a:gd name="connsiteX1" fmla="*/ 1404056 w 3586313"/>
            <a:gd name="connsiteY1" fmla="*/ 2 h 1183410"/>
            <a:gd name="connsiteX2" fmla="*/ 3287889 w 3586313"/>
            <a:gd name="connsiteY2" fmla="*/ 1016002 h 1183410"/>
            <a:gd name="connsiteX3" fmla="*/ 3556000 w 3586313"/>
            <a:gd name="connsiteY3" fmla="*/ 1171224 h 11834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86313" h="1183410">
              <a:moveTo>
                <a:pt x="0" y="1008946"/>
              </a:moveTo>
              <a:cubicBezTo>
                <a:pt x="428037" y="503886"/>
                <a:pt x="856075" y="-1174"/>
                <a:pt x="1404056" y="2"/>
              </a:cubicBezTo>
              <a:cubicBezTo>
                <a:pt x="1952037" y="1178"/>
                <a:pt x="2929232" y="820798"/>
                <a:pt x="3287889" y="1016002"/>
              </a:cubicBezTo>
              <a:cubicBezTo>
                <a:pt x="3646546" y="1211206"/>
                <a:pt x="3601273" y="1191215"/>
                <a:pt x="3556000" y="1171224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254000</xdr:colOff>
      <xdr:row>200</xdr:row>
      <xdr:rowOff>34486</xdr:rowOff>
    </xdr:from>
    <xdr:to>
      <xdr:col>12</xdr:col>
      <xdr:colOff>529167</xdr:colOff>
      <xdr:row>203</xdr:row>
      <xdr:rowOff>176389</xdr:rowOff>
    </xdr:to>
    <xdr:sp macro="" textlink="">
      <xdr:nvSpPr>
        <xdr:cNvPr id="65" name="Freeform: Shape 64">
          <a:extLst>
            <a:ext uri="{FF2B5EF4-FFF2-40B4-BE49-F238E27FC236}">
              <a16:creationId xmlns:a16="http://schemas.microsoft.com/office/drawing/2014/main" id="{A603A6A5-C14C-1C1B-4485-A85DFD7C85AC}"/>
            </a:ext>
          </a:extLst>
        </xdr:cNvPr>
        <xdr:cNvSpPr/>
      </xdr:nvSpPr>
      <xdr:spPr>
        <a:xfrm>
          <a:off x="3633611" y="53924819"/>
          <a:ext cx="5524500" cy="946237"/>
        </a:xfrm>
        <a:custGeom>
          <a:avLst/>
          <a:gdLst>
            <a:gd name="connsiteX0" fmla="*/ 0 w 5524500"/>
            <a:gd name="connsiteY0" fmla="*/ 946237 h 946237"/>
            <a:gd name="connsiteX1" fmla="*/ 2786945 w 5524500"/>
            <a:gd name="connsiteY1" fmla="*/ 792 h 946237"/>
            <a:gd name="connsiteX2" fmla="*/ 5524500 w 5524500"/>
            <a:gd name="connsiteY2" fmla="*/ 769848 h 946237"/>
            <a:gd name="connsiteX3" fmla="*/ 5524500 w 5524500"/>
            <a:gd name="connsiteY3" fmla="*/ 769848 h 9462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524500" h="946237">
              <a:moveTo>
                <a:pt x="0" y="946237"/>
              </a:moveTo>
              <a:cubicBezTo>
                <a:pt x="933097" y="488213"/>
                <a:pt x="1866195" y="30190"/>
                <a:pt x="2786945" y="792"/>
              </a:cubicBezTo>
              <a:cubicBezTo>
                <a:pt x="3707695" y="-28606"/>
                <a:pt x="5524500" y="769848"/>
                <a:pt x="5524500" y="769848"/>
              </a:cubicBezTo>
              <a:lnTo>
                <a:pt x="5524500" y="769848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338666</xdr:colOff>
      <xdr:row>205</xdr:row>
      <xdr:rowOff>155927</xdr:rowOff>
    </xdr:from>
    <xdr:to>
      <xdr:col>14</xdr:col>
      <xdr:colOff>423334</xdr:colOff>
      <xdr:row>216</xdr:row>
      <xdr:rowOff>56444</xdr:rowOff>
    </xdr:to>
    <xdr:graphicFrame macro="">
      <xdr:nvGraphicFramePr>
        <xdr:cNvPr id="66" name="Diagram 65">
          <a:extLst>
            <a:ext uri="{FF2B5EF4-FFF2-40B4-BE49-F238E27FC236}">
              <a16:creationId xmlns:a16="http://schemas.microsoft.com/office/drawing/2014/main" id="{86744803-9B1B-4F51-C178-F6F6C5D5D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0</xdr:col>
      <xdr:colOff>606777</xdr:colOff>
      <xdr:row>217</xdr:row>
      <xdr:rowOff>0</xdr:rowOff>
    </xdr:from>
    <xdr:to>
      <xdr:col>6</xdr:col>
      <xdr:colOff>98777</xdr:colOff>
      <xdr:row>218</xdr:row>
      <xdr:rowOff>241383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330967E-05A7-1464-4F9C-2877026BAA98}"/>
            </a:ext>
          </a:extLst>
        </xdr:cNvPr>
        <xdr:cNvGrpSpPr/>
      </xdr:nvGrpSpPr>
      <xdr:grpSpPr>
        <a:xfrm>
          <a:off x="606777" y="58448222"/>
          <a:ext cx="4572000" cy="509494"/>
          <a:chOff x="4014281" y="1955314"/>
          <a:chExt cx="802354" cy="509494"/>
        </a:xfrm>
      </xdr:grpSpPr>
      <xdr:sp macro="" textlink="">
        <xdr:nvSpPr>
          <xdr:cNvPr id="68" name="Rectangle: Rounded Corners 67">
            <a:extLst>
              <a:ext uri="{FF2B5EF4-FFF2-40B4-BE49-F238E27FC236}">
                <a16:creationId xmlns:a16="http://schemas.microsoft.com/office/drawing/2014/main" id="{E8DE7F5D-1A6D-2AA6-9404-72C04E19EF14}"/>
              </a:ext>
            </a:extLst>
          </xdr:cNvPr>
          <xdr:cNvSpPr/>
        </xdr:nvSpPr>
        <xdr:spPr>
          <a:xfrm>
            <a:off x="4014281" y="1955314"/>
            <a:ext cx="802354" cy="509494"/>
          </a:xfrm>
          <a:prstGeom prst="roundRect">
            <a:avLst>
              <a:gd name="adj" fmla="val 10000"/>
            </a:avLst>
          </a:prstGeom>
          <a:solidFill>
            <a:schemeClr val="accent2">
              <a:alpha val="90000"/>
            </a:schemeClr>
          </a:solidFill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69" name="Rectangle: Rounded Corners 4">
            <a:extLst>
              <a:ext uri="{FF2B5EF4-FFF2-40B4-BE49-F238E27FC236}">
                <a16:creationId xmlns:a16="http://schemas.microsoft.com/office/drawing/2014/main" id="{01FB5157-012A-9554-4558-F3FAFA30E00F}"/>
              </a:ext>
            </a:extLst>
          </xdr:cNvPr>
          <xdr:cNvSpPr txBox="1"/>
        </xdr:nvSpPr>
        <xdr:spPr>
          <a:xfrm>
            <a:off x="4029204" y="1970237"/>
            <a:ext cx="772508" cy="479648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38100" tIns="38100" rIns="38100" bIns="3810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800" kern="1200"/>
              <a:t>Normal Distribution</a:t>
            </a:r>
          </a:p>
        </xdr:txBody>
      </xdr:sp>
    </xdr:grpSp>
    <xdr:clientData/>
  </xdr:twoCellAnchor>
  <xdr:twoCellAnchor>
    <xdr:from>
      <xdr:col>4</xdr:col>
      <xdr:colOff>49389</xdr:colOff>
      <xdr:row>225</xdr:row>
      <xdr:rowOff>98714</xdr:rowOff>
    </xdr:from>
    <xdr:to>
      <xdr:col>13</xdr:col>
      <xdr:colOff>493889</xdr:colOff>
      <xdr:row>231</xdr:row>
      <xdr:rowOff>155222</xdr:rowOff>
    </xdr:to>
    <xdr:sp macro="" textlink="">
      <xdr:nvSpPr>
        <xdr:cNvPr id="73" name="Freeform: Shape 72">
          <a:extLst>
            <a:ext uri="{FF2B5EF4-FFF2-40B4-BE49-F238E27FC236}">
              <a16:creationId xmlns:a16="http://schemas.microsoft.com/office/drawing/2014/main" id="{9ECCA02B-139B-1E22-7404-B3A946E0EDAC}"/>
            </a:ext>
          </a:extLst>
        </xdr:cNvPr>
        <xdr:cNvSpPr/>
      </xdr:nvSpPr>
      <xdr:spPr>
        <a:xfrm>
          <a:off x="3429000" y="60691825"/>
          <a:ext cx="6300611" cy="1665175"/>
        </a:xfrm>
        <a:custGeom>
          <a:avLst/>
          <a:gdLst>
            <a:gd name="connsiteX0" fmla="*/ 0 w 6300611"/>
            <a:gd name="connsiteY0" fmla="*/ 1665175 h 1665175"/>
            <a:gd name="connsiteX1" fmla="*/ 3012722 w 6300611"/>
            <a:gd name="connsiteY1" fmla="*/ 64 h 1665175"/>
            <a:gd name="connsiteX2" fmla="*/ 6300611 w 6300611"/>
            <a:gd name="connsiteY2" fmla="*/ 1594619 h 1665175"/>
            <a:gd name="connsiteX3" fmla="*/ 6300611 w 6300611"/>
            <a:gd name="connsiteY3" fmla="*/ 1594619 h 1665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300611" h="1665175">
              <a:moveTo>
                <a:pt x="0" y="1665175"/>
              </a:moveTo>
              <a:cubicBezTo>
                <a:pt x="981310" y="838499"/>
                <a:pt x="1962620" y="11823"/>
                <a:pt x="3012722" y="64"/>
              </a:cubicBezTo>
              <a:cubicBezTo>
                <a:pt x="4062824" y="-11695"/>
                <a:pt x="6300611" y="1594619"/>
                <a:pt x="6300611" y="1594619"/>
              </a:cubicBezTo>
              <a:lnTo>
                <a:pt x="6300611" y="1594619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127000</xdr:colOff>
      <xdr:row>231</xdr:row>
      <xdr:rowOff>211667</xdr:rowOff>
    </xdr:from>
    <xdr:to>
      <xdr:col>13</xdr:col>
      <xdr:colOff>465666</xdr:colOff>
      <xdr:row>231</xdr:row>
      <xdr:rowOff>218722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55FDA525-7E1C-EACD-5A57-F7246B8E78C4}"/>
            </a:ext>
          </a:extLst>
        </xdr:cNvPr>
        <xdr:cNvCxnSpPr/>
      </xdr:nvCxnSpPr>
      <xdr:spPr>
        <a:xfrm flipV="1">
          <a:off x="3506611" y="62413445"/>
          <a:ext cx="6194777" cy="70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444500</xdr:colOff>
      <xdr:row>225</xdr:row>
      <xdr:rowOff>98778</xdr:rowOff>
    </xdr:from>
    <xdr:to>
      <xdr:col>8</xdr:col>
      <xdr:colOff>458611</xdr:colOff>
      <xdr:row>231</xdr:row>
      <xdr:rowOff>254000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963219DB-689D-8083-CF8A-8774EEA3ABD1}"/>
            </a:ext>
          </a:extLst>
        </xdr:cNvPr>
        <xdr:cNvCxnSpPr>
          <a:stCxn id="73" idx="1"/>
        </xdr:cNvCxnSpPr>
      </xdr:nvCxnSpPr>
      <xdr:spPr>
        <a:xfrm flipH="1">
          <a:off x="6427611" y="60691889"/>
          <a:ext cx="14111" cy="17638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402166</xdr:colOff>
      <xdr:row>225</xdr:row>
      <xdr:rowOff>261056</xdr:rowOff>
    </xdr:from>
    <xdr:to>
      <xdr:col>7</xdr:col>
      <xdr:colOff>402166</xdr:colOff>
      <xdr:row>231</xdr:row>
      <xdr:rowOff>197555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5CFC5DD3-A105-0EE5-7EB7-D4826D8E6181}"/>
            </a:ext>
          </a:extLst>
        </xdr:cNvPr>
        <xdr:cNvCxnSpPr/>
      </xdr:nvCxnSpPr>
      <xdr:spPr>
        <a:xfrm flipV="1">
          <a:off x="5693833" y="60854167"/>
          <a:ext cx="0" cy="1545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498122</xdr:colOff>
      <xdr:row>225</xdr:row>
      <xdr:rowOff>232833</xdr:rowOff>
    </xdr:from>
    <xdr:to>
      <xdr:col>9</xdr:col>
      <xdr:colOff>529167</xdr:colOff>
      <xdr:row>231</xdr:row>
      <xdr:rowOff>222955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47F71497-60CC-43C6-A0F5-4983A6DD23CC}"/>
            </a:ext>
          </a:extLst>
        </xdr:cNvPr>
        <xdr:cNvCxnSpPr/>
      </xdr:nvCxnSpPr>
      <xdr:spPr>
        <a:xfrm flipV="1">
          <a:off x="7088011" y="60825944"/>
          <a:ext cx="31045" cy="15987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437444</xdr:colOff>
      <xdr:row>229</xdr:row>
      <xdr:rowOff>56444</xdr:rowOff>
    </xdr:from>
    <xdr:to>
      <xdr:col>9</xdr:col>
      <xdr:colOff>479778</xdr:colOff>
      <xdr:row>229</xdr:row>
      <xdr:rowOff>77611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E6B0161D-575C-ECB8-24BA-53FB5CCE66C6}"/>
            </a:ext>
          </a:extLst>
        </xdr:cNvPr>
        <xdr:cNvCxnSpPr/>
      </xdr:nvCxnSpPr>
      <xdr:spPr>
        <a:xfrm>
          <a:off x="5729111" y="61722000"/>
          <a:ext cx="1340556" cy="211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321733</xdr:colOff>
      <xdr:row>227</xdr:row>
      <xdr:rowOff>7056</xdr:rowOff>
    </xdr:from>
    <xdr:to>
      <xdr:col>6</xdr:col>
      <xdr:colOff>338667</xdr:colOff>
      <xdr:row>231</xdr:row>
      <xdr:rowOff>201788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6BC59D2A-AECF-4D88-B23F-8673B6868BA9}"/>
            </a:ext>
          </a:extLst>
        </xdr:cNvPr>
        <xdr:cNvCxnSpPr/>
      </xdr:nvCxnSpPr>
      <xdr:spPr>
        <a:xfrm flipV="1">
          <a:off x="5006622" y="61136389"/>
          <a:ext cx="16934" cy="12671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481188</xdr:colOff>
      <xdr:row>226</xdr:row>
      <xdr:rowOff>261056</xdr:rowOff>
    </xdr:from>
    <xdr:to>
      <xdr:col>10</xdr:col>
      <xdr:colOff>508000</xdr:colOff>
      <xdr:row>231</xdr:row>
      <xdr:rowOff>213077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56F7BF52-40E6-466A-83C6-5155FF89C61E}"/>
            </a:ext>
          </a:extLst>
        </xdr:cNvPr>
        <xdr:cNvCxnSpPr/>
      </xdr:nvCxnSpPr>
      <xdr:spPr>
        <a:xfrm flipV="1">
          <a:off x="7677855" y="61122278"/>
          <a:ext cx="26812" cy="12925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349956</xdr:colOff>
      <xdr:row>230</xdr:row>
      <xdr:rowOff>67733</xdr:rowOff>
    </xdr:from>
    <xdr:to>
      <xdr:col>10</xdr:col>
      <xdr:colOff>543278</xdr:colOff>
      <xdr:row>230</xdr:row>
      <xdr:rowOff>70555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B9D52ADF-6FD7-45B9-BA53-BAD208178E63}"/>
            </a:ext>
          </a:extLst>
        </xdr:cNvPr>
        <xdr:cNvCxnSpPr/>
      </xdr:nvCxnSpPr>
      <xdr:spPr>
        <a:xfrm>
          <a:off x="5034845" y="62001400"/>
          <a:ext cx="2705100" cy="28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340077</xdr:colOff>
      <xdr:row>228</xdr:row>
      <xdr:rowOff>42334</xdr:rowOff>
    </xdr:from>
    <xdr:to>
      <xdr:col>11</xdr:col>
      <xdr:colOff>359833</xdr:colOff>
      <xdr:row>232</xdr:row>
      <xdr:rowOff>8466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E027CCFC-4C66-4DD0-B576-886043ED13D4}"/>
            </a:ext>
          </a:extLst>
        </xdr:cNvPr>
        <xdr:cNvCxnSpPr/>
      </xdr:nvCxnSpPr>
      <xdr:spPr>
        <a:xfrm flipV="1">
          <a:off x="8453966" y="61439778"/>
          <a:ext cx="19756" cy="10385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259644</xdr:colOff>
      <xdr:row>228</xdr:row>
      <xdr:rowOff>190500</xdr:rowOff>
    </xdr:from>
    <xdr:to>
      <xdr:col>5</xdr:col>
      <xdr:colOff>275167</xdr:colOff>
      <xdr:row>231</xdr:row>
      <xdr:rowOff>224366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FA4A3722-4C63-4C3D-802F-1B662CD7A38A}"/>
            </a:ext>
          </a:extLst>
        </xdr:cNvPr>
        <xdr:cNvCxnSpPr/>
      </xdr:nvCxnSpPr>
      <xdr:spPr>
        <a:xfrm flipV="1">
          <a:off x="4337755" y="61587944"/>
          <a:ext cx="15523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241301</xdr:colOff>
      <xdr:row>231</xdr:row>
      <xdr:rowOff>35278</xdr:rowOff>
    </xdr:from>
    <xdr:to>
      <xdr:col>11</xdr:col>
      <xdr:colOff>345722</xdr:colOff>
      <xdr:row>231</xdr:row>
      <xdr:rowOff>79022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F7B7E153-D75A-4E3A-AE8B-B15695D1B82B}"/>
            </a:ext>
          </a:extLst>
        </xdr:cNvPr>
        <xdr:cNvCxnSpPr/>
      </xdr:nvCxnSpPr>
      <xdr:spPr>
        <a:xfrm flipV="1">
          <a:off x="4319412" y="62237056"/>
          <a:ext cx="4140199" cy="437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243</xdr:row>
      <xdr:rowOff>0</xdr:rowOff>
    </xdr:from>
    <xdr:to>
      <xdr:col>3</xdr:col>
      <xdr:colOff>571500</xdr:colOff>
      <xdr:row>244</xdr:row>
      <xdr:rowOff>259447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CAEA57F5-0D3E-A747-1A26-7C276838FA56}"/>
            </a:ext>
          </a:extLst>
        </xdr:cNvPr>
        <xdr:cNvGrpSpPr/>
      </xdr:nvGrpSpPr>
      <xdr:grpSpPr>
        <a:xfrm>
          <a:off x="606778" y="65419111"/>
          <a:ext cx="2737555" cy="527558"/>
          <a:chOff x="94910" y="1974121"/>
          <a:chExt cx="830801" cy="527558"/>
        </a:xfrm>
      </xdr:grpSpPr>
      <xdr:sp macro="" textlink="">
        <xdr:nvSpPr>
          <xdr:cNvPr id="99" name="Rectangle: Rounded Corners 98">
            <a:extLst>
              <a:ext uri="{FF2B5EF4-FFF2-40B4-BE49-F238E27FC236}">
                <a16:creationId xmlns:a16="http://schemas.microsoft.com/office/drawing/2014/main" id="{5F9ED536-0B00-FBCF-ADB6-8775CE1E67CF}"/>
              </a:ext>
            </a:extLst>
          </xdr:cNvPr>
          <xdr:cNvSpPr/>
        </xdr:nvSpPr>
        <xdr:spPr>
          <a:xfrm>
            <a:off x="94910" y="1974121"/>
            <a:ext cx="830801" cy="527558"/>
          </a:xfrm>
          <a:prstGeom prst="roundRect">
            <a:avLst>
              <a:gd name="adj" fmla="val 10000"/>
            </a:avLst>
          </a:prstGeom>
          <a:solidFill>
            <a:schemeClr val="accent2">
              <a:alpha val="90000"/>
            </a:schemeClr>
          </a:solidFill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00" name="Rectangle: Rounded Corners 4">
            <a:extLst>
              <a:ext uri="{FF2B5EF4-FFF2-40B4-BE49-F238E27FC236}">
                <a16:creationId xmlns:a16="http://schemas.microsoft.com/office/drawing/2014/main" id="{2081B012-7BF1-4DC1-2C6F-D5968784BBF3}"/>
              </a:ext>
            </a:extLst>
          </xdr:cNvPr>
          <xdr:cNvSpPr txBox="1"/>
        </xdr:nvSpPr>
        <xdr:spPr>
          <a:xfrm>
            <a:off x="110362" y="1989573"/>
            <a:ext cx="799897" cy="49665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1910" tIns="41910" rIns="41910" bIns="41910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400" kern="1200"/>
              <a:t>Binomial Distribution</a:t>
            </a:r>
          </a:p>
        </xdr:txBody>
      </xdr:sp>
    </xdr:grpSp>
    <xdr:clientData/>
  </xdr:twoCellAnchor>
  <xdr:oneCellAnchor>
    <xdr:from>
      <xdr:col>4</xdr:col>
      <xdr:colOff>50800</xdr:colOff>
      <xdr:row>245</xdr:row>
      <xdr:rowOff>209550</xdr:rowOff>
    </xdr:from>
    <xdr:ext cx="3428887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75894AEB-354B-82DB-3067-1F15E504A799}"/>
                </a:ext>
              </a:extLst>
            </xdr:cNvPr>
            <xdr:cNvSpPr txBox="1"/>
          </xdr:nvSpPr>
          <xdr:spPr>
            <a:xfrm>
              <a:off x="3430411" y="66164883"/>
              <a:ext cx="342888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!∗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IN" sz="2400" b="0" i="1" baseline="30000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IN" sz="2400" b="0" i="1" baseline="3000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2400" b="0" i="1" baseline="3000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IN" sz="2400" b="0" i="1" baseline="30000">
                        <a:latin typeface="Cambria Math" panose="02040503050406030204" pitchFamily="18" charset="0"/>
                      </a:rPr>
                      <m:t>)/</m:t>
                    </m:r>
                    <m:d>
                      <m:d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IN" sz="2400" b="0" i="1"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n-IN" sz="2400"/>
            </a:p>
          </xdr:txBody>
        </xdr:sp>
      </mc:Choice>
      <mc:Fallback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75894AEB-354B-82DB-3067-1F15E504A799}"/>
                </a:ext>
              </a:extLst>
            </xdr:cNvPr>
            <xdr:cNvSpPr txBox="1"/>
          </xdr:nvSpPr>
          <xdr:spPr>
            <a:xfrm>
              <a:off x="3430411" y="66164883"/>
              <a:ext cx="342888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𝑛!∗𝑝</a:t>
              </a:r>
              <a:r>
                <a:rPr lang="en-IN" sz="2400" b="0" i="0" baseline="30000">
                  <a:latin typeface="Cambria Math" panose="02040503050406030204" pitchFamily="18" charset="0"/>
                </a:rPr>
                <a:t>𝑥</a:t>
              </a:r>
              <a:r>
                <a:rPr lang="en-IN" sz="2400" b="0" i="0">
                  <a:latin typeface="Cambria Math" panose="02040503050406030204" pitchFamily="18" charset="0"/>
                </a:rPr>
                <a:t> ∗𝑞 </a:t>
              </a:r>
              <a:r>
                <a:rPr lang="en-IN" sz="2400" b="0" i="0" baseline="30000">
                  <a:latin typeface="Cambria Math" panose="02040503050406030204" pitchFamily="18" charset="0"/>
                </a:rPr>
                <a:t>(𝑛−𝑥)</a:t>
              </a:r>
              <a:r>
                <a:rPr lang="en-IN" sz="2400" b="0" i="0">
                  <a:latin typeface="Cambria Math" panose="02040503050406030204" pitchFamily="18" charset="0"/>
                </a:rPr>
                <a:t>/(𝑛−𝑥)!</a:t>
              </a:r>
              <a:endParaRPr lang="en-IN" sz="2400"/>
            </a:p>
          </xdr:txBody>
        </xdr:sp>
      </mc:Fallback>
    </mc:AlternateContent>
    <xdr:clientData/>
  </xdr:oneCellAnchor>
  <xdr:oneCellAnchor>
    <xdr:from>
      <xdr:col>4</xdr:col>
      <xdr:colOff>206022</xdr:colOff>
      <xdr:row>276</xdr:row>
      <xdr:rowOff>138993</xdr:rowOff>
    </xdr:from>
    <xdr:ext cx="312201" cy="5009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CB61ACDF-8288-47A0-850F-E02E063465FD}"/>
                </a:ext>
              </a:extLst>
            </xdr:cNvPr>
            <xdr:cNvSpPr txBox="1"/>
          </xdr:nvSpPr>
          <xdr:spPr>
            <a:xfrm>
              <a:off x="3585633" y="74405771"/>
              <a:ext cx="312201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3200" b="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IN" sz="3200" b="0"/>
            </a:p>
          </xdr:txBody>
        </xdr:sp>
      </mc:Choice>
      <mc:Fallback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CB61ACDF-8288-47A0-850F-E02E063465FD}"/>
                </a:ext>
              </a:extLst>
            </xdr:cNvPr>
            <xdr:cNvSpPr txBox="1"/>
          </xdr:nvSpPr>
          <xdr:spPr>
            <a:xfrm>
              <a:off x="3585633" y="74405771"/>
              <a:ext cx="312201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3200" b="0" i="0">
                  <a:latin typeface="Cambria Math" panose="02040503050406030204" pitchFamily="18" charset="0"/>
                </a:rPr>
                <a:t>𝜆</a:t>
              </a:r>
              <a:endParaRPr lang="en-IN" sz="3200" b="0"/>
            </a:p>
          </xdr:txBody>
        </xdr:sp>
      </mc:Fallback>
    </mc:AlternateContent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0.07153</cdr:x>
      <cdr:y>0.19097</cdr:y>
    </cdr:from>
    <cdr:to>
      <cdr:x>0.97014</cdr:x>
      <cdr:y>0.79745</cdr:y>
    </cdr:to>
    <cdr:sp macro="" textlink="">
      <cdr:nvSpPr>
        <cdr:cNvPr id="2" name="Freeform: Shape 1">
          <a:extLst xmlns:a="http://schemas.openxmlformats.org/drawingml/2006/main">
            <a:ext uri="{FF2B5EF4-FFF2-40B4-BE49-F238E27FC236}">
              <a16:creationId xmlns:a16="http://schemas.microsoft.com/office/drawing/2014/main" id="{AB7C01FB-E05E-4662-D495-DFE6CBB32143}"/>
            </a:ext>
          </a:extLst>
        </cdr:cNvPr>
        <cdr:cNvSpPr/>
      </cdr:nvSpPr>
      <cdr:spPr>
        <a:xfrm xmlns:a="http://schemas.openxmlformats.org/drawingml/2006/main">
          <a:off x="327025" y="523857"/>
          <a:ext cx="4108450" cy="1663718"/>
        </a:xfrm>
        <a:custGeom xmlns:a="http://schemas.openxmlformats.org/drawingml/2006/main">
          <a:avLst/>
          <a:gdLst>
            <a:gd name="connsiteX0" fmla="*/ 0 w 4083050"/>
            <a:gd name="connsiteY0" fmla="*/ 1631968 h 1631968"/>
            <a:gd name="connsiteX1" fmla="*/ 1974850 w 4083050"/>
            <a:gd name="connsiteY1" fmla="*/ 18 h 1631968"/>
            <a:gd name="connsiteX2" fmla="*/ 4083050 w 4083050"/>
            <a:gd name="connsiteY2" fmla="*/ 1593868 h 1631968"/>
            <a:gd name="connsiteX3" fmla="*/ 4083050 w 4083050"/>
            <a:gd name="connsiteY3" fmla="*/ 1593868 h 1631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083050" h="1631968">
              <a:moveTo>
                <a:pt x="0" y="1631968"/>
              </a:moveTo>
              <a:cubicBezTo>
                <a:pt x="647171" y="819168"/>
                <a:pt x="1294342" y="6368"/>
                <a:pt x="1974850" y="18"/>
              </a:cubicBezTo>
              <a:cubicBezTo>
                <a:pt x="2655358" y="-6332"/>
                <a:pt x="4083050" y="1593868"/>
                <a:pt x="4083050" y="1593868"/>
              </a:cubicBezTo>
              <a:lnTo>
                <a:pt x="4083050" y="1593868"/>
              </a:ln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690E-1660-4643-9284-4DB7E77BE8CA}">
  <dimension ref="B2:N51"/>
  <sheetViews>
    <sheetView workbookViewId="0">
      <selection activeCell="D23" sqref="D23:F23"/>
    </sheetView>
  </sheetViews>
  <sheetFormatPr defaultRowHeight="21" x14ac:dyDescent="0.5"/>
  <cols>
    <col min="1" max="16384" width="8.7265625" style="1"/>
  </cols>
  <sheetData>
    <row r="2" spans="2:2" x14ac:dyDescent="0.5">
      <c r="B2" s="1" t="s">
        <v>0</v>
      </c>
    </row>
    <row r="18" spans="3:14" x14ac:dyDescent="0.5">
      <c r="K18" s="14" t="s">
        <v>2</v>
      </c>
      <c r="L18" s="14"/>
      <c r="M18" s="14"/>
      <c r="N18" s="14"/>
    </row>
    <row r="19" spans="3:14" x14ac:dyDescent="0.5">
      <c r="C19" s="14" t="s">
        <v>1</v>
      </c>
      <c r="D19" s="14"/>
      <c r="E19" s="14"/>
      <c r="F19" s="14"/>
      <c r="G19" s="14"/>
      <c r="H19" s="14"/>
      <c r="I19" s="14"/>
    </row>
    <row r="21" spans="3:14" x14ac:dyDescent="0.5">
      <c r="C21" s="1" t="s">
        <v>3</v>
      </c>
    </row>
    <row r="23" spans="3:14" x14ac:dyDescent="0.5">
      <c r="C23" s="1">
        <v>1</v>
      </c>
      <c r="D23" s="1" t="s">
        <v>4</v>
      </c>
      <c r="G23" s="1" t="s">
        <v>5</v>
      </c>
    </row>
    <row r="25" spans="3:14" x14ac:dyDescent="0.5">
      <c r="C25" s="1">
        <v>2</v>
      </c>
      <c r="D25" s="1" t="s">
        <v>6</v>
      </c>
      <c r="G25" s="1" t="s">
        <v>7</v>
      </c>
    </row>
    <row r="27" spans="3:14" x14ac:dyDescent="0.5">
      <c r="D27" s="1" t="s">
        <v>8</v>
      </c>
    </row>
    <row r="28" spans="3:14" x14ac:dyDescent="0.5">
      <c r="D28" s="2">
        <v>32</v>
      </c>
      <c r="E28" s="2" t="s">
        <v>9</v>
      </c>
    </row>
    <row r="29" spans="3:14" x14ac:dyDescent="0.5">
      <c r="D29" s="2">
        <v>36</v>
      </c>
      <c r="E29" s="2" t="s">
        <v>9</v>
      </c>
      <c r="G29" s="1" t="s">
        <v>12</v>
      </c>
    </row>
    <row r="30" spans="3:14" x14ac:dyDescent="0.5">
      <c r="D30" s="3">
        <v>110</v>
      </c>
      <c r="E30" s="3" t="s">
        <v>10</v>
      </c>
    </row>
    <row r="31" spans="3:14" x14ac:dyDescent="0.5">
      <c r="D31" s="4">
        <v>270</v>
      </c>
      <c r="E31" s="4" t="s">
        <v>11</v>
      </c>
      <c r="G31" s="2">
        <v>36</v>
      </c>
      <c r="H31" s="2" t="s">
        <v>9</v>
      </c>
    </row>
    <row r="32" spans="3:14" x14ac:dyDescent="0.5">
      <c r="D32" s="3">
        <v>117</v>
      </c>
      <c r="E32" s="3" t="s">
        <v>10</v>
      </c>
      <c r="G32" s="2">
        <v>33</v>
      </c>
      <c r="H32" s="2" t="s">
        <v>9</v>
      </c>
    </row>
    <row r="33" spans="3:11" x14ac:dyDescent="0.5">
      <c r="D33" s="2">
        <v>28</v>
      </c>
      <c r="E33" s="2" t="s">
        <v>9</v>
      </c>
      <c r="G33" s="3">
        <v>110</v>
      </c>
      <c r="H33" s="3" t="s">
        <v>10</v>
      </c>
    </row>
    <row r="34" spans="3:11" x14ac:dyDescent="0.5">
      <c r="D34" s="2">
        <v>33</v>
      </c>
      <c r="E34" s="2" t="s">
        <v>9</v>
      </c>
      <c r="G34" s="3">
        <v>117</v>
      </c>
      <c r="H34" s="3" t="s">
        <v>10</v>
      </c>
    </row>
    <row r="35" spans="3:11" x14ac:dyDescent="0.5">
      <c r="D35" s="3">
        <v>115</v>
      </c>
      <c r="E35" s="3" t="s">
        <v>10</v>
      </c>
      <c r="G35" s="4">
        <v>250</v>
      </c>
      <c r="H35" s="4" t="s">
        <v>11</v>
      </c>
    </row>
    <row r="36" spans="3:11" x14ac:dyDescent="0.5">
      <c r="D36" s="4">
        <v>250</v>
      </c>
      <c r="E36" s="4" t="s">
        <v>11</v>
      </c>
      <c r="G36" s="4">
        <v>235</v>
      </c>
      <c r="H36" s="4" t="s">
        <v>11</v>
      </c>
    </row>
    <row r="37" spans="3:11" x14ac:dyDescent="0.5">
      <c r="D37" s="4">
        <v>235</v>
      </c>
      <c r="E37" s="4" t="s">
        <v>11</v>
      </c>
    </row>
    <row r="40" spans="3:11" x14ac:dyDescent="0.5">
      <c r="C40" s="1">
        <v>3</v>
      </c>
      <c r="D40" s="1" t="s">
        <v>13</v>
      </c>
      <c r="G40" s="1" t="s">
        <v>14</v>
      </c>
    </row>
    <row r="42" spans="3:11" x14ac:dyDescent="0.5">
      <c r="E42" s="1">
        <v>32</v>
      </c>
      <c r="F42" s="1" t="s">
        <v>9</v>
      </c>
      <c r="G42" s="1" t="s">
        <v>11</v>
      </c>
      <c r="H42" s="1">
        <v>2</v>
      </c>
      <c r="J42" s="1" t="s">
        <v>15</v>
      </c>
    </row>
    <row r="43" spans="3:11" x14ac:dyDescent="0.5">
      <c r="E43" s="2">
        <v>36</v>
      </c>
      <c r="F43" s="2" t="s">
        <v>9</v>
      </c>
    </row>
    <row r="44" spans="3:11" x14ac:dyDescent="0.5">
      <c r="E44" s="1">
        <v>110</v>
      </c>
      <c r="F44" s="1" t="s">
        <v>10</v>
      </c>
      <c r="J44" s="2">
        <v>36</v>
      </c>
      <c r="K44" s="2" t="s">
        <v>9</v>
      </c>
    </row>
    <row r="45" spans="3:11" x14ac:dyDescent="0.5">
      <c r="E45" s="2">
        <v>270</v>
      </c>
      <c r="F45" s="2" t="s">
        <v>11</v>
      </c>
      <c r="J45" s="2">
        <v>270</v>
      </c>
      <c r="K45" s="2" t="s">
        <v>11</v>
      </c>
    </row>
    <row r="46" spans="3:11" x14ac:dyDescent="0.5">
      <c r="E46" s="1">
        <v>117</v>
      </c>
      <c r="F46" s="1" t="s">
        <v>10</v>
      </c>
      <c r="J46" s="2">
        <v>28</v>
      </c>
      <c r="K46" s="2" t="s">
        <v>9</v>
      </c>
    </row>
    <row r="47" spans="3:11" x14ac:dyDescent="0.5">
      <c r="E47" s="2">
        <v>28</v>
      </c>
      <c r="F47" s="2" t="s">
        <v>9</v>
      </c>
      <c r="J47" s="2">
        <v>115</v>
      </c>
      <c r="K47" s="2" t="s">
        <v>10</v>
      </c>
    </row>
    <row r="48" spans="3:11" x14ac:dyDescent="0.5">
      <c r="E48" s="1">
        <v>33</v>
      </c>
      <c r="F48" s="1" t="s">
        <v>9</v>
      </c>
      <c r="J48" s="2">
        <v>235</v>
      </c>
      <c r="K48" s="2" t="s">
        <v>11</v>
      </c>
    </row>
    <row r="49" spans="5:6" x14ac:dyDescent="0.5">
      <c r="E49" s="2">
        <v>115</v>
      </c>
      <c r="F49" s="2" t="s">
        <v>10</v>
      </c>
    </row>
    <row r="50" spans="5:6" x14ac:dyDescent="0.5">
      <c r="E50" s="1">
        <v>250</v>
      </c>
      <c r="F50" s="1" t="s">
        <v>11</v>
      </c>
    </row>
    <row r="51" spans="5:6" x14ac:dyDescent="0.5">
      <c r="E51" s="2">
        <v>235</v>
      </c>
      <c r="F51" s="2" t="s">
        <v>11</v>
      </c>
    </row>
  </sheetData>
  <mergeCells count="2">
    <mergeCell ref="K18:N18"/>
    <mergeCell ref="C19:I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9CC-1928-4BC5-9303-07138027A48C}">
  <dimension ref="B2:R65"/>
  <sheetViews>
    <sheetView topLeftCell="A2" workbookViewId="0">
      <selection activeCell="B44" sqref="B44:B47"/>
    </sheetView>
  </sheetViews>
  <sheetFormatPr defaultRowHeight="21" x14ac:dyDescent="0.5"/>
  <cols>
    <col min="1" max="7" width="8.7265625" style="1"/>
    <col min="8" max="8" width="9" style="1" bestFit="1" customWidth="1"/>
    <col min="9" max="13" width="8.7265625" style="1"/>
    <col min="14" max="14" width="14.54296875" style="1" bestFit="1" customWidth="1"/>
    <col min="15" max="15" width="8.7265625" style="1"/>
    <col min="16" max="16" width="14.54296875" style="1" bestFit="1" customWidth="1"/>
    <col min="17" max="16384" width="8.7265625" style="1"/>
  </cols>
  <sheetData>
    <row r="2" spans="3:7" x14ac:dyDescent="0.5">
      <c r="C2" s="1" t="s">
        <v>16</v>
      </c>
    </row>
    <row r="16" spans="3:7" x14ac:dyDescent="0.5">
      <c r="G16" s="1" t="s">
        <v>17</v>
      </c>
    </row>
    <row r="19" spans="7:16" x14ac:dyDescent="0.5">
      <c r="G19" s="1" t="s">
        <v>18</v>
      </c>
    </row>
    <row r="21" spans="7:16" x14ac:dyDescent="0.5">
      <c r="G21" s="1" t="s">
        <v>19</v>
      </c>
      <c r="I21" s="1" t="s">
        <v>20</v>
      </c>
      <c r="J21" s="1" t="s">
        <v>21</v>
      </c>
      <c r="L21" s="1" t="s">
        <v>22</v>
      </c>
      <c r="N21" s="1" t="s">
        <v>23</v>
      </c>
      <c r="P21" s="1" t="s">
        <v>24</v>
      </c>
    </row>
    <row r="22" spans="7:16" x14ac:dyDescent="0.5">
      <c r="G22" s="1" t="s">
        <v>25</v>
      </c>
      <c r="H22" s="1" t="s">
        <v>26</v>
      </c>
      <c r="I22" s="1" t="s">
        <v>27</v>
      </c>
      <c r="J22" s="1" t="s">
        <v>28</v>
      </c>
      <c r="K22" s="1" t="s">
        <v>29</v>
      </c>
      <c r="L22" s="1" t="s">
        <v>30</v>
      </c>
      <c r="M22" s="1" t="s">
        <v>31</v>
      </c>
    </row>
    <row r="23" spans="7:16" x14ac:dyDescent="0.5">
      <c r="G23" s="1" t="s">
        <v>32</v>
      </c>
      <c r="J23" s="1" t="s">
        <v>33</v>
      </c>
      <c r="L23" s="1" t="s">
        <v>34</v>
      </c>
      <c r="N23" s="1" t="s">
        <v>35</v>
      </c>
    </row>
    <row r="24" spans="7:16" x14ac:dyDescent="0.5">
      <c r="G24" s="1" t="s">
        <v>36</v>
      </c>
      <c r="I24" s="1" t="s">
        <v>37</v>
      </c>
      <c r="L24" s="1" t="s">
        <v>38</v>
      </c>
    </row>
    <row r="26" spans="7:16" x14ac:dyDescent="0.5">
      <c r="G26" s="1" t="s">
        <v>39</v>
      </c>
    </row>
    <row r="28" spans="7:16" x14ac:dyDescent="0.5">
      <c r="G28" s="1" t="s">
        <v>40</v>
      </c>
      <c r="H28" s="1" t="s">
        <v>41</v>
      </c>
      <c r="I28" s="1" t="s">
        <v>42</v>
      </c>
    </row>
    <row r="29" spans="7:16" x14ac:dyDescent="0.5">
      <c r="G29" s="1" t="s">
        <v>43</v>
      </c>
      <c r="H29" s="1" t="s">
        <v>44</v>
      </c>
      <c r="I29" s="1" t="s">
        <v>45</v>
      </c>
    </row>
    <row r="30" spans="7:16" x14ac:dyDescent="0.5">
      <c r="G30" s="1" t="s">
        <v>46</v>
      </c>
      <c r="H30" s="1" t="s">
        <v>47</v>
      </c>
      <c r="I30" s="1" t="s">
        <v>48</v>
      </c>
    </row>
    <row r="31" spans="7:16" x14ac:dyDescent="0.5">
      <c r="G31" s="1" t="s">
        <v>49</v>
      </c>
      <c r="H31" s="1" t="s">
        <v>50</v>
      </c>
      <c r="I31" s="1" t="s">
        <v>51</v>
      </c>
      <c r="J31" s="1" t="s">
        <v>52</v>
      </c>
      <c r="K31" s="1" t="s">
        <v>53</v>
      </c>
    </row>
    <row r="33" spans="2:18" x14ac:dyDescent="0.5">
      <c r="G33" s="1" t="s">
        <v>54</v>
      </c>
    </row>
    <row r="35" spans="2:18" x14ac:dyDescent="0.5">
      <c r="G35" s="1" t="s">
        <v>55</v>
      </c>
      <c r="I35" s="1" t="s">
        <v>56</v>
      </c>
      <c r="L35" s="1" t="s">
        <v>57</v>
      </c>
      <c r="N35" s="1" t="s">
        <v>58</v>
      </c>
    </row>
    <row r="37" spans="2:18" x14ac:dyDescent="0.5">
      <c r="G37" s="1" t="s">
        <v>59</v>
      </c>
    </row>
    <row r="40" spans="2:18" x14ac:dyDescent="0.5">
      <c r="G40" s="1" t="s">
        <v>60</v>
      </c>
    </row>
    <row r="42" spans="2:18" x14ac:dyDescent="0.5">
      <c r="G42" s="1">
        <v>1</v>
      </c>
      <c r="H42" s="1" t="s">
        <v>61</v>
      </c>
      <c r="N42" s="1">
        <v>1</v>
      </c>
      <c r="O42" s="1">
        <v>2</v>
      </c>
      <c r="P42" s="1">
        <v>3</v>
      </c>
      <c r="Q42" s="1">
        <v>4</v>
      </c>
      <c r="R42" s="1">
        <v>5</v>
      </c>
    </row>
    <row r="43" spans="2:18" x14ac:dyDescent="0.5">
      <c r="G43" s="1">
        <v>2</v>
      </c>
      <c r="H43" s="1" t="s">
        <v>62</v>
      </c>
      <c r="N43" s="5">
        <v>45323</v>
      </c>
      <c r="P43" s="5">
        <v>45352</v>
      </c>
    </row>
    <row r="44" spans="2:18" x14ac:dyDescent="0.5">
      <c r="B44" s="1">
        <v>10.5</v>
      </c>
      <c r="G44" s="1">
        <v>3</v>
      </c>
      <c r="H44" s="1" t="s">
        <v>63</v>
      </c>
      <c r="N44" s="1">
        <v>2006</v>
      </c>
      <c r="O44" s="1">
        <v>2007</v>
      </c>
      <c r="P44" s="1">
        <v>2008</v>
      </c>
      <c r="Q44" s="1">
        <v>2009</v>
      </c>
    </row>
    <row r="45" spans="2:18" x14ac:dyDescent="0.5">
      <c r="B45" s="1">
        <v>10.55</v>
      </c>
      <c r="G45" s="1">
        <v>4</v>
      </c>
      <c r="H45" s="1" t="s">
        <v>64</v>
      </c>
      <c r="N45" s="6">
        <v>0.375</v>
      </c>
      <c r="O45" s="6">
        <v>0.41666666666666669</v>
      </c>
    </row>
    <row r="46" spans="2:18" x14ac:dyDescent="0.5">
      <c r="B46" s="1">
        <v>10.545999999999999</v>
      </c>
    </row>
    <row r="47" spans="2:18" x14ac:dyDescent="0.5">
      <c r="B47" s="1">
        <v>10.78</v>
      </c>
      <c r="G47" s="1" t="s">
        <v>65</v>
      </c>
    </row>
    <row r="48" spans="2:18" x14ac:dyDescent="0.5">
      <c r="G48" s="1" t="s">
        <v>8</v>
      </c>
    </row>
    <row r="49" spans="7:16" x14ac:dyDescent="0.5">
      <c r="G49" s="1" t="s">
        <v>67</v>
      </c>
    </row>
    <row r="50" spans="7:16" x14ac:dyDescent="0.5">
      <c r="G50" s="1" t="s">
        <v>68</v>
      </c>
    </row>
    <row r="52" spans="7:16" x14ac:dyDescent="0.5">
      <c r="G52" s="1" t="s">
        <v>65</v>
      </c>
      <c r="I52" s="1" t="s">
        <v>66</v>
      </c>
    </row>
    <row r="53" spans="7:16" x14ac:dyDescent="0.5">
      <c r="I53" s="1" t="s">
        <v>69</v>
      </c>
      <c r="M53" s="1" t="s">
        <v>75</v>
      </c>
      <c r="N53" s="1" t="s">
        <v>80</v>
      </c>
    </row>
    <row r="54" spans="7:16" x14ac:dyDescent="0.5">
      <c r="I54" s="1" t="s">
        <v>70</v>
      </c>
    </row>
    <row r="56" spans="7:16" x14ac:dyDescent="0.5">
      <c r="G56" s="1" t="s">
        <v>71</v>
      </c>
      <c r="I56" s="1" t="s">
        <v>72</v>
      </c>
    </row>
    <row r="57" spans="7:16" x14ac:dyDescent="0.5">
      <c r="I57" s="1" t="s">
        <v>73</v>
      </c>
    </row>
    <row r="59" spans="7:16" x14ac:dyDescent="0.5">
      <c r="G59" s="1" t="s">
        <v>74</v>
      </c>
    </row>
    <row r="60" spans="7:16" x14ac:dyDescent="0.5">
      <c r="G60" s="1" t="s">
        <v>76</v>
      </c>
      <c r="I60" s="1" t="s">
        <v>77</v>
      </c>
      <c r="L60" s="1" t="s">
        <v>79</v>
      </c>
      <c r="M60" s="1" t="s">
        <v>81</v>
      </c>
    </row>
    <row r="61" spans="7:16" x14ac:dyDescent="0.5">
      <c r="I61" s="1" t="s">
        <v>78</v>
      </c>
    </row>
    <row r="63" spans="7:16" x14ac:dyDescent="0.5">
      <c r="G63" s="1" t="s">
        <v>82</v>
      </c>
      <c r="H63" s="1" t="s">
        <v>83</v>
      </c>
      <c r="J63" s="15" t="s">
        <v>85</v>
      </c>
      <c r="K63" s="15"/>
      <c r="L63" s="15"/>
      <c r="M63" s="15"/>
      <c r="N63" s="15"/>
      <c r="O63" s="15"/>
      <c r="P63" s="15"/>
    </row>
    <row r="64" spans="7:16" x14ac:dyDescent="0.5">
      <c r="H64" s="7" t="s">
        <v>84</v>
      </c>
      <c r="J64" s="15"/>
      <c r="K64" s="15"/>
      <c r="L64" s="15"/>
      <c r="M64" s="15"/>
      <c r="N64" s="15"/>
      <c r="O64" s="15"/>
      <c r="P64" s="15"/>
    </row>
    <row r="65" spans="10:10" x14ac:dyDescent="0.5">
      <c r="J65" s="1" t="s">
        <v>86</v>
      </c>
    </row>
  </sheetData>
  <mergeCells count="1">
    <mergeCell ref="J63:P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125C-B831-44D4-AF18-7C03EA89768D}">
  <dimension ref="C2:T122"/>
  <sheetViews>
    <sheetView topLeftCell="A109" workbookViewId="0">
      <selection activeCell="F117" sqref="F117:G117"/>
    </sheetView>
  </sheetViews>
  <sheetFormatPr defaultRowHeight="21" x14ac:dyDescent="0.5"/>
  <cols>
    <col min="1" max="16384" width="8.7265625" style="1"/>
  </cols>
  <sheetData>
    <row r="2" spans="3:8" x14ac:dyDescent="0.5">
      <c r="C2" s="1" t="s">
        <v>87</v>
      </c>
    </row>
    <row r="3" spans="3:8" x14ac:dyDescent="0.5">
      <c r="C3" s="1" t="s">
        <v>88</v>
      </c>
    </row>
    <row r="15" spans="3:8" x14ac:dyDescent="0.5">
      <c r="H15" s="1" t="s">
        <v>89</v>
      </c>
    </row>
    <row r="18" spans="8:8" x14ac:dyDescent="0.5">
      <c r="H18" s="1" t="s">
        <v>90</v>
      </c>
    </row>
    <row r="21" spans="8:8" x14ac:dyDescent="0.5">
      <c r="H21" s="1" t="s">
        <v>91</v>
      </c>
    </row>
    <row r="24" spans="8:8" x14ac:dyDescent="0.5">
      <c r="H24" s="1" t="s">
        <v>92</v>
      </c>
    </row>
    <row r="27" spans="8:8" x14ac:dyDescent="0.5">
      <c r="H27" s="1" t="s">
        <v>93</v>
      </c>
    </row>
    <row r="30" spans="8:8" x14ac:dyDescent="0.5">
      <c r="H30" s="1" t="s">
        <v>94</v>
      </c>
    </row>
    <row r="33" spans="4:19" x14ac:dyDescent="0.5">
      <c r="H33" s="1" t="s">
        <v>95</v>
      </c>
    </row>
    <row r="36" spans="4:19" x14ac:dyDescent="0.5">
      <c r="H36" s="1" t="s">
        <v>96</v>
      </c>
    </row>
    <row r="39" spans="4:19" x14ac:dyDescent="0.5">
      <c r="D39" s="1">
        <v>19</v>
      </c>
      <c r="F39" s="1" t="s">
        <v>97</v>
      </c>
      <c r="G39" s="1">
        <f>G41-G40</f>
        <v>38</v>
      </c>
      <c r="H39" s="1" t="s">
        <v>100</v>
      </c>
    </row>
    <row r="40" spans="4:19" x14ac:dyDescent="0.5">
      <c r="D40" s="1">
        <v>25</v>
      </c>
      <c r="F40" s="1" t="s">
        <v>98</v>
      </c>
      <c r="G40" s="1">
        <v>19</v>
      </c>
    </row>
    <row r="41" spans="4:19" x14ac:dyDescent="0.5">
      <c r="D41" s="1">
        <v>26</v>
      </c>
      <c r="F41" s="1" t="s">
        <v>99</v>
      </c>
      <c r="G41" s="1">
        <v>57</v>
      </c>
    </row>
    <row r="42" spans="4:19" x14ac:dyDescent="0.5">
      <c r="D42" s="1">
        <v>28</v>
      </c>
    </row>
    <row r="43" spans="4:19" x14ac:dyDescent="0.5">
      <c r="D43" s="1">
        <v>28</v>
      </c>
    </row>
    <row r="44" spans="4:19" x14ac:dyDescent="0.5">
      <c r="D44" s="1">
        <v>32</v>
      </c>
      <c r="F44" s="1" t="s">
        <v>97</v>
      </c>
      <c r="G44" s="1">
        <f>G46-G45</f>
        <v>12</v>
      </c>
      <c r="H44" s="1" t="s">
        <v>100</v>
      </c>
    </row>
    <row r="45" spans="4:19" x14ac:dyDescent="0.5">
      <c r="D45" s="1">
        <v>32</v>
      </c>
      <c r="F45" s="1" t="s">
        <v>98</v>
      </c>
      <c r="G45" s="1">
        <v>25</v>
      </c>
    </row>
    <row r="46" spans="4:19" x14ac:dyDescent="0.5">
      <c r="D46" s="1">
        <v>45</v>
      </c>
      <c r="F46" s="1" t="s">
        <v>99</v>
      </c>
      <c r="G46" s="1">
        <v>37</v>
      </c>
      <c r="J46" s="1">
        <v>10</v>
      </c>
      <c r="K46" s="1">
        <v>20</v>
      </c>
      <c r="L46" s="1">
        <v>30</v>
      </c>
      <c r="M46" s="1">
        <v>40</v>
      </c>
      <c r="N46" s="1">
        <v>50</v>
      </c>
      <c r="O46" s="1">
        <v>60</v>
      </c>
      <c r="P46" s="1">
        <v>70</v>
      </c>
      <c r="Q46" s="1">
        <v>80</v>
      </c>
      <c r="R46" s="1">
        <v>90</v>
      </c>
      <c r="S46" s="1">
        <v>100</v>
      </c>
    </row>
    <row r="47" spans="4:19" x14ac:dyDescent="0.5">
      <c r="D47" s="1">
        <v>50</v>
      </c>
      <c r="L47" s="1" t="s">
        <v>104</v>
      </c>
      <c r="M47" s="1" t="s">
        <v>103</v>
      </c>
      <c r="N47" s="1" t="s">
        <v>102</v>
      </c>
      <c r="O47" s="1" t="s">
        <v>101</v>
      </c>
      <c r="P47" s="1" t="s">
        <v>102</v>
      </c>
      <c r="Q47" s="1" t="s">
        <v>103</v>
      </c>
      <c r="R47" s="1" t="s">
        <v>104</v>
      </c>
    </row>
    <row r="48" spans="4:19" x14ac:dyDescent="0.5">
      <c r="D48" s="1">
        <v>52</v>
      </c>
      <c r="L48" s="1">
        <v>-3</v>
      </c>
      <c r="M48" s="1">
        <v>-2</v>
      </c>
      <c r="N48" s="1">
        <v>-1</v>
      </c>
      <c r="P48" s="9" t="s">
        <v>105</v>
      </c>
      <c r="Q48" s="9" t="s">
        <v>106</v>
      </c>
      <c r="R48" s="9" t="s">
        <v>107</v>
      </c>
    </row>
    <row r="49" spans="4:16" x14ac:dyDescent="0.5">
      <c r="D49" s="1">
        <v>57</v>
      </c>
    </row>
    <row r="51" spans="4:16" x14ac:dyDescent="0.5">
      <c r="D51" s="1" t="s">
        <v>108</v>
      </c>
      <c r="F51" s="15" t="s">
        <v>110</v>
      </c>
      <c r="G51" s="15"/>
      <c r="H51" s="15"/>
      <c r="I51" s="15"/>
      <c r="J51" s="15"/>
      <c r="K51" s="15"/>
      <c r="L51" s="15"/>
    </row>
    <row r="52" spans="4:16" x14ac:dyDescent="0.5">
      <c r="D52" s="1">
        <v>19</v>
      </c>
      <c r="F52" s="15"/>
      <c r="G52" s="15"/>
      <c r="H52" s="15"/>
      <c r="I52" s="15"/>
      <c r="J52" s="15"/>
      <c r="K52" s="15"/>
      <c r="L52" s="15"/>
    </row>
    <row r="53" spans="4:16" x14ac:dyDescent="0.5">
      <c r="D53" s="1">
        <v>25</v>
      </c>
      <c r="F53" s="15"/>
      <c r="G53" s="15"/>
      <c r="H53" s="15"/>
      <c r="I53" s="15"/>
      <c r="J53" s="15"/>
      <c r="K53" s="15"/>
      <c r="L53" s="15"/>
    </row>
    <row r="54" spans="4:16" ht="52.5" x14ac:dyDescent="1">
      <c r="D54" s="1">
        <v>26</v>
      </c>
      <c r="F54" s="15" t="s">
        <v>111</v>
      </c>
      <c r="G54" s="15"/>
      <c r="H54" s="15"/>
      <c r="I54" s="15"/>
      <c r="J54" s="15"/>
      <c r="K54" s="15"/>
      <c r="L54" s="15"/>
      <c r="M54" s="10" t="s">
        <v>109</v>
      </c>
    </row>
    <row r="55" spans="4:16" x14ac:dyDescent="0.5">
      <c r="D55" s="1">
        <v>28</v>
      </c>
      <c r="F55" s="15"/>
      <c r="G55" s="15"/>
      <c r="H55" s="15"/>
      <c r="I55" s="15"/>
      <c r="J55" s="15"/>
      <c r="K55" s="15"/>
      <c r="L55" s="15"/>
    </row>
    <row r="56" spans="4:16" x14ac:dyDescent="0.5">
      <c r="D56" s="1">
        <v>28</v>
      </c>
      <c r="F56" s="15"/>
      <c r="G56" s="15"/>
      <c r="H56" s="15"/>
      <c r="I56" s="15"/>
      <c r="J56" s="15"/>
      <c r="K56" s="15"/>
      <c r="L56" s="15"/>
    </row>
    <row r="57" spans="4:16" x14ac:dyDescent="0.5">
      <c r="D57" s="1">
        <v>32</v>
      </c>
    </row>
    <row r="58" spans="4:16" x14ac:dyDescent="0.5">
      <c r="D58" s="1">
        <v>32</v>
      </c>
      <c r="G58" s="1" t="s">
        <v>112</v>
      </c>
      <c r="H58" s="1">
        <v>1054</v>
      </c>
      <c r="I58" s="1" t="s">
        <v>113</v>
      </c>
      <c r="K58" s="1" t="s">
        <v>116</v>
      </c>
      <c r="L58" s="1" t="s">
        <v>117</v>
      </c>
      <c r="O58" s="1" t="s">
        <v>113</v>
      </c>
      <c r="P58" s="1" t="s">
        <v>113</v>
      </c>
    </row>
    <row r="59" spans="4:16" x14ac:dyDescent="0.5">
      <c r="D59" s="1">
        <v>45</v>
      </c>
      <c r="G59" s="1" t="s">
        <v>114</v>
      </c>
      <c r="H59" s="1">
        <v>5051</v>
      </c>
      <c r="I59" s="1" t="s">
        <v>115</v>
      </c>
    </row>
    <row r="60" spans="4:16" x14ac:dyDescent="0.5">
      <c r="D60" s="1">
        <v>50</v>
      </c>
      <c r="P60" s="1">
        <v>4</v>
      </c>
    </row>
    <row r="61" spans="4:16" x14ac:dyDescent="0.5">
      <c r="D61" s="1">
        <v>52</v>
      </c>
      <c r="K61" s="11" t="s">
        <v>118</v>
      </c>
      <c r="L61" s="1" t="s">
        <v>47</v>
      </c>
      <c r="M61" s="11" t="s">
        <v>119</v>
      </c>
      <c r="N61" s="1" t="s">
        <v>120</v>
      </c>
      <c r="P61" s="1">
        <v>3</v>
      </c>
    </row>
    <row r="62" spans="4:16" x14ac:dyDescent="0.5">
      <c r="D62" s="1">
        <v>57</v>
      </c>
      <c r="P62" s="1">
        <v>2</v>
      </c>
    </row>
    <row r="63" spans="4:16" x14ac:dyDescent="0.5">
      <c r="L63" s="1" t="s">
        <v>101</v>
      </c>
    </row>
    <row r="64" spans="4:16" x14ac:dyDescent="0.5">
      <c r="D64" s="1" t="s">
        <v>108</v>
      </c>
      <c r="F64" s="1" t="s">
        <v>122</v>
      </c>
      <c r="H64" s="1" t="s">
        <v>123</v>
      </c>
      <c r="L64" s="1" t="s">
        <v>121</v>
      </c>
    </row>
    <row r="65" spans="4:13" x14ac:dyDescent="0.5">
      <c r="D65" s="1">
        <v>19</v>
      </c>
      <c r="F65" s="1">
        <f t="shared" ref="F65:F75" si="0">D65-$L$65</f>
        <v>-16.81818181818182</v>
      </c>
      <c r="H65" s="1">
        <f>POWER(F65,2)</f>
        <v>282.85123966942155</v>
      </c>
      <c r="L65" s="1">
        <f>SUM(D65:D75)/COUNT(D65:D75)</f>
        <v>35.81818181818182</v>
      </c>
    </row>
    <row r="66" spans="4:13" x14ac:dyDescent="0.5">
      <c r="D66" s="1">
        <v>25</v>
      </c>
      <c r="F66" s="1">
        <f t="shared" si="0"/>
        <v>-10.81818181818182</v>
      </c>
      <c r="H66" s="1">
        <f t="shared" ref="H66:H75" si="1">POWER(F66,2)</f>
        <v>117.03305785123972</v>
      </c>
    </row>
    <row r="67" spans="4:13" x14ac:dyDescent="0.5">
      <c r="D67" s="1">
        <v>26</v>
      </c>
      <c r="F67" s="1">
        <f t="shared" si="0"/>
        <v>-9.8181818181818201</v>
      </c>
      <c r="H67" s="1">
        <f t="shared" si="1"/>
        <v>96.396694214876078</v>
      </c>
      <c r="J67" s="1" t="s">
        <v>125</v>
      </c>
      <c r="L67" s="1">
        <f>H76/11</f>
        <v>149.42148760330576</v>
      </c>
    </row>
    <row r="68" spans="4:13" x14ac:dyDescent="0.5">
      <c r="D68" s="1">
        <v>28</v>
      </c>
      <c r="F68" s="1">
        <f t="shared" si="0"/>
        <v>-7.8181818181818201</v>
      </c>
      <c r="H68" s="1">
        <f t="shared" si="1"/>
        <v>61.12396694214879</v>
      </c>
    </row>
    <row r="69" spans="4:13" x14ac:dyDescent="0.5">
      <c r="D69" s="1">
        <v>28</v>
      </c>
      <c r="F69" s="1">
        <f t="shared" si="0"/>
        <v>-7.8181818181818201</v>
      </c>
      <c r="H69" s="1">
        <f t="shared" si="1"/>
        <v>61.12396694214879</v>
      </c>
      <c r="J69" s="1" t="s">
        <v>126</v>
      </c>
      <c r="M69" s="1">
        <f>SQRT(L67)</f>
        <v>12.223808228342989</v>
      </c>
    </row>
    <row r="70" spans="4:13" x14ac:dyDescent="0.5">
      <c r="D70" s="1">
        <v>32</v>
      </c>
      <c r="F70" s="1">
        <f t="shared" si="0"/>
        <v>-3.8181818181818201</v>
      </c>
      <c r="H70" s="1">
        <f t="shared" si="1"/>
        <v>14.578512396694229</v>
      </c>
    </row>
    <row r="71" spans="4:13" x14ac:dyDescent="0.5">
      <c r="D71" s="1">
        <v>32</v>
      </c>
      <c r="F71" s="1">
        <f t="shared" si="0"/>
        <v>-3.8181818181818201</v>
      </c>
      <c r="H71" s="1">
        <f t="shared" si="1"/>
        <v>14.578512396694229</v>
      </c>
    </row>
    <row r="72" spans="4:13" x14ac:dyDescent="0.5">
      <c r="D72" s="1">
        <v>45</v>
      </c>
      <c r="F72" s="1">
        <f t="shared" si="0"/>
        <v>9.1818181818181799</v>
      </c>
      <c r="H72" s="1">
        <f t="shared" si="1"/>
        <v>84.305785123966913</v>
      </c>
    </row>
    <row r="73" spans="4:13" x14ac:dyDescent="0.5">
      <c r="D73" s="1">
        <v>50</v>
      </c>
      <c r="F73" s="1">
        <f t="shared" si="0"/>
        <v>14.18181818181818</v>
      </c>
      <c r="H73" s="1">
        <f t="shared" si="1"/>
        <v>201.12396694214871</v>
      </c>
    </row>
    <row r="74" spans="4:13" x14ac:dyDescent="0.5">
      <c r="D74" s="1">
        <v>52</v>
      </c>
      <c r="F74" s="1">
        <f t="shared" si="0"/>
        <v>16.18181818181818</v>
      </c>
      <c r="H74" s="1">
        <f t="shared" si="1"/>
        <v>261.85123966942143</v>
      </c>
    </row>
    <row r="75" spans="4:13" x14ac:dyDescent="0.5">
      <c r="D75" s="1">
        <v>57</v>
      </c>
      <c r="F75" s="1">
        <f t="shared" si="0"/>
        <v>21.18181818181818</v>
      </c>
      <c r="H75" s="1">
        <f t="shared" si="1"/>
        <v>448.66942148760324</v>
      </c>
    </row>
    <row r="76" spans="4:13" x14ac:dyDescent="0.5">
      <c r="G76" s="1" t="s">
        <v>124</v>
      </c>
      <c r="H76" s="2">
        <f>SUM(H65:H75)</f>
        <v>1643.6363636363635</v>
      </c>
    </row>
    <row r="78" spans="4:13" x14ac:dyDescent="0.5">
      <c r="I78" s="1" t="s">
        <v>127</v>
      </c>
    </row>
    <row r="81" spans="5:16" x14ac:dyDescent="0.5">
      <c r="I81" s="1" t="s">
        <v>128</v>
      </c>
    </row>
    <row r="83" spans="5:16" x14ac:dyDescent="0.5">
      <c r="F83" s="1" t="s">
        <v>130</v>
      </c>
      <c r="G83" s="1" t="s">
        <v>135</v>
      </c>
      <c r="I83" s="1" t="s">
        <v>129</v>
      </c>
    </row>
    <row r="84" spans="5:16" x14ac:dyDescent="0.5">
      <c r="E84" s="1">
        <v>1</v>
      </c>
      <c r="F84" s="1">
        <v>56</v>
      </c>
      <c r="G84" s="1">
        <v>47</v>
      </c>
    </row>
    <row r="85" spans="5:16" x14ac:dyDescent="0.5">
      <c r="E85" s="1">
        <v>2</v>
      </c>
      <c r="F85" s="1">
        <v>83</v>
      </c>
      <c r="G85" s="1">
        <v>49</v>
      </c>
      <c r="I85" s="1" t="s">
        <v>131</v>
      </c>
    </row>
    <row r="86" spans="5:16" x14ac:dyDescent="0.5">
      <c r="E86" s="1">
        <v>3</v>
      </c>
      <c r="F86" s="1">
        <v>52</v>
      </c>
      <c r="G86" s="1">
        <v>51</v>
      </c>
    </row>
    <row r="87" spans="5:16" x14ac:dyDescent="0.5">
      <c r="E87" s="1">
        <v>4</v>
      </c>
      <c r="F87" s="1">
        <v>49</v>
      </c>
      <c r="G87" s="1">
        <v>52</v>
      </c>
      <c r="I87" s="1" t="s">
        <v>132</v>
      </c>
    </row>
    <row r="88" spans="5:16" x14ac:dyDescent="0.5">
      <c r="E88" s="1">
        <v>5</v>
      </c>
      <c r="F88" s="1">
        <v>47</v>
      </c>
      <c r="G88" s="1">
        <v>56</v>
      </c>
      <c r="I88" s="1" t="s">
        <v>133</v>
      </c>
    </row>
    <row r="89" spans="5:16" x14ac:dyDescent="0.5">
      <c r="E89" s="1">
        <v>6</v>
      </c>
      <c r="F89" s="1">
        <v>89</v>
      </c>
      <c r="G89" s="1">
        <v>62</v>
      </c>
    </row>
    <row r="90" spans="5:16" x14ac:dyDescent="0.5">
      <c r="E90" s="1">
        <v>7</v>
      </c>
      <c r="F90" s="1">
        <v>69</v>
      </c>
      <c r="G90" s="1">
        <v>69</v>
      </c>
      <c r="I90" s="1" t="s">
        <v>134</v>
      </c>
    </row>
    <row r="91" spans="5:16" x14ac:dyDescent="0.5">
      <c r="E91" s="1">
        <v>8</v>
      </c>
      <c r="F91" s="1">
        <v>72</v>
      </c>
      <c r="G91" s="1">
        <v>72</v>
      </c>
      <c r="M91" s="1" t="s">
        <v>140</v>
      </c>
    </row>
    <row r="92" spans="5:16" ht="24" x14ac:dyDescent="0.65">
      <c r="E92" s="1">
        <v>9</v>
      </c>
      <c r="F92" s="1">
        <v>89</v>
      </c>
      <c r="G92" s="1">
        <v>83</v>
      </c>
      <c r="I92" s="1" t="s">
        <v>136</v>
      </c>
      <c r="J92" s="1" t="s">
        <v>137</v>
      </c>
      <c r="L92" s="1">
        <f>(0.85*11)</f>
        <v>9.35</v>
      </c>
      <c r="M92" s="1">
        <v>9</v>
      </c>
      <c r="N92" s="1">
        <v>83</v>
      </c>
      <c r="P92" s="1" t="s">
        <v>141</v>
      </c>
    </row>
    <row r="93" spans="5:16" x14ac:dyDescent="0.5">
      <c r="E93" s="1">
        <v>10</v>
      </c>
      <c r="F93" s="1">
        <v>51</v>
      </c>
      <c r="G93" s="1">
        <v>89</v>
      </c>
    </row>
    <row r="94" spans="5:16" x14ac:dyDescent="0.5">
      <c r="E94" s="1">
        <v>11</v>
      </c>
      <c r="F94" s="1">
        <v>62</v>
      </c>
      <c r="G94" s="1">
        <v>89</v>
      </c>
      <c r="I94" s="1" t="s">
        <v>138</v>
      </c>
    </row>
    <row r="95" spans="5:16" x14ac:dyDescent="0.5">
      <c r="I95" s="1" t="s">
        <v>139</v>
      </c>
    </row>
    <row r="97" spans="3:20" x14ac:dyDescent="0.5">
      <c r="F97" s="1" t="s">
        <v>142</v>
      </c>
    </row>
    <row r="99" spans="3:20" x14ac:dyDescent="0.5">
      <c r="D99" s="1">
        <v>47</v>
      </c>
      <c r="F99" s="1" t="s">
        <v>143</v>
      </c>
      <c r="G99" s="1" t="s">
        <v>146</v>
      </c>
      <c r="J99" s="1" t="s">
        <v>149</v>
      </c>
      <c r="M99" s="1" t="s">
        <v>152</v>
      </c>
    </row>
    <row r="100" spans="3:20" x14ac:dyDescent="0.5">
      <c r="D100" s="1">
        <v>49</v>
      </c>
      <c r="F100" s="1" t="s">
        <v>144</v>
      </c>
      <c r="G100" s="1" t="s">
        <v>147</v>
      </c>
      <c r="J100" s="1" t="s">
        <v>150</v>
      </c>
      <c r="M100" s="1" t="s">
        <v>153</v>
      </c>
    </row>
    <row r="101" spans="3:20" x14ac:dyDescent="0.5">
      <c r="C101" s="1" t="s">
        <v>143</v>
      </c>
      <c r="D101" s="2">
        <v>51</v>
      </c>
      <c r="F101" s="1" t="s">
        <v>145</v>
      </c>
      <c r="G101" s="1" t="s">
        <v>148</v>
      </c>
      <c r="J101" s="1" t="s">
        <v>151</v>
      </c>
      <c r="M101" s="1" t="s">
        <v>154</v>
      </c>
    </row>
    <row r="102" spans="3:20" x14ac:dyDescent="0.5">
      <c r="D102" s="1">
        <v>52</v>
      </c>
    </row>
    <row r="103" spans="3:20" x14ac:dyDescent="0.5">
      <c r="D103" s="1">
        <v>56</v>
      </c>
    </row>
    <row r="104" spans="3:20" x14ac:dyDescent="0.5">
      <c r="C104" s="1" t="s">
        <v>144</v>
      </c>
      <c r="D104" s="2">
        <v>62</v>
      </c>
      <c r="F104" s="1">
        <v>49</v>
      </c>
      <c r="H104" s="1" t="s">
        <v>150</v>
      </c>
      <c r="J104" s="1" t="s">
        <v>144</v>
      </c>
      <c r="K104" s="1">
        <f>SUM(F108:F109)/2</f>
        <v>65.5</v>
      </c>
    </row>
    <row r="105" spans="3:20" x14ac:dyDescent="0.5">
      <c r="D105" s="1">
        <v>69</v>
      </c>
      <c r="F105" s="2">
        <v>51</v>
      </c>
    </row>
    <row r="106" spans="3:20" x14ac:dyDescent="0.5">
      <c r="D106" s="1">
        <v>72</v>
      </c>
      <c r="F106" s="2">
        <v>52</v>
      </c>
      <c r="J106" s="1" t="s">
        <v>143</v>
      </c>
      <c r="K106" s="1">
        <f>SUM(F105:F106)/2</f>
        <v>51.5</v>
      </c>
    </row>
    <row r="107" spans="3:20" x14ac:dyDescent="0.5">
      <c r="C107" s="1" t="s">
        <v>145</v>
      </c>
      <c r="D107" s="2">
        <v>83</v>
      </c>
      <c r="F107" s="1">
        <v>56</v>
      </c>
      <c r="O107" s="1" t="s">
        <v>143</v>
      </c>
      <c r="P107" s="12" t="s">
        <v>144</v>
      </c>
      <c r="S107" s="1" t="s">
        <v>145</v>
      </c>
    </row>
    <row r="108" spans="3:20" x14ac:dyDescent="0.5">
      <c r="D108" s="1">
        <v>89</v>
      </c>
      <c r="F108" s="2">
        <v>62</v>
      </c>
      <c r="J108" s="1" t="s">
        <v>145</v>
      </c>
      <c r="K108" s="1">
        <f>SUM(F111:F112)/2</f>
        <v>86</v>
      </c>
      <c r="M108" s="1" t="s">
        <v>156</v>
      </c>
      <c r="T108" s="1" t="s">
        <v>156</v>
      </c>
    </row>
    <row r="109" spans="3:20" x14ac:dyDescent="0.5">
      <c r="D109" s="1">
        <v>89</v>
      </c>
      <c r="F109" s="2">
        <v>69</v>
      </c>
      <c r="M109" s="2">
        <v>11</v>
      </c>
      <c r="N109" s="1">
        <v>20</v>
      </c>
      <c r="O109" s="1">
        <v>22</v>
      </c>
      <c r="P109" s="1">
        <v>23.5</v>
      </c>
      <c r="Q109" s="1">
        <v>24</v>
      </c>
      <c r="R109" s="1">
        <v>24</v>
      </c>
      <c r="S109" s="1">
        <v>26</v>
      </c>
      <c r="T109" s="2">
        <v>52</v>
      </c>
    </row>
    <row r="110" spans="3:20" x14ac:dyDescent="0.5">
      <c r="F110" s="1">
        <v>72</v>
      </c>
      <c r="H110" s="1" t="s">
        <v>155</v>
      </c>
    </row>
    <row r="111" spans="3:20" x14ac:dyDescent="0.5">
      <c r="F111" s="2">
        <v>83</v>
      </c>
      <c r="M111" s="1" t="s">
        <v>97</v>
      </c>
      <c r="N111" s="1">
        <f>T109-M109</f>
        <v>41</v>
      </c>
    </row>
    <row r="112" spans="3:20" x14ac:dyDescent="0.5">
      <c r="F112" s="2">
        <v>89</v>
      </c>
    </row>
    <row r="113" spans="4:15" x14ac:dyDescent="0.5">
      <c r="F113" s="1">
        <v>89</v>
      </c>
      <c r="M113" s="1" t="s">
        <v>157</v>
      </c>
      <c r="N113" s="1" t="s">
        <v>158</v>
      </c>
      <c r="O113" s="1">
        <f>26-20</f>
        <v>6</v>
      </c>
    </row>
    <row r="115" spans="4:15" x14ac:dyDescent="0.5">
      <c r="D115" s="1" t="s">
        <v>160</v>
      </c>
    </row>
    <row r="117" spans="4:15" x14ac:dyDescent="0.5">
      <c r="D117" s="1" t="s">
        <v>159</v>
      </c>
      <c r="F117" s="1" t="s">
        <v>161</v>
      </c>
    </row>
    <row r="118" spans="4:15" x14ac:dyDescent="0.5">
      <c r="D118" s="1" t="s">
        <v>162</v>
      </c>
      <c r="F118" s="1" t="s">
        <v>163</v>
      </c>
    </row>
    <row r="120" spans="4:15" x14ac:dyDescent="0.5">
      <c r="D120" s="1" t="s">
        <v>166</v>
      </c>
      <c r="L120" s="1" t="s">
        <v>157</v>
      </c>
      <c r="M120" s="1">
        <f>40</f>
        <v>40</v>
      </c>
    </row>
    <row r="121" spans="4:15" x14ac:dyDescent="0.5">
      <c r="D121" s="1" t="s">
        <v>167</v>
      </c>
      <c r="F121" s="1" t="s">
        <v>168</v>
      </c>
      <c r="K121" s="1" t="s">
        <v>164</v>
      </c>
      <c r="L121" s="1">
        <f>10-(1.5*40)</f>
        <v>-50</v>
      </c>
    </row>
    <row r="122" spans="4:15" x14ac:dyDescent="0.5">
      <c r="D122" s="1" t="s">
        <v>169</v>
      </c>
      <c r="F122" s="1" t="s">
        <v>170</v>
      </c>
      <c r="K122" s="1" t="s">
        <v>165</v>
      </c>
      <c r="L122" s="1">
        <f>50+(1.5*40)</f>
        <v>110</v>
      </c>
    </row>
  </sheetData>
  <sortState xmlns:xlrd2="http://schemas.microsoft.com/office/spreadsheetml/2017/richdata2" ref="P102:P107">
    <sortCondition ref="P101:P107"/>
  </sortState>
  <mergeCells count="2">
    <mergeCell ref="F51:L53"/>
    <mergeCell ref="F54:L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3667-A7F4-4030-803B-6BF3CF624F2C}">
  <dimension ref="B2:S282"/>
  <sheetViews>
    <sheetView tabSelected="1" topLeftCell="A272" zoomScale="90" zoomScaleNormal="90" workbookViewId="0">
      <selection activeCell="O278" sqref="O278"/>
    </sheetView>
  </sheetViews>
  <sheetFormatPr defaultRowHeight="21" x14ac:dyDescent="0.5"/>
  <cols>
    <col min="1" max="1" width="8.7265625" style="1"/>
    <col min="2" max="2" width="22.36328125" style="1" customWidth="1"/>
    <col min="3" max="3" width="8.7265625" style="1"/>
    <col min="4" max="4" width="13" style="1" customWidth="1"/>
    <col min="5" max="5" width="10" style="1" customWidth="1"/>
    <col min="6" max="7" width="10" style="1" bestFit="1" customWidth="1"/>
    <col min="8" max="8" width="9.90625" style="1" bestFit="1" customWidth="1"/>
    <col min="9" max="10" width="8.7265625" style="1"/>
    <col min="11" max="11" width="11.81640625" style="1" customWidth="1"/>
    <col min="12" max="12" width="10" style="1" bestFit="1" customWidth="1"/>
    <col min="13" max="16384" width="8.7265625" style="1"/>
  </cols>
  <sheetData>
    <row r="2" spans="2:10" x14ac:dyDescent="0.5">
      <c r="B2" s="1" t="s">
        <v>171</v>
      </c>
      <c r="D2" s="1" t="s">
        <v>172</v>
      </c>
    </row>
    <row r="4" spans="2:10" x14ac:dyDescent="0.5">
      <c r="C4" s="1">
        <v>1</v>
      </c>
      <c r="D4" s="1" t="s">
        <v>173</v>
      </c>
      <c r="F4" s="1" t="s">
        <v>175</v>
      </c>
    </row>
    <row r="6" spans="2:10" x14ac:dyDescent="0.5">
      <c r="D6" s="1" t="s">
        <v>174</v>
      </c>
      <c r="G6" s="1" t="s">
        <v>176</v>
      </c>
    </row>
    <row r="8" spans="2:10" x14ac:dyDescent="0.5">
      <c r="C8" s="1">
        <v>2</v>
      </c>
      <c r="D8" s="1" t="s">
        <v>173</v>
      </c>
      <c r="F8" s="1" t="s">
        <v>177</v>
      </c>
    </row>
    <row r="10" spans="2:10" x14ac:dyDescent="0.5">
      <c r="D10" s="1" t="s">
        <v>178</v>
      </c>
      <c r="G10" s="1" t="s">
        <v>179</v>
      </c>
    </row>
    <row r="12" spans="2:10" x14ac:dyDescent="0.5">
      <c r="C12" s="1">
        <v>3</v>
      </c>
      <c r="D12" s="1" t="s">
        <v>173</v>
      </c>
      <c r="F12" s="1" t="s">
        <v>180</v>
      </c>
    </row>
    <row r="14" spans="2:10" x14ac:dyDescent="0.5">
      <c r="D14" s="1" t="s">
        <v>178</v>
      </c>
      <c r="G14" s="1" t="s">
        <v>181</v>
      </c>
    </row>
    <row r="15" spans="2:10" x14ac:dyDescent="0.5">
      <c r="D15" s="1" t="s">
        <v>182</v>
      </c>
      <c r="G15" s="1" t="s">
        <v>178</v>
      </c>
      <c r="J15" s="1" t="s">
        <v>183</v>
      </c>
    </row>
    <row r="16" spans="2:10" x14ac:dyDescent="0.5">
      <c r="D16" s="1">
        <v>19</v>
      </c>
      <c r="G16" s="1">
        <v>18</v>
      </c>
      <c r="J16" s="1">
        <f t="shared" ref="J16:J23" si="0">COUNTIF($D$16:$D$27,G16)</f>
        <v>3</v>
      </c>
    </row>
    <row r="17" spans="3:10" x14ac:dyDescent="0.5">
      <c r="D17" s="1">
        <v>18</v>
      </c>
      <c r="G17" s="1">
        <v>19</v>
      </c>
      <c r="J17" s="1">
        <f t="shared" si="0"/>
        <v>2</v>
      </c>
    </row>
    <row r="18" spans="3:10" x14ac:dyDescent="0.5">
      <c r="D18" s="1">
        <v>20</v>
      </c>
      <c r="G18" s="1">
        <v>20</v>
      </c>
      <c r="J18" s="1">
        <f t="shared" si="0"/>
        <v>2</v>
      </c>
    </row>
    <row r="19" spans="3:10" x14ac:dyDescent="0.5">
      <c r="D19" s="1">
        <v>19</v>
      </c>
      <c r="G19" s="1">
        <v>21</v>
      </c>
      <c r="J19" s="1">
        <f t="shared" si="0"/>
        <v>1</v>
      </c>
    </row>
    <row r="20" spans="3:10" x14ac:dyDescent="0.5">
      <c r="D20" s="1">
        <v>20</v>
      </c>
      <c r="G20" s="1">
        <v>22</v>
      </c>
      <c r="J20" s="1">
        <f t="shared" si="0"/>
        <v>0</v>
      </c>
    </row>
    <row r="21" spans="3:10" x14ac:dyDescent="0.5">
      <c r="D21" s="1">
        <v>18</v>
      </c>
      <c r="G21" s="1">
        <v>23</v>
      </c>
      <c r="J21" s="1">
        <f t="shared" si="0"/>
        <v>1</v>
      </c>
    </row>
    <row r="22" spans="3:10" x14ac:dyDescent="0.5">
      <c r="D22" s="1">
        <v>18</v>
      </c>
      <c r="G22" s="1">
        <v>24</v>
      </c>
      <c r="J22" s="1">
        <f t="shared" si="0"/>
        <v>1</v>
      </c>
    </row>
    <row r="23" spans="3:10" x14ac:dyDescent="0.5">
      <c r="D23" s="1">
        <v>23</v>
      </c>
      <c r="G23" s="1">
        <v>25</v>
      </c>
      <c r="J23" s="1">
        <f t="shared" si="0"/>
        <v>2</v>
      </c>
    </row>
    <row r="24" spans="3:10" x14ac:dyDescent="0.5">
      <c r="D24" s="1">
        <v>21</v>
      </c>
    </row>
    <row r="25" spans="3:10" x14ac:dyDescent="0.5">
      <c r="D25" s="1">
        <v>24</v>
      </c>
    </row>
    <row r="26" spans="3:10" x14ac:dyDescent="0.5">
      <c r="D26" s="1">
        <v>25</v>
      </c>
    </row>
    <row r="27" spans="3:10" x14ac:dyDescent="0.5">
      <c r="D27" s="1">
        <v>25</v>
      </c>
    </row>
    <row r="29" spans="3:10" x14ac:dyDescent="0.5">
      <c r="C29" s="1" t="s">
        <v>184</v>
      </c>
      <c r="E29" s="1" t="s">
        <v>185</v>
      </c>
    </row>
    <row r="31" spans="3:10" x14ac:dyDescent="0.5">
      <c r="C31" s="1" t="s">
        <v>186</v>
      </c>
      <c r="E31" s="1" t="s">
        <v>187</v>
      </c>
    </row>
    <row r="33" spans="3:15" x14ac:dyDescent="0.5">
      <c r="C33" s="1" t="s">
        <v>188</v>
      </c>
      <c r="F33" s="1" t="s">
        <v>189</v>
      </c>
    </row>
    <row r="35" spans="3:15" x14ac:dyDescent="0.5">
      <c r="C35" s="1" t="s">
        <v>190</v>
      </c>
    </row>
    <row r="37" spans="3:15" x14ac:dyDescent="0.5">
      <c r="C37" s="1" t="s">
        <v>191</v>
      </c>
      <c r="E37" s="1" t="s">
        <v>192</v>
      </c>
    </row>
    <row r="39" spans="3:15" x14ac:dyDescent="0.5">
      <c r="C39" s="1" t="s">
        <v>186</v>
      </c>
      <c r="E39" s="1" t="s">
        <v>193</v>
      </c>
      <c r="J39" s="1" t="s">
        <v>195</v>
      </c>
      <c r="M39" s="1">
        <v>36</v>
      </c>
    </row>
    <row r="40" spans="3:15" x14ac:dyDescent="0.5">
      <c r="E40" s="1" t="s">
        <v>194</v>
      </c>
    </row>
    <row r="42" spans="3:15" x14ac:dyDescent="0.5">
      <c r="C42" s="1" t="s">
        <v>196</v>
      </c>
      <c r="E42" s="1" t="s">
        <v>197</v>
      </c>
    </row>
    <row r="44" spans="3:15" x14ac:dyDescent="0.5">
      <c r="D44" s="1" t="s">
        <v>198</v>
      </c>
    </row>
    <row r="45" spans="3:15" x14ac:dyDescent="0.5">
      <c r="D45" s="1">
        <v>2</v>
      </c>
      <c r="G45" s="1" t="s">
        <v>200</v>
      </c>
      <c r="H45" s="1" t="s">
        <v>201</v>
      </c>
    </row>
    <row r="46" spans="3:15" x14ac:dyDescent="0.5">
      <c r="D46" s="1">
        <v>3</v>
      </c>
    </row>
    <row r="47" spans="3:15" x14ac:dyDescent="0.5">
      <c r="D47" s="1">
        <v>4</v>
      </c>
      <c r="G47" s="1" t="s">
        <v>202</v>
      </c>
      <c r="K47" s="1" t="s">
        <v>203</v>
      </c>
      <c r="L47" s="1" t="s">
        <v>204</v>
      </c>
      <c r="M47" s="1" t="s">
        <v>205</v>
      </c>
      <c r="N47" s="1" t="s">
        <v>206</v>
      </c>
      <c r="O47" s="1" t="s">
        <v>207</v>
      </c>
    </row>
    <row r="48" spans="3:15" x14ac:dyDescent="0.5">
      <c r="D48" s="1">
        <v>5</v>
      </c>
    </row>
    <row r="49" spans="2:8" ht="42" x14ac:dyDescent="0.5">
      <c r="B49" s="13" t="s">
        <v>199</v>
      </c>
      <c r="D49" s="2">
        <v>6</v>
      </c>
      <c r="G49" s="1" t="s">
        <v>200</v>
      </c>
      <c r="H49" s="9" t="s">
        <v>208</v>
      </c>
    </row>
    <row r="50" spans="2:8" x14ac:dyDescent="0.5">
      <c r="D50" s="1">
        <v>7</v>
      </c>
    </row>
    <row r="51" spans="2:8" x14ac:dyDescent="0.5">
      <c r="D51" s="1">
        <v>8</v>
      </c>
    </row>
    <row r="52" spans="2:8" x14ac:dyDescent="0.5">
      <c r="D52" s="1">
        <v>9</v>
      </c>
    </row>
    <row r="53" spans="2:8" x14ac:dyDescent="0.5">
      <c r="D53" s="1">
        <v>10</v>
      </c>
    </row>
    <row r="54" spans="2:8" x14ac:dyDescent="0.5">
      <c r="D54" s="1">
        <v>11</v>
      </c>
    </row>
    <row r="55" spans="2:8" x14ac:dyDescent="0.5">
      <c r="D55" s="1">
        <v>12</v>
      </c>
    </row>
    <row r="57" spans="2:8" x14ac:dyDescent="0.5">
      <c r="D57" s="1" t="s">
        <v>108</v>
      </c>
      <c r="F57" s="1" t="s">
        <v>209</v>
      </c>
    </row>
    <row r="58" spans="2:8" x14ac:dyDescent="0.5">
      <c r="D58" s="1">
        <v>2</v>
      </c>
      <c r="F58" s="1">
        <f>1/36</f>
        <v>2.7777777777777776E-2</v>
      </c>
    </row>
    <row r="59" spans="2:8" x14ac:dyDescent="0.5">
      <c r="D59" s="1">
        <v>3</v>
      </c>
      <c r="F59" s="1">
        <f>2/36</f>
        <v>5.5555555555555552E-2</v>
      </c>
    </row>
    <row r="60" spans="2:8" x14ac:dyDescent="0.5">
      <c r="D60" s="1">
        <v>4</v>
      </c>
      <c r="F60" s="1">
        <f>3/36</f>
        <v>8.3333333333333329E-2</v>
      </c>
    </row>
    <row r="61" spans="2:8" x14ac:dyDescent="0.5">
      <c r="D61" s="1">
        <v>5</v>
      </c>
      <c r="F61" s="1">
        <f>4/36</f>
        <v>0.1111111111111111</v>
      </c>
    </row>
    <row r="62" spans="2:8" x14ac:dyDescent="0.5">
      <c r="D62" s="1">
        <v>6</v>
      </c>
      <c r="F62" s="1">
        <f>5/36</f>
        <v>0.1388888888888889</v>
      </c>
    </row>
    <row r="63" spans="2:8" x14ac:dyDescent="0.5">
      <c r="D63" s="1">
        <v>7</v>
      </c>
      <c r="F63" s="1">
        <f>6/36</f>
        <v>0.16666666666666666</v>
      </c>
    </row>
    <row r="64" spans="2:8" x14ac:dyDescent="0.5">
      <c r="D64" s="1">
        <v>8</v>
      </c>
      <c r="F64" s="1">
        <f>5/36</f>
        <v>0.1388888888888889</v>
      </c>
    </row>
    <row r="65" spans="2:14" x14ac:dyDescent="0.5">
      <c r="D65" s="1">
        <v>9</v>
      </c>
      <c r="F65" s="1">
        <f>4/36</f>
        <v>0.1111111111111111</v>
      </c>
    </row>
    <row r="66" spans="2:14" x14ac:dyDescent="0.5">
      <c r="D66" s="1">
        <v>10</v>
      </c>
      <c r="F66" s="1">
        <f>3/36</f>
        <v>8.3333333333333329E-2</v>
      </c>
    </row>
    <row r="67" spans="2:14" x14ac:dyDescent="0.5">
      <c r="D67" s="1">
        <v>11</v>
      </c>
      <c r="F67" s="1">
        <f>2/36</f>
        <v>5.5555555555555552E-2</v>
      </c>
    </row>
    <row r="68" spans="2:14" x14ac:dyDescent="0.5">
      <c r="D68" s="1">
        <v>12</v>
      </c>
      <c r="F68" s="1">
        <f>1/36</f>
        <v>2.7777777777777776E-2</v>
      </c>
    </row>
    <row r="70" spans="2:14" x14ac:dyDescent="0.5">
      <c r="B70" s="1" t="s">
        <v>210</v>
      </c>
    </row>
    <row r="72" spans="2:14" x14ac:dyDescent="0.5">
      <c r="B72" s="1" t="s">
        <v>211</v>
      </c>
    </row>
    <row r="78" spans="2:14" x14ac:dyDescent="0.5">
      <c r="B78" s="14" t="s">
        <v>212</v>
      </c>
      <c r="C78" s="14"/>
      <c r="D78" s="14"/>
      <c r="F78" s="14" t="s">
        <v>212</v>
      </c>
      <c r="G78" s="14"/>
      <c r="H78" s="14"/>
      <c r="I78" s="14"/>
      <c r="J78" s="14"/>
      <c r="K78" s="14"/>
      <c r="L78" s="14"/>
      <c r="M78" s="14"/>
      <c r="N78" s="14"/>
    </row>
    <row r="83" spans="2:9" x14ac:dyDescent="0.5">
      <c r="F83" s="14" t="s">
        <v>212</v>
      </c>
      <c r="G83" s="14"/>
      <c r="H83" s="14"/>
      <c r="I83" s="14"/>
    </row>
    <row r="85" spans="2:9" x14ac:dyDescent="0.5">
      <c r="B85" s="1" t="s">
        <v>213</v>
      </c>
    </row>
    <row r="92" spans="2:9" x14ac:dyDescent="0.5">
      <c r="B92" s="1" t="s">
        <v>214</v>
      </c>
    </row>
    <row r="94" spans="2:9" x14ac:dyDescent="0.5">
      <c r="B94" s="1" t="s">
        <v>215</v>
      </c>
      <c r="H94" s="1" t="s">
        <v>216</v>
      </c>
    </row>
    <row r="96" spans="2:9" x14ac:dyDescent="0.5">
      <c r="B96" s="1">
        <v>1</v>
      </c>
      <c r="C96" s="1" t="s">
        <v>217</v>
      </c>
      <c r="I96" s="1" t="s">
        <v>101</v>
      </c>
    </row>
    <row r="97" spans="2:17" x14ac:dyDescent="0.5">
      <c r="B97" s="1">
        <v>2</v>
      </c>
      <c r="C97" s="1" t="s">
        <v>218</v>
      </c>
      <c r="I97" s="1" t="s">
        <v>150</v>
      </c>
      <c r="P97" s="1" t="s">
        <v>222</v>
      </c>
    </row>
    <row r="98" spans="2:17" x14ac:dyDescent="0.5">
      <c r="B98" s="1" t="s">
        <v>222</v>
      </c>
      <c r="I98" s="1" t="s">
        <v>222</v>
      </c>
      <c r="N98" s="1" t="s">
        <v>150</v>
      </c>
    </row>
    <row r="99" spans="2:17" x14ac:dyDescent="0.5">
      <c r="C99" s="1" t="s">
        <v>150</v>
      </c>
      <c r="M99" s="1" t="s">
        <v>101</v>
      </c>
    </row>
    <row r="100" spans="2:17" x14ac:dyDescent="0.5">
      <c r="E100" s="1" t="s">
        <v>101</v>
      </c>
    </row>
    <row r="103" spans="2:17" x14ac:dyDescent="0.5">
      <c r="B103" s="1" t="s">
        <v>220</v>
      </c>
      <c r="G103" s="14" t="s">
        <v>219</v>
      </c>
      <c r="H103" s="14"/>
      <c r="I103" s="14"/>
      <c r="J103" s="14"/>
      <c r="M103" s="14" t="s">
        <v>221</v>
      </c>
      <c r="N103" s="14"/>
      <c r="O103" s="14"/>
      <c r="P103" s="14"/>
      <c r="Q103" s="14"/>
    </row>
    <row r="106" spans="2:17" x14ac:dyDescent="0.5">
      <c r="B106" s="1" t="s">
        <v>219</v>
      </c>
      <c r="C106" s="1" t="s">
        <v>223</v>
      </c>
    </row>
    <row r="108" spans="2:17" x14ac:dyDescent="0.5">
      <c r="B108" s="1" t="s">
        <v>220</v>
      </c>
      <c r="C108" s="1" t="s">
        <v>224</v>
      </c>
    </row>
    <row r="110" spans="2:17" x14ac:dyDescent="0.5">
      <c r="B110" s="1" t="s">
        <v>221</v>
      </c>
      <c r="C110" s="1" t="s">
        <v>225</v>
      </c>
    </row>
    <row r="112" spans="2:17" x14ac:dyDescent="0.5">
      <c r="B112" s="1" t="s">
        <v>226</v>
      </c>
    </row>
    <row r="115" spans="2:17" x14ac:dyDescent="0.5">
      <c r="B115" s="1" t="s">
        <v>222</v>
      </c>
      <c r="C115" s="1" t="s">
        <v>227</v>
      </c>
    </row>
    <row r="117" spans="2:17" x14ac:dyDescent="0.5">
      <c r="B117" s="1" t="s">
        <v>228</v>
      </c>
      <c r="C117" s="1" t="s">
        <v>229</v>
      </c>
    </row>
    <row r="119" spans="2:17" x14ac:dyDescent="0.5">
      <c r="B119" s="1" t="s">
        <v>230</v>
      </c>
      <c r="G119" s="15" t="s">
        <v>231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2:17" x14ac:dyDescent="0.5"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3" spans="2:17" x14ac:dyDescent="0.5">
      <c r="B123" s="1" t="s">
        <v>232</v>
      </c>
      <c r="G123" s="14" t="s">
        <v>150</v>
      </c>
      <c r="H123" s="14"/>
      <c r="I123" s="14"/>
      <c r="J123" s="14"/>
    </row>
    <row r="125" spans="2:17" x14ac:dyDescent="0.5">
      <c r="H125" s="1" t="s">
        <v>233</v>
      </c>
      <c r="J125" s="1">
        <v>3.45</v>
      </c>
      <c r="K125" s="1" t="s">
        <v>234</v>
      </c>
    </row>
    <row r="128" spans="2:17" x14ac:dyDescent="0.5">
      <c r="B128" s="1">
        <v>1</v>
      </c>
      <c r="C128" s="1">
        <v>2</v>
      </c>
      <c r="D128" s="1">
        <v>3</v>
      </c>
      <c r="E128" s="1">
        <v>4</v>
      </c>
      <c r="F128" s="1">
        <v>5</v>
      </c>
    </row>
    <row r="130" spans="2:14" x14ac:dyDescent="0.5">
      <c r="B130" s="1" t="s">
        <v>235</v>
      </c>
      <c r="C130" s="1" t="s">
        <v>236</v>
      </c>
    </row>
    <row r="131" spans="2:14" x14ac:dyDescent="0.5">
      <c r="C131" s="1">
        <v>8</v>
      </c>
      <c r="D131" s="1">
        <v>7</v>
      </c>
    </row>
    <row r="132" spans="2:14" x14ac:dyDescent="0.5">
      <c r="C132" s="1">
        <v>12</v>
      </c>
      <c r="D132" s="1">
        <v>7</v>
      </c>
      <c r="E132" s="1" t="s">
        <v>226</v>
      </c>
    </row>
    <row r="133" spans="2:14" x14ac:dyDescent="0.5">
      <c r="C133" s="1">
        <v>8</v>
      </c>
      <c r="D133" s="1">
        <v>8</v>
      </c>
    </row>
    <row r="134" spans="2:14" x14ac:dyDescent="0.5">
      <c r="C134" s="1">
        <v>9</v>
      </c>
      <c r="D134" s="1">
        <v>8</v>
      </c>
      <c r="E134" s="1" t="s">
        <v>101</v>
      </c>
      <c r="F134" s="1">
        <f>SUM(C131:C145)/COUNT(C131:C145)</f>
        <v>9.1999999999999993</v>
      </c>
      <c r="J134" s="1" t="s">
        <v>233</v>
      </c>
      <c r="L134" s="17">
        <f>3*(F134-F136)/G142</f>
        <v>0.38516444325982024</v>
      </c>
      <c r="N134" s="1" t="s">
        <v>238</v>
      </c>
    </row>
    <row r="135" spans="2:14" x14ac:dyDescent="0.5">
      <c r="C135" s="1">
        <v>11</v>
      </c>
      <c r="D135" s="1">
        <v>8</v>
      </c>
    </row>
    <row r="136" spans="2:14" x14ac:dyDescent="0.5">
      <c r="C136" s="1">
        <v>9</v>
      </c>
      <c r="D136" s="1">
        <v>8</v>
      </c>
      <c r="E136" s="1" t="s">
        <v>150</v>
      </c>
      <c r="F136" s="1">
        <v>9</v>
      </c>
      <c r="J136" s="1" t="s">
        <v>220</v>
      </c>
      <c r="N136" s="1" t="s">
        <v>101</v>
      </c>
    </row>
    <row r="137" spans="2:14" x14ac:dyDescent="0.5">
      <c r="C137" s="1">
        <v>8</v>
      </c>
      <c r="D137" s="1">
        <v>9</v>
      </c>
    </row>
    <row r="138" spans="2:14" x14ac:dyDescent="0.5">
      <c r="C138" s="16">
        <v>9</v>
      </c>
      <c r="D138" s="2">
        <v>9</v>
      </c>
      <c r="E138" s="1" t="s">
        <v>222</v>
      </c>
      <c r="F138" s="1">
        <v>8</v>
      </c>
      <c r="G138" s="1">
        <v>9</v>
      </c>
      <c r="H138" s="1">
        <v>11</v>
      </c>
    </row>
    <row r="139" spans="2:14" x14ac:dyDescent="0.5">
      <c r="C139" s="1">
        <v>7</v>
      </c>
      <c r="D139" s="16">
        <v>9</v>
      </c>
    </row>
    <row r="140" spans="2:14" x14ac:dyDescent="0.5">
      <c r="C140" s="1">
        <v>8</v>
      </c>
      <c r="D140" s="1">
        <v>9</v>
      </c>
      <c r="E140" s="1" t="s">
        <v>125</v>
      </c>
      <c r="G140" s="1">
        <f>_xlfn.VAR.P(C131:C145)</f>
        <v>2.4266666666666667</v>
      </c>
    </row>
    <row r="141" spans="2:14" x14ac:dyDescent="0.5">
      <c r="C141" s="1">
        <v>11</v>
      </c>
      <c r="D141" s="1">
        <v>11</v>
      </c>
      <c r="I141" s="1">
        <f>SQRT(G140)</f>
        <v>1.5577761927397231</v>
      </c>
    </row>
    <row r="142" spans="2:14" x14ac:dyDescent="0.5">
      <c r="C142" s="1">
        <v>11</v>
      </c>
      <c r="D142" s="1">
        <v>11</v>
      </c>
      <c r="E142" s="1" t="s">
        <v>237</v>
      </c>
      <c r="G142" s="1">
        <f>_xlfn.STDEV.P(C131:C145)</f>
        <v>1.5577761927397231</v>
      </c>
    </row>
    <row r="143" spans="2:14" x14ac:dyDescent="0.5">
      <c r="C143" s="1">
        <v>7</v>
      </c>
      <c r="D143" s="1">
        <v>11</v>
      </c>
    </row>
    <row r="144" spans="2:14" x14ac:dyDescent="0.5">
      <c r="C144" s="1">
        <v>11</v>
      </c>
      <c r="D144" s="1">
        <v>11</v>
      </c>
    </row>
    <row r="145" spans="2:19" x14ac:dyDescent="0.5">
      <c r="C145" s="1">
        <v>9</v>
      </c>
      <c r="D145" s="1">
        <v>12</v>
      </c>
    </row>
    <row r="147" spans="2:19" x14ac:dyDescent="0.5">
      <c r="B147" s="1" t="s">
        <v>239</v>
      </c>
      <c r="C147" s="1" t="s">
        <v>240</v>
      </c>
    </row>
    <row r="149" spans="2:19" x14ac:dyDescent="0.5">
      <c r="L149" s="1" t="s">
        <v>246</v>
      </c>
      <c r="N149" s="1" t="s">
        <v>247</v>
      </c>
      <c r="Q149" s="1" t="s">
        <v>97</v>
      </c>
      <c r="R149" s="1" t="s">
        <v>241</v>
      </c>
      <c r="S149" s="1">
        <v>80</v>
      </c>
    </row>
    <row r="151" spans="2:19" x14ac:dyDescent="0.5">
      <c r="L151" s="1" t="s">
        <v>242</v>
      </c>
      <c r="N151" s="9" t="s">
        <v>245</v>
      </c>
      <c r="Q151" s="1" t="s">
        <v>97</v>
      </c>
      <c r="R151" s="1">
        <v>60</v>
      </c>
    </row>
    <row r="153" spans="2:19" x14ac:dyDescent="0.5">
      <c r="Q153" s="1" t="s">
        <v>97</v>
      </c>
      <c r="R153" s="1">
        <v>20</v>
      </c>
    </row>
    <row r="155" spans="2:19" x14ac:dyDescent="0.5">
      <c r="O155" s="1" t="s">
        <v>243</v>
      </c>
      <c r="Q155" s="1" t="s">
        <v>244</v>
      </c>
    </row>
    <row r="158" spans="2:19" x14ac:dyDescent="0.5">
      <c r="C158" s="1">
        <v>10</v>
      </c>
      <c r="D158" s="1">
        <v>20</v>
      </c>
      <c r="E158" s="1">
        <v>30</v>
      </c>
      <c r="F158" s="1">
        <v>40</v>
      </c>
      <c r="G158" s="1">
        <v>50</v>
      </c>
      <c r="H158" s="1">
        <v>60</v>
      </c>
      <c r="I158" s="1">
        <v>70</v>
      </c>
      <c r="J158" s="1">
        <v>80</v>
      </c>
      <c r="K158" s="1">
        <v>90</v>
      </c>
    </row>
    <row r="160" spans="2:19" x14ac:dyDescent="0.5">
      <c r="B160" s="1" t="s">
        <v>248</v>
      </c>
      <c r="C160" s="1" t="s">
        <v>249</v>
      </c>
    </row>
    <row r="166" spans="2:13" x14ac:dyDescent="0.5">
      <c r="B166" s="1" t="s">
        <v>250</v>
      </c>
    </row>
    <row r="168" spans="2:13" x14ac:dyDescent="0.5">
      <c r="C168" s="1" t="s">
        <v>251</v>
      </c>
    </row>
    <row r="169" spans="2:13" x14ac:dyDescent="0.5">
      <c r="C169" s="1" t="s">
        <v>252</v>
      </c>
    </row>
    <row r="171" spans="2:13" x14ac:dyDescent="0.5">
      <c r="C171" s="14" t="s">
        <v>253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2:13" x14ac:dyDescent="0.5">
      <c r="K172" s="1" t="s">
        <v>254</v>
      </c>
      <c r="L172" s="1">
        <v>5</v>
      </c>
    </row>
    <row r="173" spans="2:13" x14ac:dyDescent="0.5">
      <c r="C173" s="1">
        <v>3</v>
      </c>
      <c r="E173" s="1" t="s">
        <v>101</v>
      </c>
      <c r="F173" s="1">
        <f>SUM(C173:C181)/COUNT(C173:C181)</f>
        <v>5.1111111111111107</v>
      </c>
      <c r="I173" s="1">
        <f>C173+$L$172</f>
        <v>8</v>
      </c>
      <c r="K173" s="1" t="s">
        <v>101</v>
      </c>
      <c r="L173" s="1">
        <f>SUM(I173:I181)/COUNT(I173:I181)</f>
        <v>10.111111111111111</v>
      </c>
    </row>
    <row r="174" spans="2:13" x14ac:dyDescent="0.5">
      <c r="C174" s="1">
        <v>2</v>
      </c>
      <c r="E174" s="1" t="s">
        <v>150</v>
      </c>
      <c r="F174" s="1">
        <f>C177</f>
        <v>7</v>
      </c>
      <c r="I174" s="1">
        <f t="shared" ref="I174:I180" si="1">C174+$L$172</f>
        <v>7</v>
      </c>
      <c r="K174" s="1" t="s">
        <v>150</v>
      </c>
      <c r="L174" s="1">
        <v>12</v>
      </c>
    </row>
    <row r="175" spans="2:13" x14ac:dyDescent="0.5">
      <c r="C175" s="1">
        <v>2</v>
      </c>
      <c r="E175" s="1" t="s">
        <v>222</v>
      </c>
      <c r="F175" s="1">
        <v>7</v>
      </c>
      <c r="I175" s="1">
        <f t="shared" si="1"/>
        <v>7</v>
      </c>
      <c r="K175" s="1" t="s">
        <v>222</v>
      </c>
      <c r="L175" s="1">
        <v>12</v>
      </c>
    </row>
    <row r="176" spans="2:13" x14ac:dyDescent="0.5">
      <c r="C176" s="1">
        <v>4</v>
      </c>
      <c r="E176" s="1" t="s">
        <v>97</v>
      </c>
      <c r="F176" s="1">
        <f>8-2</f>
        <v>6</v>
      </c>
      <c r="I176" s="1">
        <f t="shared" si="1"/>
        <v>9</v>
      </c>
      <c r="K176" s="1" t="s">
        <v>97</v>
      </c>
      <c r="L176" s="1">
        <f>13-7</f>
        <v>6</v>
      </c>
      <c r="M176" s="1" t="s">
        <v>256</v>
      </c>
    </row>
    <row r="177" spans="2:13" x14ac:dyDescent="0.5">
      <c r="C177" s="1">
        <v>7</v>
      </c>
      <c r="E177" s="1" t="s">
        <v>237</v>
      </c>
      <c r="F177" s="1">
        <f>_xlfn.STDEV.P(C173:C181)</f>
        <v>2.23330569358242</v>
      </c>
      <c r="I177" s="1">
        <f t="shared" si="1"/>
        <v>12</v>
      </c>
      <c r="K177" s="1" t="s">
        <v>237</v>
      </c>
      <c r="L177" s="1">
        <f>_xlfn.STDEV.P(I173:I181)</f>
        <v>2.23330569358242</v>
      </c>
      <c r="M177" s="1" t="s">
        <v>256</v>
      </c>
    </row>
    <row r="178" spans="2:13" x14ac:dyDescent="0.5">
      <c r="C178" s="1">
        <v>6</v>
      </c>
      <c r="E178" s="1" t="s">
        <v>255</v>
      </c>
      <c r="F178" s="1">
        <f>_xlfn.VAR.P(C173:C181)</f>
        <v>4.9876543209876543</v>
      </c>
      <c r="I178" s="1">
        <f t="shared" si="1"/>
        <v>11</v>
      </c>
      <c r="K178" s="1" t="s">
        <v>255</v>
      </c>
      <c r="L178" s="1">
        <f>_xlfn.VAR.P(I173:I181)</f>
        <v>4.9876543209876543</v>
      </c>
      <c r="M178" s="1" t="s">
        <v>256</v>
      </c>
    </row>
    <row r="179" spans="2:13" x14ac:dyDescent="0.5">
      <c r="C179" s="1">
        <v>8</v>
      </c>
      <c r="I179" s="1">
        <f t="shared" si="1"/>
        <v>13</v>
      </c>
    </row>
    <row r="180" spans="2:13" x14ac:dyDescent="0.5">
      <c r="C180" s="1">
        <v>7</v>
      </c>
      <c r="I180" s="1">
        <f t="shared" si="1"/>
        <v>12</v>
      </c>
    </row>
    <row r="181" spans="2:13" x14ac:dyDescent="0.5">
      <c r="C181" s="1">
        <v>7</v>
      </c>
      <c r="I181" s="1">
        <f>C181+$L$172</f>
        <v>12</v>
      </c>
    </row>
    <row r="186" spans="2:13" x14ac:dyDescent="0.5">
      <c r="E186" s="1">
        <v>5.1100000000000003</v>
      </c>
      <c r="I186" s="1">
        <v>10.11</v>
      </c>
    </row>
    <row r="189" spans="2:13" x14ac:dyDescent="0.5">
      <c r="B189" s="1" t="s">
        <v>257</v>
      </c>
      <c r="C189" s="1" t="s">
        <v>258</v>
      </c>
    </row>
    <row r="190" spans="2:13" x14ac:dyDescent="0.5">
      <c r="C190" s="1" t="s">
        <v>259</v>
      </c>
    </row>
    <row r="191" spans="2:13" x14ac:dyDescent="0.5">
      <c r="K191" s="1" t="s">
        <v>254</v>
      </c>
      <c r="L191" s="1">
        <v>2</v>
      </c>
    </row>
    <row r="192" spans="2:13" x14ac:dyDescent="0.5">
      <c r="C192" s="1">
        <v>3</v>
      </c>
      <c r="E192" s="1" t="s">
        <v>101</v>
      </c>
      <c r="F192" s="1">
        <f>SUM(C192:C200)/COUNT(C192:C200)</f>
        <v>5.1111111111111107</v>
      </c>
      <c r="J192" s="1">
        <f>C192*$L$191</f>
        <v>6</v>
      </c>
      <c r="K192" s="1" t="s">
        <v>101</v>
      </c>
      <c r="L192" s="1">
        <f>SUM(J192:J200)/COUNT(J192:J200)</f>
        <v>10.222222222222221</v>
      </c>
    </row>
    <row r="193" spans="2:12" x14ac:dyDescent="0.5">
      <c r="C193" s="1">
        <v>2</v>
      </c>
      <c r="E193" s="1" t="s">
        <v>150</v>
      </c>
      <c r="F193" s="1">
        <f>C196</f>
        <v>7</v>
      </c>
      <c r="J193" s="1">
        <f t="shared" ref="J193:J200" si="2">C193*$L$191</f>
        <v>4</v>
      </c>
      <c r="K193" s="1" t="s">
        <v>150</v>
      </c>
      <c r="L193" s="1">
        <v>14</v>
      </c>
    </row>
    <row r="194" spans="2:12" x14ac:dyDescent="0.5">
      <c r="C194" s="1">
        <v>2</v>
      </c>
      <c r="E194" s="1" t="s">
        <v>222</v>
      </c>
      <c r="F194" s="1">
        <v>7</v>
      </c>
      <c r="J194" s="1">
        <f t="shared" si="2"/>
        <v>4</v>
      </c>
      <c r="K194" s="1" t="s">
        <v>222</v>
      </c>
      <c r="L194" s="1">
        <v>14</v>
      </c>
    </row>
    <row r="195" spans="2:12" x14ac:dyDescent="0.5">
      <c r="C195" s="1">
        <v>4</v>
      </c>
      <c r="E195" s="1" t="s">
        <v>97</v>
      </c>
      <c r="F195" s="1">
        <f>8-2</f>
        <v>6</v>
      </c>
      <c r="J195" s="1">
        <f t="shared" si="2"/>
        <v>8</v>
      </c>
      <c r="K195" s="1" t="s">
        <v>97</v>
      </c>
      <c r="L195" s="1">
        <f>16-4</f>
        <v>12</v>
      </c>
    </row>
    <row r="196" spans="2:12" x14ac:dyDescent="0.5">
      <c r="C196" s="1">
        <v>7</v>
      </c>
      <c r="E196" s="1" t="s">
        <v>237</v>
      </c>
      <c r="F196" s="1">
        <f>_xlfn.STDEV.P(C192:C200)</f>
        <v>2.23330569358242</v>
      </c>
      <c r="J196" s="1">
        <f t="shared" si="2"/>
        <v>14</v>
      </c>
      <c r="K196" s="1" t="s">
        <v>237</v>
      </c>
      <c r="L196" s="1">
        <f>_xlfn.STDEV.P(J192:J200)</f>
        <v>4.4666113871648401</v>
      </c>
    </row>
    <row r="197" spans="2:12" x14ac:dyDescent="0.5">
      <c r="C197" s="1">
        <v>6</v>
      </c>
      <c r="E197" s="1" t="s">
        <v>255</v>
      </c>
      <c r="F197" s="1">
        <f>_xlfn.VAR.P(C192:C200)</f>
        <v>4.9876543209876543</v>
      </c>
      <c r="J197" s="1">
        <f t="shared" si="2"/>
        <v>12</v>
      </c>
      <c r="K197" s="1" t="s">
        <v>255</v>
      </c>
      <c r="L197" s="1">
        <f>_xlfn.VAR.P(J192:J200)</f>
        <v>19.950617283950617</v>
      </c>
    </row>
    <row r="198" spans="2:12" x14ac:dyDescent="0.5">
      <c r="C198" s="1">
        <v>8</v>
      </c>
      <c r="J198" s="1">
        <f t="shared" si="2"/>
        <v>16</v>
      </c>
    </row>
    <row r="199" spans="2:12" x14ac:dyDescent="0.5">
      <c r="C199" s="1">
        <v>7</v>
      </c>
      <c r="J199" s="1">
        <f t="shared" si="2"/>
        <v>14</v>
      </c>
    </row>
    <row r="200" spans="2:12" x14ac:dyDescent="0.5">
      <c r="C200" s="1">
        <v>7</v>
      </c>
      <c r="J200" s="1">
        <f t="shared" si="2"/>
        <v>14</v>
      </c>
    </row>
    <row r="207" spans="2:12" x14ac:dyDescent="0.5">
      <c r="B207" s="1" t="s">
        <v>260</v>
      </c>
    </row>
    <row r="221" spans="4:5" x14ac:dyDescent="0.5">
      <c r="E221" s="1" t="s">
        <v>261</v>
      </c>
    </row>
    <row r="223" spans="4:5" x14ac:dyDescent="0.5">
      <c r="D223" s="1">
        <v>1</v>
      </c>
      <c r="E223" s="1" t="s">
        <v>262</v>
      </c>
    </row>
    <row r="225" spans="2:16" x14ac:dyDescent="0.5">
      <c r="D225" s="1">
        <v>2</v>
      </c>
      <c r="E225" s="1" t="s">
        <v>263</v>
      </c>
    </row>
    <row r="227" spans="2:16" x14ac:dyDescent="0.5">
      <c r="O227" s="1">
        <f>95/2</f>
        <v>47.5</v>
      </c>
    </row>
    <row r="228" spans="2:16" x14ac:dyDescent="0.5">
      <c r="P228" s="1">
        <f>99.7/2</f>
        <v>49.85</v>
      </c>
    </row>
    <row r="229" spans="2:16" x14ac:dyDescent="0.5">
      <c r="I229" s="19">
        <v>0.34</v>
      </c>
      <c r="J229" s="18">
        <v>0.34</v>
      </c>
    </row>
    <row r="230" spans="2:16" x14ac:dyDescent="0.5">
      <c r="G230" s="20">
        <v>0.47499999999999998</v>
      </c>
      <c r="K230" s="20">
        <v>0.47499999999999998</v>
      </c>
    </row>
    <row r="231" spans="2:16" x14ac:dyDescent="0.5">
      <c r="F231" s="20">
        <v>0.4985</v>
      </c>
      <c r="L231" s="20">
        <v>0.4985</v>
      </c>
    </row>
    <row r="233" spans="2:16" x14ac:dyDescent="0.5">
      <c r="E233" s="8"/>
      <c r="F233" s="8">
        <v>-3</v>
      </c>
      <c r="G233" s="8">
        <v>-2</v>
      </c>
      <c r="H233" s="8">
        <v>-1</v>
      </c>
      <c r="I233" s="8">
        <v>0</v>
      </c>
      <c r="J233" s="8">
        <v>1</v>
      </c>
      <c r="K233" s="8">
        <v>2</v>
      </c>
      <c r="L233" s="8">
        <v>3</v>
      </c>
      <c r="M233" s="8"/>
    </row>
    <row r="234" spans="2:16" x14ac:dyDescent="0.5">
      <c r="P234" s="1">
        <f>100-99.7</f>
        <v>0.29999999999999716</v>
      </c>
    </row>
    <row r="235" spans="2:16" x14ac:dyDescent="0.5">
      <c r="B235" s="1" t="s">
        <v>264</v>
      </c>
      <c r="F235" s="1" t="s">
        <v>265</v>
      </c>
    </row>
    <row r="236" spans="2:16" x14ac:dyDescent="0.5">
      <c r="P236" s="1">
        <f>P234/2</f>
        <v>0.14999999999999858</v>
      </c>
    </row>
    <row r="237" spans="2:16" x14ac:dyDescent="0.5">
      <c r="C237" s="1" t="s">
        <v>266</v>
      </c>
    </row>
    <row r="239" spans="2:16" x14ac:dyDescent="0.5">
      <c r="C239" s="1" t="s">
        <v>267</v>
      </c>
    </row>
    <row r="241" spans="3:6" x14ac:dyDescent="0.5">
      <c r="C241" s="1" t="s">
        <v>268</v>
      </c>
    </row>
    <row r="244" spans="3:6" x14ac:dyDescent="0.5">
      <c r="F244" s="1" t="s">
        <v>269</v>
      </c>
    </row>
    <row r="247" spans="3:6" x14ac:dyDescent="0.5">
      <c r="C247" s="1" t="s">
        <v>209</v>
      </c>
    </row>
    <row r="250" spans="3:6" x14ac:dyDescent="0.5">
      <c r="C250" s="1" t="s">
        <v>209</v>
      </c>
      <c r="D250" s="1" t="s">
        <v>270</v>
      </c>
    </row>
    <row r="252" spans="3:6" x14ac:dyDescent="0.5">
      <c r="C252" s="1" t="s">
        <v>115</v>
      </c>
      <c r="D252" s="1" t="s">
        <v>271</v>
      </c>
    </row>
    <row r="254" spans="3:6" x14ac:dyDescent="0.5">
      <c r="C254" s="1" t="s">
        <v>272</v>
      </c>
      <c r="D254" s="1" t="s">
        <v>273</v>
      </c>
    </row>
    <row r="256" spans="3:6" x14ac:dyDescent="0.5">
      <c r="C256" s="1" t="s">
        <v>274</v>
      </c>
      <c r="D256" s="1" t="s">
        <v>275</v>
      </c>
    </row>
    <row r="258" spans="2:16" x14ac:dyDescent="0.5">
      <c r="B258" s="1" t="s">
        <v>235</v>
      </c>
      <c r="C258" s="1" t="s">
        <v>277</v>
      </c>
    </row>
    <row r="259" spans="2:16" x14ac:dyDescent="0.5">
      <c r="C259" s="1" t="s">
        <v>276</v>
      </c>
    </row>
    <row r="261" spans="2:16" x14ac:dyDescent="0.5">
      <c r="D261" s="1" t="s">
        <v>278</v>
      </c>
    </row>
    <row r="262" spans="2:16" x14ac:dyDescent="0.5">
      <c r="D262" s="1" t="s">
        <v>115</v>
      </c>
      <c r="E262" s="1">
        <v>10</v>
      </c>
    </row>
    <row r="263" spans="2:16" x14ac:dyDescent="0.5">
      <c r="D263" s="1" t="s">
        <v>272</v>
      </c>
      <c r="E263" s="1">
        <v>0.8</v>
      </c>
    </row>
    <row r="264" spans="2:16" x14ac:dyDescent="0.5">
      <c r="D264" s="1" t="s">
        <v>274</v>
      </c>
      <c r="E264" s="1" t="s">
        <v>279</v>
      </c>
      <c r="F264" s="1">
        <v>0.2</v>
      </c>
    </row>
    <row r="265" spans="2:16" x14ac:dyDescent="0.5">
      <c r="D265" s="1" t="s">
        <v>108</v>
      </c>
      <c r="E265" s="1">
        <v>7</v>
      </c>
    </row>
    <row r="267" spans="2:16" x14ac:dyDescent="0.5">
      <c r="D267" s="1" t="s">
        <v>278</v>
      </c>
      <c r="E267" s="1">
        <f>FACT(E262)*POWER(0.8,7)*POWER(0.2,3)/(FACT(3)*FACT(7))</f>
        <v>0.20132659200000017</v>
      </c>
    </row>
    <row r="268" spans="2:16" x14ac:dyDescent="0.5">
      <c r="E268" s="21">
        <f>E267</f>
        <v>0.20132659200000017</v>
      </c>
    </row>
    <row r="270" spans="2:16" x14ac:dyDescent="0.5">
      <c r="B270" s="1" t="s">
        <v>280</v>
      </c>
      <c r="D270" s="15" t="s">
        <v>281</v>
      </c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2:16" x14ac:dyDescent="0.5"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2:16" x14ac:dyDescent="0.5">
      <c r="D272" s="1" t="s">
        <v>282</v>
      </c>
    </row>
    <row r="273" spans="4:7" x14ac:dyDescent="0.5">
      <c r="D273" s="1" t="s">
        <v>283</v>
      </c>
    </row>
    <row r="274" spans="4:7" x14ac:dyDescent="0.5">
      <c r="D274" s="1" t="s">
        <v>284</v>
      </c>
    </row>
    <row r="276" spans="4:7" ht="32.5" x14ac:dyDescent="0.65">
      <c r="D276" s="1" t="s">
        <v>209</v>
      </c>
      <c r="E276" s="22" t="s">
        <v>286</v>
      </c>
    </row>
    <row r="278" spans="4:7" x14ac:dyDescent="0.5">
      <c r="D278" s="1" t="s">
        <v>285</v>
      </c>
    </row>
    <row r="280" spans="4:7" x14ac:dyDescent="0.5">
      <c r="D280" s="1" t="s">
        <v>285</v>
      </c>
      <c r="E280" s="1" t="s">
        <v>287</v>
      </c>
    </row>
    <row r="281" spans="4:7" x14ac:dyDescent="0.5">
      <c r="D281" s="1" t="s">
        <v>108</v>
      </c>
      <c r="E281" s="1" t="s">
        <v>288</v>
      </c>
    </row>
    <row r="282" spans="4:7" x14ac:dyDescent="0.5">
      <c r="D282" s="1" t="s">
        <v>289</v>
      </c>
      <c r="E282" s="1" t="s">
        <v>290</v>
      </c>
      <c r="G282" s="1">
        <v>2.71828</v>
      </c>
    </row>
  </sheetData>
  <sortState xmlns:xlrd2="http://schemas.microsoft.com/office/spreadsheetml/2017/richdata2" ref="D131:D145">
    <sortCondition ref="D131:D145"/>
  </sortState>
  <mergeCells count="9">
    <mergeCell ref="G119:Q120"/>
    <mergeCell ref="G123:J123"/>
    <mergeCell ref="C171:M171"/>
    <mergeCell ref="D270:P271"/>
    <mergeCell ref="B78:D78"/>
    <mergeCell ref="F78:N78"/>
    <mergeCell ref="F83:I83"/>
    <mergeCell ref="G103:J103"/>
    <mergeCell ref="M103:Q10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Collecting</vt:lpstr>
      <vt:lpstr>Organizing</vt:lpstr>
      <vt:lpstr>Analyzing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Sucheta Mukherjee</dc:creator>
  <cp:lastModifiedBy>Sucheta Mukherjee</cp:lastModifiedBy>
  <dcterms:created xsi:type="dcterms:W3CDTF">2024-03-31T04:37:19Z</dcterms:created>
  <dcterms:modified xsi:type="dcterms:W3CDTF">2024-04-07T08:44:06Z</dcterms:modified>
</cp:coreProperties>
</file>