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Annuity Pay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<sst xmlns="http://schemas.openxmlformats.org/spreadsheetml/2006/main" count="37" uniqueCount="34">
  <si>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Loan Amortization</t>
  </si>
  <si>
    <t>Q 1.</t>
  </si>
  <si>
    <t>Total Amount</t>
  </si>
  <si>
    <t>Compounded By Per Month</t>
  </si>
  <si>
    <t>Down Pyment</t>
  </si>
  <si>
    <t>(Rest Amount)</t>
  </si>
  <si>
    <t>Tenor</t>
  </si>
  <si>
    <t>Interest</t>
  </si>
  <si>
    <t>Monthl Payment</t>
  </si>
  <si>
    <t>???</t>
  </si>
  <si>
    <t>Quarterly Payment</t>
  </si>
  <si>
    <t>Yearly Compounded</t>
  </si>
  <si>
    <t>Q 2.</t>
  </si>
  <si>
    <t>Compare Investments</t>
  </si>
  <si>
    <t>Scheme</t>
  </si>
  <si>
    <t>Period (YRs)</t>
  </si>
  <si>
    <t>Per Month Amont</t>
  </si>
  <si>
    <t>Rate</t>
  </si>
  <si>
    <t>FV</t>
  </si>
  <si>
    <t>A</t>
  </si>
  <si>
    <t>B</t>
  </si>
  <si>
    <t>Q 3.</t>
  </si>
  <si>
    <t>PV</t>
  </si>
  <si>
    <t>Payment</t>
  </si>
  <si>
    <t>Interest Rate</t>
  </si>
  <si>
    <t>No. Of periods</t>
  </si>
  <si>
    <t>Supplier Finances</t>
  </si>
  <si>
    <t>Effective Annual Rate</t>
  </si>
  <si>
    <t>(1+r)^n-1</t>
  </si>
  <si>
    <t>Discount</t>
  </si>
  <si>
    <t>Full Payment Period</t>
  </si>
  <si>
    <t>Discount Period</t>
  </si>
  <si>
    <t>Cost of Supplier Finance</t>
  </si>
  <si>
    <t>??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</si>
</sst>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₹&quot;#,##0.00_);[Red]\(&quot;₹&quot;#,##0.00\)"/>
    <numFmt numFmtId="181" formatCode="0.000_ "/>
    <numFmt numFmtId="182" formatCode="&quot;₹&quot;\ #,##0.00;[Red]&quot;₹&quot;\ \-#,##0.00"/>
    <numFmt numFmtId="183" formatCode="0.0_ "/>
    <numFmt numFmtId="184" formatCode="0.0%"/>
  </numFmts>
  <fonts count="27">
    <font>
      <sz val="11"/>
      <color theme="1"/>
      <name val="Calibri"/>
      <charset val="134"/>
      <scheme val="minor"/>
    </font>
    <font>
      <b/>
      <sz val="14"/>
      <color theme="1"/>
      <name val="Book Antiqua"/>
      <charset val="134"/>
    </font>
    <font>
      <sz val="14"/>
      <color theme="1"/>
      <name val="Book Antiqua"/>
      <charset val="134"/>
    </font>
    <font>
      <b/>
      <sz val="22"/>
      <color theme="1"/>
      <name val="Book Antiqua"/>
      <charset val="134"/>
    </font>
    <font>
      <b/>
      <sz val="20"/>
      <color rgb="FF00B0F0"/>
      <name val="Book Antiqua"/>
      <charset val="134"/>
    </font>
    <font>
      <b/>
      <sz val="14"/>
      <name val="Book Antiqua"/>
      <charset val="134"/>
    </font>
    <font>
      <b/>
      <u/>
      <sz val="24"/>
      <color rgb="FF00B0F0"/>
      <name val="Book Antiqua"/>
      <charset val="134"/>
    </font>
    <font>
      <b/>
      <i/>
      <sz val="14"/>
      <color theme="1"/>
      <name val="Book Antiqu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80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9" fontId="2" fillId="0" borderId="0" xfId="3" applyNumberFormat="1" applyFont="1">
      <alignment vertical="center"/>
    </xf>
    <xf numFmtId="180" fontId="1" fillId="0" borderId="0" xfId="0" applyNumberFormat="1" applyFont="1">
      <alignment vertical="center"/>
    </xf>
    <xf numFmtId="0" fontId="2" fillId="0" borderId="0" xfId="0" applyFont="1" applyAlignment="1">
      <alignment horizontal="right" vertical="center"/>
    </xf>
    <xf numFmtId="9" fontId="2" fillId="0" borderId="0" xfId="3" applyFont="1">
      <alignment vertical="center"/>
    </xf>
    <xf numFmtId="181" fontId="1" fillId="0" borderId="0" xfId="3" applyNumberFormat="1" applyFont="1">
      <alignment vertical="center"/>
    </xf>
    <xf numFmtId="181" fontId="2" fillId="0" borderId="0" xfId="0" applyNumberFormat="1" applyFont="1">
      <alignment vertical="center"/>
    </xf>
    <xf numFmtId="0" fontId="1" fillId="0" borderId="0" xfId="0" applyFont="1" applyAlignment="1">
      <alignment horizontal="right" vertical="center"/>
    </xf>
    <xf numFmtId="182" fontId="1" fillId="0" borderId="0" xfId="0" applyNumberFormat="1" applyFont="1">
      <alignment vertical="center"/>
    </xf>
    <xf numFmtId="9" fontId="2" fillId="0" borderId="0" xfId="3" applyNumberFormat="1" applyFont="1" applyAlignment="1">
      <alignment horizontal="right" vertical="center"/>
    </xf>
    <xf numFmtId="0" fontId="1" fillId="2" borderId="0" xfId="0" applyFont="1" applyFill="1">
      <alignment vertical="center"/>
    </xf>
    <xf numFmtId="9" fontId="2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9" fontId="2" fillId="0" borderId="0" xfId="3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83" fontId="1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84" fontId="2" fillId="0" borderId="0" xfId="0" applyNumberFormat="1" applyFont="1">
      <alignment vertical="center"/>
    </xf>
    <xf numFmtId="182" fontId="2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82" fontId="2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0"/>
  <sheetViews>
    <sheetView showGridLines="0" tabSelected="1" topLeftCell="A3" workbookViewId="0">
      <selection activeCell="F16" sqref="F16"/>
    </sheetView>
  </sheetViews>
  <sheetFormatPr defaultColWidth="8.88888888888889" defaultRowHeight="18"/>
  <cols>
    <col min="1" max="1" width="8.88888888888889" style="2"/>
    <col min="2" max="2" width="7.11111111111111" style="2" customWidth="1"/>
    <col min="3" max="3" width="24.7777777777778" style="2" customWidth="1"/>
    <col min="4" max="4" width="26.7777777777778" style="2" customWidth="1"/>
    <col min="5" max="5" width="24.6666666666667" style="2" customWidth="1"/>
    <col min="6" max="7" width="23.7777777777778" style="2" customWidth="1"/>
    <col min="8" max="8" width="23.1111111111111" style="2"/>
    <col min="9" max="9" width="8.88888888888889" style="2"/>
    <col min="10" max="10" width="32.8888888888889" style="2" customWidth="1"/>
    <col min="11" max="16384" width="8.88888888888889" style="2"/>
  </cols>
  <sheetData>
    <row r="1" ht="21" customHeight="1" spans="5:6">
      <c r="E1" s="4" t="s">
        <v>0</v>
      </c>
      <c r="F1" s="4"/>
    </row>
    <row r="2" ht="13" customHeight="1" spans="5:6">
      <c r="E2" s="5"/>
      <c r="F2" s="5"/>
    </row>
    <row r="3" ht="15" customHeight="1" spans="5:6">
      <c r="E3" s="5"/>
      <c r="F3" s="5"/>
    </row>
    <row r="4" ht="24" customHeight="1" spans="2:10">
      <c r="B4" s="1" t="s">
        <v>1</v>
      </c>
      <c r="C4" s="1" t="s">
        <v>2</v>
      </c>
      <c r="D4" s="6">
        <v>3000000</v>
      </c>
      <c r="E4" s="2"/>
      <c r="F4" s="7"/>
      <c r="G4" s="7"/>
      <c r="H4" s="7"/>
      <c r="J4" s="1" t="s">
        <v>3</v>
      </c>
    </row>
    <row r="5" ht="24" customHeight="1" spans="3:10">
      <c r="C5" s="1" t="s">
        <v>4</v>
      </c>
      <c r="D5" s="8">
        <v>0.2</v>
      </c>
      <c r="E5" s="9">
        <f>D4*(1-20%)</f>
        <v>2400000</v>
      </c>
      <c r="F5" s="2" t="s">
        <v>5</v>
      </c>
      <c r="G5" s="2"/>
      <c r="H5" s="6">
        <f>E5</f>
        <v>2400000</v>
      </c>
      <c r="J5" s="29">
        <f>FV(E7,E6,,E5)</f>
        <v>-19479593.9408632</v>
      </c>
    </row>
    <row r="6" ht="24" customHeight="1" spans="3:10">
      <c r="C6" s="1" t="s">
        <v>6</v>
      </c>
      <c r="D6" s="10">
        <v>30</v>
      </c>
      <c r="E6" s="1">
        <v>360</v>
      </c>
      <c r="F6" s="2"/>
      <c r="G6" s="2"/>
      <c r="H6" s="11">
        <f>D7</f>
        <v>0.07</v>
      </c>
      <c r="J6" s="1" t="str">
        <f>_xlfn.FORMULATEXT(J5)</f>
        <v>=FV(E5,E4,,E3)</v>
      </c>
    </row>
    <row r="7" ht="24" customHeight="1" spans="3:10">
      <c r="C7" s="1" t="s">
        <v>7</v>
      </c>
      <c r="D7" s="8">
        <v>0.07</v>
      </c>
      <c r="E7" s="12">
        <f>D7/12</f>
        <v>0.00583333333333333</v>
      </c>
      <c r="F7" s="13"/>
      <c r="G7" s="13"/>
      <c r="H7" s="2">
        <v>30</v>
      </c>
      <c r="J7" s="6"/>
    </row>
    <row r="8" s="1" customFormat="1" ht="24" customHeight="1" spans="3:8">
      <c r="C8" s="1" t="s">
        <v>8</v>
      </c>
      <c r="D8" s="14" t="s">
        <v>9</v>
      </c>
      <c r="E8" s="15">
        <f>PMT(E7,E6,-E5)</f>
        <v>15967.2598843004</v>
      </c>
      <c r="F8" s="9" t="str">
        <f>_xlfn.FORMULATEXT(E8)</f>
        <v>=PMT(E5,E4,-E3)</v>
      </c>
      <c r="G8" s="9"/>
      <c r="H8" s="15">
        <f>FV(H6,H7,,H5)</f>
        <v>-18269412.1023889</v>
      </c>
    </row>
    <row r="9" ht="24" customHeight="1" spans="3:8">
      <c r="C9" s="1" t="s">
        <v>10</v>
      </c>
      <c r="D9" s="14" t="s">
        <v>9</v>
      </c>
      <c r="E9" s="9">
        <f>PMT(D7/4,D6*12,-E5)</f>
        <v>42081.6021917365</v>
      </c>
      <c r="F9" s="9" t="str">
        <f>_xlfn.FORMULATEXT(E9)</f>
        <v>=PMT(D5/4,D4*12,-E3)</v>
      </c>
      <c r="G9" s="6"/>
      <c r="H9" s="16" t="s">
        <v>11</v>
      </c>
    </row>
    <row r="10" ht="24" customHeight="1" spans="8:8">
      <c r="H10" s="1" t="str">
        <f>_xlfn.FORMULATEXT(H8)</f>
        <v>=FV(H4,H5,,H3)</v>
      </c>
    </row>
    <row r="11" ht="24" customHeight="1" spans="2:5">
      <c r="B11" s="1" t="s">
        <v>12</v>
      </c>
      <c r="D11" s="17" t="s">
        <v>13</v>
      </c>
      <c r="E11" s="18"/>
    </row>
    <row r="12" s="1" customFormat="1" ht="24" customHeight="1" spans="4:10">
      <c r="D12" s="19" t="s">
        <v>14</v>
      </c>
      <c r="E12" s="20" t="s">
        <v>15</v>
      </c>
      <c r="F12" s="19" t="s">
        <v>16</v>
      </c>
      <c r="G12" s="19"/>
      <c r="H12" s="19" t="s">
        <v>17</v>
      </c>
      <c r="J12" s="30" t="s">
        <v>18</v>
      </c>
    </row>
    <row r="13" s="2" customFormat="1" ht="24" customHeight="1" spans="4:10">
      <c r="D13" s="21" t="s">
        <v>19</v>
      </c>
      <c r="E13" s="22">
        <v>20</v>
      </c>
      <c r="F13" s="21">
        <v>1000</v>
      </c>
      <c r="G13" s="21"/>
      <c r="H13" s="23">
        <v>0.07</v>
      </c>
      <c r="J13" s="31">
        <f>FV(H13/12,E13*12,F13)</f>
        <v>-520926.659825518</v>
      </c>
    </row>
    <row r="14" s="2" customFormat="1" ht="24" customHeight="1" spans="4:10">
      <c r="D14" s="21" t="s">
        <v>20</v>
      </c>
      <c r="E14" s="22">
        <v>15</v>
      </c>
      <c r="F14" s="21">
        <v>1500</v>
      </c>
      <c r="G14" s="21"/>
      <c r="H14" s="23">
        <v>0.08</v>
      </c>
      <c r="J14" s="31">
        <f>FV(H14/12,E14*12,F14)</f>
        <v>-519057.332417251</v>
      </c>
    </row>
    <row r="15" s="3" customFormat="1" ht="34" customHeight="1" spans="2:12">
      <c r="B15" s="3" t="s">
        <v>21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="2" customFormat="1" ht="24" customHeight="1" spans="3:4">
      <c r="C16" s="2" t="s">
        <v>18</v>
      </c>
      <c r="D16" s="2">
        <v>920</v>
      </c>
    </row>
    <row r="17" s="2" customFormat="1" ht="24" customHeight="1" spans="3:3">
      <c r="C17" s="2" t="s">
        <v>22</v>
      </c>
    </row>
    <row r="18" s="2" customFormat="1" ht="24" customHeight="1" spans="3:4">
      <c r="C18" s="2" t="s">
        <v>23</v>
      </c>
      <c r="D18" s="2">
        <v>-100</v>
      </c>
    </row>
    <row r="19" s="2" customFormat="1" ht="24" customHeight="1" spans="3:4">
      <c r="C19" s="2" t="s">
        <v>24</v>
      </c>
      <c r="D19" s="8">
        <v>0.09</v>
      </c>
    </row>
    <row r="20" s="1" customFormat="1" ht="24" customHeight="1" spans="3:6">
      <c r="C20" s="1" t="s">
        <v>25</v>
      </c>
      <c r="D20" s="14" t="s">
        <v>9</v>
      </c>
      <c r="E20" s="25">
        <f>NPER(D19,D18,,D16)</f>
        <v>6.99975166828145</v>
      </c>
      <c r="F20" s="1" t="str">
        <f>_xlfn.FORMULATEXT(E20)</f>
        <v>=NPER(D19,D18,,D16)</v>
      </c>
    </row>
    <row r="21" ht="24" customHeight="1"/>
    <row r="22" ht="24" customHeight="1"/>
    <row r="23" ht="36" customHeight="1" spans="5:5">
      <c r="E23" s="26" t="s">
        <v>26</v>
      </c>
    </row>
    <row r="24" ht="24" customHeight="1"/>
    <row r="25" ht="24" customHeight="1" spans="3:7">
      <c r="C25" s="27" t="s">
        <v>27</v>
      </c>
      <c r="E25" s="2" t="s">
        <v>28</v>
      </c>
      <c r="F25" s="2">
        <f>2/98</f>
        <v>0.0204081632653061</v>
      </c>
      <c r="G25" s="2" t="str">
        <f t="shared" ref="G25:G30" si="0">_xlfn.FORMULATEXT(F25)</f>
        <v>=2/98</v>
      </c>
    </row>
    <row r="26" ht="24" customHeight="1" spans="4:7">
      <c r="D26" s="2" t="s">
        <v>29</v>
      </c>
      <c r="E26" s="18">
        <v>0.02</v>
      </c>
      <c r="F26" s="2">
        <f>E26/(1-E26)</f>
        <v>0.0204081632653061</v>
      </c>
      <c r="G26" s="2" t="str">
        <f t="shared" si="0"/>
        <v>=E22/(1-E22)</v>
      </c>
    </row>
    <row r="27" ht="24" customHeight="1" spans="4:7">
      <c r="D27" s="2" t="s">
        <v>30</v>
      </c>
      <c r="E27" s="2">
        <v>60</v>
      </c>
      <c r="F27" s="2">
        <f>1+F26</f>
        <v>1.02040816326531</v>
      </c>
      <c r="G27" s="2" t="str">
        <f t="shared" si="0"/>
        <v>=1+F22</v>
      </c>
    </row>
    <row r="28" ht="24" customHeight="1" spans="4:7">
      <c r="D28" s="2" t="s">
        <v>31</v>
      </c>
      <c r="E28" s="2">
        <v>15</v>
      </c>
      <c r="F28" s="2">
        <f>F27^(365/(E27-E28))</f>
        <v>1.17805692064856</v>
      </c>
      <c r="G28" s="2" t="str">
        <f t="shared" si="0"/>
        <v>=F23^(365/(E23-E24))</v>
      </c>
    </row>
    <row r="29" ht="24" customHeight="1" spans="4:7">
      <c r="D29" s="2" t="s">
        <v>32</v>
      </c>
      <c r="E29" s="2" t="s">
        <v>33</v>
      </c>
      <c r="F29" s="2">
        <f>F28-1</f>
        <v>0.178056920648565</v>
      </c>
      <c r="G29" s="2" t="str">
        <f t="shared" si="0"/>
        <v>=F24-1</v>
      </c>
    </row>
    <row r="30" ht="24" customHeight="1" spans="6:7">
      <c r="F30" s="28">
        <f>F29</f>
        <v>0.178056920648565</v>
      </c>
      <c r="G30" s="2" t="str">
        <f t="shared" si="0"/>
        <v>=F25</v>
      </c>
    </row>
  </sheetData>
  <mergeCells count="2">
    <mergeCell ref="E1:F1"/>
    <mergeCell ref="C15:L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Annuity 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rs127</dc:creator>
  <cp:lastModifiedBy>rs127</cp:lastModifiedBy>
  <dcterms:created xsi:type="dcterms:W3CDTF">2025-02-01T11:05:00Z</dcterms:created>
  <dcterms:modified xsi:type="dcterms:W3CDTF">2025-02-08T13:36:48Z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7E4892549D31465B86FFCCE9F1C07325_13</vt:lpwstr>
  </property>
  <property fmtid="{D5CDD505-2E9C-101B-9397-08002B2CF9AE}" pid="3" name="KSOProductBuildVer">
    <vt:lpwstr>1033-12.2.0.19805</vt:lpwstr>
  </property>
</Properties>
</file>