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730" windowWidth="10380" windowHeight="6540"/>
  </bookViews>
  <sheets>
    <sheet name="canopy" sheetId="1" r:id="rId1"/>
    <sheet name="Pine" sheetId="2" r:id="rId2"/>
    <sheet name="herb-20" sheetId="3" r:id="rId3"/>
  </sheets>
  <calcPr calcId="145621"/>
</workbook>
</file>

<file path=xl/calcChain.xml><?xml version="1.0" encoding="utf-8"?>
<calcChain xmlns="http://schemas.openxmlformats.org/spreadsheetml/2006/main">
  <c r="O323" i="3" l="1"/>
  <c r="P323" i="3"/>
  <c r="P302" i="3"/>
  <c r="O302" i="3"/>
  <c r="N302" i="3"/>
  <c r="M302" i="3"/>
  <c r="L302" i="3"/>
  <c r="K302" i="3"/>
  <c r="J302" i="3"/>
  <c r="I302" i="3"/>
  <c r="H302" i="3"/>
  <c r="G302" i="3"/>
  <c r="F302" i="3"/>
  <c r="O281" i="3"/>
  <c r="P281" i="3"/>
  <c r="P260" i="3"/>
  <c r="O260" i="3"/>
  <c r="N260" i="3"/>
  <c r="M260" i="3"/>
  <c r="L260" i="3"/>
  <c r="K260" i="3"/>
  <c r="J260" i="3"/>
  <c r="I260" i="3"/>
  <c r="H260" i="3"/>
  <c r="G260" i="3"/>
  <c r="F260" i="3"/>
  <c r="O239" i="3"/>
  <c r="P239" i="3"/>
  <c r="O218" i="3"/>
  <c r="P218" i="3"/>
  <c r="O197" i="3"/>
  <c r="P197" i="3"/>
  <c r="O176" i="3"/>
  <c r="P176" i="3"/>
  <c r="O155" i="3"/>
  <c r="P155" i="3"/>
  <c r="O134" i="3"/>
  <c r="P134" i="3"/>
  <c r="P113" i="3"/>
  <c r="O113" i="3"/>
  <c r="O92" i="3"/>
  <c r="P92" i="3"/>
  <c r="O71" i="3"/>
  <c r="P71" i="3"/>
  <c r="M50" i="3"/>
  <c r="L50" i="3"/>
  <c r="G93" i="1"/>
  <c r="G98" i="1"/>
  <c r="G86" i="1"/>
  <c r="G84" i="1"/>
  <c r="G83" i="1"/>
  <c r="G82" i="1"/>
  <c r="G81" i="1"/>
  <c r="G80" i="1"/>
  <c r="G75" i="1"/>
  <c r="G69" i="1"/>
  <c r="G68" i="1"/>
  <c r="G66" i="1"/>
  <c r="G64" i="1"/>
  <c r="G61" i="1"/>
  <c r="G49" i="1"/>
  <c r="G47" i="1"/>
  <c r="G46" i="1"/>
  <c r="G55" i="1"/>
  <c r="G54" i="1"/>
  <c r="G52" i="1"/>
  <c r="G51" i="1"/>
  <c r="G43" i="1"/>
  <c r="G38" i="1"/>
  <c r="G33" i="1"/>
  <c r="G32" i="1"/>
  <c r="G28" i="1"/>
  <c r="G27" i="1"/>
  <c r="G24" i="1"/>
  <c r="G22" i="1"/>
  <c r="G19" i="1"/>
  <c r="G16" i="1"/>
  <c r="N323" i="3"/>
  <c r="M323" i="3"/>
  <c r="L323" i="3"/>
  <c r="K323" i="3"/>
  <c r="J323" i="3"/>
  <c r="I323" i="3"/>
  <c r="H323" i="3"/>
  <c r="G323" i="3"/>
  <c r="F323" i="3"/>
  <c r="N281" i="3"/>
  <c r="M281" i="3"/>
  <c r="L281" i="3"/>
  <c r="K281" i="3"/>
  <c r="J281" i="3"/>
  <c r="I281" i="3"/>
  <c r="H281" i="3"/>
  <c r="G281" i="3"/>
  <c r="F281" i="3"/>
  <c r="N239" i="3"/>
  <c r="M239" i="3"/>
  <c r="L239" i="3"/>
  <c r="K239" i="3"/>
  <c r="J239" i="3"/>
  <c r="I239" i="3"/>
  <c r="H239" i="3"/>
  <c r="G239" i="3"/>
  <c r="F239" i="3"/>
  <c r="N218" i="3"/>
  <c r="M218" i="3"/>
  <c r="L218" i="3"/>
  <c r="K218" i="3"/>
  <c r="J218" i="3"/>
  <c r="I218" i="3"/>
  <c r="H218" i="3"/>
  <c r="G218" i="3"/>
  <c r="F218" i="3"/>
  <c r="N197" i="3"/>
  <c r="M197" i="3"/>
  <c r="L197" i="3"/>
  <c r="K197" i="3"/>
  <c r="J197" i="3"/>
  <c r="I197" i="3"/>
  <c r="H197" i="3"/>
  <c r="G197" i="3"/>
  <c r="F197" i="3"/>
  <c r="N176" i="3"/>
  <c r="M176" i="3"/>
  <c r="L176" i="3"/>
  <c r="K176" i="3"/>
  <c r="J176" i="3"/>
  <c r="I176" i="3"/>
  <c r="H176" i="3"/>
  <c r="G176" i="3"/>
  <c r="F176" i="3"/>
  <c r="N155" i="3"/>
  <c r="M155" i="3"/>
  <c r="L155" i="3"/>
  <c r="K155" i="3"/>
  <c r="J155" i="3"/>
  <c r="I155" i="3"/>
  <c r="H155" i="3"/>
  <c r="G155" i="3"/>
  <c r="F155" i="3"/>
  <c r="N134" i="3"/>
  <c r="M134" i="3"/>
  <c r="L134" i="3"/>
  <c r="K134" i="3"/>
  <c r="J134" i="3"/>
  <c r="I134" i="3"/>
  <c r="H134" i="3"/>
  <c r="G134" i="3"/>
  <c r="F134" i="3"/>
  <c r="N113" i="3"/>
  <c r="M113" i="3"/>
  <c r="L113" i="3"/>
  <c r="K113" i="3"/>
  <c r="J113" i="3"/>
  <c r="I113" i="3"/>
  <c r="H113" i="3"/>
  <c r="G113" i="3"/>
  <c r="F113" i="3"/>
  <c r="P50" i="3"/>
  <c r="N71" i="3"/>
  <c r="N92" i="3"/>
  <c r="O50" i="3"/>
  <c r="M71" i="3"/>
  <c r="M92" i="3"/>
  <c r="N50" i="3"/>
  <c r="L71" i="3"/>
  <c r="L92" i="3"/>
  <c r="K50" i="3"/>
  <c r="K71" i="3"/>
  <c r="K92" i="3"/>
  <c r="J50" i="3"/>
  <c r="J71" i="3"/>
  <c r="J92" i="3"/>
  <c r="I50" i="3"/>
  <c r="I71" i="3"/>
  <c r="I92" i="3"/>
  <c r="H50" i="3"/>
  <c r="H71" i="3"/>
  <c r="H92" i="3"/>
  <c r="G50" i="3"/>
  <c r="G71" i="3"/>
  <c r="G92" i="3"/>
  <c r="F50" i="3"/>
  <c r="F71" i="3"/>
  <c r="F92" i="3"/>
</calcChain>
</file>

<file path=xl/sharedStrings.xml><?xml version="1.0" encoding="utf-8"?>
<sst xmlns="http://schemas.openxmlformats.org/spreadsheetml/2006/main" count="850" uniqueCount="75">
  <si>
    <t>LEGEND:</t>
  </si>
  <si>
    <t>PRES = Preserve Name (ABRP = Apalachicola Bluffs and Ravines Preserve)</t>
  </si>
  <si>
    <t>BU = Burn Unit Number</t>
  </si>
  <si>
    <t>PLOT = Plot Number</t>
  </si>
  <si>
    <t>MONDATE = Monitoring Date (MM/DD/YY)</t>
  </si>
  <si>
    <t># IND = Number of rooted stems</t>
  </si>
  <si>
    <t>COVER = Cover (meters) of rooted stems</t>
  </si>
  <si>
    <t>LAST BURN = Date of last burn</t>
  </si>
  <si>
    <t>PRES</t>
  </si>
  <si>
    <t>BU</t>
  </si>
  <si>
    <t>PLOT</t>
  </si>
  <si>
    <t>MONDATE</t>
  </si>
  <si>
    <t>SPCODE</t>
  </si>
  <si>
    <t># IND</t>
  </si>
  <si>
    <t>COVER</t>
  </si>
  <si>
    <t>LAST BURN</t>
  </si>
  <si>
    <t>ABRP</t>
  </si>
  <si>
    <t>QL</t>
  </si>
  <si>
    <t>HW</t>
  </si>
  <si>
    <t>PP</t>
  </si>
  <si>
    <t>PE</t>
  </si>
  <si>
    <t>SIZE</t>
  </si>
  <si>
    <t>SEEDLING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</si>
  <si>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</si>
  <si>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</si>
  <si>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</si>
  <si>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</si>
  <si>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</si>
  <si>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</si>
  <si>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</si>
  <si>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</si>
  <si>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</si>
  <si>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</si>
  <si>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FLORAL DATA - HERBACEOUS COVER (0.5m X 1m Quadrats)</t>
  </si>
  <si>
    <t>QUAD = Quadrat number (1-20)</t>
  </si>
  <si>
    <t># QL = Number of Quercus laevis seedlings rooted in quadrat</t>
  </si>
  <si>
    <t># QE = Number of Quercus (evergreen) seedlings</t>
  </si>
  <si>
    <t># QO = Number of Quercus (other) seedlings</t>
  </si>
  <si>
    <t># HW = Number of other hardwood seedlings</t>
  </si>
  <si>
    <t># PE= Number of Pinus elliottii seedlings</t>
  </si>
  <si>
    <t>#PP= Number of Pinus palustris seedlings</t>
  </si>
  <si>
    <t>% PG = Percent cover of perennial grasses</t>
  </si>
  <si>
    <t>% WP = Percent cover of woody plants</t>
  </si>
  <si>
    <t>% OP = Percent cover of other plants</t>
  </si>
  <si>
    <t>% LI = Percent cover of litter</t>
  </si>
  <si>
    <t>% BG = Percent cover of bare ground</t>
  </si>
  <si>
    <t>QUAD</t>
  </si>
  <si>
    <t>% PG</t>
  </si>
  <si>
    <t>% WP</t>
  </si>
  <si>
    <t>% OP</t>
  </si>
  <si>
    <t>% LI</t>
  </si>
  <si>
    <t>% BG</t>
  </si>
  <si>
    <t># QL</t>
  </si>
  <si>
    <t># HW</t>
  </si>
  <si>
    <t># PE</t>
  </si>
  <si>
    <t>#PP</t>
  </si>
  <si>
    <t>AVERAGE</t>
  </si>
  <si>
    <t>AVERAGE = Average cover for plot (contains formula)</t>
  </si>
  <si>
    <t xml:space="preserve">Seedling code: 1= 1-5 seedlings; 2= 6-20 seedlings; 3&gt;20 seedlings </t>
  </si>
  <si>
    <t># STEMS or SEEDLING code = Number of stems in each mature longleaf size category, and code for number of seedlings counted</t>
  </si>
  <si>
    <t xml:space="preserve"> F=20.1-25, G=25.1-30, H=30.1-35, I=35.1-40, J&gt;40).</t>
  </si>
  <si>
    <t>SIZE = Seedling count (by code) and code for dbh in cm. of mature trees  (A= 0-2.5, B= 2.6-5, C= 5.1-10, D= 10.1-15, E=15.1-20, F=20.1-25, G=25.1-30, H=30.1-35, I=35</t>
  </si>
  <si>
    <t>OP = other plants; LI = litter; BG = bare ground</t>
  </si>
  <si>
    <t xml:space="preserve">% = Percent cover of each category within the quadrat. Must be =/&gt; 100. PG = perennial grasses; WP = woody plants; </t>
  </si>
  <si>
    <t xml:space="preserve">MONITORING PERSONNEL - </t>
  </si>
  <si>
    <t>SANDHILL COMMUNITY MONITORING - Longleafs</t>
  </si>
  <si>
    <t xml:space="preserve"> SANDHILL COMMUNITY MONITORING - Groundcover</t>
  </si>
  <si>
    <t>SANDHILL COMMUNITY MONITORING - Canopy cover</t>
  </si>
  <si>
    <t>QUEV</t>
  </si>
  <si>
    <t>QUO</t>
  </si>
  <si>
    <t xml:space="preserve">SPCODE = Species Code (QL = Quercus laevis, QUEV = Quercus (evergreen), QUO = Quercus (other), HW = Hardwood, PP = Pinus palustris, PE = Pinus elliottii) </t>
  </si>
  <si>
    <t># STEMS</t>
  </si>
  <si>
    <t xml:space="preserve"># = number of seedling stems in each category. QL = Quercus laevis, QUEV = Evergreen, QUO = Qucreus (Other )HW = Hardwood, PE = Pinus elliottii, PP = Pinus palustris. </t>
  </si>
  <si>
    <t>#QUEV</t>
  </si>
  <si>
    <t>#QUO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</si>
</sst>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"/>
    <numFmt numFmtId="165" formatCode="00000"/>
  </numFmts>
  <fonts count="5" x14ac:knownFonts="1">
    <font>
      <sz val="10"/>
      <name val="Arial"/>
    </font>
    <font>
      <sz val="8"/>
      <name val="Arial"/>
    </font>
    <font>
      <sz val="10"/>
      <name val="Arial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3" borderId="2" applyNumberFormat="0" applyAlignment="0" applyProtection="0"/>
    <xf numFmtId="0" fontId="2" fillId="4" borderId="3" applyNumberFormat="0" applyFont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2" borderId="0" xfId="0" applyNumberFormat="1" applyFill="1"/>
    <xf numFmtId="0" fontId="0" fillId="0" borderId="1" xfId="0" applyBorder="1"/>
    <xf numFmtId="0" fontId="0" fillId="2" borderId="1" xfId="0" applyFill="1" applyBorder="1"/>
    <xf numFmtId="165" fontId="0" fillId="0" borderId="0" xfId="0" applyNumberFormat="1" applyProtection="1"/>
    <xf numFmtId="165" fontId="0" fillId="0" borderId="0" xfId="0" applyNumberFormat="1" applyProtection="1">
      <protection locked="0"/>
    </xf>
    <xf numFmtId="165" fontId="4" fillId="0" borderId="0" xfId="0" applyNumberFormat="1" applyFont="1" applyProtection="1">
      <protection locked="0"/>
    </xf>
    <xf numFmtId="0" fontId="4" fillId="0" borderId="0" xfId="0" applyFont="1"/>
    <xf numFmtId="0" fontId="3" fillId="3" borderId="2" xfId="1"/>
    <xf numFmtId="0" fontId="0" fillId="4" borderId="3" xfId="2" applyFont="1"/>
    <xf numFmtId="14" fontId="0" fillId="4" borderId="3" xfId="2" applyNumberFormat="1" applyFont="1"/>
    <xf numFmtId="14" fontId="4" fillId="0" borderId="0" xfId="0" applyNumberFormat="1" applyFont="1"/>
    <xf numFmtId="0" fontId="4" fillId="0" borderId="0" xfId="0" applyNumberFormat="1" applyFont="1" applyProtection="1"/>
    <xf numFmtId="0" fontId="4" fillId="4" borderId="3" xfId="2" applyFont="1"/>
    <xf numFmtId="0" fontId="4" fillId="4" borderId="3" xfId="2" applyNumberFormat="1" applyFont="1" applyProtection="1"/>
    <xf numFmtId="14" fontId="4" fillId="4" borderId="3" xfId="2" applyNumberFormat="1" applyFont="1"/>
    <xf numFmtId="165" fontId="4" fillId="4" borderId="3" xfId="2" applyNumberFormat="1" applyFont="1" applyProtection="1"/>
    <xf numFmtId="0" fontId="0" fillId="4" borderId="3" xfId="2" applyNumberFormat="1" applyFont="1"/>
    <xf numFmtId="0" fontId="0" fillId="0" borderId="0" xfId="0" applyFill="1" applyBorder="1"/>
  </cellXfs>
  <cellStyles count="3">
    <cellStyle name="Check Cell" xfId="1" builtinId="2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tabSelected="1" workbookViewId="0">
      <pane ySplit="14" topLeftCell="A15" activePane="bottomLeft" state="frozen"/>
      <selection pane="bottomLeft" activeCell="D69" sqref="D69:D74"/>
    </sheetView>
  </sheetViews>
  <sheetFormatPr defaultRowHeight="12.75" x14ac:dyDescent="0.2"/>
  <cols>
    <col min="4" max="4" width="10.140625" bestFit="1" customWidth="1"/>
  </cols>
  <sheetData>
    <row r="1" spans="1:20" s="11" customFormat="1" x14ac:dyDescent="0.2">
      <c r="A1" s="12" t="s">
        <v>67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s="11" customFormat="1" x14ac:dyDescent="0.2">
      <c r="A2" s="12" t="s">
        <v>64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s="11" customForma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s="11" customFormat="1" x14ac:dyDescent="0.2">
      <c r="A4" s="12" t="s">
        <v>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s="11" customFormat="1" x14ac:dyDescent="0.2">
      <c r="A5" s="12" t="s">
        <v>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s="11" customFormat="1" x14ac:dyDescent="0.2">
      <c r="A6" s="12" t="s">
        <v>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s="11" customFormat="1" x14ac:dyDescent="0.2">
      <c r="A7" s="12" t="s">
        <v>3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s="11" customFormat="1" x14ac:dyDescent="0.2">
      <c r="A8" s="12" t="s">
        <v>4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s="11" customFormat="1" x14ac:dyDescent="0.2">
      <c r="A9" s="12" t="s">
        <v>70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s="11" customFormat="1" x14ac:dyDescent="0.2">
      <c r="A10" s="12" t="s">
        <v>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s="11" customFormat="1" x14ac:dyDescent="0.2">
      <c r="A11" s="12" t="s">
        <v>6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 s="11" customFormat="1" x14ac:dyDescent="0.2">
      <c r="A12" s="12" t="s">
        <v>7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 s="11" customFormat="1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s="11" customFormat="1" ht="12" customHeight="1" x14ac:dyDescent="0.2">
      <c r="A14" s="13" t="s">
        <v>8</v>
      </c>
      <c r="B14" s="13" t="s">
        <v>9</v>
      </c>
      <c r="C14" s="13" t="s">
        <v>10</v>
      </c>
      <c r="D14" s="13" t="s">
        <v>11</v>
      </c>
      <c r="E14" s="13" t="s">
        <v>12</v>
      </c>
      <c r="F14" s="13" t="s">
        <v>13</v>
      </c>
      <c r="G14" s="13" t="s">
        <v>14</v>
      </c>
      <c r="H14" s="13" t="s">
        <v>15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s="11" customFormat="1" x14ac:dyDescent="0.2">
      <c r="A15" s="20" t="s">
        <v>16</v>
      </c>
      <c r="B15" s="20">
        <v>1</v>
      </c>
      <c r="C15" s="20">
        <v>1.1000000000000001</v>
      </c>
      <c r="D15" s="22">
        <v>41947</v>
      </c>
      <c r="E15" s="20" t="s">
        <v>17</v>
      </c>
      <c r="F15" s="21">
        <v>0</v>
      </c>
      <c r="G15" s="23"/>
      <c r="H15" s="21">
        <v>2013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x14ac:dyDescent="0.2">
      <c r="A16" s="20" t="s">
        <v>16</v>
      </c>
      <c r="B16" s="20">
        <v>1</v>
      </c>
      <c r="C16" s="20">
        <v>1.1000000000000001</v>
      </c>
      <c r="D16" s="22">
        <v>41947</v>
      </c>
      <c r="E16" s="20" t="s">
        <v>68</v>
      </c>
      <c r="F16" s="21">
        <v>0</v>
      </c>
      <c r="G16" s="20">
        <f>23.5-22.4</f>
        <v>1.1000000000000014</v>
      </c>
      <c r="H16" s="21">
        <v>2013</v>
      </c>
    </row>
    <row r="17" spans="1:8" x14ac:dyDescent="0.2">
      <c r="A17" s="20" t="s">
        <v>16</v>
      </c>
      <c r="B17" s="20">
        <v>1</v>
      </c>
      <c r="C17" s="20">
        <v>1.1000000000000001</v>
      </c>
      <c r="D17" s="22">
        <v>41947</v>
      </c>
      <c r="E17" s="20" t="s">
        <v>69</v>
      </c>
      <c r="F17" s="21">
        <v>0</v>
      </c>
      <c r="G17" s="20"/>
      <c r="H17" s="21">
        <v>2013</v>
      </c>
    </row>
    <row r="18" spans="1:8" x14ac:dyDescent="0.2">
      <c r="A18" s="20" t="s">
        <v>16</v>
      </c>
      <c r="B18" s="20">
        <v>1</v>
      </c>
      <c r="C18" s="20">
        <v>1.1000000000000001</v>
      </c>
      <c r="D18" s="22">
        <v>41947</v>
      </c>
      <c r="E18" s="20" t="s">
        <v>18</v>
      </c>
      <c r="F18" s="21">
        <v>0</v>
      </c>
      <c r="G18" s="20"/>
      <c r="H18" s="21">
        <v>2013</v>
      </c>
    </row>
    <row r="19" spans="1:8" x14ac:dyDescent="0.2">
      <c r="A19" s="20" t="s">
        <v>16</v>
      </c>
      <c r="B19" s="20">
        <v>1</v>
      </c>
      <c r="C19" s="20">
        <v>1.1000000000000001</v>
      </c>
      <c r="D19" s="22">
        <v>41947</v>
      </c>
      <c r="E19" s="20" t="s">
        <v>19</v>
      </c>
      <c r="F19" s="21">
        <v>0</v>
      </c>
      <c r="G19" s="20">
        <f>0.55-0.15</f>
        <v>0.4</v>
      </c>
      <c r="H19" s="21">
        <v>2013</v>
      </c>
    </row>
    <row r="20" spans="1:8" x14ac:dyDescent="0.2">
      <c r="A20" s="20" t="s">
        <v>16</v>
      </c>
      <c r="B20" s="20">
        <v>1</v>
      </c>
      <c r="C20" s="20">
        <v>1.1000000000000001</v>
      </c>
      <c r="D20" s="22">
        <v>41947</v>
      </c>
      <c r="E20" s="20" t="s">
        <v>20</v>
      </c>
      <c r="F20" s="21">
        <v>0</v>
      </c>
      <c r="G20" s="20"/>
      <c r="H20" s="21">
        <v>2013</v>
      </c>
    </row>
    <row r="21" spans="1:8" x14ac:dyDescent="0.2">
      <c r="A21" s="14" t="s">
        <v>16</v>
      </c>
      <c r="B21" s="14">
        <v>1</v>
      </c>
      <c r="C21" s="14">
        <v>1.2</v>
      </c>
      <c r="D21" s="18">
        <v>41949</v>
      </c>
      <c r="E21" s="14" t="s">
        <v>17</v>
      </c>
      <c r="F21" s="19">
        <v>0</v>
      </c>
      <c r="G21" s="14"/>
      <c r="H21" s="19">
        <v>2013</v>
      </c>
    </row>
    <row r="22" spans="1:8" x14ac:dyDescent="0.2">
      <c r="A22" s="14" t="s">
        <v>16</v>
      </c>
      <c r="B22" s="14">
        <v>1</v>
      </c>
      <c r="C22" s="14">
        <v>1.2</v>
      </c>
      <c r="D22" s="18">
        <v>41949</v>
      </c>
      <c r="E22" s="14" t="s">
        <v>68</v>
      </c>
      <c r="F22" s="19">
        <v>1</v>
      </c>
      <c r="G22" s="14">
        <f>11.4-10.06</f>
        <v>1.3399999999999999</v>
      </c>
      <c r="H22" s="19">
        <v>2013</v>
      </c>
    </row>
    <row r="23" spans="1:8" x14ac:dyDescent="0.2">
      <c r="A23" s="14" t="s">
        <v>16</v>
      </c>
      <c r="B23" s="14">
        <v>1</v>
      </c>
      <c r="C23" s="14">
        <v>1.2</v>
      </c>
      <c r="D23" s="18">
        <v>41949</v>
      </c>
      <c r="E23" s="14" t="s">
        <v>69</v>
      </c>
      <c r="F23" s="19">
        <v>0</v>
      </c>
      <c r="G23" s="14"/>
      <c r="H23" s="19">
        <v>2013</v>
      </c>
    </row>
    <row r="24" spans="1:8" x14ac:dyDescent="0.2">
      <c r="A24" s="14" t="s">
        <v>16</v>
      </c>
      <c r="B24" s="14">
        <v>1</v>
      </c>
      <c r="C24" s="14">
        <v>1.2</v>
      </c>
      <c r="D24" s="18">
        <v>41949</v>
      </c>
      <c r="E24" s="14" t="s">
        <v>18</v>
      </c>
      <c r="F24" s="19">
        <v>1</v>
      </c>
      <c r="G24" s="14">
        <f>(3.9-0)+(2.7-0)</f>
        <v>6.6</v>
      </c>
      <c r="H24" s="19">
        <v>2013</v>
      </c>
    </row>
    <row r="25" spans="1:8" x14ac:dyDescent="0.2">
      <c r="A25" s="14" t="s">
        <v>16</v>
      </c>
      <c r="B25" s="14">
        <v>1</v>
      </c>
      <c r="C25" s="14">
        <v>1.2</v>
      </c>
      <c r="D25" s="18">
        <v>41949</v>
      </c>
      <c r="E25" s="14" t="s">
        <v>19</v>
      </c>
      <c r="F25" s="19">
        <v>0</v>
      </c>
      <c r="G25" s="14"/>
      <c r="H25" s="19">
        <v>2013</v>
      </c>
    </row>
    <row r="26" spans="1:8" x14ac:dyDescent="0.2">
      <c r="A26" s="14" t="s">
        <v>16</v>
      </c>
      <c r="B26" s="14">
        <v>1</v>
      </c>
      <c r="C26" s="14">
        <v>1.2</v>
      </c>
      <c r="D26" s="18">
        <v>41949</v>
      </c>
      <c r="E26" s="14" t="s">
        <v>20</v>
      </c>
      <c r="F26" s="19">
        <v>0</v>
      </c>
      <c r="G26" s="14"/>
      <c r="H26" s="19">
        <v>2013</v>
      </c>
    </row>
    <row r="27" spans="1:8" x14ac:dyDescent="0.2">
      <c r="A27" s="20" t="s">
        <v>16</v>
      </c>
      <c r="B27" s="20">
        <v>1</v>
      </c>
      <c r="C27" s="20">
        <v>1.3</v>
      </c>
      <c r="D27" s="22">
        <v>41949</v>
      </c>
      <c r="E27" s="20" t="s">
        <v>17</v>
      </c>
      <c r="F27" s="21">
        <v>0</v>
      </c>
      <c r="G27" s="20">
        <f>(13.6-11.8)</f>
        <v>1.7999999999999989</v>
      </c>
      <c r="H27" s="21">
        <v>2013</v>
      </c>
    </row>
    <row r="28" spans="1:8" x14ac:dyDescent="0.2">
      <c r="A28" s="20" t="s">
        <v>16</v>
      </c>
      <c r="B28" s="20">
        <v>1</v>
      </c>
      <c r="C28" s="20">
        <v>1.3</v>
      </c>
      <c r="D28" s="22">
        <v>41949</v>
      </c>
      <c r="E28" s="20" t="s">
        <v>68</v>
      </c>
      <c r="F28" s="21">
        <v>1</v>
      </c>
      <c r="G28" s="20">
        <f>(25-16.4)+(0.5-0)+(2-1.5)+(1.7-0)</f>
        <v>11.3</v>
      </c>
      <c r="H28" s="21">
        <v>2013</v>
      </c>
    </row>
    <row r="29" spans="1:8" x14ac:dyDescent="0.2">
      <c r="A29" s="20" t="s">
        <v>16</v>
      </c>
      <c r="B29" s="20">
        <v>1</v>
      </c>
      <c r="C29" s="20">
        <v>1.3</v>
      </c>
      <c r="D29" s="22">
        <v>41949</v>
      </c>
      <c r="E29" s="20" t="s">
        <v>69</v>
      </c>
      <c r="F29" s="21">
        <v>0</v>
      </c>
      <c r="G29" s="20"/>
      <c r="H29" s="21">
        <v>2013</v>
      </c>
    </row>
    <row r="30" spans="1:8" x14ac:dyDescent="0.2">
      <c r="A30" s="20" t="s">
        <v>16</v>
      </c>
      <c r="B30" s="20">
        <v>1</v>
      </c>
      <c r="C30" s="20">
        <v>1.3</v>
      </c>
      <c r="D30" s="22">
        <v>41949</v>
      </c>
      <c r="E30" s="20" t="s">
        <v>18</v>
      </c>
      <c r="F30" s="21">
        <v>0</v>
      </c>
      <c r="G30" s="20"/>
      <c r="H30" s="21">
        <v>2013</v>
      </c>
    </row>
    <row r="31" spans="1:8" x14ac:dyDescent="0.2">
      <c r="A31" s="20" t="s">
        <v>16</v>
      </c>
      <c r="B31" s="20">
        <v>1</v>
      </c>
      <c r="C31" s="20">
        <v>1.3</v>
      </c>
      <c r="D31" s="22">
        <v>41949</v>
      </c>
      <c r="E31" s="20" t="s">
        <v>19</v>
      </c>
      <c r="F31" s="21">
        <v>0</v>
      </c>
      <c r="G31" s="20"/>
      <c r="H31" s="21">
        <v>2013</v>
      </c>
    </row>
    <row r="32" spans="1:8" x14ac:dyDescent="0.2">
      <c r="A32" s="20" t="s">
        <v>16</v>
      </c>
      <c r="B32" s="20">
        <v>1</v>
      </c>
      <c r="C32" s="20">
        <v>1.3</v>
      </c>
      <c r="D32" s="22">
        <v>41949</v>
      </c>
      <c r="E32" s="20" t="s">
        <v>20</v>
      </c>
      <c r="F32" s="21">
        <v>1</v>
      </c>
      <c r="G32" s="20">
        <f>25-24</f>
        <v>1</v>
      </c>
      <c r="H32" s="21">
        <v>2013</v>
      </c>
    </row>
    <row r="33" spans="1:8" x14ac:dyDescent="0.2">
      <c r="A33" s="14" t="s">
        <v>16</v>
      </c>
      <c r="B33" s="14">
        <v>1</v>
      </c>
      <c r="C33" s="14">
        <v>1.4</v>
      </c>
      <c r="D33" s="18">
        <v>41948</v>
      </c>
      <c r="E33" s="14" t="s">
        <v>17</v>
      </c>
      <c r="F33" s="19">
        <v>0</v>
      </c>
      <c r="G33" s="14">
        <f>16.6-16.2</f>
        <v>0.40000000000000213</v>
      </c>
      <c r="H33" s="19">
        <v>2013</v>
      </c>
    </row>
    <row r="34" spans="1:8" x14ac:dyDescent="0.2">
      <c r="A34" s="14" t="s">
        <v>16</v>
      </c>
      <c r="B34" s="14">
        <v>1</v>
      </c>
      <c r="C34" s="14">
        <v>1.4</v>
      </c>
      <c r="D34" s="18">
        <v>41948</v>
      </c>
      <c r="E34" s="14" t="s">
        <v>68</v>
      </c>
      <c r="F34" s="19">
        <v>0</v>
      </c>
      <c r="G34" s="14"/>
      <c r="H34" s="19">
        <v>2013</v>
      </c>
    </row>
    <row r="35" spans="1:8" x14ac:dyDescent="0.2">
      <c r="A35" s="14" t="s">
        <v>16</v>
      </c>
      <c r="B35" s="14">
        <v>1</v>
      </c>
      <c r="C35" s="14">
        <v>1.4</v>
      </c>
      <c r="D35" s="18">
        <v>41948</v>
      </c>
      <c r="E35" s="14" t="s">
        <v>69</v>
      </c>
      <c r="F35" s="19">
        <v>0</v>
      </c>
      <c r="G35" s="14"/>
      <c r="H35" s="19">
        <v>2013</v>
      </c>
    </row>
    <row r="36" spans="1:8" x14ac:dyDescent="0.2">
      <c r="A36" s="14" t="s">
        <v>16</v>
      </c>
      <c r="B36" s="14">
        <v>1</v>
      </c>
      <c r="C36" s="14">
        <v>1.4</v>
      </c>
      <c r="D36" s="18">
        <v>41948</v>
      </c>
      <c r="E36" s="14" t="s">
        <v>18</v>
      </c>
      <c r="F36" s="19">
        <v>0</v>
      </c>
      <c r="G36" s="14"/>
      <c r="H36" s="19">
        <v>2013</v>
      </c>
    </row>
    <row r="37" spans="1:8" x14ac:dyDescent="0.2">
      <c r="A37" s="14" t="s">
        <v>16</v>
      </c>
      <c r="B37" s="14">
        <v>1</v>
      </c>
      <c r="C37" s="14">
        <v>1.4</v>
      </c>
      <c r="D37" s="18">
        <v>41948</v>
      </c>
      <c r="E37" s="14" t="s">
        <v>19</v>
      </c>
      <c r="F37" s="19">
        <v>0</v>
      </c>
      <c r="G37" s="14"/>
      <c r="H37" s="19">
        <v>2013</v>
      </c>
    </row>
    <row r="38" spans="1:8" x14ac:dyDescent="0.2">
      <c r="A38" s="14" t="s">
        <v>16</v>
      </c>
      <c r="B38" s="14">
        <v>1</v>
      </c>
      <c r="C38" s="14">
        <v>1.4</v>
      </c>
      <c r="D38" s="18">
        <v>41948</v>
      </c>
      <c r="E38" s="14" t="s">
        <v>20</v>
      </c>
      <c r="F38" s="19">
        <v>2</v>
      </c>
      <c r="G38" s="14">
        <f>(0.9-0)+(14.35-12.8)+(25-23.3)+(2.1-0)+(5.6-4.8)+(8-1.1)</f>
        <v>13.95</v>
      </c>
      <c r="H38" s="19">
        <v>2013</v>
      </c>
    </row>
    <row r="39" spans="1:8" x14ac:dyDescent="0.2">
      <c r="A39" s="20" t="s">
        <v>16</v>
      </c>
      <c r="B39" s="20">
        <v>1</v>
      </c>
      <c r="C39" s="20">
        <v>1.5</v>
      </c>
      <c r="D39" s="22">
        <v>41949</v>
      </c>
      <c r="E39" s="20" t="s">
        <v>17</v>
      </c>
      <c r="F39" s="21">
        <v>0</v>
      </c>
      <c r="G39" s="20"/>
      <c r="H39" s="21">
        <v>2013</v>
      </c>
    </row>
    <row r="40" spans="1:8" x14ac:dyDescent="0.2">
      <c r="A40" s="20" t="s">
        <v>16</v>
      </c>
      <c r="B40" s="20">
        <v>1</v>
      </c>
      <c r="C40" s="20">
        <v>1.5</v>
      </c>
      <c r="D40" s="22">
        <v>41949</v>
      </c>
      <c r="E40" s="20" t="s">
        <v>68</v>
      </c>
      <c r="F40" s="21">
        <v>0</v>
      </c>
      <c r="G40" s="20"/>
      <c r="H40" s="21">
        <v>2013</v>
      </c>
    </row>
    <row r="41" spans="1:8" x14ac:dyDescent="0.2">
      <c r="A41" s="20" t="s">
        <v>16</v>
      </c>
      <c r="B41" s="20">
        <v>1</v>
      </c>
      <c r="C41" s="20">
        <v>1.5</v>
      </c>
      <c r="D41" s="22">
        <v>41949</v>
      </c>
      <c r="E41" s="20" t="s">
        <v>69</v>
      </c>
      <c r="F41" s="21">
        <v>0</v>
      </c>
      <c r="G41" s="20"/>
      <c r="H41" s="21">
        <v>2013</v>
      </c>
    </row>
    <row r="42" spans="1:8" x14ac:dyDescent="0.2">
      <c r="A42" s="20" t="s">
        <v>16</v>
      </c>
      <c r="B42" s="20">
        <v>1</v>
      </c>
      <c r="C42" s="20">
        <v>1.5</v>
      </c>
      <c r="D42" s="22">
        <v>41949</v>
      </c>
      <c r="E42" s="20" t="s">
        <v>18</v>
      </c>
      <c r="F42" s="21">
        <v>0</v>
      </c>
      <c r="G42" s="20"/>
      <c r="H42" s="21">
        <v>2013</v>
      </c>
    </row>
    <row r="43" spans="1:8" x14ac:dyDescent="0.2">
      <c r="A43" s="20" t="s">
        <v>16</v>
      </c>
      <c r="B43" s="20">
        <v>1</v>
      </c>
      <c r="C43" s="20">
        <v>1.5</v>
      </c>
      <c r="D43" s="22">
        <v>41949</v>
      </c>
      <c r="E43" s="20" t="s">
        <v>19</v>
      </c>
      <c r="F43" s="21">
        <v>2</v>
      </c>
      <c r="G43" s="20">
        <f>(3.6-2.2)+(9.6-8.4)+(20.9-19.6)+(13.8-13.5)</f>
        <v>4.1999999999999975</v>
      </c>
      <c r="H43" s="21">
        <v>2013</v>
      </c>
    </row>
    <row r="44" spans="1:8" x14ac:dyDescent="0.2">
      <c r="A44" s="20" t="s">
        <v>16</v>
      </c>
      <c r="B44" s="20">
        <v>1</v>
      </c>
      <c r="C44" s="20">
        <v>1.5</v>
      </c>
      <c r="D44" s="22">
        <v>41949</v>
      </c>
      <c r="E44" s="20" t="s">
        <v>20</v>
      </c>
      <c r="F44" s="21">
        <v>0</v>
      </c>
      <c r="G44" s="20"/>
      <c r="H44" s="21">
        <v>2013</v>
      </c>
    </row>
    <row r="45" spans="1:8" x14ac:dyDescent="0.2">
      <c r="A45" t="s">
        <v>16</v>
      </c>
      <c r="B45">
        <v>1</v>
      </c>
      <c r="C45">
        <v>1.6</v>
      </c>
      <c r="D45" s="1">
        <v>41947</v>
      </c>
      <c r="E45" t="s">
        <v>17</v>
      </c>
      <c r="F45">
        <v>0</v>
      </c>
      <c r="H45">
        <v>2013</v>
      </c>
    </row>
    <row r="46" spans="1:8" x14ac:dyDescent="0.2">
      <c r="A46" t="s">
        <v>16</v>
      </c>
      <c r="B46">
        <v>1</v>
      </c>
      <c r="C46">
        <v>1.6</v>
      </c>
      <c r="D46" s="1">
        <v>41947</v>
      </c>
      <c r="E46" t="s">
        <v>68</v>
      </c>
      <c r="F46">
        <v>0</v>
      </c>
      <c r="G46">
        <f>(22.65-21.7)</f>
        <v>0.94999999999999929</v>
      </c>
      <c r="H46">
        <v>2013</v>
      </c>
    </row>
    <row r="47" spans="1:8" x14ac:dyDescent="0.2">
      <c r="A47" t="s">
        <v>16</v>
      </c>
      <c r="B47">
        <v>1</v>
      </c>
      <c r="C47">
        <v>1.6</v>
      </c>
      <c r="D47" s="1">
        <v>41947</v>
      </c>
      <c r="E47" t="s">
        <v>69</v>
      </c>
      <c r="F47">
        <v>0</v>
      </c>
      <c r="G47">
        <f>(4.15-4.1)+(6-5.3)</f>
        <v>0.75000000000000089</v>
      </c>
      <c r="H47">
        <v>2013</v>
      </c>
    </row>
    <row r="48" spans="1:8" x14ac:dyDescent="0.2">
      <c r="A48" t="s">
        <v>16</v>
      </c>
      <c r="B48">
        <v>1</v>
      </c>
      <c r="C48">
        <v>1.6</v>
      </c>
      <c r="D48" s="1">
        <v>41947</v>
      </c>
      <c r="E48" t="s">
        <v>18</v>
      </c>
      <c r="F48">
        <v>0</v>
      </c>
      <c r="H48">
        <v>2013</v>
      </c>
    </row>
    <row r="49" spans="1:8" x14ac:dyDescent="0.2">
      <c r="A49" t="s">
        <v>16</v>
      </c>
      <c r="B49">
        <v>1</v>
      </c>
      <c r="C49">
        <v>1.6</v>
      </c>
      <c r="D49" s="1">
        <v>41947</v>
      </c>
      <c r="E49" t="s">
        <v>19</v>
      </c>
      <c r="F49">
        <v>0</v>
      </c>
      <c r="G49">
        <f>(21.9-19)</f>
        <v>2.8999999999999986</v>
      </c>
      <c r="H49">
        <v>2013</v>
      </c>
    </row>
    <row r="50" spans="1:8" x14ac:dyDescent="0.2">
      <c r="A50" t="s">
        <v>16</v>
      </c>
      <c r="B50">
        <v>1</v>
      </c>
      <c r="C50">
        <v>1.6</v>
      </c>
      <c r="D50" s="1">
        <v>41947</v>
      </c>
      <c r="E50" t="s">
        <v>20</v>
      </c>
      <c r="F50">
        <v>0</v>
      </c>
      <c r="H50">
        <v>2013</v>
      </c>
    </row>
    <row r="51" spans="1:8" x14ac:dyDescent="0.2">
      <c r="A51" s="16" t="s">
        <v>16</v>
      </c>
      <c r="B51" s="16">
        <v>1</v>
      </c>
      <c r="C51" s="16">
        <v>1.7</v>
      </c>
      <c r="D51" s="22">
        <v>41948</v>
      </c>
      <c r="E51" s="16" t="s">
        <v>17</v>
      </c>
      <c r="F51" s="16">
        <v>1</v>
      </c>
      <c r="G51" s="16">
        <f>(36.55-36.4)+(40.41-40.4)</f>
        <v>0.15999999999999659</v>
      </c>
      <c r="H51" s="16">
        <v>2013</v>
      </c>
    </row>
    <row r="52" spans="1:8" x14ac:dyDescent="0.2">
      <c r="A52" s="16" t="s">
        <v>16</v>
      </c>
      <c r="B52" s="16">
        <v>1</v>
      </c>
      <c r="C52" s="16">
        <v>1.7</v>
      </c>
      <c r="D52" s="22">
        <v>41948</v>
      </c>
      <c r="E52" s="16" t="s">
        <v>68</v>
      </c>
      <c r="F52" s="16">
        <v>0</v>
      </c>
      <c r="G52" s="16">
        <f>(39.5-36.45)</f>
        <v>3.0499999999999972</v>
      </c>
      <c r="H52" s="16">
        <v>2013</v>
      </c>
    </row>
    <row r="53" spans="1:8" x14ac:dyDescent="0.2">
      <c r="A53" s="16" t="s">
        <v>16</v>
      </c>
      <c r="B53" s="16">
        <v>1</v>
      </c>
      <c r="C53" s="16">
        <v>1.7</v>
      </c>
      <c r="D53" s="22">
        <v>41948</v>
      </c>
      <c r="E53" s="16" t="s">
        <v>69</v>
      </c>
      <c r="F53" s="16">
        <v>0</v>
      </c>
      <c r="G53" s="16"/>
      <c r="H53" s="16">
        <v>2013</v>
      </c>
    </row>
    <row r="54" spans="1:8" x14ac:dyDescent="0.2">
      <c r="A54" s="16" t="s">
        <v>16</v>
      </c>
      <c r="B54" s="16">
        <v>1</v>
      </c>
      <c r="C54" s="16">
        <v>1.7</v>
      </c>
      <c r="D54" s="22">
        <v>41948</v>
      </c>
      <c r="E54" s="16" t="s">
        <v>18</v>
      </c>
      <c r="F54" s="16">
        <v>1</v>
      </c>
      <c r="G54" s="16">
        <f>(41.1-40.7)+(41.1-41)</f>
        <v>0.5</v>
      </c>
      <c r="H54" s="16">
        <v>2013</v>
      </c>
    </row>
    <row r="55" spans="1:8" x14ac:dyDescent="0.2">
      <c r="A55" s="16" t="s">
        <v>16</v>
      </c>
      <c r="B55" s="16">
        <v>1</v>
      </c>
      <c r="C55" s="16">
        <v>1.7</v>
      </c>
      <c r="D55" s="22">
        <v>41948</v>
      </c>
      <c r="E55" s="16" t="s">
        <v>19</v>
      </c>
      <c r="F55" s="16">
        <v>3</v>
      </c>
      <c r="G55" s="16">
        <f>(29.6-28.5)+(30.45-28.5)+(45.7-45.4)+(48.45-45.5)</f>
        <v>6.3000000000000078</v>
      </c>
      <c r="H55" s="16">
        <v>2013</v>
      </c>
    </row>
    <row r="56" spans="1:8" x14ac:dyDescent="0.2">
      <c r="A56" s="16" t="s">
        <v>16</v>
      </c>
      <c r="B56" s="16">
        <v>1</v>
      </c>
      <c r="C56" s="16">
        <v>1.7</v>
      </c>
      <c r="D56" s="22">
        <v>41948</v>
      </c>
      <c r="E56" s="16" t="s">
        <v>20</v>
      </c>
      <c r="F56" s="16">
        <v>0</v>
      </c>
      <c r="G56" s="16"/>
      <c r="H56" s="16">
        <v>2013</v>
      </c>
    </row>
    <row r="57" spans="1:8" x14ac:dyDescent="0.2">
      <c r="A57" t="s">
        <v>16</v>
      </c>
      <c r="B57">
        <v>1</v>
      </c>
      <c r="C57">
        <v>1.8</v>
      </c>
      <c r="D57" s="1">
        <v>41947</v>
      </c>
      <c r="E57" t="s">
        <v>17</v>
      </c>
      <c r="F57">
        <v>0</v>
      </c>
      <c r="H57">
        <v>2013</v>
      </c>
    </row>
    <row r="58" spans="1:8" x14ac:dyDescent="0.2">
      <c r="A58" t="s">
        <v>16</v>
      </c>
      <c r="B58">
        <v>1</v>
      </c>
      <c r="C58">
        <v>1.8</v>
      </c>
      <c r="D58" s="1">
        <v>41947</v>
      </c>
      <c r="E58" t="s">
        <v>68</v>
      </c>
      <c r="F58">
        <v>0</v>
      </c>
      <c r="H58">
        <v>2013</v>
      </c>
    </row>
    <row r="59" spans="1:8" x14ac:dyDescent="0.2">
      <c r="A59" t="s">
        <v>16</v>
      </c>
      <c r="B59">
        <v>1</v>
      </c>
      <c r="C59">
        <v>1.8</v>
      </c>
      <c r="D59" s="1">
        <v>41947</v>
      </c>
      <c r="E59" t="s">
        <v>69</v>
      </c>
      <c r="F59">
        <v>0</v>
      </c>
      <c r="H59">
        <v>2013</v>
      </c>
    </row>
    <row r="60" spans="1:8" x14ac:dyDescent="0.2">
      <c r="A60" t="s">
        <v>16</v>
      </c>
      <c r="B60">
        <v>1</v>
      </c>
      <c r="C60">
        <v>1.8</v>
      </c>
      <c r="D60" s="1">
        <v>41947</v>
      </c>
      <c r="E60" t="s">
        <v>18</v>
      </c>
      <c r="F60">
        <v>0</v>
      </c>
      <c r="H60">
        <v>2013</v>
      </c>
    </row>
    <row r="61" spans="1:8" x14ac:dyDescent="0.2">
      <c r="A61" t="s">
        <v>16</v>
      </c>
      <c r="B61">
        <v>1</v>
      </c>
      <c r="C61">
        <v>1.8</v>
      </c>
      <c r="D61" s="1">
        <v>41947</v>
      </c>
      <c r="E61" t="s">
        <v>19</v>
      </c>
      <c r="F61">
        <v>1</v>
      </c>
      <c r="G61">
        <f>(3.7-3.2)+(1-0)+(4.35-4.3)+(25-24.6)</f>
        <v>1.9499999999999984</v>
      </c>
      <c r="H61">
        <v>2013</v>
      </c>
    </row>
    <row r="62" spans="1:8" x14ac:dyDescent="0.2">
      <c r="A62" t="s">
        <v>16</v>
      </c>
      <c r="B62">
        <v>1</v>
      </c>
      <c r="C62">
        <v>1.8</v>
      </c>
      <c r="D62" s="1">
        <v>41947</v>
      </c>
      <c r="E62" t="s">
        <v>20</v>
      </c>
      <c r="F62">
        <v>0</v>
      </c>
      <c r="H62">
        <v>2013</v>
      </c>
    </row>
    <row r="63" spans="1:8" x14ac:dyDescent="0.2">
      <c r="A63" s="20" t="s">
        <v>16</v>
      </c>
      <c r="B63" s="16">
        <v>1</v>
      </c>
      <c r="C63" s="20">
        <v>1.9</v>
      </c>
      <c r="D63" s="17">
        <v>41947</v>
      </c>
      <c r="E63" s="20" t="s">
        <v>17</v>
      </c>
      <c r="F63" s="21">
        <v>0</v>
      </c>
      <c r="G63" s="20"/>
      <c r="H63" s="21">
        <v>2013</v>
      </c>
    </row>
    <row r="64" spans="1:8" x14ac:dyDescent="0.2">
      <c r="A64" s="20" t="s">
        <v>16</v>
      </c>
      <c r="B64" s="16">
        <v>1</v>
      </c>
      <c r="C64" s="20">
        <v>1.9</v>
      </c>
      <c r="D64" s="17">
        <v>41947</v>
      </c>
      <c r="E64" s="20" t="s">
        <v>68</v>
      </c>
      <c r="F64" s="21">
        <v>1</v>
      </c>
      <c r="G64" s="20">
        <f>(16.8-16.7)+(18.8-18.1)</f>
        <v>0.80000000000000071</v>
      </c>
      <c r="H64" s="21">
        <v>2013</v>
      </c>
    </row>
    <row r="65" spans="1:8" x14ac:dyDescent="0.2">
      <c r="A65" s="20" t="s">
        <v>16</v>
      </c>
      <c r="B65" s="16">
        <v>1</v>
      </c>
      <c r="C65" s="20">
        <v>1.9</v>
      </c>
      <c r="D65" s="17">
        <v>41947</v>
      </c>
      <c r="E65" s="20" t="s">
        <v>69</v>
      </c>
      <c r="F65" s="21">
        <v>0</v>
      </c>
      <c r="G65" s="20"/>
      <c r="H65" s="21">
        <v>2013</v>
      </c>
    </row>
    <row r="66" spans="1:8" x14ac:dyDescent="0.2">
      <c r="A66" s="20" t="s">
        <v>16</v>
      </c>
      <c r="B66" s="16">
        <v>1</v>
      </c>
      <c r="C66" s="20">
        <v>1.9</v>
      </c>
      <c r="D66" s="17">
        <v>41947</v>
      </c>
      <c r="E66" s="20" t="s">
        <v>18</v>
      </c>
      <c r="F66" s="21">
        <v>1</v>
      </c>
      <c r="G66" s="20">
        <f>(0.91-0.9)</f>
        <v>1.0000000000000009E-2</v>
      </c>
      <c r="H66" s="21">
        <v>2013</v>
      </c>
    </row>
    <row r="67" spans="1:8" x14ac:dyDescent="0.2">
      <c r="A67" s="20" t="s">
        <v>16</v>
      </c>
      <c r="B67" s="16">
        <v>1</v>
      </c>
      <c r="C67" s="20">
        <v>1.9</v>
      </c>
      <c r="D67" s="17">
        <v>41947</v>
      </c>
      <c r="E67" s="20" t="s">
        <v>19</v>
      </c>
      <c r="F67" s="21">
        <v>0</v>
      </c>
      <c r="G67" s="20"/>
      <c r="H67" s="21">
        <v>2013</v>
      </c>
    </row>
    <row r="68" spans="1:8" x14ac:dyDescent="0.2">
      <c r="A68" s="20" t="s">
        <v>16</v>
      </c>
      <c r="B68" s="16">
        <v>1</v>
      </c>
      <c r="C68" s="20">
        <v>1.9</v>
      </c>
      <c r="D68" s="17">
        <v>41947</v>
      </c>
      <c r="E68" s="20" t="s">
        <v>20</v>
      </c>
      <c r="F68" s="21">
        <v>3</v>
      </c>
      <c r="G68" s="20">
        <f>(13.3-12.1)+(16.6-16.4)+(18.7-17.4)+(7.4-6.55)+(10.55-8.6)</f>
        <v>5.5000000000000062</v>
      </c>
      <c r="H68" s="21">
        <v>2013</v>
      </c>
    </row>
    <row r="69" spans="1:8" x14ac:dyDescent="0.2">
      <c r="A69" s="14" t="s">
        <v>16</v>
      </c>
      <c r="B69">
        <v>22</v>
      </c>
      <c r="C69">
        <v>22.1</v>
      </c>
      <c r="D69" s="18">
        <v>41943</v>
      </c>
      <c r="E69" s="14" t="s">
        <v>17</v>
      </c>
      <c r="F69" s="19">
        <v>2</v>
      </c>
      <c r="G69" s="14">
        <f>(13.1-13.05)+(17-16.4)</f>
        <v>0.65000000000000036</v>
      </c>
      <c r="H69" s="19">
        <v>2013</v>
      </c>
    </row>
    <row r="70" spans="1:8" x14ac:dyDescent="0.2">
      <c r="A70" s="14" t="s">
        <v>16</v>
      </c>
      <c r="B70">
        <v>22</v>
      </c>
      <c r="C70">
        <v>22.1</v>
      </c>
      <c r="D70" s="18">
        <v>41943</v>
      </c>
      <c r="E70" s="14" t="s">
        <v>68</v>
      </c>
      <c r="F70" s="19">
        <v>0</v>
      </c>
      <c r="G70" s="14"/>
      <c r="H70" s="19">
        <v>2013</v>
      </c>
    </row>
    <row r="71" spans="1:8" x14ac:dyDescent="0.2">
      <c r="A71" s="14" t="s">
        <v>16</v>
      </c>
      <c r="B71">
        <v>22</v>
      </c>
      <c r="C71">
        <v>22.1</v>
      </c>
      <c r="D71" s="18">
        <v>41943</v>
      </c>
      <c r="E71" s="14" t="s">
        <v>69</v>
      </c>
      <c r="F71" s="19">
        <v>0</v>
      </c>
      <c r="G71" s="14"/>
      <c r="H71" s="19">
        <v>2013</v>
      </c>
    </row>
    <row r="72" spans="1:8" x14ac:dyDescent="0.2">
      <c r="A72" s="14" t="s">
        <v>16</v>
      </c>
      <c r="B72">
        <v>22</v>
      </c>
      <c r="C72">
        <v>22.1</v>
      </c>
      <c r="D72" s="18">
        <v>41943</v>
      </c>
      <c r="E72" s="14" t="s">
        <v>18</v>
      </c>
      <c r="F72" s="19">
        <v>0</v>
      </c>
      <c r="G72" s="14"/>
      <c r="H72" s="19">
        <v>2013</v>
      </c>
    </row>
    <row r="73" spans="1:8" x14ac:dyDescent="0.2">
      <c r="A73" s="14" t="s">
        <v>16</v>
      </c>
      <c r="B73">
        <v>22</v>
      </c>
      <c r="C73">
        <v>22.1</v>
      </c>
      <c r="D73" s="18">
        <v>41943</v>
      </c>
      <c r="E73" s="14" t="s">
        <v>19</v>
      </c>
      <c r="F73" s="19">
        <v>0</v>
      </c>
      <c r="G73" s="14"/>
      <c r="H73" s="19">
        <v>2013</v>
      </c>
    </row>
    <row r="74" spans="1:8" x14ac:dyDescent="0.2">
      <c r="A74" s="14" t="s">
        <v>16</v>
      </c>
      <c r="B74">
        <v>22</v>
      </c>
      <c r="C74">
        <v>22.1</v>
      </c>
      <c r="D74" s="18">
        <v>41943</v>
      </c>
      <c r="E74" s="14" t="s">
        <v>20</v>
      </c>
      <c r="F74" s="19">
        <v>0</v>
      </c>
      <c r="G74" s="14"/>
      <c r="H74" s="19">
        <v>2013</v>
      </c>
    </row>
    <row r="75" spans="1:8" x14ac:dyDescent="0.2">
      <c r="A75" s="20" t="s">
        <v>16</v>
      </c>
      <c r="B75" s="16">
        <v>22</v>
      </c>
      <c r="C75" s="20">
        <v>22.2</v>
      </c>
      <c r="D75" s="22">
        <v>41943</v>
      </c>
      <c r="E75" s="20" t="s">
        <v>17</v>
      </c>
      <c r="F75" s="21">
        <v>2</v>
      </c>
      <c r="G75" s="20">
        <f>(3-2.4)+(23.3-23.1)+(23.52-23.5)</f>
        <v>0.81999999999999895</v>
      </c>
      <c r="H75" s="21">
        <v>2013</v>
      </c>
    </row>
    <row r="76" spans="1:8" x14ac:dyDescent="0.2">
      <c r="A76" s="20" t="s">
        <v>16</v>
      </c>
      <c r="B76" s="16">
        <v>22</v>
      </c>
      <c r="C76" s="20">
        <v>22.2</v>
      </c>
      <c r="D76" s="22">
        <v>41943</v>
      </c>
      <c r="E76" s="20" t="s">
        <v>68</v>
      </c>
      <c r="F76" s="21">
        <v>0</v>
      </c>
      <c r="G76" s="20"/>
      <c r="H76" s="21">
        <v>2013</v>
      </c>
    </row>
    <row r="77" spans="1:8" x14ac:dyDescent="0.2">
      <c r="A77" s="20" t="s">
        <v>16</v>
      </c>
      <c r="B77" s="16">
        <v>22</v>
      </c>
      <c r="C77" s="20">
        <v>22.2</v>
      </c>
      <c r="D77" s="22">
        <v>41943</v>
      </c>
      <c r="E77" s="20" t="s">
        <v>69</v>
      </c>
      <c r="F77" s="21">
        <v>0</v>
      </c>
      <c r="G77" s="20"/>
      <c r="H77" s="21">
        <v>2013</v>
      </c>
    </row>
    <row r="78" spans="1:8" x14ac:dyDescent="0.2">
      <c r="A78" s="20" t="s">
        <v>16</v>
      </c>
      <c r="B78" s="16">
        <v>22</v>
      </c>
      <c r="C78" s="20">
        <v>22.2</v>
      </c>
      <c r="D78" s="22">
        <v>41943</v>
      </c>
      <c r="E78" s="20" t="s">
        <v>18</v>
      </c>
      <c r="F78" s="21">
        <v>0</v>
      </c>
      <c r="G78" s="20"/>
      <c r="H78" s="21">
        <v>2013</v>
      </c>
    </row>
    <row r="79" spans="1:8" x14ac:dyDescent="0.2">
      <c r="A79" s="20" t="s">
        <v>16</v>
      </c>
      <c r="B79" s="16">
        <v>22</v>
      </c>
      <c r="C79" s="20">
        <v>22.2</v>
      </c>
      <c r="D79" s="22">
        <v>41943</v>
      </c>
      <c r="E79" s="20" t="s">
        <v>19</v>
      </c>
      <c r="F79" s="21">
        <v>0</v>
      </c>
      <c r="G79" s="20"/>
      <c r="H79" s="21">
        <v>2013</v>
      </c>
    </row>
    <row r="80" spans="1:8" x14ac:dyDescent="0.2">
      <c r="A80" s="20" t="s">
        <v>16</v>
      </c>
      <c r="B80" s="16">
        <v>22</v>
      </c>
      <c r="C80" s="20">
        <v>22.2</v>
      </c>
      <c r="D80" s="22">
        <v>41943</v>
      </c>
      <c r="E80" s="20" t="s">
        <v>20</v>
      </c>
      <c r="F80" s="21">
        <v>3</v>
      </c>
      <c r="G80" s="20">
        <f>(9.5-5.1)+(18.4-17.6)+(25-20.5)</f>
        <v>9.6999999999999975</v>
      </c>
      <c r="H80" s="21">
        <v>2013</v>
      </c>
    </row>
    <row r="81" spans="1:8" x14ac:dyDescent="0.2">
      <c r="A81" s="14" t="s">
        <v>16</v>
      </c>
      <c r="B81">
        <v>22</v>
      </c>
      <c r="C81">
        <v>22.3</v>
      </c>
      <c r="D81" s="18">
        <v>41945</v>
      </c>
      <c r="E81" s="14" t="s">
        <v>17</v>
      </c>
      <c r="F81" s="19">
        <v>3</v>
      </c>
      <c r="G81" s="14">
        <f>(46.8-46.3)+(26-25)+(17.1-15.6)</f>
        <v>3.0000000000000018</v>
      </c>
      <c r="H81" s="19">
        <v>2013</v>
      </c>
    </row>
    <row r="82" spans="1:8" x14ac:dyDescent="0.2">
      <c r="A82" s="14" t="s">
        <v>16</v>
      </c>
      <c r="B82">
        <v>22</v>
      </c>
      <c r="C82">
        <v>22.3</v>
      </c>
      <c r="D82" s="18">
        <v>41945</v>
      </c>
      <c r="E82" s="14" t="s">
        <v>68</v>
      </c>
      <c r="F82" s="19">
        <v>1</v>
      </c>
      <c r="G82" s="14">
        <f>(43.1-35.6)</f>
        <v>7.5</v>
      </c>
      <c r="H82" s="19">
        <v>2013</v>
      </c>
    </row>
    <row r="83" spans="1:8" x14ac:dyDescent="0.2">
      <c r="A83" s="14" t="s">
        <v>16</v>
      </c>
      <c r="B83">
        <v>22</v>
      </c>
      <c r="C83">
        <v>22.3</v>
      </c>
      <c r="D83" s="18">
        <v>41945</v>
      </c>
      <c r="E83" s="14" t="s">
        <v>69</v>
      </c>
      <c r="F83" s="19">
        <v>4</v>
      </c>
      <c r="G83" s="14">
        <f>(29.8-26.8)+(14.2-12.6)+(11.1-9.2)+(20.6-19.8)</f>
        <v>7.3000000000000007</v>
      </c>
      <c r="H83" s="19">
        <v>2013</v>
      </c>
    </row>
    <row r="84" spans="1:8" x14ac:dyDescent="0.2">
      <c r="A84" s="14" t="s">
        <v>16</v>
      </c>
      <c r="B84">
        <v>22</v>
      </c>
      <c r="C84">
        <v>22.3</v>
      </c>
      <c r="D84" s="18">
        <v>41945</v>
      </c>
      <c r="E84" s="14" t="s">
        <v>18</v>
      </c>
      <c r="F84" s="19">
        <v>1</v>
      </c>
      <c r="G84" s="14">
        <f>(40.3-40)</f>
        <v>0.29999999999999716</v>
      </c>
      <c r="H84" s="19">
        <v>2013</v>
      </c>
    </row>
    <row r="85" spans="1:8" x14ac:dyDescent="0.2">
      <c r="A85" s="14" t="s">
        <v>16</v>
      </c>
      <c r="B85">
        <v>22</v>
      </c>
      <c r="C85">
        <v>22.3</v>
      </c>
      <c r="D85" s="18">
        <v>41945</v>
      </c>
      <c r="E85" s="14" t="s">
        <v>19</v>
      </c>
      <c r="F85" s="19">
        <v>0</v>
      </c>
      <c r="G85" s="14"/>
      <c r="H85" s="19">
        <v>2013</v>
      </c>
    </row>
    <row r="86" spans="1:8" x14ac:dyDescent="0.2">
      <c r="A86" s="14" t="s">
        <v>16</v>
      </c>
      <c r="B86">
        <v>22</v>
      </c>
      <c r="C86">
        <v>22.3</v>
      </c>
      <c r="D86" s="18">
        <v>41945</v>
      </c>
      <c r="E86" s="14" t="s">
        <v>20</v>
      </c>
      <c r="F86" s="19">
        <v>1</v>
      </c>
      <c r="G86" s="14">
        <f>(31.1-30)</f>
        <v>1.1000000000000014</v>
      </c>
      <c r="H86" s="19">
        <v>2013</v>
      </c>
    </row>
    <row r="87" spans="1:8" x14ac:dyDescent="0.2">
      <c r="A87" s="20" t="s">
        <v>16</v>
      </c>
      <c r="B87" s="16">
        <v>22</v>
      </c>
      <c r="C87" s="20">
        <v>22.4</v>
      </c>
      <c r="D87" s="22">
        <v>41946</v>
      </c>
      <c r="E87" s="20" t="s">
        <v>17</v>
      </c>
      <c r="F87" s="21">
        <v>0</v>
      </c>
      <c r="G87" s="20"/>
      <c r="H87" s="21">
        <v>2013</v>
      </c>
    </row>
    <row r="88" spans="1:8" x14ac:dyDescent="0.2">
      <c r="A88" s="20" t="s">
        <v>16</v>
      </c>
      <c r="B88" s="16">
        <v>22</v>
      </c>
      <c r="C88" s="20">
        <v>22.4</v>
      </c>
      <c r="D88" s="22">
        <v>41946</v>
      </c>
      <c r="E88" s="20" t="s">
        <v>68</v>
      </c>
      <c r="F88" s="21">
        <v>0</v>
      </c>
      <c r="G88" s="20"/>
      <c r="H88" s="21">
        <v>2013</v>
      </c>
    </row>
    <row r="89" spans="1:8" x14ac:dyDescent="0.2">
      <c r="A89" s="20" t="s">
        <v>16</v>
      </c>
      <c r="B89" s="16">
        <v>22</v>
      </c>
      <c r="C89" s="20">
        <v>22.4</v>
      </c>
      <c r="D89" s="22">
        <v>41946</v>
      </c>
      <c r="E89" s="20" t="s">
        <v>69</v>
      </c>
      <c r="F89" s="21">
        <v>0</v>
      </c>
      <c r="G89" s="20"/>
      <c r="H89" s="21">
        <v>2013</v>
      </c>
    </row>
    <row r="90" spans="1:8" x14ac:dyDescent="0.2">
      <c r="A90" s="20" t="s">
        <v>16</v>
      </c>
      <c r="B90" s="16">
        <v>22</v>
      </c>
      <c r="C90" s="20">
        <v>22.4</v>
      </c>
      <c r="D90" s="22">
        <v>41946</v>
      </c>
      <c r="E90" s="20" t="s">
        <v>18</v>
      </c>
      <c r="F90" s="21">
        <v>0</v>
      </c>
      <c r="G90" s="20"/>
      <c r="H90" s="21">
        <v>2013</v>
      </c>
    </row>
    <row r="91" spans="1:8" x14ac:dyDescent="0.2">
      <c r="A91" s="20" t="s">
        <v>16</v>
      </c>
      <c r="B91" s="16">
        <v>22</v>
      </c>
      <c r="C91" s="20">
        <v>22.4</v>
      </c>
      <c r="D91" s="22">
        <v>41946</v>
      </c>
      <c r="E91" s="20" t="s">
        <v>19</v>
      </c>
      <c r="F91" s="21">
        <v>0</v>
      </c>
      <c r="G91" s="20"/>
      <c r="H91" s="21">
        <v>2013</v>
      </c>
    </row>
    <row r="92" spans="1:8" x14ac:dyDescent="0.2">
      <c r="A92" s="20" t="s">
        <v>16</v>
      </c>
      <c r="B92" s="16">
        <v>22</v>
      </c>
      <c r="C92" s="20">
        <v>22.4</v>
      </c>
      <c r="D92" s="22">
        <v>41946</v>
      </c>
      <c r="E92" s="20" t="s">
        <v>20</v>
      </c>
      <c r="F92" s="21">
        <v>0</v>
      </c>
      <c r="G92" s="20"/>
      <c r="H92" s="21">
        <v>2013</v>
      </c>
    </row>
    <row r="93" spans="1:8" x14ac:dyDescent="0.2">
      <c r="A93" s="14" t="s">
        <v>16</v>
      </c>
      <c r="B93">
        <v>22</v>
      </c>
      <c r="C93">
        <v>22.5</v>
      </c>
      <c r="D93" s="1">
        <v>41946</v>
      </c>
      <c r="E93" s="14" t="s">
        <v>17</v>
      </c>
      <c r="F93" s="19">
        <v>0</v>
      </c>
      <c r="G93" s="14">
        <f>(15.2-14.7)</f>
        <v>0.5</v>
      </c>
      <c r="H93" s="19">
        <v>2013</v>
      </c>
    </row>
    <row r="94" spans="1:8" x14ac:dyDescent="0.2">
      <c r="A94" s="14" t="s">
        <v>16</v>
      </c>
      <c r="B94">
        <v>22</v>
      </c>
      <c r="C94">
        <v>22.5</v>
      </c>
      <c r="D94" s="1">
        <v>41946</v>
      </c>
      <c r="E94" s="14" t="s">
        <v>68</v>
      </c>
      <c r="F94" s="19">
        <v>0</v>
      </c>
      <c r="G94" s="14"/>
      <c r="H94" s="19">
        <v>2013</v>
      </c>
    </row>
    <row r="95" spans="1:8" x14ac:dyDescent="0.2">
      <c r="A95" s="14" t="s">
        <v>16</v>
      </c>
      <c r="B95">
        <v>22</v>
      </c>
      <c r="C95">
        <v>22.5</v>
      </c>
      <c r="D95" s="1">
        <v>41946</v>
      </c>
      <c r="E95" s="14" t="s">
        <v>69</v>
      </c>
      <c r="F95" s="19">
        <v>0</v>
      </c>
      <c r="G95" s="14"/>
      <c r="H95" s="19">
        <v>2013</v>
      </c>
    </row>
    <row r="96" spans="1:8" x14ac:dyDescent="0.2">
      <c r="A96" s="14" t="s">
        <v>16</v>
      </c>
      <c r="B96">
        <v>22</v>
      </c>
      <c r="C96">
        <v>22.5</v>
      </c>
      <c r="D96" s="1">
        <v>41946</v>
      </c>
      <c r="E96" s="14" t="s">
        <v>18</v>
      </c>
      <c r="F96" s="19">
        <v>0</v>
      </c>
      <c r="G96" s="14"/>
      <c r="H96" s="19">
        <v>2013</v>
      </c>
    </row>
    <row r="97" spans="1:8" x14ac:dyDescent="0.2">
      <c r="A97" s="14" t="s">
        <v>16</v>
      </c>
      <c r="B97">
        <v>22</v>
      </c>
      <c r="C97">
        <v>22.5</v>
      </c>
      <c r="D97" s="1">
        <v>41946</v>
      </c>
      <c r="E97" s="14" t="s">
        <v>19</v>
      </c>
      <c r="F97" s="19">
        <v>0</v>
      </c>
      <c r="G97" s="14"/>
      <c r="H97" s="19">
        <v>2013</v>
      </c>
    </row>
    <row r="98" spans="1:8" x14ac:dyDescent="0.2">
      <c r="A98" s="14" t="s">
        <v>16</v>
      </c>
      <c r="B98">
        <v>22</v>
      </c>
      <c r="C98">
        <v>22.5</v>
      </c>
      <c r="D98" s="1">
        <v>41946</v>
      </c>
      <c r="E98" s="14" t="s">
        <v>20</v>
      </c>
      <c r="F98" s="19">
        <v>1</v>
      </c>
      <c r="G98" s="14">
        <f>(16.4-9.3)+(11.3-10.15)</f>
        <v>8.2499999999999982</v>
      </c>
      <c r="H98" s="19">
        <v>2013</v>
      </c>
    </row>
    <row r="99" spans="1:8" x14ac:dyDescent="0.2">
      <c r="A99" s="14"/>
      <c r="C99" s="14"/>
      <c r="D99" s="18"/>
      <c r="E99" s="14"/>
      <c r="F99" s="19"/>
      <c r="G99" s="14"/>
      <c r="H99" s="19"/>
    </row>
    <row r="100" spans="1:8" x14ac:dyDescent="0.2">
      <c r="A100" s="14"/>
      <c r="C100" s="14"/>
      <c r="D100" s="18"/>
      <c r="E100" s="14"/>
      <c r="F100" s="19"/>
      <c r="G100" s="14"/>
      <c r="H100" s="19"/>
    </row>
    <row r="101" spans="1:8" x14ac:dyDescent="0.2">
      <c r="A101" s="14"/>
      <c r="C101" s="14"/>
      <c r="D101" s="18"/>
      <c r="E101" s="14"/>
      <c r="F101" s="19"/>
      <c r="G101" s="14"/>
      <c r="H101" s="19"/>
    </row>
    <row r="102" spans="1:8" x14ac:dyDescent="0.2">
      <c r="A102" s="14"/>
      <c r="C102" s="14"/>
      <c r="D102" s="18"/>
      <c r="E102" s="14"/>
      <c r="F102" s="19"/>
      <c r="G102" s="14"/>
      <c r="H102" s="19"/>
    </row>
    <row r="103" spans="1:8" x14ac:dyDescent="0.2">
      <c r="A103" s="14"/>
      <c r="C103" s="14"/>
      <c r="D103" s="14"/>
      <c r="E103" s="14"/>
      <c r="F103" s="19"/>
      <c r="G103" s="14"/>
      <c r="H103" s="19"/>
    </row>
    <row r="104" spans="1:8" x14ac:dyDescent="0.2">
      <c r="A104" s="14"/>
      <c r="B104" s="14"/>
      <c r="C104" s="14"/>
      <c r="D104" s="14"/>
      <c r="E104" s="14"/>
      <c r="F104" s="19"/>
      <c r="G104" s="14"/>
      <c r="H104" s="19"/>
    </row>
    <row r="105" spans="1:8" x14ac:dyDescent="0.2">
      <c r="A105" s="14"/>
      <c r="B105" s="14"/>
      <c r="C105" s="14"/>
      <c r="D105" s="14"/>
      <c r="E105" s="14"/>
      <c r="F105" s="14"/>
      <c r="G105" s="14"/>
      <c r="H105" s="19"/>
    </row>
  </sheetData>
  <phoneticPr fontId="1" type="noConversion"/>
  <conditionalFormatting sqref="I15:IV15 A14:H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{6520E266-C3CE-4798-B1A3-C94E21E60A00}</x14:id>
        </ext>
      </extLst>
    </cfRule>
  </conditionalFormatting>
  <pageMargins left="0.75" right="0.75" top="1" bottom="1" header="0.5" footer="0.5"/>
  <pageSetup orientation="landscape" horizontalDpi="4294967292" verticalDpi="1200" r:id="rId1"/>
  <headerFooter alignWithMargins="0">
    <oddFooter>&amp;LC:\My Documents\Monitoring\Bioplo\&amp;C&amp;F&amp;R&amp;P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20E266-C3CE-4798-B1A3-C94E21E60A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I15:IV15 A14:H14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zoomScaleNormal="100" workbookViewId="0">
      <pane ySplit="13" topLeftCell="A164" activePane="bottomLeft" state="frozen"/>
      <selection pane="bottomLeft" activeCell="B199" sqref="B199"/>
    </sheetView>
  </sheetViews>
  <sheetFormatPr defaultRowHeight="12.75" x14ac:dyDescent="0.2"/>
  <cols>
    <col min="4" max="4" width="10.140625" bestFit="1" customWidth="1"/>
    <col min="5" max="5" width="10.28515625" bestFit="1" customWidth="1"/>
    <col min="6" max="6" width="27.7109375" customWidth="1"/>
  </cols>
  <sheetData>
    <row r="1" spans="1:7" x14ac:dyDescent="0.2">
      <c r="A1" t="s">
        <v>65</v>
      </c>
    </row>
    <row r="2" spans="1:7" x14ac:dyDescent="0.2">
      <c r="A2" t="s">
        <v>64</v>
      </c>
    </row>
    <row r="3" spans="1:7" x14ac:dyDescent="0.2">
      <c r="A3" t="s">
        <v>0</v>
      </c>
    </row>
    <row r="4" spans="1:7" x14ac:dyDescent="0.2">
      <c r="A4" t="s">
        <v>1</v>
      </c>
    </row>
    <row r="5" spans="1:7" x14ac:dyDescent="0.2">
      <c r="A5" t="s">
        <v>2</v>
      </c>
    </row>
    <row r="6" spans="1:7" x14ac:dyDescent="0.2">
      <c r="A6" t="s">
        <v>3</v>
      </c>
    </row>
    <row r="7" spans="1:7" x14ac:dyDescent="0.2">
      <c r="A7" t="s">
        <v>4</v>
      </c>
    </row>
    <row r="8" spans="1:7" x14ac:dyDescent="0.2">
      <c r="A8" t="s">
        <v>61</v>
      </c>
    </row>
    <row r="9" spans="1:7" x14ac:dyDescent="0.2">
      <c r="B9" t="s">
        <v>60</v>
      </c>
    </row>
    <row r="10" spans="1:7" x14ac:dyDescent="0.2">
      <c r="A10" t="s">
        <v>59</v>
      </c>
    </row>
    <row r="11" spans="1:7" x14ac:dyDescent="0.2">
      <c r="C11" t="s">
        <v>58</v>
      </c>
    </row>
    <row r="12" spans="1:7" x14ac:dyDescent="0.2">
      <c r="A12" t="s">
        <v>7</v>
      </c>
    </row>
    <row r="13" spans="1:7" x14ac:dyDescent="0.2">
      <c r="A13" s="2" t="s">
        <v>8</v>
      </c>
      <c r="B13" t="s">
        <v>9</v>
      </c>
      <c r="C13" t="s">
        <v>10</v>
      </c>
      <c r="D13" t="s">
        <v>11</v>
      </c>
      <c r="E13" t="s">
        <v>21</v>
      </c>
      <c r="F13" s="14" t="s">
        <v>71</v>
      </c>
      <c r="G13" t="s">
        <v>15</v>
      </c>
    </row>
    <row r="14" spans="1:7" x14ac:dyDescent="0.2">
      <c r="A14" t="s">
        <v>16</v>
      </c>
      <c r="B14">
        <v>1</v>
      </c>
      <c r="C14">
        <v>1.1000000000000001</v>
      </c>
      <c r="D14" s="1">
        <v>41947</v>
      </c>
      <c r="E14" t="s">
        <v>22</v>
      </c>
      <c r="F14">
        <v>35</v>
      </c>
      <c r="G14">
        <v>2013</v>
      </c>
    </row>
    <row r="15" spans="1:7" x14ac:dyDescent="0.2">
      <c r="A15" t="s">
        <v>16</v>
      </c>
      <c r="B15">
        <v>1</v>
      </c>
      <c r="C15">
        <v>1.1000000000000001</v>
      </c>
      <c r="D15" s="1">
        <v>41947</v>
      </c>
      <c r="E15" t="s">
        <v>23</v>
      </c>
      <c r="G15">
        <v>2013</v>
      </c>
    </row>
    <row r="16" spans="1:7" x14ac:dyDescent="0.2">
      <c r="A16" t="s">
        <v>16</v>
      </c>
      <c r="B16">
        <v>1</v>
      </c>
      <c r="C16">
        <v>1.1000000000000001</v>
      </c>
      <c r="D16" s="1">
        <v>41947</v>
      </c>
      <c r="E16" t="s">
        <v>24</v>
      </c>
      <c r="F16">
        <v>4</v>
      </c>
      <c r="G16">
        <v>2013</v>
      </c>
    </row>
    <row r="17" spans="1:7" x14ac:dyDescent="0.2">
      <c r="A17" t="s">
        <v>16</v>
      </c>
      <c r="B17">
        <v>1</v>
      </c>
      <c r="C17">
        <v>1.1000000000000001</v>
      </c>
      <c r="D17" s="1">
        <v>41947</v>
      </c>
      <c r="E17" t="s">
        <v>25</v>
      </c>
      <c r="F17">
        <v>15</v>
      </c>
      <c r="G17">
        <v>2013</v>
      </c>
    </row>
    <row r="18" spans="1:7" x14ac:dyDescent="0.2">
      <c r="A18" t="s">
        <v>16</v>
      </c>
      <c r="B18">
        <v>1</v>
      </c>
      <c r="C18">
        <v>1.1000000000000001</v>
      </c>
      <c r="D18" s="1">
        <v>41947</v>
      </c>
      <c r="E18" t="s">
        <v>26</v>
      </c>
      <c r="F18">
        <v>2</v>
      </c>
      <c r="G18">
        <v>2013</v>
      </c>
    </row>
    <row r="19" spans="1:7" x14ac:dyDescent="0.2">
      <c r="A19" t="s">
        <v>16</v>
      </c>
      <c r="B19">
        <v>1</v>
      </c>
      <c r="C19">
        <v>1.1000000000000001</v>
      </c>
      <c r="D19" s="1">
        <v>41947</v>
      </c>
      <c r="E19" t="s">
        <v>27</v>
      </c>
      <c r="F19">
        <v>1</v>
      </c>
      <c r="G19">
        <v>2013</v>
      </c>
    </row>
    <row r="20" spans="1:7" x14ac:dyDescent="0.2">
      <c r="A20" t="s">
        <v>16</v>
      </c>
      <c r="B20">
        <v>1</v>
      </c>
      <c r="C20">
        <v>1.1000000000000001</v>
      </c>
      <c r="D20" s="1">
        <v>41947</v>
      </c>
      <c r="E20" t="s">
        <v>28</v>
      </c>
      <c r="F20">
        <v>1</v>
      </c>
      <c r="G20">
        <v>2013</v>
      </c>
    </row>
    <row r="21" spans="1:7" x14ac:dyDescent="0.2">
      <c r="A21" t="s">
        <v>16</v>
      </c>
      <c r="B21">
        <v>1</v>
      </c>
      <c r="C21">
        <v>1.1000000000000001</v>
      </c>
      <c r="D21" s="1">
        <v>41947</v>
      </c>
      <c r="E21" t="s">
        <v>29</v>
      </c>
      <c r="G21">
        <v>2013</v>
      </c>
    </row>
    <row r="22" spans="1:7" x14ac:dyDescent="0.2">
      <c r="A22" t="s">
        <v>16</v>
      </c>
      <c r="B22">
        <v>1</v>
      </c>
      <c r="C22">
        <v>1.1000000000000001</v>
      </c>
      <c r="D22" s="1">
        <v>41947</v>
      </c>
      <c r="E22" t="s">
        <v>30</v>
      </c>
      <c r="G22">
        <v>2013</v>
      </c>
    </row>
    <row r="23" spans="1:7" x14ac:dyDescent="0.2">
      <c r="A23" t="s">
        <v>16</v>
      </c>
      <c r="B23">
        <v>1</v>
      </c>
      <c r="C23">
        <v>1.1000000000000001</v>
      </c>
      <c r="D23" s="1">
        <v>41947</v>
      </c>
      <c r="E23" t="s">
        <v>31</v>
      </c>
      <c r="G23">
        <v>2013</v>
      </c>
    </row>
    <row r="24" spans="1:7" x14ac:dyDescent="0.2">
      <c r="A24" t="s">
        <v>16</v>
      </c>
      <c r="B24">
        <v>1</v>
      </c>
      <c r="C24">
        <v>1.1000000000000001</v>
      </c>
      <c r="D24" s="1">
        <v>41947</v>
      </c>
      <c r="E24" t="s">
        <v>32</v>
      </c>
      <c r="G24">
        <v>2013</v>
      </c>
    </row>
    <row r="25" spans="1:7" x14ac:dyDescent="0.2">
      <c r="A25" s="16" t="s">
        <v>16</v>
      </c>
      <c r="B25" s="16">
        <v>1</v>
      </c>
      <c r="C25" s="16">
        <v>1.2</v>
      </c>
      <c r="D25" s="22">
        <v>41949</v>
      </c>
      <c r="E25" s="16" t="s">
        <v>22</v>
      </c>
      <c r="F25" s="16">
        <v>33</v>
      </c>
      <c r="G25" s="16">
        <v>2013</v>
      </c>
    </row>
    <row r="26" spans="1:7" x14ac:dyDescent="0.2">
      <c r="A26" s="16" t="s">
        <v>16</v>
      </c>
      <c r="B26" s="16">
        <v>1</v>
      </c>
      <c r="C26" s="16">
        <v>1.2</v>
      </c>
      <c r="D26" s="22">
        <v>41949</v>
      </c>
      <c r="E26" s="16" t="s">
        <v>23</v>
      </c>
      <c r="F26" s="16"/>
      <c r="G26" s="16">
        <v>2013</v>
      </c>
    </row>
    <row r="27" spans="1:7" x14ac:dyDescent="0.2">
      <c r="A27" s="16" t="s">
        <v>16</v>
      </c>
      <c r="B27" s="16">
        <v>1</v>
      </c>
      <c r="C27" s="16">
        <v>1.2</v>
      </c>
      <c r="D27" s="22">
        <v>41949</v>
      </c>
      <c r="E27" s="16" t="s">
        <v>24</v>
      </c>
      <c r="F27" s="16">
        <v>1</v>
      </c>
      <c r="G27" s="16">
        <v>2013</v>
      </c>
    </row>
    <row r="28" spans="1:7" x14ac:dyDescent="0.2">
      <c r="A28" s="16" t="s">
        <v>16</v>
      </c>
      <c r="B28" s="16">
        <v>1</v>
      </c>
      <c r="C28" s="16">
        <v>1.2</v>
      </c>
      <c r="D28" s="22">
        <v>41949</v>
      </c>
      <c r="E28" s="16" t="s">
        <v>25</v>
      </c>
      <c r="F28" s="16">
        <v>2</v>
      </c>
      <c r="G28" s="16">
        <v>2013</v>
      </c>
    </row>
    <row r="29" spans="1:7" x14ac:dyDescent="0.2">
      <c r="A29" s="16" t="s">
        <v>16</v>
      </c>
      <c r="B29" s="16">
        <v>1</v>
      </c>
      <c r="C29" s="16">
        <v>1.2</v>
      </c>
      <c r="D29" s="22">
        <v>41949</v>
      </c>
      <c r="E29" s="16" t="s">
        <v>26</v>
      </c>
      <c r="F29" s="16">
        <v>1</v>
      </c>
      <c r="G29" s="16">
        <v>2013</v>
      </c>
    </row>
    <row r="30" spans="1:7" x14ac:dyDescent="0.2">
      <c r="A30" s="16" t="s">
        <v>16</v>
      </c>
      <c r="B30" s="16">
        <v>1</v>
      </c>
      <c r="C30" s="16">
        <v>1.2</v>
      </c>
      <c r="D30" s="22">
        <v>41949</v>
      </c>
      <c r="E30" s="16" t="s">
        <v>27</v>
      </c>
      <c r="F30" s="16">
        <v>1</v>
      </c>
      <c r="G30" s="16">
        <v>2013</v>
      </c>
    </row>
    <row r="31" spans="1:7" x14ac:dyDescent="0.2">
      <c r="A31" s="16" t="s">
        <v>16</v>
      </c>
      <c r="B31" s="16">
        <v>1</v>
      </c>
      <c r="C31" s="16">
        <v>1.2</v>
      </c>
      <c r="D31" s="22">
        <v>41949</v>
      </c>
      <c r="E31" s="16" t="s">
        <v>28</v>
      </c>
      <c r="F31" s="16"/>
      <c r="G31" s="16">
        <v>2013</v>
      </c>
    </row>
    <row r="32" spans="1:7" x14ac:dyDescent="0.2">
      <c r="A32" s="16" t="s">
        <v>16</v>
      </c>
      <c r="B32" s="16">
        <v>1</v>
      </c>
      <c r="C32" s="16">
        <v>1.2</v>
      </c>
      <c r="D32" s="22">
        <v>41949</v>
      </c>
      <c r="E32" s="16" t="s">
        <v>29</v>
      </c>
      <c r="F32" s="16"/>
      <c r="G32" s="16">
        <v>2013</v>
      </c>
    </row>
    <row r="33" spans="1:7" x14ac:dyDescent="0.2">
      <c r="A33" s="16" t="s">
        <v>16</v>
      </c>
      <c r="B33" s="16">
        <v>1</v>
      </c>
      <c r="C33" s="16">
        <v>1.2</v>
      </c>
      <c r="D33" s="22">
        <v>41949</v>
      </c>
      <c r="E33" s="16" t="s">
        <v>30</v>
      </c>
      <c r="F33" s="16"/>
      <c r="G33" s="16">
        <v>2013</v>
      </c>
    </row>
    <row r="34" spans="1:7" x14ac:dyDescent="0.2">
      <c r="A34" s="16" t="s">
        <v>16</v>
      </c>
      <c r="B34" s="16">
        <v>1</v>
      </c>
      <c r="C34" s="16">
        <v>1.2</v>
      </c>
      <c r="D34" s="22">
        <v>41949</v>
      </c>
      <c r="E34" s="16" t="s">
        <v>31</v>
      </c>
      <c r="F34" s="16"/>
      <c r="G34" s="16">
        <v>2013</v>
      </c>
    </row>
    <row r="35" spans="1:7" x14ac:dyDescent="0.2">
      <c r="A35" s="16" t="s">
        <v>16</v>
      </c>
      <c r="B35" s="16">
        <v>1</v>
      </c>
      <c r="C35" s="16">
        <v>1.2</v>
      </c>
      <c r="D35" s="22">
        <v>41949</v>
      </c>
      <c r="E35" s="16" t="s">
        <v>32</v>
      </c>
      <c r="F35" s="16"/>
      <c r="G35" s="16">
        <v>2013</v>
      </c>
    </row>
    <row r="36" spans="1:7" x14ac:dyDescent="0.2">
      <c r="A36" t="s">
        <v>16</v>
      </c>
      <c r="B36">
        <v>1</v>
      </c>
      <c r="C36">
        <v>1.3</v>
      </c>
      <c r="D36" s="1">
        <v>41949</v>
      </c>
      <c r="E36" t="s">
        <v>22</v>
      </c>
      <c r="F36">
        <v>6</v>
      </c>
      <c r="G36">
        <v>2013</v>
      </c>
    </row>
    <row r="37" spans="1:7" x14ac:dyDescent="0.2">
      <c r="A37" t="s">
        <v>16</v>
      </c>
      <c r="B37">
        <v>1</v>
      </c>
      <c r="C37">
        <v>1.3</v>
      </c>
      <c r="D37" s="1">
        <v>41949</v>
      </c>
      <c r="E37" t="s">
        <v>23</v>
      </c>
      <c r="F37">
        <v>1</v>
      </c>
      <c r="G37">
        <v>2013</v>
      </c>
    </row>
    <row r="38" spans="1:7" x14ac:dyDescent="0.2">
      <c r="A38" t="s">
        <v>16</v>
      </c>
      <c r="B38">
        <v>1</v>
      </c>
      <c r="C38">
        <v>1.3</v>
      </c>
      <c r="D38" s="1">
        <v>41949</v>
      </c>
      <c r="E38" t="s">
        <v>24</v>
      </c>
      <c r="F38">
        <v>21</v>
      </c>
      <c r="G38">
        <v>2013</v>
      </c>
    </row>
    <row r="39" spans="1:7" x14ac:dyDescent="0.2">
      <c r="A39" t="s">
        <v>16</v>
      </c>
      <c r="B39">
        <v>1</v>
      </c>
      <c r="C39">
        <v>1.3</v>
      </c>
      <c r="D39" s="1">
        <v>41949</v>
      </c>
      <c r="E39" t="s">
        <v>25</v>
      </c>
      <c r="F39">
        <v>41</v>
      </c>
      <c r="G39">
        <v>2013</v>
      </c>
    </row>
    <row r="40" spans="1:7" x14ac:dyDescent="0.2">
      <c r="A40" t="s">
        <v>16</v>
      </c>
      <c r="B40">
        <v>1</v>
      </c>
      <c r="C40">
        <v>1.3</v>
      </c>
      <c r="D40" s="1">
        <v>41949</v>
      </c>
      <c r="E40" t="s">
        <v>26</v>
      </c>
      <c r="F40">
        <v>10</v>
      </c>
      <c r="G40">
        <v>2013</v>
      </c>
    </row>
    <row r="41" spans="1:7" x14ac:dyDescent="0.2">
      <c r="A41" t="s">
        <v>16</v>
      </c>
      <c r="B41">
        <v>1</v>
      </c>
      <c r="C41">
        <v>1.3</v>
      </c>
      <c r="D41" s="1">
        <v>41949</v>
      </c>
      <c r="E41" t="s">
        <v>27</v>
      </c>
      <c r="F41">
        <v>1</v>
      </c>
      <c r="G41">
        <v>2013</v>
      </c>
    </row>
    <row r="42" spans="1:7" x14ac:dyDescent="0.2">
      <c r="A42" t="s">
        <v>16</v>
      </c>
      <c r="B42">
        <v>1</v>
      </c>
      <c r="C42">
        <v>1.3</v>
      </c>
      <c r="D42" s="1">
        <v>41949</v>
      </c>
      <c r="E42" t="s">
        <v>28</v>
      </c>
      <c r="G42">
        <v>2013</v>
      </c>
    </row>
    <row r="43" spans="1:7" x14ac:dyDescent="0.2">
      <c r="A43" t="s">
        <v>16</v>
      </c>
      <c r="B43">
        <v>1</v>
      </c>
      <c r="C43">
        <v>1.3</v>
      </c>
      <c r="D43" s="1">
        <v>41949</v>
      </c>
      <c r="E43" t="s">
        <v>29</v>
      </c>
      <c r="G43">
        <v>2013</v>
      </c>
    </row>
    <row r="44" spans="1:7" x14ac:dyDescent="0.2">
      <c r="A44" t="s">
        <v>16</v>
      </c>
      <c r="B44">
        <v>1</v>
      </c>
      <c r="C44">
        <v>1.3</v>
      </c>
      <c r="D44" s="1">
        <v>41949</v>
      </c>
      <c r="E44" t="s">
        <v>30</v>
      </c>
      <c r="G44">
        <v>2013</v>
      </c>
    </row>
    <row r="45" spans="1:7" x14ac:dyDescent="0.2">
      <c r="A45" t="s">
        <v>16</v>
      </c>
      <c r="B45">
        <v>1</v>
      </c>
      <c r="C45">
        <v>1.3</v>
      </c>
      <c r="D45" s="1">
        <v>41949</v>
      </c>
      <c r="E45" t="s">
        <v>31</v>
      </c>
      <c r="G45">
        <v>2013</v>
      </c>
    </row>
    <row r="46" spans="1:7" x14ac:dyDescent="0.2">
      <c r="A46" t="s">
        <v>16</v>
      </c>
      <c r="B46">
        <v>1</v>
      </c>
      <c r="C46">
        <v>1.3</v>
      </c>
      <c r="D46" s="1">
        <v>41949</v>
      </c>
      <c r="E46" t="s">
        <v>32</v>
      </c>
      <c r="G46">
        <v>2013</v>
      </c>
    </row>
    <row r="47" spans="1:7" x14ac:dyDescent="0.2">
      <c r="A47" s="16" t="s">
        <v>16</v>
      </c>
      <c r="B47" s="16">
        <v>1</v>
      </c>
      <c r="C47" s="16">
        <v>1.4</v>
      </c>
      <c r="D47" s="22">
        <v>41948</v>
      </c>
      <c r="E47" s="16" t="s">
        <v>22</v>
      </c>
      <c r="F47" s="16">
        <v>3</v>
      </c>
      <c r="G47" s="16">
        <v>2013</v>
      </c>
    </row>
    <row r="48" spans="1:7" x14ac:dyDescent="0.2">
      <c r="A48" s="16" t="s">
        <v>16</v>
      </c>
      <c r="B48" s="16">
        <v>1</v>
      </c>
      <c r="C48" s="16">
        <v>1.4</v>
      </c>
      <c r="D48" s="22">
        <v>41948</v>
      </c>
      <c r="E48" s="16" t="s">
        <v>23</v>
      </c>
      <c r="F48" s="16"/>
      <c r="G48" s="16">
        <v>2013</v>
      </c>
    </row>
    <row r="49" spans="1:7" x14ac:dyDescent="0.2">
      <c r="A49" s="16" t="s">
        <v>16</v>
      </c>
      <c r="B49" s="16">
        <v>1</v>
      </c>
      <c r="C49" s="16">
        <v>1.4</v>
      </c>
      <c r="D49" s="22">
        <v>41948</v>
      </c>
      <c r="E49" s="16" t="s">
        <v>24</v>
      </c>
      <c r="F49" s="16">
        <v>16</v>
      </c>
      <c r="G49" s="16">
        <v>2013</v>
      </c>
    </row>
    <row r="50" spans="1:7" x14ac:dyDescent="0.2">
      <c r="A50" s="16" t="s">
        <v>16</v>
      </c>
      <c r="B50" s="16">
        <v>1</v>
      </c>
      <c r="C50" s="16">
        <v>1.4</v>
      </c>
      <c r="D50" s="22">
        <v>41948</v>
      </c>
      <c r="E50" s="16" t="s">
        <v>25</v>
      </c>
      <c r="F50" s="16">
        <v>12</v>
      </c>
      <c r="G50" s="16">
        <v>2013</v>
      </c>
    </row>
    <row r="51" spans="1:7" x14ac:dyDescent="0.2">
      <c r="A51" s="16" t="s">
        <v>16</v>
      </c>
      <c r="B51" s="16">
        <v>1</v>
      </c>
      <c r="C51" s="16">
        <v>1.4</v>
      </c>
      <c r="D51" s="22">
        <v>41948</v>
      </c>
      <c r="E51" s="16" t="s">
        <v>26</v>
      </c>
      <c r="F51" s="16">
        <v>17</v>
      </c>
      <c r="G51" s="16">
        <v>2013</v>
      </c>
    </row>
    <row r="52" spans="1:7" x14ac:dyDescent="0.2">
      <c r="A52" s="16" t="s">
        <v>16</v>
      </c>
      <c r="B52" s="16">
        <v>1</v>
      </c>
      <c r="C52" s="16">
        <v>1.4</v>
      </c>
      <c r="D52" s="22">
        <v>41948</v>
      </c>
      <c r="E52" s="16" t="s">
        <v>27</v>
      </c>
      <c r="F52" s="16">
        <v>2</v>
      </c>
      <c r="G52" s="16">
        <v>2013</v>
      </c>
    </row>
    <row r="53" spans="1:7" x14ac:dyDescent="0.2">
      <c r="A53" s="16" t="s">
        <v>16</v>
      </c>
      <c r="B53" s="16">
        <v>1</v>
      </c>
      <c r="C53" s="16">
        <v>1.4</v>
      </c>
      <c r="D53" s="22">
        <v>41948</v>
      </c>
      <c r="E53" s="16" t="s">
        <v>28</v>
      </c>
      <c r="F53" s="16">
        <v>1</v>
      </c>
      <c r="G53" s="16">
        <v>2013</v>
      </c>
    </row>
    <row r="54" spans="1:7" x14ac:dyDescent="0.2">
      <c r="A54" s="16" t="s">
        <v>16</v>
      </c>
      <c r="B54" s="16">
        <v>1</v>
      </c>
      <c r="C54" s="16">
        <v>1.4</v>
      </c>
      <c r="D54" s="22">
        <v>41948</v>
      </c>
      <c r="E54" s="16" t="s">
        <v>29</v>
      </c>
      <c r="F54" s="16"/>
      <c r="G54" s="16">
        <v>2013</v>
      </c>
    </row>
    <row r="55" spans="1:7" x14ac:dyDescent="0.2">
      <c r="A55" s="16" t="s">
        <v>16</v>
      </c>
      <c r="B55" s="16">
        <v>1</v>
      </c>
      <c r="C55" s="16">
        <v>1.4</v>
      </c>
      <c r="D55" s="22">
        <v>41948</v>
      </c>
      <c r="E55" s="16" t="s">
        <v>30</v>
      </c>
      <c r="F55" s="16"/>
      <c r="G55" s="16">
        <v>2013</v>
      </c>
    </row>
    <row r="56" spans="1:7" x14ac:dyDescent="0.2">
      <c r="A56" s="16" t="s">
        <v>16</v>
      </c>
      <c r="B56" s="16">
        <v>1</v>
      </c>
      <c r="C56" s="16">
        <v>1.4</v>
      </c>
      <c r="D56" s="22">
        <v>41948</v>
      </c>
      <c r="E56" s="16" t="s">
        <v>31</v>
      </c>
      <c r="F56" s="16"/>
      <c r="G56" s="16">
        <v>2013</v>
      </c>
    </row>
    <row r="57" spans="1:7" x14ac:dyDescent="0.2">
      <c r="A57" s="16" t="s">
        <v>16</v>
      </c>
      <c r="B57" s="16">
        <v>1</v>
      </c>
      <c r="C57" s="16">
        <v>1.4</v>
      </c>
      <c r="D57" s="22">
        <v>41948</v>
      </c>
      <c r="E57" s="16" t="s">
        <v>32</v>
      </c>
      <c r="F57" s="16"/>
      <c r="G57" s="16">
        <v>2013</v>
      </c>
    </row>
    <row r="58" spans="1:7" x14ac:dyDescent="0.2">
      <c r="A58" t="s">
        <v>16</v>
      </c>
      <c r="B58">
        <v>1</v>
      </c>
      <c r="C58">
        <v>1.5</v>
      </c>
      <c r="D58" s="1">
        <v>41949</v>
      </c>
      <c r="E58" t="s">
        <v>22</v>
      </c>
      <c r="F58">
        <v>6</v>
      </c>
      <c r="G58">
        <v>2013</v>
      </c>
    </row>
    <row r="59" spans="1:7" x14ac:dyDescent="0.2">
      <c r="A59" t="s">
        <v>16</v>
      </c>
      <c r="B59">
        <v>1</v>
      </c>
      <c r="C59">
        <v>1.5</v>
      </c>
      <c r="D59" s="1">
        <v>41949</v>
      </c>
      <c r="E59" t="s">
        <v>23</v>
      </c>
      <c r="F59">
        <v>3</v>
      </c>
      <c r="G59">
        <v>2013</v>
      </c>
    </row>
    <row r="60" spans="1:7" x14ac:dyDescent="0.2">
      <c r="A60" t="s">
        <v>16</v>
      </c>
      <c r="B60">
        <v>1</v>
      </c>
      <c r="C60">
        <v>1.5</v>
      </c>
      <c r="D60" s="1">
        <v>41949</v>
      </c>
      <c r="E60" t="s">
        <v>24</v>
      </c>
      <c r="F60">
        <v>6</v>
      </c>
      <c r="G60">
        <v>2013</v>
      </c>
    </row>
    <row r="61" spans="1:7" x14ac:dyDescent="0.2">
      <c r="A61" t="s">
        <v>16</v>
      </c>
      <c r="B61">
        <v>1</v>
      </c>
      <c r="C61">
        <v>1.5</v>
      </c>
      <c r="D61" s="1">
        <v>41949</v>
      </c>
      <c r="E61" t="s">
        <v>25</v>
      </c>
      <c r="F61">
        <v>40</v>
      </c>
      <c r="G61">
        <v>2013</v>
      </c>
    </row>
    <row r="62" spans="1:7" x14ac:dyDescent="0.2">
      <c r="A62" t="s">
        <v>16</v>
      </c>
      <c r="B62">
        <v>1</v>
      </c>
      <c r="C62">
        <v>1.5</v>
      </c>
      <c r="D62" s="1">
        <v>41949</v>
      </c>
      <c r="E62" t="s">
        <v>26</v>
      </c>
      <c r="F62">
        <v>17</v>
      </c>
      <c r="G62">
        <v>2013</v>
      </c>
    </row>
    <row r="63" spans="1:7" x14ac:dyDescent="0.2">
      <c r="A63" t="s">
        <v>16</v>
      </c>
      <c r="B63">
        <v>1</v>
      </c>
      <c r="C63">
        <v>1.5</v>
      </c>
      <c r="D63" s="1">
        <v>41949</v>
      </c>
      <c r="E63" t="s">
        <v>27</v>
      </c>
      <c r="F63">
        <v>4</v>
      </c>
      <c r="G63">
        <v>2013</v>
      </c>
    </row>
    <row r="64" spans="1:7" x14ac:dyDescent="0.2">
      <c r="A64" t="s">
        <v>16</v>
      </c>
      <c r="B64">
        <v>1</v>
      </c>
      <c r="C64">
        <v>1.5</v>
      </c>
      <c r="D64" s="1">
        <v>41949</v>
      </c>
      <c r="E64" t="s">
        <v>28</v>
      </c>
      <c r="G64">
        <v>2013</v>
      </c>
    </row>
    <row r="65" spans="1:7" x14ac:dyDescent="0.2">
      <c r="A65" t="s">
        <v>16</v>
      </c>
      <c r="B65">
        <v>1</v>
      </c>
      <c r="C65">
        <v>1.5</v>
      </c>
      <c r="D65" s="1">
        <v>41949</v>
      </c>
      <c r="E65" t="s">
        <v>29</v>
      </c>
      <c r="G65">
        <v>2013</v>
      </c>
    </row>
    <row r="66" spans="1:7" x14ac:dyDescent="0.2">
      <c r="A66" t="s">
        <v>16</v>
      </c>
      <c r="B66">
        <v>1</v>
      </c>
      <c r="C66">
        <v>1.5</v>
      </c>
      <c r="D66" s="1">
        <v>41949</v>
      </c>
      <c r="E66" t="s">
        <v>30</v>
      </c>
      <c r="G66">
        <v>2013</v>
      </c>
    </row>
    <row r="67" spans="1:7" x14ac:dyDescent="0.2">
      <c r="A67" t="s">
        <v>16</v>
      </c>
      <c r="B67">
        <v>1</v>
      </c>
      <c r="C67">
        <v>1.5</v>
      </c>
      <c r="D67" s="1">
        <v>41949</v>
      </c>
      <c r="E67" t="s">
        <v>31</v>
      </c>
      <c r="G67">
        <v>2013</v>
      </c>
    </row>
    <row r="68" spans="1:7" x14ac:dyDescent="0.2">
      <c r="A68" t="s">
        <v>16</v>
      </c>
      <c r="B68">
        <v>1</v>
      </c>
      <c r="C68">
        <v>1.5</v>
      </c>
      <c r="D68" s="1">
        <v>41949</v>
      </c>
      <c r="E68" t="s">
        <v>32</v>
      </c>
      <c r="G68">
        <v>2013</v>
      </c>
    </row>
    <row r="69" spans="1:7" x14ac:dyDescent="0.2">
      <c r="A69" s="16" t="s">
        <v>16</v>
      </c>
      <c r="B69" s="16">
        <v>1</v>
      </c>
      <c r="C69" s="16">
        <v>1.6</v>
      </c>
      <c r="D69" s="17">
        <v>41947</v>
      </c>
      <c r="E69" s="16" t="s">
        <v>22</v>
      </c>
      <c r="F69" s="16">
        <v>1</v>
      </c>
      <c r="G69" s="16">
        <v>2013</v>
      </c>
    </row>
    <row r="70" spans="1:7" x14ac:dyDescent="0.2">
      <c r="A70" s="16" t="s">
        <v>16</v>
      </c>
      <c r="B70" s="16">
        <v>1</v>
      </c>
      <c r="C70" s="16">
        <v>1.6</v>
      </c>
      <c r="D70" s="17">
        <v>41947</v>
      </c>
      <c r="E70" s="16" t="s">
        <v>23</v>
      </c>
      <c r="F70" s="16"/>
      <c r="G70" s="16">
        <v>2013</v>
      </c>
    </row>
    <row r="71" spans="1:7" x14ac:dyDescent="0.2">
      <c r="A71" s="16" t="s">
        <v>16</v>
      </c>
      <c r="B71" s="16">
        <v>1</v>
      </c>
      <c r="C71" s="16">
        <v>1.6</v>
      </c>
      <c r="D71" s="17">
        <v>41947</v>
      </c>
      <c r="E71" s="16" t="s">
        <v>24</v>
      </c>
      <c r="F71" s="16"/>
      <c r="G71" s="16">
        <v>2013</v>
      </c>
    </row>
    <row r="72" spans="1:7" x14ac:dyDescent="0.2">
      <c r="A72" s="16" t="s">
        <v>16</v>
      </c>
      <c r="B72" s="16">
        <v>1</v>
      </c>
      <c r="C72" s="16">
        <v>1.6</v>
      </c>
      <c r="D72" s="17">
        <v>41947</v>
      </c>
      <c r="E72" s="16" t="s">
        <v>25</v>
      </c>
      <c r="F72" s="16">
        <v>17</v>
      </c>
      <c r="G72" s="16">
        <v>2013</v>
      </c>
    </row>
    <row r="73" spans="1:7" x14ac:dyDescent="0.2">
      <c r="A73" s="16" t="s">
        <v>16</v>
      </c>
      <c r="B73" s="16">
        <v>1</v>
      </c>
      <c r="C73" s="16">
        <v>1.6</v>
      </c>
      <c r="D73" s="17">
        <v>41947</v>
      </c>
      <c r="E73" s="16" t="s">
        <v>26</v>
      </c>
      <c r="F73" s="16">
        <v>42</v>
      </c>
      <c r="G73" s="16">
        <v>2013</v>
      </c>
    </row>
    <row r="74" spans="1:7" x14ac:dyDescent="0.2">
      <c r="A74" s="16" t="s">
        <v>16</v>
      </c>
      <c r="B74" s="16">
        <v>1</v>
      </c>
      <c r="C74" s="16">
        <v>1.6</v>
      </c>
      <c r="D74" s="17">
        <v>41947</v>
      </c>
      <c r="E74" s="16" t="s">
        <v>27</v>
      </c>
      <c r="F74" s="16">
        <v>25</v>
      </c>
      <c r="G74" s="16">
        <v>2013</v>
      </c>
    </row>
    <row r="75" spans="1:7" x14ac:dyDescent="0.2">
      <c r="A75" s="16" t="s">
        <v>16</v>
      </c>
      <c r="B75" s="16">
        <v>1</v>
      </c>
      <c r="C75" s="16">
        <v>1.6</v>
      </c>
      <c r="D75" s="17">
        <v>41947</v>
      </c>
      <c r="E75" s="16" t="s">
        <v>28</v>
      </c>
      <c r="F75" s="16">
        <v>6</v>
      </c>
      <c r="G75" s="16">
        <v>2013</v>
      </c>
    </row>
    <row r="76" spans="1:7" x14ac:dyDescent="0.2">
      <c r="A76" s="16" t="s">
        <v>16</v>
      </c>
      <c r="B76" s="16">
        <v>1</v>
      </c>
      <c r="C76" s="16">
        <v>1.6</v>
      </c>
      <c r="D76" s="17">
        <v>41947</v>
      </c>
      <c r="E76" s="16" t="s">
        <v>29</v>
      </c>
      <c r="F76" s="16">
        <v>1</v>
      </c>
      <c r="G76" s="16">
        <v>2013</v>
      </c>
    </row>
    <row r="77" spans="1:7" x14ac:dyDescent="0.2">
      <c r="A77" s="16" t="s">
        <v>16</v>
      </c>
      <c r="B77" s="16">
        <v>1</v>
      </c>
      <c r="C77" s="16">
        <v>1.6</v>
      </c>
      <c r="D77" s="17">
        <v>41947</v>
      </c>
      <c r="E77" s="16" t="s">
        <v>30</v>
      </c>
      <c r="F77" s="16">
        <v>1</v>
      </c>
      <c r="G77" s="16">
        <v>2013</v>
      </c>
    </row>
    <row r="78" spans="1:7" x14ac:dyDescent="0.2">
      <c r="A78" s="16" t="s">
        <v>16</v>
      </c>
      <c r="B78" s="16">
        <v>1</v>
      </c>
      <c r="C78" s="16">
        <v>1.6</v>
      </c>
      <c r="D78" s="17">
        <v>41947</v>
      </c>
      <c r="E78" s="16" t="s">
        <v>31</v>
      </c>
      <c r="F78" s="16"/>
      <c r="G78" s="16">
        <v>2013</v>
      </c>
    </row>
    <row r="79" spans="1:7" x14ac:dyDescent="0.2">
      <c r="A79" s="16" t="s">
        <v>16</v>
      </c>
      <c r="B79" s="16">
        <v>1</v>
      </c>
      <c r="C79" s="16">
        <v>1.6</v>
      </c>
      <c r="D79" s="17">
        <v>41947</v>
      </c>
      <c r="E79" s="16" t="s">
        <v>32</v>
      </c>
      <c r="F79" s="16"/>
      <c r="G79" s="16">
        <v>2013</v>
      </c>
    </row>
    <row r="80" spans="1:7" x14ac:dyDescent="0.2">
      <c r="A80" t="s">
        <v>16</v>
      </c>
      <c r="B80">
        <v>1</v>
      </c>
      <c r="C80">
        <v>1.7</v>
      </c>
      <c r="D80" s="1">
        <v>41948</v>
      </c>
      <c r="E80" t="s">
        <v>22</v>
      </c>
      <c r="F80">
        <v>6</v>
      </c>
      <c r="G80">
        <v>2013</v>
      </c>
    </row>
    <row r="81" spans="1:7" x14ac:dyDescent="0.2">
      <c r="A81" t="s">
        <v>16</v>
      </c>
      <c r="B81">
        <v>1</v>
      </c>
      <c r="C81">
        <v>1.7</v>
      </c>
      <c r="D81" s="1">
        <v>41948</v>
      </c>
      <c r="E81" t="s">
        <v>23</v>
      </c>
      <c r="F81">
        <v>1</v>
      </c>
      <c r="G81">
        <v>2013</v>
      </c>
    </row>
    <row r="82" spans="1:7" x14ac:dyDescent="0.2">
      <c r="A82" t="s">
        <v>16</v>
      </c>
      <c r="B82">
        <v>1</v>
      </c>
      <c r="C82">
        <v>1.7</v>
      </c>
      <c r="D82" s="1">
        <v>41948</v>
      </c>
      <c r="E82" t="s">
        <v>24</v>
      </c>
      <c r="F82">
        <v>10</v>
      </c>
      <c r="G82">
        <v>2013</v>
      </c>
    </row>
    <row r="83" spans="1:7" x14ac:dyDescent="0.2">
      <c r="A83" t="s">
        <v>16</v>
      </c>
      <c r="B83">
        <v>1</v>
      </c>
      <c r="C83">
        <v>1.7</v>
      </c>
      <c r="D83" s="1">
        <v>41948</v>
      </c>
      <c r="E83" t="s">
        <v>25</v>
      </c>
      <c r="F83">
        <v>37</v>
      </c>
      <c r="G83">
        <v>2013</v>
      </c>
    </row>
    <row r="84" spans="1:7" x14ac:dyDescent="0.2">
      <c r="A84" t="s">
        <v>16</v>
      </c>
      <c r="B84">
        <v>1</v>
      </c>
      <c r="C84">
        <v>1.7</v>
      </c>
      <c r="D84" s="1">
        <v>41948</v>
      </c>
      <c r="E84" t="s">
        <v>26</v>
      </c>
      <c r="F84">
        <v>19</v>
      </c>
      <c r="G84">
        <v>2013</v>
      </c>
    </row>
    <row r="85" spans="1:7" x14ac:dyDescent="0.2">
      <c r="A85" t="s">
        <v>16</v>
      </c>
      <c r="B85">
        <v>1</v>
      </c>
      <c r="C85">
        <v>1.7</v>
      </c>
      <c r="D85" s="1">
        <v>41948</v>
      </c>
      <c r="E85" t="s">
        <v>27</v>
      </c>
      <c r="F85">
        <v>3</v>
      </c>
      <c r="G85">
        <v>2013</v>
      </c>
    </row>
    <row r="86" spans="1:7" x14ac:dyDescent="0.2">
      <c r="A86" t="s">
        <v>16</v>
      </c>
      <c r="B86">
        <v>1</v>
      </c>
      <c r="C86">
        <v>1.7</v>
      </c>
      <c r="D86" s="1">
        <v>41948</v>
      </c>
      <c r="E86" t="s">
        <v>28</v>
      </c>
      <c r="G86">
        <v>2013</v>
      </c>
    </row>
    <row r="87" spans="1:7" x14ac:dyDescent="0.2">
      <c r="A87" t="s">
        <v>16</v>
      </c>
      <c r="B87">
        <v>1</v>
      </c>
      <c r="C87">
        <v>1.7</v>
      </c>
      <c r="D87" s="1">
        <v>41948</v>
      </c>
      <c r="E87" t="s">
        <v>29</v>
      </c>
      <c r="G87">
        <v>2013</v>
      </c>
    </row>
    <row r="88" spans="1:7" x14ac:dyDescent="0.2">
      <c r="A88" t="s">
        <v>16</v>
      </c>
      <c r="B88">
        <v>1</v>
      </c>
      <c r="C88">
        <v>1.7</v>
      </c>
      <c r="D88" s="1">
        <v>41948</v>
      </c>
      <c r="E88" t="s">
        <v>30</v>
      </c>
      <c r="G88">
        <v>2013</v>
      </c>
    </row>
    <row r="89" spans="1:7" x14ac:dyDescent="0.2">
      <c r="A89" t="s">
        <v>16</v>
      </c>
      <c r="B89">
        <v>1</v>
      </c>
      <c r="C89">
        <v>1.7</v>
      </c>
      <c r="D89" s="1">
        <v>41948</v>
      </c>
      <c r="E89" t="s">
        <v>31</v>
      </c>
      <c r="G89">
        <v>2013</v>
      </c>
    </row>
    <row r="90" spans="1:7" x14ac:dyDescent="0.2">
      <c r="A90" t="s">
        <v>16</v>
      </c>
      <c r="B90">
        <v>1</v>
      </c>
      <c r="C90">
        <v>1.7</v>
      </c>
      <c r="D90" s="1">
        <v>41948</v>
      </c>
      <c r="E90" t="s">
        <v>32</v>
      </c>
      <c r="G90">
        <v>2013</v>
      </c>
    </row>
    <row r="91" spans="1:7" x14ac:dyDescent="0.2">
      <c r="A91" s="16" t="s">
        <v>16</v>
      </c>
      <c r="B91" s="16">
        <v>1</v>
      </c>
      <c r="C91" s="16">
        <v>1.8</v>
      </c>
      <c r="D91" s="17">
        <v>41947</v>
      </c>
      <c r="E91" s="16" t="s">
        <v>22</v>
      </c>
      <c r="F91" s="24"/>
      <c r="G91" s="16">
        <v>2013</v>
      </c>
    </row>
    <row r="92" spans="1:7" x14ac:dyDescent="0.2">
      <c r="A92" s="16" t="s">
        <v>16</v>
      </c>
      <c r="B92" s="16">
        <v>1</v>
      </c>
      <c r="C92" s="16">
        <v>1.8</v>
      </c>
      <c r="D92" s="17">
        <v>41947</v>
      </c>
      <c r="E92" s="16" t="s">
        <v>23</v>
      </c>
      <c r="F92" s="24"/>
      <c r="G92" s="16">
        <v>2013</v>
      </c>
    </row>
    <row r="93" spans="1:7" x14ac:dyDescent="0.2">
      <c r="A93" s="16" t="s">
        <v>16</v>
      </c>
      <c r="B93" s="16">
        <v>1</v>
      </c>
      <c r="C93" s="16">
        <v>1.8</v>
      </c>
      <c r="D93" s="17">
        <v>41947</v>
      </c>
      <c r="E93" s="16" t="s">
        <v>24</v>
      </c>
      <c r="F93" s="24">
        <v>5</v>
      </c>
      <c r="G93" s="16">
        <v>2013</v>
      </c>
    </row>
    <row r="94" spans="1:7" x14ac:dyDescent="0.2">
      <c r="A94" s="16" t="s">
        <v>16</v>
      </c>
      <c r="B94" s="16">
        <v>1</v>
      </c>
      <c r="C94" s="16">
        <v>1.8</v>
      </c>
      <c r="D94" s="17">
        <v>41947</v>
      </c>
      <c r="E94" s="16" t="s">
        <v>25</v>
      </c>
      <c r="F94" s="24">
        <v>64</v>
      </c>
      <c r="G94" s="16">
        <v>2013</v>
      </c>
    </row>
    <row r="95" spans="1:7" x14ac:dyDescent="0.2">
      <c r="A95" s="16" t="s">
        <v>16</v>
      </c>
      <c r="B95" s="16">
        <v>1</v>
      </c>
      <c r="C95" s="16">
        <v>1.8</v>
      </c>
      <c r="D95" s="17">
        <v>41947</v>
      </c>
      <c r="E95" s="16" t="s">
        <v>26</v>
      </c>
      <c r="F95" s="24">
        <v>30</v>
      </c>
      <c r="G95" s="16">
        <v>2013</v>
      </c>
    </row>
    <row r="96" spans="1:7" x14ac:dyDescent="0.2">
      <c r="A96" s="16" t="s">
        <v>16</v>
      </c>
      <c r="B96" s="16">
        <v>1</v>
      </c>
      <c r="C96" s="16">
        <v>1.8</v>
      </c>
      <c r="D96" s="17">
        <v>41947</v>
      </c>
      <c r="E96" s="16" t="s">
        <v>27</v>
      </c>
      <c r="F96" s="24">
        <v>1</v>
      </c>
      <c r="G96" s="16">
        <v>2013</v>
      </c>
    </row>
    <row r="97" spans="1:7" x14ac:dyDescent="0.2">
      <c r="A97" s="16" t="s">
        <v>16</v>
      </c>
      <c r="B97" s="16">
        <v>1</v>
      </c>
      <c r="C97" s="16">
        <v>1.8</v>
      </c>
      <c r="D97" s="17">
        <v>41947</v>
      </c>
      <c r="E97" s="16" t="s">
        <v>28</v>
      </c>
      <c r="F97" s="24"/>
      <c r="G97" s="16">
        <v>2013</v>
      </c>
    </row>
    <row r="98" spans="1:7" x14ac:dyDescent="0.2">
      <c r="A98" s="16" t="s">
        <v>16</v>
      </c>
      <c r="B98" s="16">
        <v>1</v>
      </c>
      <c r="C98" s="16">
        <v>1.8</v>
      </c>
      <c r="D98" s="17">
        <v>41947</v>
      </c>
      <c r="E98" s="16" t="s">
        <v>29</v>
      </c>
      <c r="F98" s="24"/>
      <c r="G98" s="16">
        <v>2013</v>
      </c>
    </row>
    <row r="99" spans="1:7" x14ac:dyDescent="0.2">
      <c r="A99" s="16" t="s">
        <v>16</v>
      </c>
      <c r="B99" s="16">
        <v>1</v>
      </c>
      <c r="C99" s="16">
        <v>1.8</v>
      </c>
      <c r="D99" s="17">
        <v>41947</v>
      </c>
      <c r="E99" s="16" t="s">
        <v>30</v>
      </c>
      <c r="F99" s="24"/>
      <c r="G99" s="16">
        <v>2013</v>
      </c>
    </row>
    <row r="100" spans="1:7" x14ac:dyDescent="0.2">
      <c r="A100" s="16" t="s">
        <v>16</v>
      </c>
      <c r="B100" s="16">
        <v>1</v>
      </c>
      <c r="C100" s="16">
        <v>1.8</v>
      </c>
      <c r="D100" s="17">
        <v>41947</v>
      </c>
      <c r="E100" s="16" t="s">
        <v>31</v>
      </c>
      <c r="F100" s="24"/>
      <c r="G100" s="16">
        <v>2013</v>
      </c>
    </row>
    <row r="101" spans="1:7" x14ac:dyDescent="0.2">
      <c r="A101" s="16" t="s">
        <v>16</v>
      </c>
      <c r="B101" s="16">
        <v>1</v>
      </c>
      <c r="C101" s="16">
        <v>1.8</v>
      </c>
      <c r="D101" s="17">
        <v>41947</v>
      </c>
      <c r="E101" s="16" t="s">
        <v>32</v>
      </c>
      <c r="F101" s="24"/>
      <c r="G101" s="16">
        <v>2013</v>
      </c>
    </row>
    <row r="102" spans="1:7" x14ac:dyDescent="0.2">
      <c r="A102" t="s">
        <v>16</v>
      </c>
      <c r="B102">
        <v>1</v>
      </c>
      <c r="C102">
        <v>1.9</v>
      </c>
      <c r="D102" s="1">
        <v>41947</v>
      </c>
      <c r="E102" t="s">
        <v>22</v>
      </c>
      <c r="F102">
        <v>6</v>
      </c>
      <c r="G102">
        <v>2013</v>
      </c>
    </row>
    <row r="103" spans="1:7" x14ac:dyDescent="0.2">
      <c r="A103" t="s">
        <v>16</v>
      </c>
      <c r="B103">
        <v>1</v>
      </c>
      <c r="C103">
        <v>1.9</v>
      </c>
      <c r="D103" s="1">
        <v>41947</v>
      </c>
      <c r="E103" t="s">
        <v>23</v>
      </c>
      <c r="G103">
        <v>2013</v>
      </c>
    </row>
    <row r="104" spans="1:7" x14ac:dyDescent="0.2">
      <c r="A104" t="s">
        <v>16</v>
      </c>
      <c r="B104">
        <v>1</v>
      </c>
      <c r="C104">
        <v>1.9</v>
      </c>
      <c r="D104" s="1">
        <v>41947</v>
      </c>
      <c r="E104" t="s">
        <v>24</v>
      </c>
      <c r="F104">
        <v>18</v>
      </c>
      <c r="G104">
        <v>2013</v>
      </c>
    </row>
    <row r="105" spans="1:7" x14ac:dyDescent="0.2">
      <c r="A105" t="s">
        <v>16</v>
      </c>
      <c r="B105">
        <v>1</v>
      </c>
      <c r="C105">
        <v>1.9</v>
      </c>
      <c r="D105" s="1">
        <v>41947</v>
      </c>
      <c r="E105" t="s">
        <v>25</v>
      </c>
      <c r="F105">
        <v>64</v>
      </c>
      <c r="G105">
        <v>2013</v>
      </c>
    </row>
    <row r="106" spans="1:7" x14ac:dyDescent="0.2">
      <c r="A106" t="s">
        <v>16</v>
      </c>
      <c r="B106">
        <v>1</v>
      </c>
      <c r="C106">
        <v>1.9</v>
      </c>
      <c r="D106" s="1">
        <v>41947</v>
      </c>
      <c r="E106" t="s">
        <v>26</v>
      </c>
      <c r="F106">
        <v>15</v>
      </c>
      <c r="G106">
        <v>2013</v>
      </c>
    </row>
    <row r="107" spans="1:7" x14ac:dyDescent="0.2">
      <c r="A107" t="s">
        <v>16</v>
      </c>
      <c r="B107">
        <v>1</v>
      </c>
      <c r="C107">
        <v>1.9</v>
      </c>
      <c r="D107" s="1">
        <v>41947</v>
      </c>
      <c r="E107" t="s">
        <v>27</v>
      </c>
      <c r="F107">
        <v>1</v>
      </c>
      <c r="G107">
        <v>2013</v>
      </c>
    </row>
    <row r="108" spans="1:7" x14ac:dyDescent="0.2">
      <c r="A108" t="s">
        <v>16</v>
      </c>
      <c r="B108">
        <v>1</v>
      </c>
      <c r="C108">
        <v>1.9</v>
      </c>
      <c r="D108" s="1">
        <v>41947</v>
      </c>
      <c r="E108" t="s">
        <v>28</v>
      </c>
      <c r="F108">
        <v>1</v>
      </c>
      <c r="G108">
        <v>2013</v>
      </c>
    </row>
    <row r="109" spans="1:7" x14ac:dyDescent="0.2">
      <c r="A109" t="s">
        <v>16</v>
      </c>
      <c r="B109">
        <v>1</v>
      </c>
      <c r="C109">
        <v>1.9</v>
      </c>
      <c r="D109" s="1">
        <v>41947</v>
      </c>
      <c r="E109" t="s">
        <v>29</v>
      </c>
      <c r="G109">
        <v>2013</v>
      </c>
    </row>
    <row r="110" spans="1:7" x14ac:dyDescent="0.2">
      <c r="A110" t="s">
        <v>16</v>
      </c>
      <c r="B110">
        <v>1</v>
      </c>
      <c r="C110">
        <v>1.9</v>
      </c>
      <c r="D110" s="1">
        <v>41947</v>
      </c>
      <c r="E110" t="s">
        <v>30</v>
      </c>
      <c r="G110">
        <v>2013</v>
      </c>
    </row>
    <row r="111" spans="1:7" x14ac:dyDescent="0.2">
      <c r="A111" t="s">
        <v>16</v>
      </c>
      <c r="B111">
        <v>1</v>
      </c>
      <c r="C111">
        <v>1.9</v>
      </c>
      <c r="D111" s="1">
        <v>41947</v>
      </c>
      <c r="E111" t="s">
        <v>31</v>
      </c>
      <c r="G111">
        <v>2013</v>
      </c>
    </row>
    <row r="112" spans="1:7" x14ac:dyDescent="0.2">
      <c r="A112" t="s">
        <v>16</v>
      </c>
      <c r="B112">
        <v>1</v>
      </c>
      <c r="C112">
        <v>1.9</v>
      </c>
      <c r="D112" s="1">
        <v>41947</v>
      </c>
      <c r="E112" t="s">
        <v>32</v>
      </c>
      <c r="G112">
        <v>2013</v>
      </c>
    </row>
    <row r="113" spans="1:7" x14ac:dyDescent="0.2">
      <c r="A113" s="16" t="s">
        <v>16</v>
      </c>
      <c r="B113" s="16">
        <v>22</v>
      </c>
      <c r="C113" s="16">
        <v>22.1</v>
      </c>
      <c r="D113" s="22">
        <v>41943</v>
      </c>
      <c r="E113" s="16" t="s">
        <v>22</v>
      </c>
      <c r="F113" s="16">
        <v>36</v>
      </c>
      <c r="G113" s="16">
        <v>2013</v>
      </c>
    </row>
    <row r="114" spans="1:7" x14ac:dyDescent="0.2">
      <c r="A114" s="16" t="s">
        <v>16</v>
      </c>
      <c r="B114" s="16">
        <v>22</v>
      </c>
      <c r="C114" s="16">
        <v>22.1</v>
      </c>
      <c r="D114" s="22">
        <v>41943</v>
      </c>
      <c r="E114" s="16" t="s">
        <v>23</v>
      </c>
      <c r="F114" s="16">
        <v>2</v>
      </c>
      <c r="G114" s="16">
        <v>2013</v>
      </c>
    </row>
    <row r="115" spans="1:7" x14ac:dyDescent="0.2">
      <c r="A115" s="16" t="s">
        <v>16</v>
      </c>
      <c r="B115" s="16">
        <v>22</v>
      </c>
      <c r="C115" s="16">
        <v>22.1</v>
      </c>
      <c r="D115" s="22">
        <v>41943</v>
      </c>
      <c r="E115" s="16" t="s">
        <v>24</v>
      </c>
      <c r="F115" s="16">
        <v>7</v>
      </c>
      <c r="G115" s="16">
        <v>2013</v>
      </c>
    </row>
    <row r="116" spans="1:7" x14ac:dyDescent="0.2">
      <c r="A116" s="16" t="s">
        <v>16</v>
      </c>
      <c r="B116" s="16">
        <v>22</v>
      </c>
      <c r="C116" s="16">
        <v>22.1</v>
      </c>
      <c r="D116" s="22">
        <v>41943</v>
      </c>
      <c r="E116" s="16" t="s">
        <v>25</v>
      </c>
      <c r="F116" s="16">
        <v>1</v>
      </c>
      <c r="G116" s="16">
        <v>2013</v>
      </c>
    </row>
    <row r="117" spans="1:7" x14ac:dyDescent="0.2">
      <c r="A117" s="16" t="s">
        <v>16</v>
      </c>
      <c r="B117" s="16">
        <v>22</v>
      </c>
      <c r="C117" s="16">
        <v>22.1</v>
      </c>
      <c r="D117" s="22">
        <v>41943</v>
      </c>
      <c r="E117" s="16" t="s">
        <v>26</v>
      </c>
      <c r="F117" s="16"/>
      <c r="G117" s="16">
        <v>2013</v>
      </c>
    </row>
    <row r="118" spans="1:7" x14ac:dyDescent="0.2">
      <c r="A118" s="16" t="s">
        <v>16</v>
      </c>
      <c r="B118" s="16">
        <v>22</v>
      </c>
      <c r="C118" s="16">
        <v>22.1</v>
      </c>
      <c r="D118" s="22">
        <v>41943</v>
      </c>
      <c r="E118" s="16" t="s">
        <v>27</v>
      </c>
      <c r="F118" s="16"/>
      <c r="G118" s="16">
        <v>2013</v>
      </c>
    </row>
    <row r="119" spans="1:7" x14ac:dyDescent="0.2">
      <c r="A119" s="16" t="s">
        <v>16</v>
      </c>
      <c r="B119" s="16">
        <v>22</v>
      </c>
      <c r="C119" s="16">
        <v>22.1</v>
      </c>
      <c r="D119" s="22">
        <v>41943</v>
      </c>
      <c r="E119" s="16" t="s">
        <v>28</v>
      </c>
      <c r="F119" s="16"/>
      <c r="G119" s="16">
        <v>2013</v>
      </c>
    </row>
    <row r="120" spans="1:7" x14ac:dyDescent="0.2">
      <c r="A120" s="16" t="s">
        <v>16</v>
      </c>
      <c r="B120" s="16">
        <v>22</v>
      </c>
      <c r="C120" s="16">
        <v>22.1</v>
      </c>
      <c r="D120" s="22">
        <v>41943</v>
      </c>
      <c r="E120" s="16" t="s">
        <v>29</v>
      </c>
      <c r="F120" s="16"/>
      <c r="G120" s="16">
        <v>2013</v>
      </c>
    </row>
    <row r="121" spans="1:7" x14ac:dyDescent="0.2">
      <c r="A121" s="16" t="s">
        <v>16</v>
      </c>
      <c r="B121" s="16">
        <v>22</v>
      </c>
      <c r="C121" s="16">
        <v>22.1</v>
      </c>
      <c r="D121" s="22">
        <v>41943</v>
      </c>
      <c r="E121" s="16" t="s">
        <v>30</v>
      </c>
      <c r="F121" s="16"/>
      <c r="G121" s="16">
        <v>2013</v>
      </c>
    </row>
    <row r="122" spans="1:7" x14ac:dyDescent="0.2">
      <c r="A122" s="16" t="s">
        <v>16</v>
      </c>
      <c r="B122" s="16">
        <v>22</v>
      </c>
      <c r="C122" s="16">
        <v>22.1</v>
      </c>
      <c r="D122" s="22">
        <v>41943</v>
      </c>
      <c r="E122" s="16" t="s">
        <v>31</v>
      </c>
      <c r="F122" s="16"/>
      <c r="G122" s="16">
        <v>2013</v>
      </c>
    </row>
    <row r="123" spans="1:7" x14ac:dyDescent="0.2">
      <c r="A123" s="16" t="s">
        <v>16</v>
      </c>
      <c r="B123" s="16">
        <v>22</v>
      </c>
      <c r="C123" s="16">
        <v>22.1</v>
      </c>
      <c r="D123" s="22">
        <v>41943</v>
      </c>
      <c r="E123" s="16" t="s">
        <v>32</v>
      </c>
      <c r="F123" s="16"/>
      <c r="G123" s="16">
        <v>2013</v>
      </c>
    </row>
    <row r="124" spans="1:7" x14ac:dyDescent="0.2">
      <c r="A124" t="s">
        <v>16</v>
      </c>
      <c r="B124">
        <v>22</v>
      </c>
      <c r="C124">
        <v>22.2</v>
      </c>
      <c r="D124" s="1">
        <v>41943</v>
      </c>
      <c r="E124" t="s">
        <v>22</v>
      </c>
      <c r="F124">
        <v>60</v>
      </c>
      <c r="G124">
        <v>2013</v>
      </c>
    </row>
    <row r="125" spans="1:7" x14ac:dyDescent="0.2">
      <c r="A125" t="s">
        <v>16</v>
      </c>
      <c r="B125">
        <v>22</v>
      </c>
      <c r="C125">
        <v>22.2</v>
      </c>
      <c r="D125" s="1">
        <v>41943</v>
      </c>
      <c r="E125" t="s">
        <v>23</v>
      </c>
      <c r="G125">
        <v>2013</v>
      </c>
    </row>
    <row r="126" spans="1:7" x14ac:dyDescent="0.2">
      <c r="A126" t="s">
        <v>16</v>
      </c>
      <c r="B126">
        <v>22</v>
      </c>
      <c r="C126">
        <v>22.2</v>
      </c>
      <c r="D126" s="1">
        <v>41943</v>
      </c>
      <c r="E126" t="s">
        <v>24</v>
      </c>
      <c r="F126">
        <v>2</v>
      </c>
      <c r="G126">
        <v>2013</v>
      </c>
    </row>
    <row r="127" spans="1:7" x14ac:dyDescent="0.2">
      <c r="A127" t="s">
        <v>16</v>
      </c>
      <c r="B127">
        <v>22</v>
      </c>
      <c r="C127">
        <v>22.2</v>
      </c>
      <c r="D127" s="1">
        <v>41943</v>
      </c>
      <c r="E127" t="s">
        <v>25</v>
      </c>
      <c r="F127">
        <v>1</v>
      </c>
      <c r="G127">
        <v>2013</v>
      </c>
    </row>
    <row r="128" spans="1:7" x14ac:dyDescent="0.2">
      <c r="A128" t="s">
        <v>16</v>
      </c>
      <c r="B128">
        <v>22</v>
      </c>
      <c r="C128">
        <v>22.2</v>
      </c>
      <c r="D128" s="1">
        <v>41943</v>
      </c>
      <c r="E128" t="s">
        <v>26</v>
      </c>
      <c r="G128">
        <v>2013</v>
      </c>
    </row>
    <row r="129" spans="1:7" x14ac:dyDescent="0.2">
      <c r="A129" t="s">
        <v>16</v>
      </c>
      <c r="B129">
        <v>22</v>
      </c>
      <c r="C129">
        <v>22.2</v>
      </c>
      <c r="D129" s="1">
        <v>41943</v>
      </c>
      <c r="E129" t="s">
        <v>27</v>
      </c>
      <c r="G129">
        <v>2013</v>
      </c>
    </row>
    <row r="130" spans="1:7" x14ac:dyDescent="0.2">
      <c r="A130" t="s">
        <v>16</v>
      </c>
      <c r="B130">
        <v>22</v>
      </c>
      <c r="C130">
        <v>22.2</v>
      </c>
      <c r="D130" s="1">
        <v>41943</v>
      </c>
      <c r="E130" t="s">
        <v>28</v>
      </c>
      <c r="G130">
        <v>2013</v>
      </c>
    </row>
    <row r="131" spans="1:7" x14ac:dyDescent="0.2">
      <c r="A131" t="s">
        <v>16</v>
      </c>
      <c r="B131">
        <v>22</v>
      </c>
      <c r="C131">
        <v>22.2</v>
      </c>
      <c r="D131" s="1">
        <v>41943</v>
      </c>
      <c r="E131" t="s">
        <v>29</v>
      </c>
      <c r="G131">
        <v>2013</v>
      </c>
    </row>
    <row r="132" spans="1:7" x14ac:dyDescent="0.2">
      <c r="A132" t="s">
        <v>16</v>
      </c>
      <c r="B132">
        <v>22</v>
      </c>
      <c r="C132">
        <v>22.2</v>
      </c>
      <c r="D132" s="1">
        <v>41943</v>
      </c>
      <c r="E132" t="s">
        <v>30</v>
      </c>
      <c r="G132">
        <v>2013</v>
      </c>
    </row>
    <row r="133" spans="1:7" x14ac:dyDescent="0.2">
      <c r="A133" t="s">
        <v>16</v>
      </c>
      <c r="B133">
        <v>22</v>
      </c>
      <c r="C133">
        <v>22.2</v>
      </c>
      <c r="D133" s="1">
        <v>41943</v>
      </c>
      <c r="E133" t="s">
        <v>31</v>
      </c>
      <c r="G133">
        <v>2013</v>
      </c>
    </row>
    <row r="134" spans="1:7" x14ac:dyDescent="0.2">
      <c r="A134" t="s">
        <v>16</v>
      </c>
      <c r="B134">
        <v>22</v>
      </c>
      <c r="C134">
        <v>22.2</v>
      </c>
      <c r="D134" s="1">
        <v>41943</v>
      </c>
      <c r="E134" t="s">
        <v>32</v>
      </c>
      <c r="G134">
        <v>2013</v>
      </c>
    </row>
    <row r="135" spans="1:7" x14ac:dyDescent="0.2">
      <c r="A135" s="16" t="s">
        <v>16</v>
      </c>
      <c r="B135" s="16">
        <v>22</v>
      </c>
      <c r="C135" s="16">
        <v>22.3</v>
      </c>
      <c r="D135" s="17">
        <v>41945</v>
      </c>
      <c r="E135" s="16" t="s">
        <v>22</v>
      </c>
      <c r="F135" s="16">
        <v>72</v>
      </c>
      <c r="G135" s="16">
        <v>2013</v>
      </c>
    </row>
    <row r="136" spans="1:7" x14ac:dyDescent="0.2">
      <c r="A136" s="16" t="s">
        <v>16</v>
      </c>
      <c r="B136" s="16">
        <v>22</v>
      </c>
      <c r="C136" s="16">
        <v>22.3</v>
      </c>
      <c r="D136" s="17">
        <v>41945</v>
      </c>
      <c r="E136" s="16" t="s">
        <v>23</v>
      </c>
      <c r="F136" s="16"/>
      <c r="G136" s="16">
        <v>2013</v>
      </c>
    </row>
    <row r="137" spans="1:7" x14ac:dyDescent="0.2">
      <c r="A137" s="16" t="s">
        <v>16</v>
      </c>
      <c r="B137" s="16">
        <v>22</v>
      </c>
      <c r="C137" s="16">
        <v>22.3</v>
      </c>
      <c r="D137" s="17">
        <v>41945</v>
      </c>
      <c r="E137" s="16" t="s">
        <v>24</v>
      </c>
      <c r="F137" s="16">
        <v>2</v>
      </c>
      <c r="G137" s="16">
        <v>2013</v>
      </c>
    </row>
    <row r="138" spans="1:7" x14ac:dyDescent="0.2">
      <c r="A138" s="16" t="s">
        <v>16</v>
      </c>
      <c r="B138" s="16">
        <v>22</v>
      </c>
      <c r="C138" s="16">
        <v>22.3</v>
      </c>
      <c r="D138" s="17">
        <v>41945</v>
      </c>
      <c r="E138" s="16" t="s">
        <v>25</v>
      </c>
      <c r="F138" s="16">
        <v>2</v>
      </c>
      <c r="G138" s="16">
        <v>2013</v>
      </c>
    </row>
    <row r="139" spans="1:7" x14ac:dyDescent="0.2">
      <c r="A139" s="16" t="s">
        <v>16</v>
      </c>
      <c r="B139" s="16">
        <v>22</v>
      </c>
      <c r="C139" s="16">
        <v>22.3</v>
      </c>
      <c r="D139" s="17">
        <v>41945</v>
      </c>
      <c r="E139" s="16" t="s">
        <v>26</v>
      </c>
      <c r="F139" s="16"/>
      <c r="G139" s="16">
        <v>2013</v>
      </c>
    </row>
    <row r="140" spans="1:7" x14ac:dyDescent="0.2">
      <c r="A140" s="16" t="s">
        <v>16</v>
      </c>
      <c r="B140" s="16">
        <v>22</v>
      </c>
      <c r="C140" s="16">
        <v>22.3</v>
      </c>
      <c r="D140" s="17">
        <v>41945</v>
      </c>
      <c r="E140" s="16" t="s">
        <v>27</v>
      </c>
      <c r="F140" s="16"/>
      <c r="G140" s="16">
        <v>2013</v>
      </c>
    </row>
    <row r="141" spans="1:7" x14ac:dyDescent="0.2">
      <c r="A141" s="16" t="s">
        <v>16</v>
      </c>
      <c r="B141" s="16">
        <v>22</v>
      </c>
      <c r="C141" s="16">
        <v>22.3</v>
      </c>
      <c r="D141" s="17">
        <v>41945</v>
      </c>
      <c r="E141" s="16" t="s">
        <v>28</v>
      </c>
      <c r="F141" s="16"/>
      <c r="G141" s="16">
        <v>2013</v>
      </c>
    </row>
    <row r="142" spans="1:7" x14ac:dyDescent="0.2">
      <c r="A142" s="16" t="s">
        <v>16</v>
      </c>
      <c r="B142" s="16">
        <v>22</v>
      </c>
      <c r="C142" s="16">
        <v>22.3</v>
      </c>
      <c r="D142" s="17">
        <v>41945</v>
      </c>
      <c r="E142" s="16" t="s">
        <v>29</v>
      </c>
      <c r="F142" s="16"/>
      <c r="G142" s="16">
        <v>2013</v>
      </c>
    </row>
    <row r="143" spans="1:7" x14ac:dyDescent="0.2">
      <c r="A143" s="16" t="s">
        <v>16</v>
      </c>
      <c r="B143" s="16">
        <v>22</v>
      </c>
      <c r="C143" s="16">
        <v>22.3</v>
      </c>
      <c r="D143" s="17">
        <v>41945</v>
      </c>
      <c r="E143" s="16" t="s">
        <v>30</v>
      </c>
      <c r="F143" s="16"/>
      <c r="G143" s="16">
        <v>2013</v>
      </c>
    </row>
    <row r="144" spans="1:7" x14ac:dyDescent="0.2">
      <c r="A144" s="16" t="s">
        <v>16</v>
      </c>
      <c r="B144" s="16">
        <v>22</v>
      </c>
      <c r="C144" s="16">
        <v>22.3</v>
      </c>
      <c r="D144" s="17">
        <v>41945</v>
      </c>
      <c r="E144" s="16" t="s">
        <v>31</v>
      </c>
      <c r="F144" s="16"/>
      <c r="G144" s="16">
        <v>2013</v>
      </c>
    </row>
    <row r="145" spans="1:7" x14ac:dyDescent="0.2">
      <c r="A145" s="16" t="s">
        <v>16</v>
      </c>
      <c r="B145" s="16">
        <v>22</v>
      </c>
      <c r="C145" s="16">
        <v>22.3</v>
      </c>
      <c r="D145" s="17">
        <v>41945</v>
      </c>
      <c r="E145" s="16" t="s">
        <v>32</v>
      </c>
      <c r="F145" s="16"/>
      <c r="G145" s="16">
        <v>2013</v>
      </c>
    </row>
    <row r="146" spans="1:7" x14ac:dyDescent="0.2">
      <c r="A146" t="s">
        <v>16</v>
      </c>
      <c r="B146">
        <v>22</v>
      </c>
      <c r="C146">
        <v>22.4</v>
      </c>
      <c r="D146" s="1">
        <v>41946</v>
      </c>
      <c r="E146" t="s">
        <v>22</v>
      </c>
      <c r="F146">
        <v>55</v>
      </c>
      <c r="G146">
        <v>2013</v>
      </c>
    </row>
    <row r="147" spans="1:7" x14ac:dyDescent="0.2">
      <c r="A147" t="s">
        <v>16</v>
      </c>
      <c r="B147">
        <v>22</v>
      </c>
      <c r="C147">
        <v>22.4</v>
      </c>
      <c r="D147" s="1">
        <v>41946</v>
      </c>
      <c r="E147" t="s">
        <v>23</v>
      </c>
      <c r="G147">
        <v>2013</v>
      </c>
    </row>
    <row r="148" spans="1:7" x14ac:dyDescent="0.2">
      <c r="A148" t="s">
        <v>16</v>
      </c>
      <c r="B148">
        <v>22</v>
      </c>
      <c r="C148">
        <v>22.4</v>
      </c>
      <c r="D148" s="1">
        <v>41946</v>
      </c>
      <c r="E148" t="s">
        <v>24</v>
      </c>
      <c r="F148">
        <v>2</v>
      </c>
      <c r="G148">
        <v>2013</v>
      </c>
    </row>
    <row r="149" spans="1:7" x14ac:dyDescent="0.2">
      <c r="A149" t="s">
        <v>16</v>
      </c>
      <c r="B149">
        <v>22</v>
      </c>
      <c r="C149">
        <v>22.4</v>
      </c>
      <c r="D149" s="1">
        <v>41946</v>
      </c>
      <c r="E149" t="s">
        <v>25</v>
      </c>
      <c r="G149">
        <v>2013</v>
      </c>
    </row>
    <row r="150" spans="1:7" x14ac:dyDescent="0.2">
      <c r="A150" t="s">
        <v>16</v>
      </c>
      <c r="B150">
        <v>22</v>
      </c>
      <c r="C150">
        <v>22.4</v>
      </c>
      <c r="D150" s="1">
        <v>41946</v>
      </c>
      <c r="E150" t="s">
        <v>26</v>
      </c>
      <c r="G150">
        <v>2013</v>
      </c>
    </row>
    <row r="151" spans="1:7" x14ac:dyDescent="0.2">
      <c r="A151" t="s">
        <v>16</v>
      </c>
      <c r="B151">
        <v>22</v>
      </c>
      <c r="C151">
        <v>22.4</v>
      </c>
      <c r="D151" s="1">
        <v>41946</v>
      </c>
      <c r="E151" t="s">
        <v>27</v>
      </c>
      <c r="G151">
        <v>2013</v>
      </c>
    </row>
    <row r="152" spans="1:7" x14ac:dyDescent="0.2">
      <c r="A152" t="s">
        <v>16</v>
      </c>
      <c r="B152">
        <v>22</v>
      </c>
      <c r="C152">
        <v>22.4</v>
      </c>
      <c r="D152" s="1">
        <v>41946</v>
      </c>
      <c r="E152" t="s">
        <v>28</v>
      </c>
      <c r="G152">
        <v>2013</v>
      </c>
    </row>
    <row r="153" spans="1:7" x14ac:dyDescent="0.2">
      <c r="A153" t="s">
        <v>16</v>
      </c>
      <c r="B153">
        <v>22</v>
      </c>
      <c r="C153">
        <v>22.4</v>
      </c>
      <c r="D153" s="1">
        <v>41946</v>
      </c>
      <c r="E153" t="s">
        <v>29</v>
      </c>
      <c r="G153">
        <v>2013</v>
      </c>
    </row>
    <row r="154" spans="1:7" x14ac:dyDescent="0.2">
      <c r="A154" t="s">
        <v>16</v>
      </c>
      <c r="B154">
        <v>22</v>
      </c>
      <c r="C154">
        <v>22.4</v>
      </c>
      <c r="D154" s="1">
        <v>41946</v>
      </c>
      <c r="E154" t="s">
        <v>30</v>
      </c>
      <c r="G154">
        <v>2013</v>
      </c>
    </row>
    <row r="155" spans="1:7" x14ac:dyDescent="0.2">
      <c r="A155" t="s">
        <v>16</v>
      </c>
      <c r="B155">
        <v>22</v>
      </c>
      <c r="C155">
        <v>22.4</v>
      </c>
      <c r="D155" s="1">
        <v>41946</v>
      </c>
      <c r="E155" t="s">
        <v>31</v>
      </c>
      <c r="G155">
        <v>2013</v>
      </c>
    </row>
    <row r="156" spans="1:7" x14ac:dyDescent="0.2">
      <c r="A156" t="s">
        <v>16</v>
      </c>
      <c r="B156">
        <v>22</v>
      </c>
      <c r="C156">
        <v>22.4</v>
      </c>
      <c r="D156" s="1">
        <v>41946</v>
      </c>
      <c r="E156" t="s">
        <v>32</v>
      </c>
      <c r="G156">
        <v>2013</v>
      </c>
    </row>
    <row r="157" spans="1:7" x14ac:dyDescent="0.2">
      <c r="A157" s="16" t="s">
        <v>16</v>
      </c>
      <c r="B157" s="16">
        <v>22</v>
      </c>
      <c r="C157" s="16">
        <v>22.5</v>
      </c>
      <c r="D157" s="17">
        <v>41946</v>
      </c>
      <c r="E157" s="16" t="s">
        <v>22</v>
      </c>
      <c r="F157" s="16">
        <v>130</v>
      </c>
      <c r="G157" s="16">
        <v>2013</v>
      </c>
    </row>
    <row r="158" spans="1:7" x14ac:dyDescent="0.2">
      <c r="A158" s="16" t="s">
        <v>16</v>
      </c>
      <c r="B158" s="16">
        <v>22</v>
      </c>
      <c r="C158" s="16">
        <v>22.5</v>
      </c>
      <c r="D158" s="17">
        <v>41946</v>
      </c>
      <c r="E158" s="16" t="s">
        <v>23</v>
      </c>
      <c r="F158" s="16"/>
      <c r="G158" s="16">
        <v>2013</v>
      </c>
    </row>
    <row r="159" spans="1:7" x14ac:dyDescent="0.2">
      <c r="A159" s="16" t="s">
        <v>16</v>
      </c>
      <c r="B159" s="16">
        <v>22</v>
      </c>
      <c r="C159" s="16">
        <v>22.5</v>
      </c>
      <c r="D159" s="17">
        <v>41946</v>
      </c>
      <c r="E159" s="16" t="s">
        <v>24</v>
      </c>
      <c r="F159" s="16">
        <v>4</v>
      </c>
      <c r="G159" s="16">
        <v>2013</v>
      </c>
    </row>
    <row r="160" spans="1:7" x14ac:dyDescent="0.2">
      <c r="A160" s="16" t="s">
        <v>16</v>
      </c>
      <c r="B160" s="16">
        <v>22</v>
      </c>
      <c r="C160" s="16">
        <v>22.5</v>
      </c>
      <c r="D160" s="17">
        <v>41946</v>
      </c>
      <c r="E160" s="16" t="s">
        <v>25</v>
      </c>
      <c r="F160" s="16">
        <v>1</v>
      </c>
      <c r="G160" s="16">
        <v>2013</v>
      </c>
    </row>
    <row r="161" spans="1:7" x14ac:dyDescent="0.2">
      <c r="A161" s="16" t="s">
        <v>16</v>
      </c>
      <c r="B161" s="16">
        <v>22</v>
      </c>
      <c r="C161" s="16">
        <v>22.5</v>
      </c>
      <c r="D161" s="17">
        <v>41946</v>
      </c>
      <c r="E161" s="16" t="s">
        <v>26</v>
      </c>
      <c r="F161" s="16">
        <v>2</v>
      </c>
      <c r="G161" s="16">
        <v>2013</v>
      </c>
    </row>
    <row r="162" spans="1:7" x14ac:dyDescent="0.2">
      <c r="A162" s="16" t="s">
        <v>16</v>
      </c>
      <c r="B162" s="16">
        <v>22</v>
      </c>
      <c r="C162" s="16">
        <v>22.5</v>
      </c>
      <c r="D162" s="17">
        <v>41946</v>
      </c>
      <c r="E162" s="16" t="s">
        <v>27</v>
      </c>
      <c r="F162" s="16"/>
      <c r="G162" s="16">
        <v>2013</v>
      </c>
    </row>
    <row r="163" spans="1:7" x14ac:dyDescent="0.2">
      <c r="A163" s="16" t="s">
        <v>16</v>
      </c>
      <c r="B163" s="16">
        <v>22</v>
      </c>
      <c r="C163" s="16">
        <v>22.5</v>
      </c>
      <c r="D163" s="17">
        <v>41946</v>
      </c>
      <c r="E163" s="16" t="s">
        <v>28</v>
      </c>
      <c r="F163" s="16"/>
      <c r="G163" s="16">
        <v>2013</v>
      </c>
    </row>
    <row r="164" spans="1:7" x14ac:dyDescent="0.2">
      <c r="A164" s="16" t="s">
        <v>16</v>
      </c>
      <c r="B164" s="16">
        <v>22</v>
      </c>
      <c r="C164" s="16">
        <v>22.5</v>
      </c>
      <c r="D164" s="17">
        <v>41946</v>
      </c>
      <c r="E164" s="16" t="s">
        <v>29</v>
      </c>
      <c r="F164" s="16"/>
      <c r="G164" s="16">
        <v>2013</v>
      </c>
    </row>
    <row r="165" spans="1:7" x14ac:dyDescent="0.2">
      <c r="A165" s="16" t="s">
        <v>16</v>
      </c>
      <c r="B165" s="16">
        <v>22</v>
      </c>
      <c r="C165" s="16">
        <v>22.5</v>
      </c>
      <c r="D165" s="17">
        <v>41946</v>
      </c>
      <c r="E165" s="16" t="s">
        <v>30</v>
      </c>
      <c r="F165" s="16">
        <v>2</v>
      </c>
      <c r="G165" s="16">
        <v>2013</v>
      </c>
    </row>
    <row r="166" spans="1:7" x14ac:dyDescent="0.2">
      <c r="A166" s="16" t="s">
        <v>16</v>
      </c>
      <c r="B166" s="16">
        <v>22</v>
      </c>
      <c r="C166" s="16">
        <v>22.5</v>
      </c>
      <c r="D166" s="17">
        <v>41946</v>
      </c>
      <c r="E166" s="16" t="s">
        <v>31</v>
      </c>
      <c r="F166" s="16"/>
      <c r="G166" s="16">
        <v>2013</v>
      </c>
    </row>
    <row r="167" spans="1:7" x14ac:dyDescent="0.2">
      <c r="A167" s="16" t="s">
        <v>16</v>
      </c>
      <c r="B167" s="16">
        <v>22</v>
      </c>
      <c r="C167" s="16">
        <v>22.5</v>
      </c>
      <c r="D167" s="17">
        <v>41946</v>
      </c>
      <c r="E167" s="16" t="s">
        <v>32</v>
      </c>
      <c r="F167" s="16"/>
      <c r="G167" s="16">
        <v>2013</v>
      </c>
    </row>
    <row r="168" spans="1:7" x14ac:dyDescent="0.2">
      <c r="D168" s="1"/>
    </row>
    <row r="169" spans="1:7" x14ac:dyDescent="0.2">
      <c r="D169" s="1"/>
    </row>
    <row r="170" spans="1:7" x14ac:dyDescent="0.2">
      <c r="D170" s="1"/>
    </row>
    <row r="171" spans="1:7" x14ac:dyDescent="0.2">
      <c r="D171" s="1"/>
    </row>
    <row r="172" spans="1:7" x14ac:dyDescent="0.2">
      <c r="D172" s="1"/>
    </row>
    <row r="173" spans="1:7" x14ac:dyDescent="0.2">
      <c r="D173" s="1"/>
    </row>
    <row r="174" spans="1:7" x14ac:dyDescent="0.2">
      <c r="D174" s="1"/>
    </row>
    <row r="175" spans="1:7" x14ac:dyDescent="0.2">
      <c r="D175" s="1"/>
    </row>
    <row r="176" spans="1:7" x14ac:dyDescent="0.2">
      <c r="D176" s="1"/>
    </row>
    <row r="177" spans="4:4" x14ac:dyDescent="0.2">
      <c r="D177" s="1"/>
    </row>
    <row r="178" spans="4:4" x14ac:dyDescent="0.2">
      <c r="D178" s="1"/>
    </row>
    <row r="179" spans="4:4" x14ac:dyDescent="0.2">
      <c r="D179" s="1"/>
    </row>
    <row r="180" spans="4:4" x14ac:dyDescent="0.2">
      <c r="D180" s="1"/>
    </row>
    <row r="181" spans="4:4" x14ac:dyDescent="0.2">
      <c r="D181" s="1"/>
    </row>
    <row r="182" spans="4:4" x14ac:dyDescent="0.2">
      <c r="D182" s="1"/>
    </row>
    <row r="183" spans="4:4" x14ac:dyDescent="0.2">
      <c r="D183" s="1"/>
    </row>
    <row r="184" spans="4:4" x14ac:dyDescent="0.2">
      <c r="D184" s="1"/>
    </row>
    <row r="185" spans="4:4" x14ac:dyDescent="0.2">
      <c r="D185" s="1"/>
    </row>
    <row r="186" spans="4:4" x14ac:dyDescent="0.2">
      <c r="D186" s="1"/>
    </row>
    <row r="187" spans="4:4" x14ac:dyDescent="0.2">
      <c r="D187" s="1"/>
    </row>
    <row r="188" spans="4:4" x14ac:dyDescent="0.2">
      <c r="D188" s="1"/>
    </row>
    <row r="189" spans="4:4" x14ac:dyDescent="0.2">
      <c r="D189" s="1"/>
    </row>
    <row r="190" spans="4:4" x14ac:dyDescent="0.2">
      <c r="D190" s="1"/>
    </row>
    <row r="191" spans="4:4" x14ac:dyDescent="0.2">
      <c r="D191" s="1"/>
    </row>
    <row r="192" spans="4:4" x14ac:dyDescent="0.2">
      <c r="D192" s="1"/>
    </row>
    <row r="193" spans="4:4" x14ac:dyDescent="0.2">
      <c r="D193" s="1"/>
    </row>
    <row r="194" spans="4:4" x14ac:dyDescent="0.2">
      <c r="D194" s="1"/>
    </row>
    <row r="195" spans="4:4" x14ac:dyDescent="0.2">
      <c r="D195" s="1"/>
    </row>
    <row r="196" spans="4:4" x14ac:dyDescent="0.2">
      <c r="D196" s="1"/>
    </row>
    <row r="197" spans="4:4" x14ac:dyDescent="0.2">
      <c r="D197" s="1"/>
    </row>
    <row r="198" spans="4:4" x14ac:dyDescent="0.2">
      <c r="D198" s="1"/>
    </row>
    <row r="199" spans="4:4" x14ac:dyDescent="0.2">
      <c r="D199" s="1"/>
    </row>
    <row r="200" spans="4:4" x14ac:dyDescent="0.2">
      <c r="D200" s="1"/>
    </row>
    <row r="201" spans="4:4" x14ac:dyDescent="0.2">
      <c r="D201" s="1"/>
    </row>
    <row r="202" spans="4:4" x14ac:dyDescent="0.2">
      <c r="D202" s="1"/>
    </row>
    <row r="203" spans="4:4" x14ac:dyDescent="0.2">
      <c r="D203" s="1"/>
    </row>
    <row r="204" spans="4:4" x14ac:dyDescent="0.2">
      <c r="D204" s="1"/>
    </row>
    <row r="205" spans="4:4" x14ac:dyDescent="0.2">
      <c r="D205" s="1"/>
    </row>
    <row r="206" spans="4:4" x14ac:dyDescent="0.2">
      <c r="D206" s="1"/>
    </row>
    <row r="207" spans="4:4" x14ac:dyDescent="0.2">
      <c r="D207" s="1"/>
    </row>
    <row r="208" spans="4:4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7" spans="7:7" x14ac:dyDescent="0.2">
      <c r="G257" s="1"/>
    </row>
  </sheetData>
  <phoneticPr fontId="1" type="noConversion"/>
  <pageMargins left="0.75" right="0.75" top="1" bottom="1" header="0.5" footer="0.5"/>
  <pageSetup orientation="landscape" horizontalDpi="4294967292" verticalDpi="1200" r:id="rId1"/>
  <headerFooter alignWithMargins="0">
    <oddFooter>&amp;LC:\My Documents\Monitoring\Bioplo\&amp;C&amp;F&amp;R&amp;P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37"/>
  <sheetViews>
    <sheetView workbookViewId="0">
      <pane ySplit="29" topLeftCell="A30" activePane="bottomLeft" state="frozen"/>
      <selection pane="bottomLeft" activeCell="M103" sqref="M103"/>
    </sheetView>
  </sheetViews>
  <sheetFormatPr defaultRowHeight="12.75" x14ac:dyDescent="0.2"/>
  <cols>
    <col min="3" max="3" width="6.7109375" customWidth="1"/>
    <col min="4" max="4" width="10.28515625" bestFit="1" customWidth="1"/>
    <col min="5" max="5" width="10.140625" style="9" bestFit="1" customWidth="1"/>
    <col min="6" max="6" width="7.85546875" customWidth="1"/>
    <col min="7" max="11" width="6.7109375" customWidth="1"/>
    <col min="12" max="12" width="7.28515625" bestFit="1" customWidth="1"/>
    <col min="13" max="13" width="6.140625" bestFit="1" customWidth="1"/>
    <col min="14" max="14" width="6.7109375" customWidth="1"/>
  </cols>
  <sheetData>
    <row r="1" spans="1:4" x14ac:dyDescent="0.2">
      <c r="A1" t="s">
        <v>66</v>
      </c>
      <c r="B1" s="3"/>
      <c r="D1" s="4"/>
    </row>
    <row r="2" spans="1:4" x14ac:dyDescent="0.2">
      <c r="A2" t="s">
        <v>33</v>
      </c>
      <c r="B2" s="3"/>
      <c r="D2" s="4"/>
    </row>
    <row r="3" spans="1:4" x14ac:dyDescent="0.2">
      <c r="A3" t="s">
        <v>64</v>
      </c>
      <c r="B3" s="3"/>
      <c r="D3" s="4"/>
    </row>
    <row r="4" spans="1:4" x14ac:dyDescent="0.2">
      <c r="B4" s="3"/>
      <c r="D4" s="4"/>
    </row>
    <row r="5" spans="1:4" x14ac:dyDescent="0.2">
      <c r="A5" t="s">
        <v>0</v>
      </c>
      <c r="B5" s="3"/>
      <c r="D5" s="4"/>
    </row>
    <row r="6" spans="1:4" x14ac:dyDescent="0.2">
      <c r="A6" t="s">
        <v>1</v>
      </c>
      <c r="B6" s="3"/>
      <c r="D6" s="4"/>
    </row>
    <row r="7" spans="1:4" x14ac:dyDescent="0.2">
      <c r="A7" t="s">
        <v>2</v>
      </c>
      <c r="B7" s="3"/>
      <c r="D7" s="4"/>
    </row>
    <row r="8" spans="1:4" hidden="1" x14ac:dyDescent="0.2">
      <c r="A8" t="s">
        <v>3</v>
      </c>
      <c r="B8" s="3"/>
      <c r="D8" s="4"/>
    </row>
    <row r="9" spans="1:4" hidden="1" x14ac:dyDescent="0.2">
      <c r="A9" t="s">
        <v>4</v>
      </c>
      <c r="B9" s="3"/>
      <c r="D9" s="4"/>
    </row>
    <row r="10" spans="1:4" hidden="1" x14ac:dyDescent="0.2">
      <c r="A10" t="s">
        <v>34</v>
      </c>
      <c r="B10" s="3"/>
      <c r="D10" s="4"/>
    </row>
    <row r="11" spans="1:4" hidden="1" x14ac:dyDescent="0.2">
      <c r="A11" t="s">
        <v>35</v>
      </c>
      <c r="B11" s="3"/>
      <c r="D11" s="4"/>
    </row>
    <row r="12" spans="1:4" hidden="1" x14ac:dyDescent="0.2">
      <c r="A12" t="s">
        <v>36</v>
      </c>
      <c r="B12" s="3"/>
      <c r="D12" s="4"/>
    </row>
    <row r="13" spans="1:4" hidden="1" x14ac:dyDescent="0.2">
      <c r="A13" t="s">
        <v>37</v>
      </c>
      <c r="B13" s="3"/>
      <c r="D13" s="4"/>
    </row>
    <row r="14" spans="1:4" hidden="1" x14ac:dyDescent="0.2">
      <c r="A14" t="s">
        <v>38</v>
      </c>
      <c r="B14" s="3"/>
      <c r="D14" s="4"/>
    </row>
    <row r="15" spans="1:4" hidden="1" x14ac:dyDescent="0.2">
      <c r="A15" t="s">
        <v>39</v>
      </c>
      <c r="B15" s="3"/>
      <c r="D15" s="4"/>
    </row>
    <row r="16" spans="1:4" hidden="1" x14ac:dyDescent="0.2">
      <c r="A16" t="s">
        <v>40</v>
      </c>
      <c r="B16" s="3"/>
      <c r="D16" s="4"/>
    </row>
    <row r="17" spans="1:17" hidden="1" x14ac:dyDescent="0.2">
      <c r="A17" t="s">
        <v>41</v>
      </c>
      <c r="B17" s="3"/>
      <c r="D17" s="4"/>
    </row>
    <row r="18" spans="1:17" hidden="1" x14ac:dyDescent="0.2">
      <c r="A18" t="s">
        <v>42</v>
      </c>
      <c r="B18" s="3"/>
      <c r="D18" s="4"/>
    </row>
    <row r="19" spans="1:17" hidden="1" x14ac:dyDescent="0.2">
      <c r="A19" t="s">
        <v>43</v>
      </c>
      <c r="B19" s="3"/>
      <c r="D19" s="4"/>
    </row>
    <row r="20" spans="1:17" hidden="1" x14ac:dyDescent="0.2">
      <c r="A20" t="s">
        <v>44</v>
      </c>
      <c r="B20" s="3"/>
      <c r="D20" s="4"/>
    </row>
    <row r="21" spans="1:17" hidden="1" x14ac:dyDescent="0.2">
      <c r="A21" t="s">
        <v>45</v>
      </c>
      <c r="B21" s="3"/>
      <c r="D21" s="4"/>
    </row>
    <row r="22" spans="1:17" hidden="1" x14ac:dyDescent="0.2">
      <c r="A22" t="s">
        <v>7</v>
      </c>
      <c r="B22" s="3"/>
      <c r="D22" s="4"/>
    </row>
    <row r="23" spans="1:17" hidden="1" x14ac:dyDescent="0.2">
      <c r="A23" t="s">
        <v>57</v>
      </c>
      <c r="B23" s="3"/>
      <c r="D23" s="4"/>
    </row>
    <row r="24" spans="1:17" x14ac:dyDescent="0.2">
      <c r="A24" s="14" t="s">
        <v>72</v>
      </c>
      <c r="B24" s="3"/>
      <c r="D24" s="4"/>
    </row>
    <row r="25" spans="1:17" x14ac:dyDescent="0.2">
      <c r="A25" t="s">
        <v>63</v>
      </c>
      <c r="B25" s="3"/>
      <c r="D25" s="4"/>
    </row>
    <row r="26" spans="1:17" x14ac:dyDescent="0.2">
      <c r="B26" s="3" t="s">
        <v>62</v>
      </c>
      <c r="D26" s="4"/>
    </row>
    <row r="27" spans="1:17" x14ac:dyDescent="0.2">
      <c r="B27" s="3"/>
      <c r="D27" s="4"/>
    </row>
    <row r="28" spans="1:17" x14ac:dyDescent="0.2">
      <c r="B28" s="3"/>
      <c r="D28" s="4"/>
    </row>
    <row r="29" spans="1:17" x14ac:dyDescent="0.2">
      <c r="A29" t="s">
        <v>8</v>
      </c>
      <c r="B29" s="3" t="s">
        <v>9</v>
      </c>
      <c r="C29" t="s">
        <v>10</v>
      </c>
      <c r="D29" s="4" t="s">
        <v>11</v>
      </c>
      <c r="E29" s="9" t="s">
        <v>46</v>
      </c>
      <c r="F29" t="s">
        <v>47</v>
      </c>
      <c r="G29" t="s">
        <v>48</v>
      </c>
      <c r="H29" t="s">
        <v>49</v>
      </c>
      <c r="I29" t="s">
        <v>50</v>
      </c>
      <c r="J29" t="s">
        <v>51</v>
      </c>
      <c r="K29" t="s">
        <v>52</v>
      </c>
      <c r="L29" s="14" t="s">
        <v>73</v>
      </c>
      <c r="M29" s="14" t="s">
        <v>74</v>
      </c>
      <c r="N29" t="s">
        <v>53</v>
      </c>
      <c r="O29" t="s">
        <v>54</v>
      </c>
      <c r="P29" t="s">
        <v>55</v>
      </c>
      <c r="Q29" t="s">
        <v>15</v>
      </c>
    </row>
    <row r="30" spans="1:17" x14ac:dyDescent="0.2">
      <c r="A30" t="s">
        <v>16</v>
      </c>
      <c r="B30" s="3">
        <v>1</v>
      </c>
      <c r="C30">
        <v>1.1000000000000001</v>
      </c>
      <c r="D30" s="1">
        <v>41947</v>
      </c>
      <c r="E30" s="9">
        <v>1</v>
      </c>
      <c r="F30" s="25">
        <v>30</v>
      </c>
      <c r="G30" s="25">
        <v>2</v>
      </c>
      <c r="H30" s="25">
        <v>1</v>
      </c>
      <c r="I30" s="25">
        <v>15</v>
      </c>
      <c r="J30" s="25">
        <v>55</v>
      </c>
      <c r="Q30" s="3">
        <v>2013</v>
      </c>
    </row>
    <row r="31" spans="1:17" x14ac:dyDescent="0.2">
      <c r="A31" t="s">
        <v>16</v>
      </c>
      <c r="B31" s="3">
        <v>1</v>
      </c>
      <c r="C31">
        <v>1.1000000000000001</v>
      </c>
      <c r="D31" s="1">
        <v>41947</v>
      </c>
      <c r="E31" s="9">
        <v>2</v>
      </c>
      <c r="F31" s="25">
        <v>25</v>
      </c>
      <c r="G31" s="25">
        <v>2</v>
      </c>
      <c r="H31" s="25">
        <v>2</v>
      </c>
      <c r="I31" s="25">
        <v>10</v>
      </c>
      <c r="J31" s="25">
        <v>65</v>
      </c>
      <c r="Q31" s="3">
        <v>2013</v>
      </c>
    </row>
    <row r="32" spans="1:17" x14ac:dyDescent="0.2">
      <c r="A32" t="s">
        <v>16</v>
      </c>
      <c r="B32" s="3">
        <v>1</v>
      </c>
      <c r="C32">
        <v>1.1000000000000001</v>
      </c>
      <c r="D32" s="1">
        <v>41947</v>
      </c>
      <c r="E32" s="9">
        <v>3</v>
      </c>
      <c r="F32" s="25">
        <v>1</v>
      </c>
      <c r="G32" s="25">
        <v>0</v>
      </c>
      <c r="H32" s="25">
        <v>4</v>
      </c>
      <c r="I32" s="25">
        <v>20</v>
      </c>
      <c r="J32" s="25">
        <v>80</v>
      </c>
      <c r="N32">
        <v>2</v>
      </c>
      <c r="Q32" s="3">
        <v>2013</v>
      </c>
    </row>
    <row r="33" spans="1:17" x14ac:dyDescent="0.2">
      <c r="A33" t="s">
        <v>16</v>
      </c>
      <c r="B33" s="3">
        <v>1</v>
      </c>
      <c r="C33">
        <v>1.1000000000000001</v>
      </c>
      <c r="D33" s="1">
        <v>41947</v>
      </c>
      <c r="E33" s="9">
        <v>4</v>
      </c>
      <c r="F33" s="25">
        <v>10</v>
      </c>
      <c r="G33" s="25">
        <v>20</v>
      </c>
      <c r="H33" s="25">
        <v>5</v>
      </c>
      <c r="I33" s="25">
        <v>80</v>
      </c>
      <c r="J33" s="25">
        <v>5</v>
      </c>
      <c r="N33">
        <v>1</v>
      </c>
      <c r="Q33" s="3">
        <v>2013</v>
      </c>
    </row>
    <row r="34" spans="1:17" x14ac:dyDescent="0.2">
      <c r="A34" t="s">
        <v>16</v>
      </c>
      <c r="B34" s="3">
        <v>1</v>
      </c>
      <c r="C34">
        <v>1.1000000000000001</v>
      </c>
      <c r="D34" s="1">
        <v>41947</v>
      </c>
      <c r="E34" s="9">
        <v>5</v>
      </c>
      <c r="F34" s="25">
        <v>10</v>
      </c>
      <c r="G34" s="25">
        <v>20</v>
      </c>
      <c r="H34" s="25">
        <v>10</v>
      </c>
      <c r="I34" s="25">
        <v>80</v>
      </c>
      <c r="J34" s="25">
        <v>1</v>
      </c>
      <c r="N34">
        <v>4</v>
      </c>
      <c r="Q34" s="3">
        <v>2013</v>
      </c>
    </row>
    <row r="35" spans="1:17" x14ac:dyDescent="0.2">
      <c r="A35" t="s">
        <v>16</v>
      </c>
      <c r="B35" s="3">
        <v>1</v>
      </c>
      <c r="C35">
        <v>1.1000000000000001</v>
      </c>
      <c r="D35" s="1">
        <v>41947</v>
      </c>
      <c r="E35" s="9">
        <v>6</v>
      </c>
      <c r="F35" s="25">
        <v>5</v>
      </c>
      <c r="G35" s="25">
        <v>25</v>
      </c>
      <c r="H35" s="25">
        <v>15</v>
      </c>
      <c r="I35" s="25">
        <v>35</v>
      </c>
      <c r="J35" s="25">
        <v>10</v>
      </c>
      <c r="N35">
        <v>3</v>
      </c>
      <c r="Q35" s="3">
        <v>2013</v>
      </c>
    </row>
    <row r="36" spans="1:17" x14ac:dyDescent="0.2">
      <c r="A36" t="s">
        <v>16</v>
      </c>
      <c r="B36" s="3">
        <v>1</v>
      </c>
      <c r="C36">
        <v>1.1000000000000001</v>
      </c>
      <c r="D36" s="1">
        <v>41947</v>
      </c>
      <c r="E36" s="9">
        <v>7</v>
      </c>
      <c r="F36" s="25">
        <v>5</v>
      </c>
      <c r="G36" s="25">
        <v>50</v>
      </c>
      <c r="H36" s="25">
        <v>4</v>
      </c>
      <c r="I36" s="25">
        <v>30</v>
      </c>
      <c r="J36" s="25">
        <v>15</v>
      </c>
      <c r="N36">
        <v>2</v>
      </c>
      <c r="Q36" s="3">
        <v>2013</v>
      </c>
    </row>
    <row r="37" spans="1:17" x14ac:dyDescent="0.2">
      <c r="A37" t="s">
        <v>16</v>
      </c>
      <c r="B37" s="3">
        <v>1</v>
      </c>
      <c r="C37">
        <v>1.1000000000000001</v>
      </c>
      <c r="D37" s="1">
        <v>41947</v>
      </c>
      <c r="E37" s="9">
        <v>8</v>
      </c>
      <c r="F37" s="25">
        <v>10</v>
      </c>
      <c r="G37" s="25">
        <v>10</v>
      </c>
      <c r="H37" s="25">
        <v>15</v>
      </c>
      <c r="I37" s="25">
        <v>25</v>
      </c>
      <c r="J37" s="25">
        <v>35</v>
      </c>
      <c r="N37">
        <v>10</v>
      </c>
      <c r="Q37" s="3">
        <v>2013</v>
      </c>
    </row>
    <row r="38" spans="1:17" x14ac:dyDescent="0.2">
      <c r="A38" t="s">
        <v>16</v>
      </c>
      <c r="B38" s="3">
        <v>1</v>
      </c>
      <c r="C38">
        <v>1.1000000000000001</v>
      </c>
      <c r="D38" s="1">
        <v>41947</v>
      </c>
      <c r="E38" s="9">
        <v>9</v>
      </c>
      <c r="F38" s="25">
        <v>5</v>
      </c>
      <c r="G38" s="25">
        <v>0</v>
      </c>
      <c r="H38" s="25">
        <v>20</v>
      </c>
      <c r="I38" s="25">
        <v>10</v>
      </c>
      <c r="J38" s="25">
        <v>65</v>
      </c>
      <c r="Q38" s="3">
        <v>2013</v>
      </c>
    </row>
    <row r="39" spans="1:17" x14ac:dyDescent="0.2">
      <c r="A39" t="s">
        <v>16</v>
      </c>
      <c r="B39" s="3">
        <v>1</v>
      </c>
      <c r="C39">
        <v>1.1000000000000001</v>
      </c>
      <c r="D39" s="1">
        <v>41947</v>
      </c>
      <c r="E39" s="9">
        <v>10</v>
      </c>
      <c r="F39" s="25">
        <v>3</v>
      </c>
      <c r="G39" s="25">
        <v>1</v>
      </c>
      <c r="H39" s="25">
        <v>1</v>
      </c>
      <c r="I39" s="25">
        <v>50</v>
      </c>
      <c r="J39" s="25">
        <v>50</v>
      </c>
      <c r="Q39" s="3">
        <v>2013</v>
      </c>
    </row>
    <row r="40" spans="1:17" x14ac:dyDescent="0.2">
      <c r="A40" t="s">
        <v>16</v>
      </c>
      <c r="B40" s="3">
        <v>1</v>
      </c>
      <c r="C40">
        <v>1.1000000000000001</v>
      </c>
      <c r="D40" s="1">
        <v>41947</v>
      </c>
      <c r="E40" s="9">
        <v>11</v>
      </c>
      <c r="F40" s="25">
        <v>15</v>
      </c>
      <c r="G40" s="25">
        <v>0</v>
      </c>
      <c r="H40" s="25">
        <v>15</v>
      </c>
      <c r="I40" s="25">
        <v>65</v>
      </c>
      <c r="J40" s="25">
        <v>5</v>
      </c>
      <c r="N40">
        <v>1</v>
      </c>
      <c r="Q40" s="3">
        <v>2013</v>
      </c>
    </row>
    <row r="41" spans="1:17" x14ac:dyDescent="0.2">
      <c r="A41" t="s">
        <v>16</v>
      </c>
      <c r="B41" s="3">
        <v>1</v>
      </c>
      <c r="C41">
        <v>1.1000000000000001</v>
      </c>
      <c r="D41" s="1">
        <v>41947</v>
      </c>
      <c r="E41" s="9">
        <v>12</v>
      </c>
      <c r="F41" s="25">
        <v>50</v>
      </c>
      <c r="G41" s="25">
        <v>5</v>
      </c>
      <c r="H41" s="25">
        <v>20</v>
      </c>
      <c r="I41" s="25">
        <v>10</v>
      </c>
      <c r="J41" s="25">
        <v>20</v>
      </c>
      <c r="Q41" s="3">
        <v>2013</v>
      </c>
    </row>
    <row r="42" spans="1:17" x14ac:dyDescent="0.2">
      <c r="A42" t="s">
        <v>16</v>
      </c>
      <c r="B42" s="3">
        <v>1</v>
      </c>
      <c r="C42">
        <v>1.1000000000000001</v>
      </c>
      <c r="D42" s="1">
        <v>41947</v>
      </c>
      <c r="E42" s="9">
        <v>13</v>
      </c>
      <c r="F42" s="25">
        <v>70</v>
      </c>
      <c r="G42" s="25">
        <v>5</v>
      </c>
      <c r="H42" s="25">
        <v>15</v>
      </c>
      <c r="I42" s="25">
        <v>10</v>
      </c>
      <c r="J42" s="25">
        <v>5</v>
      </c>
      <c r="Q42" s="3">
        <v>2013</v>
      </c>
    </row>
    <row r="43" spans="1:17" x14ac:dyDescent="0.2">
      <c r="A43" t="s">
        <v>16</v>
      </c>
      <c r="B43" s="3">
        <v>1</v>
      </c>
      <c r="C43">
        <v>1.1000000000000001</v>
      </c>
      <c r="D43" s="1">
        <v>41947</v>
      </c>
      <c r="E43" s="9">
        <v>14</v>
      </c>
      <c r="F43" s="25">
        <v>10</v>
      </c>
      <c r="G43" s="25">
        <v>35</v>
      </c>
      <c r="H43" s="25">
        <v>20</v>
      </c>
      <c r="I43" s="25">
        <v>25</v>
      </c>
      <c r="J43" s="25">
        <v>10</v>
      </c>
      <c r="L43">
        <v>1</v>
      </c>
      <c r="N43">
        <v>3</v>
      </c>
      <c r="Q43" s="3">
        <v>2013</v>
      </c>
    </row>
    <row r="44" spans="1:17" x14ac:dyDescent="0.2">
      <c r="A44" t="s">
        <v>16</v>
      </c>
      <c r="B44" s="3">
        <v>1</v>
      </c>
      <c r="C44">
        <v>1.1000000000000001</v>
      </c>
      <c r="D44" s="1">
        <v>41947</v>
      </c>
      <c r="E44" s="9">
        <v>15</v>
      </c>
      <c r="F44" s="25">
        <v>5</v>
      </c>
      <c r="G44" s="25">
        <v>30</v>
      </c>
      <c r="H44" s="25">
        <v>10</v>
      </c>
      <c r="I44" s="25">
        <v>40</v>
      </c>
      <c r="J44" s="25">
        <v>20</v>
      </c>
      <c r="N44">
        <v>1</v>
      </c>
      <c r="Q44" s="3">
        <v>2013</v>
      </c>
    </row>
    <row r="45" spans="1:17" x14ac:dyDescent="0.2">
      <c r="A45" t="s">
        <v>16</v>
      </c>
      <c r="B45" s="3">
        <v>1</v>
      </c>
      <c r="C45">
        <v>1.1000000000000001</v>
      </c>
      <c r="D45" s="1">
        <v>41947</v>
      </c>
      <c r="E45" s="9">
        <v>16</v>
      </c>
      <c r="F45" s="25">
        <v>5</v>
      </c>
      <c r="G45" s="25">
        <v>15</v>
      </c>
      <c r="H45" s="25">
        <v>15</v>
      </c>
      <c r="I45" s="25">
        <v>45</v>
      </c>
      <c r="J45" s="25">
        <v>20</v>
      </c>
      <c r="Q45" s="3">
        <v>2013</v>
      </c>
    </row>
    <row r="46" spans="1:17" x14ac:dyDescent="0.2">
      <c r="A46" t="s">
        <v>16</v>
      </c>
      <c r="B46" s="3">
        <v>1</v>
      </c>
      <c r="C46">
        <v>1.1000000000000001</v>
      </c>
      <c r="D46" s="1">
        <v>41947</v>
      </c>
      <c r="E46" s="9">
        <v>17</v>
      </c>
      <c r="F46" s="25">
        <v>5</v>
      </c>
      <c r="G46" s="25">
        <v>0</v>
      </c>
      <c r="H46" s="25">
        <v>20</v>
      </c>
      <c r="I46" s="25">
        <v>40</v>
      </c>
      <c r="J46" s="25">
        <v>40</v>
      </c>
      <c r="Q46" s="3">
        <v>2013</v>
      </c>
    </row>
    <row r="47" spans="1:17" x14ac:dyDescent="0.2">
      <c r="A47" t="s">
        <v>16</v>
      </c>
      <c r="B47" s="3">
        <v>1</v>
      </c>
      <c r="C47">
        <v>1.1000000000000001</v>
      </c>
      <c r="D47" s="1">
        <v>41947</v>
      </c>
      <c r="E47" s="9">
        <v>18</v>
      </c>
      <c r="F47" s="25">
        <v>30</v>
      </c>
      <c r="G47" s="25">
        <v>10</v>
      </c>
      <c r="H47" s="25">
        <v>10</v>
      </c>
      <c r="I47" s="25">
        <v>40</v>
      </c>
      <c r="J47" s="25">
        <v>20</v>
      </c>
      <c r="Q47" s="3">
        <v>2013</v>
      </c>
    </row>
    <row r="48" spans="1:17" x14ac:dyDescent="0.2">
      <c r="A48" t="s">
        <v>16</v>
      </c>
      <c r="B48" s="3">
        <v>1</v>
      </c>
      <c r="C48">
        <v>1.1000000000000001</v>
      </c>
      <c r="D48" s="1">
        <v>41947</v>
      </c>
      <c r="E48" s="9">
        <v>19</v>
      </c>
      <c r="F48" s="25">
        <v>45</v>
      </c>
      <c r="G48" s="25">
        <v>0</v>
      </c>
      <c r="H48" s="25">
        <v>5</v>
      </c>
      <c r="I48" s="25">
        <v>20</v>
      </c>
      <c r="J48" s="25">
        <v>35</v>
      </c>
      <c r="Q48" s="3">
        <v>2013</v>
      </c>
    </row>
    <row r="49" spans="1:17" ht="13.5" thickBot="1" x14ac:dyDescent="0.25">
      <c r="A49" t="s">
        <v>16</v>
      </c>
      <c r="B49" s="3">
        <v>1</v>
      </c>
      <c r="C49">
        <v>1.1000000000000001</v>
      </c>
      <c r="D49" s="1">
        <v>41947</v>
      </c>
      <c r="E49" s="9">
        <v>20</v>
      </c>
      <c r="F49" s="25">
        <v>50</v>
      </c>
      <c r="G49" s="25">
        <v>2</v>
      </c>
      <c r="H49" s="25">
        <v>1</v>
      </c>
      <c r="I49" s="25">
        <v>15</v>
      </c>
      <c r="J49" s="25">
        <v>35</v>
      </c>
      <c r="Q49" s="3">
        <v>2013</v>
      </c>
    </row>
    <row r="50" spans="1:17" ht="16.5" thickTop="1" thickBot="1" x14ac:dyDescent="0.3">
      <c r="A50" s="6"/>
      <c r="B50" s="6"/>
      <c r="C50" s="6"/>
      <c r="D50" s="6"/>
      <c r="E50" s="10" t="s">
        <v>56</v>
      </c>
      <c r="F50" s="5">
        <f t="shared" ref="F50:N50" si="0">SUM(F30:F49)/20</f>
        <v>19.45</v>
      </c>
      <c r="G50" s="15">
        <f t="shared" si="0"/>
        <v>11.6</v>
      </c>
      <c r="H50" s="5">
        <f t="shared" si="0"/>
        <v>10.4</v>
      </c>
      <c r="I50" s="5">
        <f t="shared" si="0"/>
        <v>33.25</v>
      </c>
      <c r="J50" s="5">
        <f t="shared" si="0"/>
        <v>29.55</v>
      </c>
      <c r="K50" s="5">
        <f t="shared" si="0"/>
        <v>0</v>
      </c>
      <c r="L50" s="5">
        <f t="shared" si="0"/>
        <v>0.05</v>
      </c>
      <c r="M50" s="5">
        <f t="shared" si="0"/>
        <v>0</v>
      </c>
      <c r="N50" s="5">
        <f>SUM(N30:N49)/20</f>
        <v>1.35</v>
      </c>
      <c r="O50" s="5">
        <f>SUM(O30:O49)/20</f>
        <v>0</v>
      </c>
      <c r="P50" s="5">
        <f>SUM(P30:P49)/20</f>
        <v>0</v>
      </c>
      <c r="Q50">
        <v>2013</v>
      </c>
    </row>
    <row r="51" spans="1:17" ht="13.5" thickTop="1" x14ac:dyDescent="0.2">
      <c r="A51" t="s">
        <v>16</v>
      </c>
      <c r="B51" s="3">
        <v>1</v>
      </c>
      <c r="C51">
        <v>1.2</v>
      </c>
      <c r="D51" s="1">
        <v>41949</v>
      </c>
      <c r="E51" s="9">
        <v>1</v>
      </c>
      <c r="F51" s="25">
        <v>30</v>
      </c>
      <c r="G51" s="25">
        <v>1</v>
      </c>
      <c r="H51" s="25">
        <v>1</v>
      </c>
      <c r="I51" s="25">
        <v>5</v>
      </c>
      <c r="J51" s="25">
        <v>65</v>
      </c>
      <c r="N51">
        <v>4</v>
      </c>
      <c r="O51" s="1"/>
      <c r="Q51" s="3">
        <v>2013</v>
      </c>
    </row>
    <row r="52" spans="1:17" x14ac:dyDescent="0.2">
      <c r="A52" t="s">
        <v>16</v>
      </c>
      <c r="B52" s="3">
        <v>1</v>
      </c>
      <c r="C52">
        <v>1.2</v>
      </c>
      <c r="D52" s="1">
        <v>41949</v>
      </c>
      <c r="E52" s="9">
        <v>2</v>
      </c>
      <c r="F52" s="25">
        <v>15</v>
      </c>
      <c r="G52" s="25">
        <v>5</v>
      </c>
      <c r="H52" s="25">
        <v>1</v>
      </c>
      <c r="I52" s="25">
        <v>2</v>
      </c>
      <c r="J52" s="25">
        <v>85</v>
      </c>
      <c r="L52">
        <v>2</v>
      </c>
      <c r="O52" s="1"/>
      <c r="Q52" s="3">
        <v>2013</v>
      </c>
    </row>
    <row r="53" spans="1:17" x14ac:dyDescent="0.2">
      <c r="A53" t="s">
        <v>16</v>
      </c>
      <c r="B53" s="3">
        <v>1</v>
      </c>
      <c r="C53">
        <v>1.2</v>
      </c>
      <c r="D53" s="1">
        <v>41949</v>
      </c>
      <c r="E53" s="9">
        <v>3</v>
      </c>
      <c r="F53" s="25">
        <v>5</v>
      </c>
      <c r="G53" s="25">
        <v>60</v>
      </c>
      <c r="H53" s="25">
        <v>1</v>
      </c>
      <c r="I53" s="25">
        <v>20</v>
      </c>
      <c r="J53" s="25">
        <v>15</v>
      </c>
      <c r="L53">
        <v>11</v>
      </c>
      <c r="N53">
        <v>1</v>
      </c>
      <c r="O53" s="1"/>
      <c r="Q53" s="3">
        <v>2013</v>
      </c>
    </row>
    <row r="54" spans="1:17" x14ac:dyDescent="0.2">
      <c r="A54" t="s">
        <v>16</v>
      </c>
      <c r="B54" s="3">
        <v>1</v>
      </c>
      <c r="C54">
        <v>1.2</v>
      </c>
      <c r="D54" s="1">
        <v>41949</v>
      </c>
      <c r="E54" s="9">
        <v>4</v>
      </c>
      <c r="F54" s="25">
        <v>10</v>
      </c>
      <c r="G54" s="25">
        <v>30</v>
      </c>
      <c r="H54" s="25">
        <v>2</v>
      </c>
      <c r="I54" s="25">
        <v>20</v>
      </c>
      <c r="J54" s="25">
        <v>40</v>
      </c>
      <c r="L54">
        <v>13</v>
      </c>
      <c r="N54">
        <v>3</v>
      </c>
      <c r="O54" s="1"/>
      <c r="Q54" s="3">
        <v>2013</v>
      </c>
    </row>
    <row r="55" spans="1:17" x14ac:dyDescent="0.2">
      <c r="A55" t="s">
        <v>16</v>
      </c>
      <c r="B55" s="3">
        <v>1</v>
      </c>
      <c r="C55">
        <v>1.2</v>
      </c>
      <c r="D55" s="1">
        <v>41949</v>
      </c>
      <c r="E55" s="9">
        <v>5</v>
      </c>
      <c r="F55" s="25">
        <v>50</v>
      </c>
      <c r="G55" s="25">
        <v>20</v>
      </c>
      <c r="H55" s="25">
        <v>1</v>
      </c>
      <c r="I55" s="25">
        <v>30</v>
      </c>
      <c r="J55" s="25">
        <v>5</v>
      </c>
      <c r="L55">
        <v>9</v>
      </c>
      <c r="M55">
        <v>1</v>
      </c>
      <c r="N55">
        <v>3</v>
      </c>
      <c r="O55" s="1"/>
      <c r="Q55" s="3">
        <v>2013</v>
      </c>
    </row>
    <row r="56" spans="1:17" x14ac:dyDescent="0.2">
      <c r="A56" t="s">
        <v>16</v>
      </c>
      <c r="B56" s="3">
        <v>1</v>
      </c>
      <c r="C56">
        <v>1.2</v>
      </c>
      <c r="D56" s="1">
        <v>41949</v>
      </c>
      <c r="E56" s="9">
        <v>6</v>
      </c>
      <c r="F56" s="25">
        <v>5</v>
      </c>
      <c r="G56" s="25">
        <v>40</v>
      </c>
      <c r="H56" s="25">
        <v>5</v>
      </c>
      <c r="I56" s="25">
        <v>30</v>
      </c>
      <c r="J56" s="25">
        <v>20</v>
      </c>
      <c r="L56">
        <v>13</v>
      </c>
      <c r="O56" s="1"/>
      <c r="Q56" s="3">
        <v>2013</v>
      </c>
    </row>
    <row r="57" spans="1:17" x14ac:dyDescent="0.2">
      <c r="A57" t="s">
        <v>16</v>
      </c>
      <c r="B57" s="3">
        <v>1</v>
      </c>
      <c r="C57">
        <v>1.2</v>
      </c>
      <c r="D57" s="1">
        <v>41949</v>
      </c>
      <c r="E57" s="9">
        <v>7</v>
      </c>
      <c r="F57" s="25">
        <v>20</v>
      </c>
      <c r="G57" s="25">
        <v>5</v>
      </c>
      <c r="H57" s="25">
        <v>10</v>
      </c>
      <c r="I57" s="25">
        <v>50</v>
      </c>
      <c r="J57" s="25">
        <v>15</v>
      </c>
      <c r="L57">
        <v>2</v>
      </c>
      <c r="M57">
        <v>2</v>
      </c>
      <c r="N57">
        <v>1</v>
      </c>
      <c r="O57" s="1"/>
      <c r="Q57" s="3">
        <v>2013</v>
      </c>
    </row>
    <row r="58" spans="1:17" x14ac:dyDescent="0.2">
      <c r="A58" t="s">
        <v>16</v>
      </c>
      <c r="B58" s="3">
        <v>1</v>
      </c>
      <c r="C58">
        <v>1.2</v>
      </c>
      <c r="D58" s="1">
        <v>41949</v>
      </c>
      <c r="E58" s="9">
        <v>8</v>
      </c>
      <c r="F58" s="25">
        <v>40</v>
      </c>
      <c r="G58" s="25">
        <v>10</v>
      </c>
      <c r="H58" s="25">
        <v>10</v>
      </c>
      <c r="I58" s="25">
        <v>50</v>
      </c>
      <c r="J58" s="25">
        <v>2</v>
      </c>
      <c r="N58">
        <v>9</v>
      </c>
      <c r="O58" s="1"/>
      <c r="Q58" s="3">
        <v>2013</v>
      </c>
    </row>
    <row r="59" spans="1:17" x14ac:dyDescent="0.2">
      <c r="A59" t="s">
        <v>16</v>
      </c>
      <c r="B59" s="3">
        <v>1</v>
      </c>
      <c r="C59">
        <v>1.2</v>
      </c>
      <c r="D59" s="1">
        <v>41949</v>
      </c>
      <c r="E59" s="9">
        <v>9</v>
      </c>
      <c r="F59" s="25">
        <v>90</v>
      </c>
      <c r="G59" s="25">
        <v>3</v>
      </c>
      <c r="H59" s="25">
        <v>10</v>
      </c>
      <c r="I59" s="25">
        <v>20</v>
      </c>
      <c r="J59" s="25">
        <v>3</v>
      </c>
      <c r="N59">
        <v>2</v>
      </c>
      <c r="O59" s="1"/>
      <c r="Q59" s="3">
        <v>2013</v>
      </c>
    </row>
    <row r="60" spans="1:17" x14ac:dyDescent="0.2">
      <c r="A60" t="s">
        <v>16</v>
      </c>
      <c r="B60" s="3">
        <v>1</v>
      </c>
      <c r="C60">
        <v>1.2</v>
      </c>
      <c r="D60" s="1">
        <v>41949</v>
      </c>
      <c r="E60" s="9">
        <v>10</v>
      </c>
      <c r="F60" s="25">
        <v>25</v>
      </c>
      <c r="G60" s="25">
        <v>1</v>
      </c>
      <c r="H60" s="25">
        <v>5</v>
      </c>
      <c r="I60" s="25">
        <v>5</v>
      </c>
      <c r="J60" s="25">
        <v>65</v>
      </c>
      <c r="N60">
        <v>3</v>
      </c>
      <c r="O60" s="1"/>
      <c r="Q60" s="3">
        <v>2013</v>
      </c>
    </row>
    <row r="61" spans="1:17" x14ac:dyDescent="0.2">
      <c r="A61" t="s">
        <v>16</v>
      </c>
      <c r="B61" s="3">
        <v>1</v>
      </c>
      <c r="C61">
        <v>1.2</v>
      </c>
      <c r="D61" s="1">
        <v>41949</v>
      </c>
      <c r="E61" s="9">
        <v>11</v>
      </c>
      <c r="F61" s="25">
        <v>25</v>
      </c>
      <c r="G61" s="25">
        <v>1</v>
      </c>
      <c r="H61" s="25">
        <v>1</v>
      </c>
      <c r="I61" s="25">
        <v>2</v>
      </c>
      <c r="J61" s="25">
        <v>75</v>
      </c>
      <c r="O61" s="1"/>
      <c r="Q61" s="3">
        <v>2013</v>
      </c>
    </row>
    <row r="62" spans="1:17" x14ac:dyDescent="0.2">
      <c r="A62" t="s">
        <v>16</v>
      </c>
      <c r="B62" s="3">
        <v>1</v>
      </c>
      <c r="C62">
        <v>1.2</v>
      </c>
      <c r="D62" s="1">
        <v>41949</v>
      </c>
      <c r="E62" s="9">
        <v>12</v>
      </c>
      <c r="F62" s="25">
        <v>75</v>
      </c>
      <c r="G62" s="25">
        <v>5</v>
      </c>
      <c r="H62" s="25">
        <v>0</v>
      </c>
      <c r="I62" s="25">
        <v>10</v>
      </c>
      <c r="J62" s="25">
        <v>15</v>
      </c>
      <c r="N62">
        <v>2</v>
      </c>
      <c r="O62" s="1"/>
      <c r="Q62" s="3">
        <v>2013</v>
      </c>
    </row>
    <row r="63" spans="1:17" x14ac:dyDescent="0.2">
      <c r="A63" t="s">
        <v>16</v>
      </c>
      <c r="B63" s="3">
        <v>1</v>
      </c>
      <c r="C63">
        <v>1.2</v>
      </c>
      <c r="D63" s="1">
        <v>41949</v>
      </c>
      <c r="E63" s="9">
        <v>13</v>
      </c>
      <c r="F63" s="25">
        <v>60</v>
      </c>
      <c r="G63" s="25">
        <v>5</v>
      </c>
      <c r="H63" s="25">
        <v>2</v>
      </c>
      <c r="I63" s="25">
        <v>5</v>
      </c>
      <c r="J63" s="25">
        <v>30</v>
      </c>
      <c r="N63">
        <v>7</v>
      </c>
      <c r="O63" s="1"/>
      <c r="Q63" s="3">
        <v>2013</v>
      </c>
    </row>
    <row r="64" spans="1:17" x14ac:dyDescent="0.2">
      <c r="A64" t="s">
        <v>16</v>
      </c>
      <c r="B64" s="3">
        <v>1</v>
      </c>
      <c r="C64">
        <v>1.2</v>
      </c>
      <c r="D64" s="1">
        <v>41949</v>
      </c>
      <c r="E64" s="9">
        <v>14</v>
      </c>
      <c r="F64" s="25">
        <v>55</v>
      </c>
      <c r="G64" s="25">
        <v>5</v>
      </c>
      <c r="H64" s="25">
        <v>10</v>
      </c>
      <c r="I64" s="25">
        <v>10</v>
      </c>
      <c r="J64" s="25">
        <v>20</v>
      </c>
      <c r="N64">
        <v>10</v>
      </c>
      <c r="O64" s="1"/>
      <c r="Q64" s="3">
        <v>2013</v>
      </c>
    </row>
    <row r="65" spans="1:255" x14ac:dyDescent="0.2">
      <c r="A65" t="s">
        <v>16</v>
      </c>
      <c r="B65" s="3">
        <v>1</v>
      </c>
      <c r="C65">
        <v>1.2</v>
      </c>
      <c r="D65" s="1">
        <v>41949</v>
      </c>
      <c r="E65" s="9">
        <v>15</v>
      </c>
      <c r="F65" s="25">
        <v>20</v>
      </c>
      <c r="G65" s="25">
        <v>3</v>
      </c>
      <c r="H65" s="25">
        <v>3</v>
      </c>
      <c r="I65" s="25">
        <v>10</v>
      </c>
      <c r="J65" s="25">
        <v>80</v>
      </c>
      <c r="N65">
        <v>4</v>
      </c>
      <c r="O65" s="1"/>
      <c r="Q65" s="3">
        <v>2013</v>
      </c>
    </row>
    <row r="66" spans="1:255" x14ac:dyDescent="0.2">
      <c r="A66" t="s">
        <v>16</v>
      </c>
      <c r="B66" s="3">
        <v>1</v>
      </c>
      <c r="C66">
        <v>1.2</v>
      </c>
      <c r="D66" s="1">
        <v>41949</v>
      </c>
      <c r="E66" s="9">
        <v>16</v>
      </c>
      <c r="F66" s="25">
        <v>5</v>
      </c>
      <c r="G66" s="25">
        <v>30</v>
      </c>
      <c r="H66" s="25">
        <v>5</v>
      </c>
      <c r="I66" s="25">
        <v>15</v>
      </c>
      <c r="J66" s="25">
        <v>45</v>
      </c>
      <c r="L66">
        <v>1</v>
      </c>
      <c r="N66">
        <v>2</v>
      </c>
      <c r="O66" s="1"/>
      <c r="Q66" s="3">
        <v>2013</v>
      </c>
    </row>
    <row r="67" spans="1:255" x14ac:dyDescent="0.2">
      <c r="A67" t="s">
        <v>16</v>
      </c>
      <c r="B67" s="3">
        <v>1</v>
      </c>
      <c r="C67">
        <v>1.2</v>
      </c>
      <c r="D67" s="1">
        <v>41949</v>
      </c>
      <c r="E67" s="9">
        <v>17</v>
      </c>
      <c r="F67" s="25">
        <v>10</v>
      </c>
      <c r="G67" s="25">
        <v>70</v>
      </c>
      <c r="H67" s="25">
        <v>2</v>
      </c>
      <c r="I67" s="25">
        <v>95</v>
      </c>
      <c r="J67" s="25">
        <v>0</v>
      </c>
      <c r="L67">
        <v>2</v>
      </c>
      <c r="N67">
        <v>4</v>
      </c>
      <c r="O67" s="1"/>
      <c r="Q67" s="3">
        <v>2013</v>
      </c>
    </row>
    <row r="68" spans="1:255" x14ac:dyDescent="0.2">
      <c r="A68" t="s">
        <v>16</v>
      </c>
      <c r="B68" s="3">
        <v>1</v>
      </c>
      <c r="C68">
        <v>1.2</v>
      </c>
      <c r="D68" s="1">
        <v>41949</v>
      </c>
      <c r="E68" s="9">
        <v>18</v>
      </c>
      <c r="F68" s="25">
        <v>65</v>
      </c>
      <c r="G68" s="25">
        <v>5</v>
      </c>
      <c r="H68" s="25">
        <v>3</v>
      </c>
      <c r="I68" s="25">
        <v>10</v>
      </c>
      <c r="J68" s="25">
        <v>20</v>
      </c>
      <c r="N68">
        <v>2</v>
      </c>
      <c r="O68" s="1"/>
      <c r="Q68" s="3">
        <v>2013</v>
      </c>
    </row>
    <row r="69" spans="1:255" x14ac:dyDescent="0.2">
      <c r="A69" t="s">
        <v>16</v>
      </c>
      <c r="B69" s="3">
        <v>1</v>
      </c>
      <c r="C69">
        <v>1.2</v>
      </c>
      <c r="D69" s="1">
        <v>41949</v>
      </c>
      <c r="E69" s="9">
        <v>19</v>
      </c>
      <c r="F69" s="25">
        <v>80</v>
      </c>
      <c r="G69" s="25">
        <v>20</v>
      </c>
      <c r="H69" s="25">
        <v>1</v>
      </c>
      <c r="I69" s="25">
        <v>2</v>
      </c>
      <c r="J69" s="25">
        <v>1</v>
      </c>
      <c r="N69">
        <v>5</v>
      </c>
      <c r="O69" s="1"/>
      <c r="Q69" s="3">
        <v>2013</v>
      </c>
    </row>
    <row r="70" spans="1:255" x14ac:dyDescent="0.2">
      <c r="A70" t="s">
        <v>16</v>
      </c>
      <c r="B70" s="3">
        <v>1</v>
      </c>
      <c r="C70">
        <v>1.2</v>
      </c>
      <c r="D70" s="1">
        <v>41949</v>
      </c>
      <c r="E70" s="9">
        <v>20</v>
      </c>
      <c r="F70" s="25">
        <v>70</v>
      </c>
      <c r="G70" s="25">
        <v>30</v>
      </c>
      <c r="H70" s="25">
        <v>2</v>
      </c>
      <c r="I70" s="25">
        <v>5</v>
      </c>
      <c r="J70" s="25">
        <v>1</v>
      </c>
      <c r="M70">
        <v>2</v>
      </c>
      <c r="N70">
        <v>11</v>
      </c>
      <c r="O70" s="1"/>
      <c r="Q70" s="3">
        <v>2013</v>
      </c>
    </row>
    <row r="71" spans="1:255" s="5" customFormat="1" x14ac:dyDescent="0.2">
      <c r="D71" s="6"/>
      <c r="E71" s="10" t="s">
        <v>56</v>
      </c>
      <c r="F71" s="8">
        <f t="shared" ref="F71:P71" si="1">SUM(F51:F70)/20</f>
        <v>37.75</v>
      </c>
      <c r="G71" s="8">
        <f t="shared" si="1"/>
        <v>17.45</v>
      </c>
      <c r="H71" s="8">
        <f t="shared" si="1"/>
        <v>3.75</v>
      </c>
      <c r="I71" s="8">
        <f t="shared" si="1"/>
        <v>19.8</v>
      </c>
      <c r="J71" s="8">
        <f t="shared" si="1"/>
        <v>30.1</v>
      </c>
      <c r="K71" s="8">
        <f t="shared" si="1"/>
        <v>0</v>
      </c>
      <c r="L71" s="8">
        <f t="shared" si="1"/>
        <v>2.65</v>
      </c>
      <c r="M71" s="8">
        <f t="shared" si="1"/>
        <v>0.25</v>
      </c>
      <c r="N71" s="8">
        <f t="shared" si="1"/>
        <v>3.65</v>
      </c>
      <c r="O71" s="8">
        <f t="shared" si="1"/>
        <v>0</v>
      </c>
      <c r="P71" s="8">
        <f t="shared" si="1"/>
        <v>0</v>
      </c>
      <c r="Q71">
        <v>2013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</row>
    <row r="72" spans="1:255" x14ac:dyDescent="0.2">
      <c r="A72" t="s">
        <v>16</v>
      </c>
      <c r="B72" s="3">
        <v>1</v>
      </c>
      <c r="C72">
        <v>1.3</v>
      </c>
      <c r="D72" s="1">
        <v>41949</v>
      </c>
      <c r="E72" s="9">
        <v>1</v>
      </c>
      <c r="F72" s="25">
        <v>15</v>
      </c>
      <c r="G72" s="25">
        <v>15</v>
      </c>
      <c r="H72" s="25">
        <v>20</v>
      </c>
      <c r="I72" s="25">
        <v>25</v>
      </c>
      <c r="J72" s="25">
        <v>25</v>
      </c>
      <c r="N72">
        <v>1</v>
      </c>
      <c r="O72" s="1"/>
      <c r="Q72" s="3">
        <v>2013</v>
      </c>
    </row>
    <row r="73" spans="1:255" x14ac:dyDescent="0.2">
      <c r="A73" t="s">
        <v>16</v>
      </c>
      <c r="B73" s="3">
        <v>1</v>
      </c>
      <c r="C73">
        <v>1.3</v>
      </c>
      <c r="D73" s="1">
        <v>41949</v>
      </c>
      <c r="E73" s="9">
        <v>2</v>
      </c>
      <c r="F73" s="25">
        <v>20</v>
      </c>
      <c r="G73" s="25">
        <v>1</v>
      </c>
      <c r="H73" s="25">
        <v>5</v>
      </c>
      <c r="I73" s="25">
        <v>25</v>
      </c>
      <c r="J73" s="25">
        <v>50</v>
      </c>
      <c r="N73">
        <v>1</v>
      </c>
      <c r="O73" s="1"/>
      <c r="Q73" s="3">
        <v>2013</v>
      </c>
    </row>
    <row r="74" spans="1:255" x14ac:dyDescent="0.2">
      <c r="A74" t="s">
        <v>16</v>
      </c>
      <c r="B74" s="3">
        <v>1</v>
      </c>
      <c r="C74">
        <v>1.3</v>
      </c>
      <c r="D74" s="1">
        <v>41949</v>
      </c>
      <c r="E74" s="9">
        <v>3</v>
      </c>
      <c r="F74" s="25">
        <v>15</v>
      </c>
      <c r="G74" s="25">
        <v>1</v>
      </c>
      <c r="H74" s="25">
        <v>4</v>
      </c>
      <c r="I74" s="25">
        <v>55</v>
      </c>
      <c r="J74" s="25">
        <v>25</v>
      </c>
      <c r="N74">
        <v>3</v>
      </c>
      <c r="O74" s="1"/>
      <c r="Q74" s="3">
        <v>2013</v>
      </c>
    </row>
    <row r="75" spans="1:255" x14ac:dyDescent="0.2">
      <c r="A75" t="s">
        <v>16</v>
      </c>
      <c r="B75" s="3">
        <v>1</v>
      </c>
      <c r="C75">
        <v>1.3</v>
      </c>
      <c r="D75" s="1">
        <v>41949</v>
      </c>
      <c r="E75" s="9">
        <v>4</v>
      </c>
      <c r="F75" s="25">
        <v>5</v>
      </c>
      <c r="G75" s="25">
        <v>2</v>
      </c>
      <c r="H75" s="25">
        <v>15</v>
      </c>
      <c r="I75" s="25">
        <v>95</v>
      </c>
      <c r="J75" s="25">
        <v>0</v>
      </c>
      <c r="N75">
        <v>2</v>
      </c>
      <c r="O75" s="1"/>
      <c r="Q75" s="3">
        <v>2013</v>
      </c>
    </row>
    <row r="76" spans="1:255" x14ac:dyDescent="0.2">
      <c r="A76" t="s">
        <v>16</v>
      </c>
      <c r="B76" s="3">
        <v>1</v>
      </c>
      <c r="C76">
        <v>1.3</v>
      </c>
      <c r="D76" s="1">
        <v>41949</v>
      </c>
      <c r="E76" s="9">
        <v>5</v>
      </c>
      <c r="F76" s="25">
        <v>3</v>
      </c>
      <c r="G76" s="25">
        <v>5</v>
      </c>
      <c r="H76" s="25">
        <v>4</v>
      </c>
      <c r="I76" s="25">
        <v>75</v>
      </c>
      <c r="J76" s="25">
        <v>15</v>
      </c>
      <c r="M76">
        <v>1</v>
      </c>
      <c r="O76" s="1"/>
      <c r="Q76" s="3">
        <v>2013</v>
      </c>
    </row>
    <row r="77" spans="1:255" x14ac:dyDescent="0.2">
      <c r="A77" t="s">
        <v>16</v>
      </c>
      <c r="B77" s="3">
        <v>1</v>
      </c>
      <c r="C77">
        <v>1.3</v>
      </c>
      <c r="D77" s="1">
        <v>41949</v>
      </c>
      <c r="E77" s="9">
        <v>6</v>
      </c>
      <c r="F77" s="25">
        <v>0</v>
      </c>
      <c r="G77" s="25">
        <v>45</v>
      </c>
      <c r="H77" s="25">
        <v>2</v>
      </c>
      <c r="I77" s="25">
        <v>90</v>
      </c>
      <c r="J77" s="25">
        <v>1</v>
      </c>
      <c r="M77">
        <v>1</v>
      </c>
      <c r="O77" s="1"/>
      <c r="Q77" s="3">
        <v>2013</v>
      </c>
    </row>
    <row r="78" spans="1:255" x14ac:dyDescent="0.2">
      <c r="A78" t="s">
        <v>16</v>
      </c>
      <c r="B78" s="3">
        <v>1</v>
      </c>
      <c r="C78">
        <v>1.3</v>
      </c>
      <c r="D78" s="1">
        <v>41949</v>
      </c>
      <c r="E78" s="9">
        <v>7</v>
      </c>
      <c r="F78" s="25">
        <v>0</v>
      </c>
      <c r="G78" s="25">
        <v>20</v>
      </c>
      <c r="H78" s="25">
        <v>2</v>
      </c>
      <c r="I78" s="25">
        <v>95</v>
      </c>
      <c r="J78" s="25">
        <v>5</v>
      </c>
      <c r="M78">
        <v>4</v>
      </c>
      <c r="N78">
        <v>1</v>
      </c>
      <c r="O78" s="1"/>
      <c r="Q78" s="3">
        <v>2013</v>
      </c>
    </row>
    <row r="79" spans="1:255" x14ac:dyDescent="0.2">
      <c r="A79" t="s">
        <v>16</v>
      </c>
      <c r="B79" s="3">
        <v>1</v>
      </c>
      <c r="C79">
        <v>1.3</v>
      </c>
      <c r="D79" s="1">
        <v>41949</v>
      </c>
      <c r="E79" s="9">
        <v>8</v>
      </c>
      <c r="F79" s="25">
        <v>20</v>
      </c>
      <c r="G79" s="25">
        <v>1</v>
      </c>
      <c r="H79" s="25">
        <v>4</v>
      </c>
      <c r="I79" s="25">
        <v>15</v>
      </c>
      <c r="J79" s="25">
        <v>55</v>
      </c>
      <c r="N79">
        <v>6</v>
      </c>
      <c r="O79" s="1"/>
      <c r="Q79" s="3">
        <v>2013</v>
      </c>
    </row>
    <row r="80" spans="1:255" x14ac:dyDescent="0.2">
      <c r="A80" t="s">
        <v>16</v>
      </c>
      <c r="B80" s="3">
        <v>1</v>
      </c>
      <c r="C80">
        <v>1.3</v>
      </c>
      <c r="D80" s="1">
        <v>41949</v>
      </c>
      <c r="E80" s="9">
        <v>9</v>
      </c>
      <c r="F80" s="25">
        <v>25</v>
      </c>
      <c r="G80" s="25">
        <v>1</v>
      </c>
      <c r="H80" s="25">
        <v>5</v>
      </c>
      <c r="I80" s="25">
        <v>15</v>
      </c>
      <c r="J80" s="25">
        <v>60</v>
      </c>
      <c r="N80">
        <v>2</v>
      </c>
      <c r="O80" s="1"/>
      <c r="Q80" s="3">
        <v>2013</v>
      </c>
    </row>
    <row r="81" spans="1:255" x14ac:dyDescent="0.2">
      <c r="A81" t="s">
        <v>16</v>
      </c>
      <c r="B81" s="3">
        <v>1</v>
      </c>
      <c r="C81">
        <v>1.3</v>
      </c>
      <c r="D81" s="1">
        <v>41949</v>
      </c>
      <c r="E81" s="9">
        <v>10</v>
      </c>
      <c r="F81" s="25">
        <v>5</v>
      </c>
      <c r="G81" s="25">
        <v>1</v>
      </c>
      <c r="H81" s="25">
        <v>10</v>
      </c>
      <c r="I81" s="25">
        <v>35</v>
      </c>
      <c r="J81" s="25">
        <v>45</v>
      </c>
      <c r="N81">
        <v>2</v>
      </c>
      <c r="O81" s="1"/>
      <c r="Q81" s="3">
        <v>2013</v>
      </c>
    </row>
    <row r="82" spans="1:255" x14ac:dyDescent="0.2">
      <c r="A82" t="s">
        <v>16</v>
      </c>
      <c r="B82" s="3">
        <v>1</v>
      </c>
      <c r="C82">
        <v>1.3</v>
      </c>
      <c r="D82" s="1">
        <v>41949</v>
      </c>
      <c r="E82" s="9">
        <v>11</v>
      </c>
      <c r="F82" s="25">
        <v>1</v>
      </c>
      <c r="G82" s="25">
        <v>0</v>
      </c>
      <c r="H82" s="25">
        <v>1</v>
      </c>
      <c r="I82" s="25">
        <v>35</v>
      </c>
      <c r="J82" s="25">
        <v>65</v>
      </c>
      <c r="O82" s="1"/>
      <c r="Q82" s="3">
        <v>2013</v>
      </c>
    </row>
    <row r="83" spans="1:255" x14ac:dyDescent="0.2">
      <c r="A83" t="s">
        <v>16</v>
      </c>
      <c r="B83" s="3">
        <v>1</v>
      </c>
      <c r="C83">
        <v>1.3</v>
      </c>
      <c r="D83" s="1">
        <v>41949</v>
      </c>
      <c r="E83" s="9">
        <v>12</v>
      </c>
      <c r="F83" s="25">
        <v>0</v>
      </c>
      <c r="G83" s="25">
        <v>1</v>
      </c>
      <c r="H83" s="25">
        <v>1</v>
      </c>
      <c r="I83" s="25">
        <v>85</v>
      </c>
      <c r="J83" s="25">
        <v>15</v>
      </c>
      <c r="O83" s="1"/>
      <c r="Q83" s="3">
        <v>2013</v>
      </c>
    </row>
    <row r="84" spans="1:255" x14ac:dyDescent="0.2">
      <c r="A84" t="s">
        <v>16</v>
      </c>
      <c r="B84" s="3">
        <v>1</v>
      </c>
      <c r="C84">
        <v>1.3</v>
      </c>
      <c r="D84" s="1">
        <v>41949</v>
      </c>
      <c r="E84" s="9">
        <v>13</v>
      </c>
      <c r="F84" s="25">
        <v>4</v>
      </c>
      <c r="G84" s="25">
        <v>1</v>
      </c>
      <c r="H84" s="25">
        <v>5</v>
      </c>
      <c r="I84" s="25">
        <v>4</v>
      </c>
      <c r="J84" s="25">
        <v>95</v>
      </c>
      <c r="N84">
        <v>2</v>
      </c>
      <c r="O84" s="1"/>
      <c r="Q84" s="3">
        <v>2013</v>
      </c>
    </row>
    <row r="85" spans="1:255" x14ac:dyDescent="0.2">
      <c r="A85" t="s">
        <v>16</v>
      </c>
      <c r="B85" s="3">
        <v>1</v>
      </c>
      <c r="C85">
        <v>1.3</v>
      </c>
      <c r="D85" s="1">
        <v>41949</v>
      </c>
      <c r="E85" s="9">
        <v>14</v>
      </c>
      <c r="F85" s="25">
        <v>15</v>
      </c>
      <c r="G85" s="25">
        <v>30</v>
      </c>
      <c r="H85" s="25">
        <v>1</v>
      </c>
      <c r="I85" s="25">
        <v>20</v>
      </c>
      <c r="J85" s="25">
        <v>35</v>
      </c>
      <c r="L85">
        <v>1</v>
      </c>
      <c r="N85">
        <v>2</v>
      </c>
      <c r="O85" s="1"/>
      <c r="Q85" s="3">
        <v>2013</v>
      </c>
    </row>
    <row r="86" spans="1:255" x14ac:dyDescent="0.2">
      <c r="A86" t="s">
        <v>16</v>
      </c>
      <c r="B86" s="3">
        <v>1</v>
      </c>
      <c r="C86">
        <v>1.3</v>
      </c>
      <c r="D86" s="1">
        <v>41949</v>
      </c>
      <c r="E86" s="9">
        <v>15</v>
      </c>
      <c r="F86" s="25">
        <v>1</v>
      </c>
      <c r="G86" s="25">
        <v>50</v>
      </c>
      <c r="H86" s="25">
        <v>0</v>
      </c>
      <c r="I86" s="25">
        <v>40</v>
      </c>
      <c r="J86" s="25">
        <v>25</v>
      </c>
      <c r="L86">
        <v>6</v>
      </c>
      <c r="N86">
        <v>6</v>
      </c>
      <c r="O86" s="1"/>
      <c r="Q86" s="3">
        <v>2013</v>
      </c>
    </row>
    <row r="87" spans="1:255" x14ac:dyDescent="0.2">
      <c r="A87" t="s">
        <v>16</v>
      </c>
      <c r="B87" s="3">
        <v>1</v>
      </c>
      <c r="C87">
        <v>1.3</v>
      </c>
      <c r="D87" s="1">
        <v>41949</v>
      </c>
      <c r="E87" s="9">
        <v>16</v>
      </c>
      <c r="F87" s="25">
        <v>1</v>
      </c>
      <c r="G87" s="25">
        <v>50</v>
      </c>
      <c r="H87" s="25">
        <v>0</v>
      </c>
      <c r="I87" s="25">
        <v>30</v>
      </c>
      <c r="J87" s="25">
        <v>25</v>
      </c>
      <c r="L87">
        <v>1</v>
      </c>
      <c r="N87">
        <v>7</v>
      </c>
      <c r="O87" s="1"/>
      <c r="Q87" s="3">
        <v>2013</v>
      </c>
    </row>
    <row r="88" spans="1:255" x14ac:dyDescent="0.2">
      <c r="A88" t="s">
        <v>16</v>
      </c>
      <c r="B88" s="3">
        <v>1</v>
      </c>
      <c r="C88">
        <v>1.3</v>
      </c>
      <c r="D88" s="1">
        <v>41949</v>
      </c>
      <c r="E88" s="9">
        <v>17</v>
      </c>
      <c r="F88" s="25">
        <v>10</v>
      </c>
      <c r="G88" s="25">
        <v>2</v>
      </c>
      <c r="H88" s="25">
        <v>20</v>
      </c>
      <c r="I88" s="25">
        <v>50</v>
      </c>
      <c r="J88" s="25">
        <v>20</v>
      </c>
      <c r="N88">
        <v>5</v>
      </c>
      <c r="O88" s="1"/>
      <c r="Q88" s="3">
        <v>2013</v>
      </c>
    </row>
    <row r="89" spans="1:255" x14ac:dyDescent="0.2">
      <c r="A89" t="s">
        <v>16</v>
      </c>
      <c r="B89" s="3">
        <v>1</v>
      </c>
      <c r="C89">
        <v>1.3</v>
      </c>
      <c r="D89" s="1">
        <v>41949</v>
      </c>
      <c r="E89" s="9">
        <v>18</v>
      </c>
      <c r="F89" s="25">
        <v>35</v>
      </c>
      <c r="G89" s="25">
        <v>30</v>
      </c>
      <c r="H89" s="25">
        <v>1</v>
      </c>
      <c r="I89" s="25">
        <v>35</v>
      </c>
      <c r="J89" s="25">
        <v>5</v>
      </c>
      <c r="K89" s="25">
        <v>2</v>
      </c>
      <c r="N89">
        <v>7</v>
      </c>
      <c r="O89" s="1"/>
      <c r="Q89" s="3">
        <v>2013</v>
      </c>
    </row>
    <row r="90" spans="1:255" x14ac:dyDescent="0.2">
      <c r="A90" t="s">
        <v>16</v>
      </c>
      <c r="B90" s="3">
        <v>1</v>
      </c>
      <c r="C90">
        <v>1.3</v>
      </c>
      <c r="D90" s="1">
        <v>41949</v>
      </c>
      <c r="E90" s="9">
        <v>19</v>
      </c>
      <c r="F90" s="25">
        <v>2</v>
      </c>
      <c r="G90" s="25">
        <v>0</v>
      </c>
      <c r="H90" s="25">
        <v>5</v>
      </c>
      <c r="I90" s="25">
        <v>5</v>
      </c>
      <c r="J90" s="25">
        <v>90</v>
      </c>
      <c r="O90" s="1"/>
      <c r="Q90" s="3">
        <v>2013</v>
      </c>
    </row>
    <row r="91" spans="1:255" x14ac:dyDescent="0.2">
      <c r="A91" t="s">
        <v>16</v>
      </c>
      <c r="B91" s="3">
        <v>1</v>
      </c>
      <c r="C91">
        <v>1.3</v>
      </c>
      <c r="D91" s="1">
        <v>41949</v>
      </c>
      <c r="E91" s="9">
        <v>20</v>
      </c>
      <c r="F91" s="25">
        <v>10</v>
      </c>
      <c r="G91" s="25">
        <v>0</v>
      </c>
      <c r="H91" s="25">
        <v>10</v>
      </c>
      <c r="I91" s="25">
        <v>30</v>
      </c>
      <c r="J91" s="25">
        <v>50</v>
      </c>
      <c r="O91" s="1"/>
      <c r="Q91" s="3">
        <v>2013</v>
      </c>
    </row>
    <row r="92" spans="1:255" s="5" customFormat="1" x14ac:dyDescent="0.2">
      <c r="D92" s="6"/>
      <c r="E92" s="10" t="s">
        <v>56</v>
      </c>
      <c r="F92" s="8">
        <f t="shared" ref="F92:AA92" si="2">SUM(F72:F91)/20</f>
        <v>9.35</v>
      </c>
      <c r="G92" s="8">
        <f t="shared" si="2"/>
        <v>12.8</v>
      </c>
      <c r="H92" s="8">
        <f t="shared" si="2"/>
        <v>5.75</v>
      </c>
      <c r="I92" s="8">
        <f t="shared" si="2"/>
        <v>42.95</v>
      </c>
      <c r="J92" s="8">
        <f t="shared" si="2"/>
        <v>35.299999999999997</v>
      </c>
      <c r="K92" s="8">
        <f t="shared" si="2"/>
        <v>0.1</v>
      </c>
      <c r="L92" s="8">
        <f t="shared" si="2"/>
        <v>0.4</v>
      </c>
      <c r="M92" s="8">
        <f t="shared" si="2"/>
        <v>0.3</v>
      </c>
      <c r="N92" s="8">
        <f t="shared" si="2"/>
        <v>2.35</v>
      </c>
      <c r="O92" s="8">
        <f t="shared" si="2"/>
        <v>0</v>
      </c>
      <c r="P92" s="8">
        <f t="shared" si="2"/>
        <v>0</v>
      </c>
      <c r="Q92">
        <v>2013</v>
      </c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</row>
    <row r="93" spans="1:255" s="5" customFormat="1" x14ac:dyDescent="0.2">
      <c r="A93" s="7" t="s">
        <v>16</v>
      </c>
      <c r="B93" s="3">
        <v>1</v>
      </c>
      <c r="C93" s="7">
        <v>1.4</v>
      </c>
      <c r="D93" s="1">
        <v>41948</v>
      </c>
      <c r="E93" s="9">
        <v>1</v>
      </c>
      <c r="F93" s="25">
        <v>5</v>
      </c>
      <c r="G93" s="25">
        <v>0</v>
      </c>
      <c r="H93" s="25">
        <v>2</v>
      </c>
      <c r="I93" s="25">
        <v>4</v>
      </c>
      <c r="J93" s="25">
        <v>90</v>
      </c>
      <c r="K93" s="7"/>
      <c r="L93" s="7"/>
      <c r="M93" s="7"/>
      <c r="N93" s="7"/>
      <c r="O93" s="1"/>
      <c r="P93"/>
      <c r="Q93" s="3">
        <v>2013</v>
      </c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</row>
    <row r="94" spans="1:255" s="5" customFormat="1" x14ac:dyDescent="0.2">
      <c r="A94" s="7" t="s">
        <v>16</v>
      </c>
      <c r="B94" s="3">
        <v>1</v>
      </c>
      <c r="C94" s="7">
        <v>1.4</v>
      </c>
      <c r="D94" s="1">
        <v>41948</v>
      </c>
      <c r="E94" s="9">
        <v>2</v>
      </c>
      <c r="F94" s="25">
        <v>50</v>
      </c>
      <c r="G94" s="25">
        <v>3</v>
      </c>
      <c r="H94" s="25">
        <v>5</v>
      </c>
      <c r="I94" s="25">
        <v>5</v>
      </c>
      <c r="J94" s="25">
        <v>40</v>
      </c>
      <c r="K94" s="7"/>
      <c r="L94" s="7"/>
      <c r="M94" s="7"/>
      <c r="N94" s="7">
        <v>2</v>
      </c>
      <c r="O94" s="1"/>
      <c r="P94"/>
      <c r="Q94" s="3">
        <v>2013</v>
      </c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</row>
    <row r="95" spans="1:255" s="5" customFormat="1" x14ac:dyDescent="0.2">
      <c r="A95" s="7" t="s">
        <v>16</v>
      </c>
      <c r="B95" s="3">
        <v>1</v>
      </c>
      <c r="C95" s="7">
        <v>1.4</v>
      </c>
      <c r="D95" s="1">
        <v>41948</v>
      </c>
      <c r="E95" s="9">
        <v>3</v>
      </c>
      <c r="F95" s="25">
        <v>15</v>
      </c>
      <c r="G95" s="25">
        <v>5</v>
      </c>
      <c r="H95" s="25">
        <v>10</v>
      </c>
      <c r="I95" s="25">
        <v>20</v>
      </c>
      <c r="J95" s="25">
        <v>50</v>
      </c>
      <c r="K95" s="7"/>
      <c r="L95" s="7"/>
      <c r="M95" s="7"/>
      <c r="N95" s="7">
        <v>1</v>
      </c>
      <c r="O95" s="1"/>
      <c r="P95"/>
      <c r="Q95" s="3">
        <v>2013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</row>
    <row r="96" spans="1:255" s="5" customFormat="1" x14ac:dyDescent="0.2">
      <c r="A96" s="7" t="s">
        <v>16</v>
      </c>
      <c r="B96" s="3">
        <v>1</v>
      </c>
      <c r="C96" s="7">
        <v>1.4</v>
      </c>
      <c r="D96" s="1">
        <v>41948</v>
      </c>
      <c r="E96" s="9">
        <v>4</v>
      </c>
      <c r="F96" s="25">
        <v>45</v>
      </c>
      <c r="G96" s="25">
        <v>2</v>
      </c>
      <c r="H96" s="25">
        <v>1</v>
      </c>
      <c r="I96" s="25">
        <v>50</v>
      </c>
      <c r="J96" s="25">
        <v>2</v>
      </c>
      <c r="K96" s="7"/>
      <c r="L96" s="7"/>
      <c r="M96" s="7"/>
      <c r="N96" s="7">
        <v>2</v>
      </c>
      <c r="O96" s="1"/>
      <c r="P96"/>
      <c r="Q96" s="3">
        <v>2013</v>
      </c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</row>
    <row r="97" spans="1:255" s="5" customFormat="1" x14ac:dyDescent="0.2">
      <c r="A97" s="7" t="s">
        <v>16</v>
      </c>
      <c r="B97" s="3">
        <v>1</v>
      </c>
      <c r="C97" s="7">
        <v>1.4</v>
      </c>
      <c r="D97" s="1">
        <v>41948</v>
      </c>
      <c r="E97" s="9">
        <v>5</v>
      </c>
      <c r="F97" s="25">
        <v>2</v>
      </c>
      <c r="G97" s="25">
        <v>35</v>
      </c>
      <c r="H97" s="25">
        <v>0</v>
      </c>
      <c r="I97" s="25">
        <v>90</v>
      </c>
      <c r="J97" s="25">
        <v>2</v>
      </c>
      <c r="K97" s="7"/>
      <c r="L97" s="7">
        <v>4</v>
      </c>
      <c r="M97" s="7"/>
      <c r="N97" s="7">
        <v>3</v>
      </c>
      <c r="O97" s="1"/>
      <c r="P97"/>
      <c r="Q97" s="3">
        <v>2013</v>
      </c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</row>
    <row r="98" spans="1:255" s="5" customFormat="1" x14ac:dyDescent="0.2">
      <c r="A98" s="7" t="s">
        <v>16</v>
      </c>
      <c r="B98" s="3">
        <v>1</v>
      </c>
      <c r="C98" s="7">
        <v>1.4</v>
      </c>
      <c r="D98" s="1">
        <v>41948</v>
      </c>
      <c r="E98" s="9">
        <v>6</v>
      </c>
      <c r="F98" s="25">
        <v>10</v>
      </c>
      <c r="G98" s="25">
        <v>10</v>
      </c>
      <c r="H98" s="25">
        <v>5</v>
      </c>
      <c r="I98" s="25">
        <v>50</v>
      </c>
      <c r="J98" s="25">
        <v>25</v>
      </c>
      <c r="K98" s="7"/>
      <c r="L98" s="7"/>
      <c r="M98" s="7"/>
      <c r="N98" s="7"/>
      <c r="O98" s="1"/>
      <c r="P98"/>
      <c r="Q98" s="3">
        <v>2013</v>
      </c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</row>
    <row r="99" spans="1:255" s="5" customFormat="1" x14ac:dyDescent="0.2">
      <c r="A99" s="7" t="s">
        <v>16</v>
      </c>
      <c r="B99" s="3">
        <v>1</v>
      </c>
      <c r="C99" s="7">
        <v>1.4</v>
      </c>
      <c r="D99" s="1">
        <v>41948</v>
      </c>
      <c r="E99" s="9">
        <v>7</v>
      </c>
      <c r="F99" s="25">
        <v>25</v>
      </c>
      <c r="G99" s="25">
        <v>2</v>
      </c>
      <c r="H99" s="25">
        <v>2</v>
      </c>
      <c r="I99" s="25">
        <v>20</v>
      </c>
      <c r="J99" s="25">
        <v>60</v>
      </c>
      <c r="K99" s="7"/>
      <c r="L99" s="7"/>
      <c r="M99" s="7"/>
      <c r="N99" s="7">
        <v>1</v>
      </c>
      <c r="O99" s="1"/>
      <c r="P99"/>
      <c r="Q99" s="3">
        <v>2013</v>
      </c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</row>
    <row r="100" spans="1:255" s="5" customFormat="1" x14ac:dyDescent="0.2">
      <c r="A100" s="7" t="s">
        <v>16</v>
      </c>
      <c r="B100" s="3">
        <v>1</v>
      </c>
      <c r="C100" s="7">
        <v>1.4</v>
      </c>
      <c r="D100" s="1">
        <v>41948</v>
      </c>
      <c r="E100" s="9">
        <v>8</v>
      </c>
      <c r="F100" s="25">
        <v>20</v>
      </c>
      <c r="G100" s="25">
        <v>15</v>
      </c>
      <c r="H100" s="25">
        <v>5</v>
      </c>
      <c r="I100" s="25">
        <v>5</v>
      </c>
      <c r="J100" s="25">
        <v>55</v>
      </c>
      <c r="K100" s="7"/>
      <c r="L100" s="7"/>
      <c r="M100" s="7"/>
      <c r="N100" s="7"/>
      <c r="O100" s="1"/>
      <c r="P100"/>
      <c r="Q100" s="3">
        <v>2013</v>
      </c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</row>
    <row r="101" spans="1:255" s="5" customFormat="1" x14ac:dyDescent="0.2">
      <c r="A101" s="7" t="s">
        <v>16</v>
      </c>
      <c r="B101" s="3">
        <v>1</v>
      </c>
      <c r="C101" s="7">
        <v>1.4</v>
      </c>
      <c r="D101" s="1">
        <v>41948</v>
      </c>
      <c r="E101" s="9">
        <v>9</v>
      </c>
      <c r="F101" s="25">
        <v>35</v>
      </c>
      <c r="G101" s="25">
        <v>1</v>
      </c>
      <c r="H101" s="25">
        <v>3</v>
      </c>
      <c r="I101" s="25">
        <v>35</v>
      </c>
      <c r="J101" s="25">
        <v>20</v>
      </c>
      <c r="K101" s="7"/>
      <c r="L101" s="7"/>
      <c r="M101" s="7"/>
      <c r="N101" s="7"/>
      <c r="O101" s="1"/>
      <c r="P101"/>
      <c r="Q101" s="3">
        <v>2013</v>
      </c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</row>
    <row r="102" spans="1:255" s="5" customFormat="1" x14ac:dyDescent="0.2">
      <c r="A102" s="7" t="s">
        <v>16</v>
      </c>
      <c r="B102" s="3">
        <v>1</v>
      </c>
      <c r="C102" s="7">
        <v>1.4</v>
      </c>
      <c r="D102" s="1">
        <v>41948</v>
      </c>
      <c r="E102" s="9">
        <v>10</v>
      </c>
      <c r="F102" s="25">
        <v>5</v>
      </c>
      <c r="G102" s="25">
        <v>2</v>
      </c>
      <c r="H102" s="25">
        <v>10</v>
      </c>
      <c r="I102" s="25">
        <v>80</v>
      </c>
      <c r="J102" s="25">
        <v>5</v>
      </c>
      <c r="K102" s="7"/>
      <c r="L102" s="7"/>
      <c r="M102" s="7"/>
      <c r="N102" s="7">
        <v>1</v>
      </c>
      <c r="O102" s="1"/>
      <c r="P102"/>
      <c r="Q102" s="3">
        <v>2013</v>
      </c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</row>
    <row r="103" spans="1:255" s="5" customFormat="1" x14ac:dyDescent="0.2">
      <c r="A103" s="7" t="s">
        <v>16</v>
      </c>
      <c r="B103" s="3">
        <v>1</v>
      </c>
      <c r="C103" s="7">
        <v>1.4</v>
      </c>
      <c r="D103" s="1">
        <v>41948</v>
      </c>
      <c r="E103" s="9">
        <v>11</v>
      </c>
      <c r="F103" s="25">
        <v>80</v>
      </c>
      <c r="G103" s="25">
        <v>10</v>
      </c>
      <c r="H103" s="25">
        <v>2</v>
      </c>
      <c r="I103" s="25">
        <v>30</v>
      </c>
      <c r="J103" s="25">
        <v>1</v>
      </c>
      <c r="K103" s="7"/>
      <c r="L103" s="7"/>
      <c r="M103" s="7"/>
      <c r="N103" s="7">
        <v>15</v>
      </c>
      <c r="O103" s="1"/>
      <c r="P103"/>
      <c r="Q103" s="3">
        <v>2013</v>
      </c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</row>
    <row r="104" spans="1:255" s="5" customFormat="1" x14ac:dyDescent="0.2">
      <c r="A104" s="7" t="s">
        <v>16</v>
      </c>
      <c r="B104" s="3">
        <v>1</v>
      </c>
      <c r="C104" s="7">
        <v>1.4</v>
      </c>
      <c r="D104" s="1">
        <v>41948</v>
      </c>
      <c r="E104" s="9">
        <v>12</v>
      </c>
      <c r="F104" s="25">
        <v>75</v>
      </c>
      <c r="G104" s="25">
        <v>5</v>
      </c>
      <c r="H104" s="25">
        <v>2</v>
      </c>
      <c r="I104" s="25">
        <v>25</v>
      </c>
      <c r="J104" s="25">
        <v>0</v>
      </c>
      <c r="K104" s="7"/>
      <c r="L104" s="7"/>
      <c r="M104" s="7"/>
      <c r="N104" s="7">
        <v>8</v>
      </c>
      <c r="O104" s="1"/>
      <c r="P104"/>
      <c r="Q104" s="3">
        <v>2013</v>
      </c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</row>
    <row r="105" spans="1:255" s="5" customFormat="1" x14ac:dyDescent="0.2">
      <c r="A105" s="7" t="s">
        <v>16</v>
      </c>
      <c r="B105" s="3">
        <v>1</v>
      </c>
      <c r="C105" s="7">
        <v>1.4</v>
      </c>
      <c r="D105" s="1">
        <v>41948</v>
      </c>
      <c r="E105" s="9">
        <v>13</v>
      </c>
      <c r="F105" s="25">
        <v>10</v>
      </c>
      <c r="G105" s="25">
        <v>2</v>
      </c>
      <c r="H105" s="25">
        <v>1</v>
      </c>
      <c r="I105" s="25">
        <v>90</v>
      </c>
      <c r="J105" s="25">
        <v>2</v>
      </c>
      <c r="K105" s="7"/>
      <c r="L105" s="7"/>
      <c r="M105" s="7"/>
      <c r="N105" s="7">
        <v>5</v>
      </c>
      <c r="O105" s="1"/>
      <c r="P105"/>
      <c r="Q105" s="3">
        <v>2013</v>
      </c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</row>
    <row r="106" spans="1:255" s="5" customFormat="1" x14ac:dyDescent="0.2">
      <c r="A106" s="7" t="s">
        <v>16</v>
      </c>
      <c r="B106" s="3">
        <v>1</v>
      </c>
      <c r="C106" s="7">
        <v>1.4</v>
      </c>
      <c r="D106" s="1">
        <v>41948</v>
      </c>
      <c r="E106" s="9">
        <v>14</v>
      </c>
      <c r="F106" s="25">
        <v>20</v>
      </c>
      <c r="G106" s="25">
        <v>5</v>
      </c>
      <c r="H106" s="25">
        <v>2</v>
      </c>
      <c r="I106" s="25">
        <v>85</v>
      </c>
      <c r="J106" s="25">
        <v>1</v>
      </c>
      <c r="K106" s="7"/>
      <c r="L106" s="7"/>
      <c r="M106" s="7"/>
      <c r="N106" s="7">
        <v>2</v>
      </c>
      <c r="O106" s="1"/>
      <c r="P106"/>
      <c r="Q106" s="3">
        <v>2013</v>
      </c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</row>
    <row r="107" spans="1:255" s="5" customFormat="1" x14ac:dyDescent="0.2">
      <c r="A107" s="7" t="s">
        <v>16</v>
      </c>
      <c r="B107" s="3">
        <v>1</v>
      </c>
      <c r="C107" s="7">
        <v>1.4</v>
      </c>
      <c r="D107" s="1">
        <v>41948</v>
      </c>
      <c r="E107" s="9">
        <v>15</v>
      </c>
      <c r="F107" s="25">
        <v>20</v>
      </c>
      <c r="G107" s="25">
        <v>2</v>
      </c>
      <c r="H107" s="25">
        <v>1</v>
      </c>
      <c r="I107" s="25">
        <v>70</v>
      </c>
      <c r="J107" s="25">
        <v>10</v>
      </c>
      <c r="K107" s="7"/>
      <c r="L107" s="7"/>
      <c r="M107" s="7"/>
      <c r="N107" s="7">
        <v>7</v>
      </c>
      <c r="O107" s="1"/>
      <c r="P107"/>
      <c r="Q107" s="3">
        <v>2013</v>
      </c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</row>
    <row r="108" spans="1:255" s="5" customFormat="1" x14ac:dyDescent="0.2">
      <c r="A108" s="7" t="s">
        <v>16</v>
      </c>
      <c r="B108" s="3">
        <v>1</v>
      </c>
      <c r="C108" s="7">
        <v>1.4</v>
      </c>
      <c r="D108" s="1">
        <v>41948</v>
      </c>
      <c r="E108" s="9">
        <v>16</v>
      </c>
      <c r="F108" s="25">
        <v>30</v>
      </c>
      <c r="G108" s="25">
        <v>1</v>
      </c>
      <c r="H108" s="25">
        <v>1</v>
      </c>
      <c r="I108" s="25">
        <v>40</v>
      </c>
      <c r="J108" s="25">
        <v>30</v>
      </c>
      <c r="K108" s="7"/>
      <c r="L108" s="7"/>
      <c r="M108" s="7"/>
      <c r="N108" s="7">
        <v>2</v>
      </c>
      <c r="O108" s="1"/>
      <c r="P108"/>
      <c r="Q108" s="3">
        <v>2013</v>
      </c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</row>
    <row r="109" spans="1:255" s="5" customFormat="1" x14ac:dyDescent="0.2">
      <c r="A109" s="7" t="s">
        <v>16</v>
      </c>
      <c r="B109" s="3">
        <v>1</v>
      </c>
      <c r="C109" s="7">
        <v>1.4</v>
      </c>
      <c r="D109" s="1">
        <v>41948</v>
      </c>
      <c r="E109" s="9">
        <v>17</v>
      </c>
      <c r="F109" s="25">
        <v>25</v>
      </c>
      <c r="G109" s="25">
        <v>1</v>
      </c>
      <c r="H109" s="25">
        <v>0</v>
      </c>
      <c r="I109" s="25">
        <v>20</v>
      </c>
      <c r="J109" s="25">
        <v>60</v>
      </c>
      <c r="K109" s="7"/>
      <c r="L109" s="7"/>
      <c r="M109" s="7"/>
      <c r="N109" s="7"/>
      <c r="O109" s="1"/>
      <c r="P109"/>
      <c r="Q109" s="3">
        <v>2013</v>
      </c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</row>
    <row r="110" spans="1:255" s="5" customFormat="1" x14ac:dyDescent="0.2">
      <c r="A110" s="7" t="s">
        <v>16</v>
      </c>
      <c r="B110" s="3">
        <v>1</v>
      </c>
      <c r="C110" s="7">
        <v>1.4</v>
      </c>
      <c r="D110" s="1">
        <v>41948</v>
      </c>
      <c r="E110" s="9">
        <v>18</v>
      </c>
      <c r="F110" s="25">
        <v>35</v>
      </c>
      <c r="G110" s="25">
        <v>2</v>
      </c>
      <c r="H110" s="25">
        <v>1</v>
      </c>
      <c r="I110" s="25">
        <v>25</v>
      </c>
      <c r="J110" s="25">
        <v>40</v>
      </c>
      <c r="K110" s="25">
        <v>1</v>
      </c>
      <c r="L110" s="7"/>
      <c r="M110" s="7"/>
      <c r="N110" s="7"/>
      <c r="O110" s="1"/>
      <c r="P110"/>
      <c r="Q110" s="3">
        <v>2013</v>
      </c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</row>
    <row r="111" spans="1:255" s="5" customFormat="1" x14ac:dyDescent="0.2">
      <c r="A111" s="7" t="s">
        <v>16</v>
      </c>
      <c r="B111" s="3">
        <v>1</v>
      </c>
      <c r="C111" s="7">
        <v>1.4</v>
      </c>
      <c r="D111" s="1">
        <v>41948</v>
      </c>
      <c r="E111" s="9">
        <v>19</v>
      </c>
      <c r="F111" s="25">
        <v>5</v>
      </c>
      <c r="G111" s="25">
        <v>1</v>
      </c>
      <c r="H111" s="25">
        <v>10</v>
      </c>
      <c r="I111" s="25">
        <v>95</v>
      </c>
      <c r="J111" s="25">
        <v>0</v>
      </c>
      <c r="K111" s="7"/>
      <c r="L111" s="7"/>
      <c r="M111" s="7"/>
      <c r="N111" s="7">
        <v>1</v>
      </c>
      <c r="O111" s="1"/>
      <c r="P111"/>
      <c r="Q111" s="3">
        <v>2013</v>
      </c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</row>
    <row r="112" spans="1:255" s="5" customFormat="1" x14ac:dyDescent="0.2">
      <c r="A112" s="7" t="s">
        <v>16</v>
      </c>
      <c r="B112" s="3">
        <v>1</v>
      </c>
      <c r="C112" s="7">
        <v>1.4</v>
      </c>
      <c r="D112" s="1">
        <v>41948</v>
      </c>
      <c r="E112" s="9">
        <v>20</v>
      </c>
      <c r="F112" s="25">
        <v>15</v>
      </c>
      <c r="G112" s="25">
        <v>1</v>
      </c>
      <c r="H112" s="25">
        <v>1</v>
      </c>
      <c r="I112" s="25">
        <v>45</v>
      </c>
      <c r="J112" s="25">
        <v>40</v>
      </c>
      <c r="K112" s="7"/>
      <c r="L112" s="7"/>
      <c r="M112" s="7"/>
      <c r="N112" s="7"/>
      <c r="O112" s="1"/>
      <c r="P112"/>
      <c r="Q112" s="3">
        <v>2013</v>
      </c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</row>
    <row r="113" spans="1:255" s="5" customFormat="1" x14ac:dyDescent="0.2">
      <c r="D113" s="6"/>
      <c r="E113" s="10" t="s">
        <v>56</v>
      </c>
      <c r="F113" s="8">
        <f t="shared" ref="F113:P113" si="3">SUM(F93:F112)/20</f>
        <v>26.35</v>
      </c>
      <c r="G113" s="8">
        <f t="shared" si="3"/>
        <v>5.25</v>
      </c>
      <c r="H113" s="8">
        <f t="shared" si="3"/>
        <v>3.2</v>
      </c>
      <c r="I113" s="8">
        <f t="shared" si="3"/>
        <v>44.2</v>
      </c>
      <c r="J113" s="8">
        <f t="shared" si="3"/>
        <v>26.65</v>
      </c>
      <c r="K113" s="8">
        <f t="shared" si="3"/>
        <v>0.05</v>
      </c>
      <c r="L113" s="8">
        <f t="shared" si="3"/>
        <v>0.2</v>
      </c>
      <c r="M113" s="8">
        <f t="shared" si="3"/>
        <v>0</v>
      </c>
      <c r="N113" s="8">
        <f t="shared" si="3"/>
        <v>2.5</v>
      </c>
      <c r="O113" s="8">
        <f t="shared" si="3"/>
        <v>0</v>
      </c>
      <c r="P113" s="8">
        <f t="shared" si="3"/>
        <v>0</v>
      </c>
      <c r="Q113" s="3">
        <v>2013</v>
      </c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</row>
    <row r="114" spans="1:255" x14ac:dyDescent="0.2">
      <c r="A114" t="s">
        <v>16</v>
      </c>
      <c r="B114" s="3">
        <v>1</v>
      </c>
      <c r="C114" s="7">
        <v>1.5</v>
      </c>
      <c r="D114" s="1">
        <v>41950</v>
      </c>
      <c r="E114" s="9">
        <v>1</v>
      </c>
      <c r="F114" s="25">
        <v>20</v>
      </c>
      <c r="G114" s="25">
        <v>5</v>
      </c>
      <c r="H114" s="25">
        <v>55</v>
      </c>
      <c r="I114" s="25">
        <v>5</v>
      </c>
      <c r="J114" s="25">
        <v>15</v>
      </c>
      <c r="L114">
        <v>1</v>
      </c>
      <c r="N114">
        <v>1</v>
      </c>
      <c r="O114" s="1"/>
      <c r="Q114" s="3">
        <v>2013</v>
      </c>
    </row>
    <row r="115" spans="1:255" x14ac:dyDescent="0.2">
      <c r="A115" t="s">
        <v>16</v>
      </c>
      <c r="B115" s="3">
        <v>1</v>
      </c>
      <c r="C115" s="7">
        <v>1.5</v>
      </c>
      <c r="D115" s="1">
        <v>41950</v>
      </c>
      <c r="E115" s="9">
        <v>2</v>
      </c>
      <c r="F115" s="25">
        <v>20</v>
      </c>
      <c r="G115" s="25">
        <v>10</v>
      </c>
      <c r="H115" s="25">
        <v>10</v>
      </c>
      <c r="I115" s="25">
        <v>30</v>
      </c>
      <c r="J115" s="25">
        <v>40</v>
      </c>
      <c r="N115">
        <v>11</v>
      </c>
      <c r="O115" s="1"/>
      <c r="Q115" s="3">
        <v>2013</v>
      </c>
    </row>
    <row r="116" spans="1:255" x14ac:dyDescent="0.2">
      <c r="A116" t="s">
        <v>16</v>
      </c>
      <c r="B116" s="3">
        <v>1</v>
      </c>
      <c r="C116" s="7">
        <v>1.5</v>
      </c>
      <c r="D116" s="1">
        <v>41950</v>
      </c>
      <c r="E116" s="9">
        <v>3</v>
      </c>
      <c r="F116" s="25">
        <v>10</v>
      </c>
      <c r="G116" s="25">
        <v>50</v>
      </c>
      <c r="H116" s="25">
        <v>15</v>
      </c>
      <c r="I116" s="25">
        <v>25</v>
      </c>
      <c r="J116" s="25">
        <v>3</v>
      </c>
      <c r="L116">
        <v>4</v>
      </c>
      <c r="N116">
        <v>10</v>
      </c>
      <c r="O116" s="1"/>
      <c r="Q116" s="3">
        <v>2013</v>
      </c>
    </row>
    <row r="117" spans="1:255" x14ac:dyDescent="0.2">
      <c r="A117" t="s">
        <v>16</v>
      </c>
      <c r="B117" s="3">
        <v>1</v>
      </c>
      <c r="C117" s="7">
        <v>1.5</v>
      </c>
      <c r="D117" s="1">
        <v>41950</v>
      </c>
      <c r="E117" s="9">
        <v>4</v>
      </c>
      <c r="F117" s="25">
        <v>10</v>
      </c>
      <c r="G117" s="25">
        <v>5</v>
      </c>
      <c r="H117" s="25">
        <v>20</v>
      </c>
      <c r="I117" s="25">
        <v>45</v>
      </c>
      <c r="J117" s="25">
        <v>20</v>
      </c>
      <c r="L117">
        <v>2</v>
      </c>
      <c r="N117">
        <v>2</v>
      </c>
      <c r="O117" s="1"/>
      <c r="Q117" s="3">
        <v>2013</v>
      </c>
    </row>
    <row r="118" spans="1:255" x14ac:dyDescent="0.2">
      <c r="A118" t="s">
        <v>16</v>
      </c>
      <c r="B118" s="3">
        <v>1</v>
      </c>
      <c r="C118" s="7">
        <v>1.5</v>
      </c>
      <c r="D118" s="1">
        <v>41950</v>
      </c>
      <c r="E118" s="9">
        <v>5</v>
      </c>
      <c r="F118" s="25">
        <v>30</v>
      </c>
      <c r="G118" s="25">
        <v>0</v>
      </c>
      <c r="H118" s="25">
        <v>10</v>
      </c>
      <c r="I118" s="25">
        <v>50</v>
      </c>
      <c r="J118" s="25">
        <v>15</v>
      </c>
      <c r="O118" s="1"/>
      <c r="Q118" s="3">
        <v>2013</v>
      </c>
    </row>
    <row r="119" spans="1:255" x14ac:dyDescent="0.2">
      <c r="A119" t="s">
        <v>16</v>
      </c>
      <c r="B119" s="3">
        <v>1</v>
      </c>
      <c r="C119" s="7">
        <v>1.5</v>
      </c>
      <c r="D119" s="1">
        <v>41950</v>
      </c>
      <c r="E119" s="9">
        <v>6</v>
      </c>
      <c r="F119" s="25">
        <v>40</v>
      </c>
      <c r="G119" s="25">
        <v>15</v>
      </c>
      <c r="H119" s="25">
        <v>10</v>
      </c>
      <c r="I119" s="25">
        <v>35</v>
      </c>
      <c r="J119" s="25">
        <v>1</v>
      </c>
      <c r="N119">
        <v>16</v>
      </c>
      <c r="O119" s="1"/>
      <c r="Q119" s="3">
        <v>2013</v>
      </c>
    </row>
    <row r="120" spans="1:255" x14ac:dyDescent="0.2">
      <c r="A120" t="s">
        <v>16</v>
      </c>
      <c r="B120" s="3">
        <v>1</v>
      </c>
      <c r="C120" s="7">
        <v>1.5</v>
      </c>
      <c r="D120" s="1">
        <v>41950</v>
      </c>
      <c r="E120" s="9">
        <v>7</v>
      </c>
      <c r="F120" s="25">
        <v>20</v>
      </c>
      <c r="G120" s="25">
        <v>50</v>
      </c>
      <c r="H120" s="25">
        <v>10</v>
      </c>
      <c r="I120" s="25">
        <v>30</v>
      </c>
      <c r="J120" s="25">
        <v>1</v>
      </c>
      <c r="N120">
        <v>30</v>
      </c>
      <c r="O120" s="1"/>
      <c r="Q120" s="3">
        <v>2013</v>
      </c>
    </row>
    <row r="121" spans="1:255" x14ac:dyDescent="0.2">
      <c r="A121" t="s">
        <v>16</v>
      </c>
      <c r="B121" s="3">
        <v>1</v>
      </c>
      <c r="C121" s="7">
        <v>1.5</v>
      </c>
      <c r="D121" s="1">
        <v>41950</v>
      </c>
      <c r="E121" s="9">
        <v>8</v>
      </c>
      <c r="F121" s="25">
        <v>45</v>
      </c>
      <c r="G121" s="25">
        <v>15</v>
      </c>
      <c r="H121" s="25">
        <v>10</v>
      </c>
      <c r="I121" s="25">
        <v>15</v>
      </c>
      <c r="J121" s="25">
        <v>15</v>
      </c>
      <c r="N121">
        <v>17</v>
      </c>
      <c r="O121" s="1"/>
      <c r="Q121" s="3">
        <v>2013</v>
      </c>
    </row>
    <row r="122" spans="1:255" x14ac:dyDescent="0.2">
      <c r="A122" t="s">
        <v>16</v>
      </c>
      <c r="B122" s="3">
        <v>1</v>
      </c>
      <c r="C122" s="7">
        <v>1.5</v>
      </c>
      <c r="D122" s="1">
        <v>41950</v>
      </c>
      <c r="E122" s="9">
        <v>9</v>
      </c>
      <c r="F122" s="25">
        <v>75</v>
      </c>
      <c r="G122" s="25">
        <v>5</v>
      </c>
      <c r="H122" s="25">
        <v>1</v>
      </c>
      <c r="I122" s="25">
        <v>5</v>
      </c>
      <c r="J122" s="25">
        <v>20</v>
      </c>
      <c r="N122">
        <v>8</v>
      </c>
      <c r="O122" s="1"/>
      <c r="Q122" s="3">
        <v>2013</v>
      </c>
    </row>
    <row r="123" spans="1:255" x14ac:dyDescent="0.2">
      <c r="A123" t="s">
        <v>16</v>
      </c>
      <c r="B123" s="3">
        <v>1</v>
      </c>
      <c r="C123" s="7">
        <v>1.5</v>
      </c>
      <c r="D123" s="1">
        <v>41950</v>
      </c>
      <c r="E123" s="9">
        <v>10</v>
      </c>
      <c r="F123" s="25">
        <v>15</v>
      </c>
      <c r="G123" s="25">
        <v>2</v>
      </c>
      <c r="H123" s="25">
        <v>15</v>
      </c>
      <c r="I123" s="25">
        <v>30</v>
      </c>
      <c r="J123" s="25">
        <v>40</v>
      </c>
      <c r="N123">
        <v>3</v>
      </c>
      <c r="O123" s="1"/>
      <c r="Q123" s="3">
        <v>2013</v>
      </c>
    </row>
    <row r="124" spans="1:255" x14ac:dyDescent="0.2">
      <c r="A124" t="s">
        <v>16</v>
      </c>
      <c r="B124" s="3">
        <v>1</v>
      </c>
      <c r="C124" s="7">
        <v>1.5</v>
      </c>
      <c r="D124" s="1">
        <v>41950</v>
      </c>
      <c r="E124" s="9">
        <v>11</v>
      </c>
      <c r="F124" s="25">
        <v>2</v>
      </c>
      <c r="G124" s="25">
        <v>3</v>
      </c>
      <c r="H124" s="25">
        <v>5</v>
      </c>
      <c r="I124" s="25">
        <v>95</v>
      </c>
      <c r="J124" s="25">
        <v>2</v>
      </c>
      <c r="N124">
        <v>9</v>
      </c>
      <c r="O124" s="1"/>
      <c r="Q124" s="3">
        <v>2013</v>
      </c>
    </row>
    <row r="125" spans="1:255" x14ac:dyDescent="0.2">
      <c r="A125" t="s">
        <v>16</v>
      </c>
      <c r="B125" s="3">
        <v>1</v>
      </c>
      <c r="C125" s="7">
        <v>1.5</v>
      </c>
      <c r="D125" s="1">
        <v>41950</v>
      </c>
      <c r="E125" s="9">
        <v>12</v>
      </c>
      <c r="F125" s="25">
        <v>50</v>
      </c>
      <c r="G125" s="25">
        <v>0</v>
      </c>
      <c r="H125" s="25">
        <v>5</v>
      </c>
      <c r="I125" s="25">
        <v>50</v>
      </c>
      <c r="J125" s="25">
        <v>10</v>
      </c>
      <c r="O125" s="1"/>
      <c r="Q125" s="3">
        <v>2013</v>
      </c>
    </row>
    <row r="126" spans="1:255" x14ac:dyDescent="0.2">
      <c r="A126" t="s">
        <v>16</v>
      </c>
      <c r="B126" s="3">
        <v>1</v>
      </c>
      <c r="C126" s="7">
        <v>1.5</v>
      </c>
      <c r="D126" s="1">
        <v>41950</v>
      </c>
      <c r="E126" s="9">
        <v>13</v>
      </c>
      <c r="F126" s="25">
        <v>20</v>
      </c>
      <c r="G126" s="25">
        <v>5</v>
      </c>
      <c r="H126" s="25">
        <v>5</v>
      </c>
      <c r="I126" s="25">
        <v>85</v>
      </c>
      <c r="J126" s="25">
        <v>1</v>
      </c>
      <c r="N126">
        <v>1</v>
      </c>
      <c r="O126" s="1"/>
      <c r="Q126" s="3">
        <v>2013</v>
      </c>
    </row>
    <row r="127" spans="1:255" x14ac:dyDescent="0.2">
      <c r="A127" t="s">
        <v>16</v>
      </c>
      <c r="B127" s="3">
        <v>1</v>
      </c>
      <c r="C127" s="7">
        <v>1.5</v>
      </c>
      <c r="D127" s="1">
        <v>41950</v>
      </c>
      <c r="E127" s="9">
        <v>14</v>
      </c>
      <c r="F127" s="25">
        <v>30</v>
      </c>
      <c r="G127" s="25">
        <v>1</v>
      </c>
      <c r="H127" s="25">
        <v>10</v>
      </c>
      <c r="I127" s="25">
        <v>20</v>
      </c>
      <c r="J127" s="25">
        <v>40</v>
      </c>
      <c r="N127">
        <v>1</v>
      </c>
      <c r="O127" s="1"/>
      <c r="Q127" s="3">
        <v>2013</v>
      </c>
    </row>
    <row r="128" spans="1:255" x14ac:dyDescent="0.2">
      <c r="A128" t="s">
        <v>16</v>
      </c>
      <c r="B128" s="3">
        <v>1</v>
      </c>
      <c r="C128" s="7">
        <v>1.5</v>
      </c>
      <c r="D128" s="1">
        <v>41950</v>
      </c>
      <c r="E128" s="9">
        <v>15</v>
      </c>
      <c r="F128" s="25">
        <v>5</v>
      </c>
      <c r="G128" s="25">
        <v>2</v>
      </c>
      <c r="H128" s="25">
        <v>15</v>
      </c>
      <c r="I128" s="25">
        <v>50</v>
      </c>
      <c r="J128" s="25">
        <v>30</v>
      </c>
      <c r="N128">
        <v>3</v>
      </c>
      <c r="O128" s="1"/>
      <c r="Q128" s="3">
        <v>2013</v>
      </c>
    </row>
    <row r="129" spans="1:255" x14ac:dyDescent="0.2">
      <c r="A129" t="s">
        <v>16</v>
      </c>
      <c r="B129" s="3">
        <v>1</v>
      </c>
      <c r="C129" s="7">
        <v>1.5</v>
      </c>
      <c r="D129" s="1">
        <v>41950</v>
      </c>
      <c r="E129" s="9">
        <v>16</v>
      </c>
      <c r="F129" s="25">
        <v>20</v>
      </c>
      <c r="G129" s="25">
        <v>1</v>
      </c>
      <c r="H129" s="25">
        <v>20</v>
      </c>
      <c r="I129" s="25">
        <v>40</v>
      </c>
      <c r="J129" s="25">
        <v>20</v>
      </c>
      <c r="N129">
        <v>1</v>
      </c>
      <c r="O129" s="1"/>
      <c r="Q129" s="3">
        <v>2013</v>
      </c>
    </row>
    <row r="130" spans="1:255" x14ac:dyDescent="0.2">
      <c r="A130" t="s">
        <v>16</v>
      </c>
      <c r="B130" s="3">
        <v>1</v>
      </c>
      <c r="C130" s="7">
        <v>1.5</v>
      </c>
      <c r="D130" s="1">
        <v>41950</v>
      </c>
      <c r="E130" s="9">
        <v>17</v>
      </c>
      <c r="F130" s="25">
        <v>25</v>
      </c>
      <c r="G130" s="25">
        <v>1</v>
      </c>
      <c r="H130" s="25">
        <v>10</v>
      </c>
      <c r="I130" s="25">
        <v>45</v>
      </c>
      <c r="J130" s="25">
        <v>20</v>
      </c>
      <c r="O130" s="1"/>
      <c r="Q130" s="3">
        <v>2013</v>
      </c>
    </row>
    <row r="131" spans="1:255" x14ac:dyDescent="0.2">
      <c r="A131" t="s">
        <v>16</v>
      </c>
      <c r="B131" s="3">
        <v>1</v>
      </c>
      <c r="C131" s="7">
        <v>1.5</v>
      </c>
      <c r="D131" s="1">
        <v>41950</v>
      </c>
      <c r="E131" s="9">
        <v>18</v>
      </c>
      <c r="F131" s="25">
        <v>1</v>
      </c>
      <c r="G131" s="25">
        <v>10</v>
      </c>
      <c r="H131" s="25">
        <v>10</v>
      </c>
      <c r="I131" s="25">
        <v>60</v>
      </c>
      <c r="J131" s="25">
        <v>20</v>
      </c>
      <c r="L131">
        <v>2</v>
      </c>
      <c r="O131" s="1"/>
      <c r="Q131" s="3">
        <v>2013</v>
      </c>
    </row>
    <row r="132" spans="1:255" x14ac:dyDescent="0.2">
      <c r="A132" t="s">
        <v>16</v>
      </c>
      <c r="B132" s="3">
        <v>1</v>
      </c>
      <c r="C132" s="7">
        <v>1.5</v>
      </c>
      <c r="D132" s="1">
        <v>41950</v>
      </c>
      <c r="E132" s="9">
        <v>19</v>
      </c>
      <c r="F132" s="25">
        <v>3</v>
      </c>
      <c r="G132" s="25">
        <v>2</v>
      </c>
      <c r="H132" s="25">
        <v>1</v>
      </c>
      <c r="I132" s="25">
        <v>85</v>
      </c>
      <c r="J132" s="25">
        <v>10</v>
      </c>
      <c r="N132">
        <v>1</v>
      </c>
      <c r="O132" s="1"/>
      <c r="Q132" s="3">
        <v>2013</v>
      </c>
    </row>
    <row r="133" spans="1:255" x14ac:dyDescent="0.2">
      <c r="A133" t="s">
        <v>16</v>
      </c>
      <c r="B133" s="3">
        <v>1</v>
      </c>
      <c r="C133" s="7">
        <v>1.5</v>
      </c>
      <c r="D133" s="1">
        <v>41950</v>
      </c>
      <c r="E133" s="9">
        <v>20</v>
      </c>
      <c r="F133" s="25">
        <v>1</v>
      </c>
      <c r="G133" s="25">
        <v>10</v>
      </c>
      <c r="H133" s="25">
        <v>2</v>
      </c>
      <c r="I133" s="25">
        <v>95</v>
      </c>
      <c r="J133" s="25">
        <v>2</v>
      </c>
      <c r="N133">
        <v>11</v>
      </c>
      <c r="O133" s="1"/>
      <c r="Q133" s="3">
        <v>2013</v>
      </c>
    </row>
    <row r="134" spans="1:255" s="5" customFormat="1" x14ac:dyDescent="0.2">
      <c r="D134" s="6"/>
      <c r="E134" s="10" t="s">
        <v>56</v>
      </c>
      <c r="F134" s="8">
        <f t="shared" ref="F134:P134" si="4">SUM(F114:F133)/20</f>
        <v>22.1</v>
      </c>
      <c r="G134" s="8">
        <f t="shared" si="4"/>
        <v>9.6</v>
      </c>
      <c r="H134" s="8">
        <f t="shared" si="4"/>
        <v>11.95</v>
      </c>
      <c r="I134" s="8">
        <f t="shared" si="4"/>
        <v>44.75</v>
      </c>
      <c r="J134" s="8">
        <f t="shared" si="4"/>
        <v>16.25</v>
      </c>
      <c r="K134" s="8">
        <f t="shared" si="4"/>
        <v>0</v>
      </c>
      <c r="L134" s="8">
        <f t="shared" si="4"/>
        <v>0.45</v>
      </c>
      <c r="M134" s="8">
        <f t="shared" si="4"/>
        <v>0</v>
      </c>
      <c r="N134" s="8">
        <f t="shared" si="4"/>
        <v>6.25</v>
      </c>
      <c r="O134" s="8">
        <f t="shared" si="4"/>
        <v>0</v>
      </c>
      <c r="P134" s="8">
        <f t="shared" si="4"/>
        <v>0</v>
      </c>
      <c r="Q134" s="3">
        <v>2013</v>
      </c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</row>
    <row r="135" spans="1:255" x14ac:dyDescent="0.2">
      <c r="A135" t="s">
        <v>16</v>
      </c>
      <c r="B135" s="3">
        <v>1</v>
      </c>
      <c r="C135" s="7">
        <v>1.6</v>
      </c>
      <c r="D135" s="1">
        <v>41948</v>
      </c>
      <c r="E135" s="9">
        <v>1</v>
      </c>
      <c r="F135" s="25">
        <v>15</v>
      </c>
      <c r="G135" s="25">
        <v>2</v>
      </c>
      <c r="H135" s="25">
        <v>1</v>
      </c>
      <c r="I135" s="25">
        <v>85</v>
      </c>
      <c r="J135" s="25">
        <v>1</v>
      </c>
      <c r="N135">
        <v>2</v>
      </c>
      <c r="O135" s="1"/>
      <c r="Q135" s="3">
        <v>2013</v>
      </c>
    </row>
    <row r="136" spans="1:255" x14ac:dyDescent="0.2">
      <c r="A136" t="s">
        <v>16</v>
      </c>
      <c r="B136" s="3">
        <v>1</v>
      </c>
      <c r="C136" s="7">
        <v>1.6</v>
      </c>
      <c r="D136" s="1">
        <v>41948</v>
      </c>
      <c r="E136" s="9">
        <v>2</v>
      </c>
      <c r="F136" s="25">
        <v>40</v>
      </c>
      <c r="G136" s="25">
        <v>1</v>
      </c>
      <c r="H136" s="25">
        <v>1</v>
      </c>
      <c r="I136" s="25">
        <v>65</v>
      </c>
      <c r="J136" s="25">
        <v>1</v>
      </c>
      <c r="O136" s="1"/>
      <c r="Q136" s="3">
        <v>2013</v>
      </c>
    </row>
    <row r="137" spans="1:255" x14ac:dyDescent="0.2">
      <c r="A137" t="s">
        <v>16</v>
      </c>
      <c r="B137" s="3">
        <v>1</v>
      </c>
      <c r="C137" s="7">
        <v>1.6</v>
      </c>
      <c r="D137" s="1">
        <v>41948</v>
      </c>
      <c r="E137" s="9">
        <v>3</v>
      </c>
      <c r="F137" s="25">
        <v>35</v>
      </c>
      <c r="G137" s="25">
        <v>5</v>
      </c>
      <c r="H137" s="25">
        <v>2</v>
      </c>
      <c r="I137" s="25">
        <v>60</v>
      </c>
      <c r="J137" s="25">
        <v>0</v>
      </c>
      <c r="N137">
        <v>5</v>
      </c>
      <c r="O137" s="1"/>
      <c r="Q137" s="3">
        <v>2013</v>
      </c>
    </row>
    <row r="138" spans="1:255" x14ac:dyDescent="0.2">
      <c r="A138" t="s">
        <v>16</v>
      </c>
      <c r="B138" s="3">
        <v>1</v>
      </c>
      <c r="C138" s="7">
        <v>1.6</v>
      </c>
      <c r="D138" s="1">
        <v>41948</v>
      </c>
      <c r="E138" s="9">
        <v>4</v>
      </c>
      <c r="F138" s="25">
        <v>10</v>
      </c>
      <c r="G138" s="25">
        <v>20</v>
      </c>
      <c r="H138" s="25">
        <v>10</v>
      </c>
      <c r="I138" s="25">
        <v>60</v>
      </c>
      <c r="J138" s="25">
        <v>0</v>
      </c>
      <c r="N138">
        <v>3</v>
      </c>
      <c r="O138" s="1"/>
      <c r="Q138" s="3">
        <v>2013</v>
      </c>
    </row>
    <row r="139" spans="1:255" x14ac:dyDescent="0.2">
      <c r="A139" t="s">
        <v>16</v>
      </c>
      <c r="B139" s="3">
        <v>1</v>
      </c>
      <c r="C139" s="7">
        <v>1.6</v>
      </c>
      <c r="D139" s="1">
        <v>41948</v>
      </c>
      <c r="E139" s="9">
        <v>5</v>
      </c>
      <c r="F139" s="25">
        <v>5</v>
      </c>
      <c r="G139" s="25">
        <v>2</v>
      </c>
      <c r="H139" s="25">
        <v>5</v>
      </c>
      <c r="I139" s="25">
        <v>90</v>
      </c>
      <c r="J139" s="25">
        <v>0</v>
      </c>
      <c r="N139">
        <v>1</v>
      </c>
      <c r="O139" s="1"/>
      <c r="Q139" s="3">
        <v>2013</v>
      </c>
    </row>
    <row r="140" spans="1:255" x14ac:dyDescent="0.2">
      <c r="A140" t="s">
        <v>16</v>
      </c>
      <c r="B140" s="3">
        <v>1</v>
      </c>
      <c r="C140" s="7">
        <v>1.6</v>
      </c>
      <c r="D140" s="1">
        <v>41948</v>
      </c>
      <c r="E140" s="9">
        <v>6</v>
      </c>
      <c r="F140" s="25">
        <v>20</v>
      </c>
      <c r="G140" s="25">
        <v>1</v>
      </c>
      <c r="H140" s="25">
        <v>2</v>
      </c>
      <c r="I140" s="25">
        <v>80</v>
      </c>
      <c r="J140" s="25">
        <v>1</v>
      </c>
      <c r="N140">
        <v>2</v>
      </c>
      <c r="O140" s="1"/>
      <c r="Q140" s="3">
        <v>2013</v>
      </c>
    </row>
    <row r="141" spans="1:255" x14ac:dyDescent="0.2">
      <c r="A141" t="s">
        <v>16</v>
      </c>
      <c r="B141" s="3">
        <v>1</v>
      </c>
      <c r="C141" s="7">
        <v>1.6</v>
      </c>
      <c r="D141" s="1">
        <v>41948</v>
      </c>
      <c r="E141" s="9">
        <v>7</v>
      </c>
      <c r="F141" s="25">
        <v>30</v>
      </c>
      <c r="G141" s="25">
        <v>15</v>
      </c>
      <c r="H141" s="25">
        <v>0</v>
      </c>
      <c r="I141" s="25">
        <v>45</v>
      </c>
      <c r="J141" s="25">
        <v>10</v>
      </c>
      <c r="N141">
        <v>3</v>
      </c>
      <c r="O141" s="1"/>
      <c r="Q141" s="3">
        <v>2013</v>
      </c>
    </row>
    <row r="142" spans="1:255" x14ac:dyDescent="0.2">
      <c r="A142" t="s">
        <v>16</v>
      </c>
      <c r="B142" s="3">
        <v>1</v>
      </c>
      <c r="C142" s="7">
        <v>1.6</v>
      </c>
      <c r="D142" s="1">
        <v>41948</v>
      </c>
      <c r="E142" s="9">
        <v>8</v>
      </c>
      <c r="F142" s="25">
        <v>50</v>
      </c>
      <c r="G142" s="25">
        <v>2</v>
      </c>
      <c r="H142" s="25">
        <v>5</v>
      </c>
      <c r="I142" s="25">
        <v>50</v>
      </c>
      <c r="J142" s="25">
        <v>0</v>
      </c>
      <c r="N142">
        <v>3</v>
      </c>
      <c r="O142" s="1"/>
      <c r="Q142" s="3">
        <v>2013</v>
      </c>
    </row>
    <row r="143" spans="1:255" x14ac:dyDescent="0.2">
      <c r="A143" t="s">
        <v>16</v>
      </c>
      <c r="B143" s="3">
        <v>1</v>
      </c>
      <c r="C143" s="7">
        <v>1.6</v>
      </c>
      <c r="D143" s="1">
        <v>41948</v>
      </c>
      <c r="E143" s="9">
        <v>9</v>
      </c>
      <c r="F143" s="25">
        <v>25</v>
      </c>
      <c r="G143" s="25">
        <v>20</v>
      </c>
      <c r="H143" s="25">
        <v>10</v>
      </c>
      <c r="I143" s="25">
        <v>45</v>
      </c>
      <c r="J143" s="25">
        <v>2</v>
      </c>
      <c r="N143">
        <v>12</v>
      </c>
      <c r="O143" s="1"/>
      <c r="Q143" s="3">
        <v>2013</v>
      </c>
    </row>
    <row r="144" spans="1:255" x14ac:dyDescent="0.2">
      <c r="A144" t="s">
        <v>16</v>
      </c>
      <c r="B144" s="3">
        <v>1</v>
      </c>
      <c r="C144" s="7">
        <v>1.6</v>
      </c>
      <c r="D144" s="1">
        <v>41948</v>
      </c>
      <c r="E144" s="9">
        <v>10</v>
      </c>
      <c r="F144" s="25">
        <v>15</v>
      </c>
      <c r="G144" s="25">
        <v>30</v>
      </c>
      <c r="H144" s="25">
        <v>5</v>
      </c>
      <c r="I144" s="25">
        <v>50</v>
      </c>
      <c r="J144" s="25">
        <v>5</v>
      </c>
      <c r="N144">
        <v>14</v>
      </c>
      <c r="O144" s="1"/>
      <c r="Q144" s="3">
        <v>2013</v>
      </c>
    </row>
    <row r="145" spans="1:255" x14ac:dyDescent="0.2">
      <c r="A145" t="s">
        <v>16</v>
      </c>
      <c r="B145" s="3">
        <v>1</v>
      </c>
      <c r="C145" s="7">
        <v>1.6</v>
      </c>
      <c r="D145" s="1">
        <v>41948</v>
      </c>
      <c r="E145" s="9">
        <v>11</v>
      </c>
      <c r="F145" s="25">
        <v>25</v>
      </c>
      <c r="G145" s="25">
        <v>3</v>
      </c>
      <c r="H145" s="25">
        <v>1</v>
      </c>
      <c r="I145" s="25">
        <v>75</v>
      </c>
      <c r="J145" s="25">
        <v>5</v>
      </c>
      <c r="N145">
        <v>3</v>
      </c>
      <c r="O145" s="1"/>
      <c r="Q145" s="3">
        <v>2013</v>
      </c>
    </row>
    <row r="146" spans="1:255" x14ac:dyDescent="0.2">
      <c r="A146" t="s">
        <v>16</v>
      </c>
      <c r="B146" s="3">
        <v>1</v>
      </c>
      <c r="C146" s="7">
        <v>1.6</v>
      </c>
      <c r="D146" s="1">
        <v>41948</v>
      </c>
      <c r="E146" s="9">
        <v>12</v>
      </c>
      <c r="F146" s="25">
        <v>10</v>
      </c>
      <c r="G146" s="25">
        <v>15</v>
      </c>
      <c r="H146" s="25">
        <v>1</v>
      </c>
      <c r="I146" s="25">
        <v>90</v>
      </c>
      <c r="J146" s="25">
        <v>3</v>
      </c>
      <c r="N146">
        <v>8</v>
      </c>
      <c r="O146" s="1"/>
      <c r="Q146" s="3">
        <v>2013</v>
      </c>
    </row>
    <row r="147" spans="1:255" x14ac:dyDescent="0.2">
      <c r="A147" t="s">
        <v>16</v>
      </c>
      <c r="B147" s="3">
        <v>1</v>
      </c>
      <c r="C147" s="7">
        <v>1.6</v>
      </c>
      <c r="D147" s="1">
        <v>41948</v>
      </c>
      <c r="E147" s="9">
        <v>13</v>
      </c>
      <c r="F147" s="25">
        <v>40</v>
      </c>
      <c r="G147" s="25">
        <v>5</v>
      </c>
      <c r="H147" s="25">
        <v>1</v>
      </c>
      <c r="I147" s="25">
        <v>60</v>
      </c>
      <c r="J147" s="25">
        <v>2</v>
      </c>
      <c r="N147">
        <v>4</v>
      </c>
      <c r="O147" s="1"/>
      <c r="Q147" s="3">
        <v>2013</v>
      </c>
    </row>
    <row r="148" spans="1:255" x14ac:dyDescent="0.2">
      <c r="A148" t="s">
        <v>16</v>
      </c>
      <c r="B148" s="3">
        <v>1</v>
      </c>
      <c r="C148" s="7">
        <v>1.6</v>
      </c>
      <c r="D148" s="1">
        <v>41948</v>
      </c>
      <c r="E148" s="9">
        <v>14</v>
      </c>
      <c r="F148" s="25">
        <v>10</v>
      </c>
      <c r="G148" s="25">
        <v>5</v>
      </c>
      <c r="H148" s="25">
        <v>2</v>
      </c>
      <c r="I148" s="25">
        <v>90</v>
      </c>
      <c r="J148" s="25">
        <v>3</v>
      </c>
      <c r="N148">
        <v>12</v>
      </c>
      <c r="O148" s="1"/>
      <c r="Q148" s="3">
        <v>2013</v>
      </c>
    </row>
    <row r="149" spans="1:255" x14ac:dyDescent="0.2">
      <c r="A149" t="s">
        <v>16</v>
      </c>
      <c r="B149" s="3">
        <v>1</v>
      </c>
      <c r="C149" s="7">
        <v>1.6</v>
      </c>
      <c r="D149" s="1">
        <v>41948</v>
      </c>
      <c r="E149" s="9">
        <v>15</v>
      </c>
      <c r="F149" s="25">
        <v>10</v>
      </c>
      <c r="G149" s="25">
        <v>10</v>
      </c>
      <c r="H149" s="25">
        <v>5</v>
      </c>
      <c r="I149" s="25">
        <v>90</v>
      </c>
      <c r="J149" s="25">
        <v>1</v>
      </c>
      <c r="N149">
        <v>6</v>
      </c>
      <c r="O149" s="1"/>
      <c r="Q149" s="3">
        <v>2013</v>
      </c>
    </row>
    <row r="150" spans="1:255" x14ac:dyDescent="0.2">
      <c r="A150" t="s">
        <v>16</v>
      </c>
      <c r="B150" s="3">
        <v>1</v>
      </c>
      <c r="C150" s="7">
        <v>1.6</v>
      </c>
      <c r="D150" s="1">
        <v>41948</v>
      </c>
      <c r="E150" s="9">
        <v>16</v>
      </c>
      <c r="F150" s="25">
        <v>20</v>
      </c>
      <c r="G150" s="25">
        <v>5</v>
      </c>
      <c r="H150" s="25">
        <v>2</v>
      </c>
      <c r="I150" s="25">
        <v>65</v>
      </c>
      <c r="J150" s="25">
        <v>15</v>
      </c>
      <c r="N150">
        <v>2</v>
      </c>
      <c r="O150" s="1"/>
      <c r="Q150" s="3">
        <v>2013</v>
      </c>
    </row>
    <row r="151" spans="1:255" x14ac:dyDescent="0.2">
      <c r="A151" t="s">
        <v>16</v>
      </c>
      <c r="B151" s="3">
        <v>1</v>
      </c>
      <c r="C151" s="7">
        <v>1.6</v>
      </c>
      <c r="D151" s="1">
        <v>41948</v>
      </c>
      <c r="E151" s="9">
        <v>17</v>
      </c>
      <c r="F151" s="25">
        <v>15</v>
      </c>
      <c r="G151" s="25">
        <v>5</v>
      </c>
      <c r="H151" s="25">
        <v>1</v>
      </c>
      <c r="I151" s="25">
        <v>45</v>
      </c>
      <c r="J151" s="25">
        <v>35</v>
      </c>
      <c r="N151">
        <v>4</v>
      </c>
      <c r="O151" s="1"/>
      <c r="Q151" s="3">
        <v>2013</v>
      </c>
    </row>
    <row r="152" spans="1:255" x14ac:dyDescent="0.2">
      <c r="A152" t="s">
        <v>16</v>
      </c>
      <c r="B152" s="3">
        <v>1</v>
      </c>
      <c r="C152" s="7">
        <v>1.6</v>
      </c>
      <c r="D152" s="1">
        <v>41948</v>
      </c>
      <c r="E152" s="9">
        <v>18</v>
      </c>
      <c r="F152" s="25">
        <v>35</v>
      </c>
      <c r="G152" s="25">
        <v>1</v>
      </c>
      <c r="H152" s="25">
        <v>0</v>
      </c>
      <c r="I152" s="25">
        <v>65</v>
      </c>
      <c r="J152" s="25">
        <v>1</v>
      </c>
      <c r="N152">
        <v>1</v>
      </c>
      <c r="O152" s="1"/>
      <c r="Q152" s="3">
        <v>2013</v>
      </c>
    </row>
    <row r="153" spans="1:255" x14ac:dyDescent="0.2">
      <c r="A153" t="s">
        <v>16</v>
      </c>
      <c r="B153" s="3">
        <v>1</v>
      </c>
      <c r="C153" s="7">
        <v>1.6</v>
      </c>
      <c r="D153" s="1">
        <v>41948</v>
      </c>
      <c r="E153" s="9">
        <v>19</v>
      </c>
      <c r="F153" s="25">
        <v>85</v>
      </c>
      <c r="G153" s="25">
        <v>2</v>
      </c>
      <c r="H153" s="25">
        <v>5</v>
      </c>
      <c r="I153" s="25">
        <v>10</v>
      </c>
      <c r="J153" s="25">
        <v>0</v>
      </c>
      <c r="N153">
        <v>3</v>
      </c>
      <c r="O153" s="1"/>
      <c r="Q153" s="3">
        <v>2013</v>
      </c>
    </row>
    <row r="154" spans="1:255" x14ac:dyDescent="0.2">
      <c r="A154" t="s">
        <v>16</v>
      </c>
      <c r="B154" s="3">
        <v>1</v>
      </c>
      <c r="C154" s="7">
        <v>1.6</v>
      </c>
      <c r="D154" s="1">
        <v>41948</v>
      </c>
      <c r="E154" s="9">
        <v>20</v>
      </c>
      <c r="F154" s="25">
        <v>80</v>
      </c>
      <c r="G154" s="25">
        <v>1</v>
      </c>
      <c r="H154" s="25">
        <v>40</v>
      </c>
      <c r="I154" s="25">
        <v>10</v>
      </c>
      <c r="J154" s="25">
        <v>1</v>
      </c>
      <c r="O154" s="1"/>
      <c r="Q154" s="3">
        <v>2013</v>
      </c>
    </row>
    <row r="155" spans="1:255" s="5" customFormat="1" x14ac:dyDescent="0.2">
      <c r="D155" s="6"/>
      <c r="E155" s="10" t="s">
        <v>56</v>
      </c>
      <c r="F155" s="8">
        <f t="shared" ref="F155:P155" si="5">SUM(F135:F154)/20</f>
        <v>28.75</v>
      </c>
      <c r="G155" s="8">
        <f t="shared" si="5"/>
        <v>7.5</v>
      </c>
      <c r="H155" s="8">
        <f t="shared" si="5"/>
        <v>4.95</v>
      </c>
      <c r="I155" s="8">
        <f t="shared" si="5"/>
        <v>61.5</v>
      </c>
      <c r="J155" s="8">
        <f t="shared" si="5"/>
        <v>4.3</v>
      </c>
      <c r="K155" s="8">
        <f t="shared" si="5"/>
        <v>0</v>
      </c>
      <c r="L155" s="8">
        <f t="shared" si="5"/>
        <v>0</v>
      </c>
      <c r="M155" s="8">
        <f t="shared" si="5"/>
        <v>0</v>
      </c>
      <c r="N155" s="8">
        <f t="shared" si="5"/>
        <v>4.4000000000000004</v>
      </c>
      <c r="O155" s="8">
        <f t="shared" si="5"/>
        <v>0</v>
      </c>
      <c r="P155" s="8">
        <f t="shared" si="5"/>
        <v>0</v>
      </c>
      <c r="Q155" s="3">
        <v>2013</v>
      </c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</row>
    <row r="156" spans="1:255" x14ac:dyDescent="0.2">
      <c r="A156" t="s">
        <v>16</v>
      </c>
      <c r="B156" s="3">
        <v>1</v>
      </c>
      <c r="C156" s="7">
        <v>1.7</v>
      </c>
      <c r="D156" s="1">
        <v>41948</v>
      </c>
      <c r="E156" s="9">
        <v>1</v>
      </c>
      <c r="F156" s="25">
        <v>45</v>
      </c>
      <c r="G156" s="25">
        <v>1</v>
      </c>
      <c r="H156" s="25">
        <v>2</v>
      </c>
      <c r="I156" s="25">
        <v>40</v>
      </c>
      <c r="J156" s="25">
        <v>15</v>
      </c>
      <c r="N156">
        <v>3</v>
      </c>
      <c r="O156" s="1"/>
      <c r="Q156" s="3">
        <v>2013</v>
      </c>
    </row>
    <row r="157" spans="1:255" x14ac:dyDescent="0.2">
      <c r="A157" t="s">
        <v>16</v>
      </c>
      <c r="B157" s="3">
        <v>1</v>
      </c>
      <c r="C157" s="7">
        <v>1.7</v>
      </c>
      <c r="D157" s="1">
        <v>41948</v>
      </c>
      <c r="E157" s="9">
        <v>2</v>
      </c>
      <c r="F157" s="25">
        <v>25</v>
      </c>
      <c r="G157" s="25">
        <v>5</v>
      </c>
      <c r="H157" s="25">
        <v>1</v>
      </c>
      <c r="I157" s="25">
        <v>20</v>
      </c>
      <c r="J157" s="25">
        <v>50</v>
      </c>
      <c r="N157">
        <v>9</v>
      </c>
      <c r="O157" s="1"/>
      <c r="Q157" s="3">
        <v>2013</v>
      </c>
    </row>
    <row r="158" spans="1:255" x14ac:dyDescent="0.2">
      <c r="A158" t="s">
        <v>16</v>
      </c>
      <c r="B158" s="3">
        <v>1</v>
      </c>
      <c r="C158" s="7">
        <v>1.7</v>
      </c>
      <c r="D158" s="1">
        <v>41948</v>
      </c>
      <c r="E158" s="9">
        <v>3</v>
      </c>
      <c r="F158" s="25">
        <v>10</v>
      </c>
      <c r="G158" s="25">
        <v>15</v>
      </c>
      <c r="H158" s="25">
        <v>5</v>
      </c>
      <c r="I158" s="25">
        <v>15</v>
      </c>
      <c r="J158" s="25">
        <v>70</v>
      </c>
      <c r="N158">
        <v>12</v>
      </c>
      <c r="O158" s="1"/>
      <c r="Q158" s="3">
        <v>2013</v>
      </c>
    </row>
    <row r="159" spans="1:255" x14ac:dyDescent="0.2">
      <c r="A159" t="s">
        <v>16</v>
      </c>
      <c r="B159" s="3">
        <v>1</v>
      </c>
      <c r="C159" s="7">
        <v>1.7</v>
      </c>
      <c r="D159" s="1">
        <v>41948</v>
      </c>
      <c r="E159" s="9">
        <v>4</v>
      </c>
      <c r="F159" s="25">
        <v>25</v>
      </c>
      <c r="G159" s="25">
        <v>0</v>
      </c>
      <c r="H159" s="25">
        <v>1</v>
      </c>
      <c r="I159" s="25">
        <v>10</v>
      </c>
      <c r="J159" s="25">
        <v>70</v>
      </c>
      <c r="O159" s="1"/>
      <c r="Q159" s="3">
        <v>2013</v>
      </c>
    </row>
    <row r="160" spans="1:255" x14ac:dyDescent="0.2">
      <c r="A160" t="s">
        <v>16</v>
      </c>
      <c r="B160" s="3">
        <v>1</v>
      </c>
      <c r="C160" s="7">
        <v>1.7</v>
      </c>
      <c r="D160" s="1">
        <v>41948</v>
      </c>
      <c r="E160" s="9">
        <v>5</v>
      </c>
      <c r="F160" s="25">
        <v>45</v>
      </c>
      <c r="G160" s="25">
        <v>10</v>
      </c>
      <c r="H160" s="25">
        <v>5</v>
      </c>
      <c r="I160" s="25">
        <v>5</v>
      </c>
      <c r="J160" s="25">
        <v>35</v>
      </c>
      <c r="N160">
        <v>19</v>
      </c>
      <c r="O160" s="1"/>
      <c r="Q160" s="3">
        <v>2013</v>
      </c>
    </row>
    <row r="161" spans="1:255" x14ac:dyDescent="0.2">
      <c r="A161" t="s">
        <v>16</v>
      </c>
      <c r="B161" s="3">
        <v>1</v>
      </c>
      <c r="C161" s="7">
        <v>1.7</v>
      </c>
      <c r="D161" s="1">
        <v>41948</v>
      </c>
      <c r="E161" s="9">
        <v>6</v>
      </c>
      <c r="F161" s="25">
        <v>20</v>
      </c>
      <c r="G161" s="25">
        <v>35</v>
      </c>
      <c r="H161" s="25">
        <v>5</v>
      </c>
      <c r="I161" s="25">
        <v>35</v>
      </c>
      <c r="J161" s="25">
        <v>5</v>
      </c>
      <c r="N161">
        <v>9</v>
      </c>
      <c r="O161" s="1"/>
      <c r="Q161" s="3">
        <v>2013</v>
      </c>
    </row>
    <row r="162" spans="1:255" x14ac:dyDescent="0.2">
      <c r="A162" t="s">
        <v>16</v>
      </c>
      <c r="B162" s="3">
        <v>1</v>
      </c>
      <c r="C162" s="7">
        <v>1.7</v>
      </c>
      <c r="D162" s="1">
        <v>41948</v>
      </c>
      <c r="E162" s="9">
        <v>7</v>
      </c>
      <c r="F162" s="25">
        <v>70</v>
      </c>
      <c r="G162" s="25">
        <v>10</v>
      </c>
      <c r="H162" s="25">
        <v>1</v>
      </c>
      <c r="I162" s="25">
        <v>5</v>
      </c>
      <c r="J162" s="25">
        <v>15</v>
      </c>
      <c r="N162">
        <v>12</v>
      </c>
      <c r="O162" s="1"/>
      <c r="Q162" s="3">
        <v>2013</v>
      </c>
    </row>
    <row r="163" spans="1:255" x14ac:dyDescent="0.2">
      <c r="A163" t="s">
        <v>16</v>
      </c>
      <c r="B163" s="3">
        <v>1</v>
      </c>
      <c r="C163" s="7">
        <v>1.7</v>
      </c>
      <c r="D163" s="1">
        <v>41948</v>
      </c>
      <c r="E163" s="9">
        <v>8</v>
      </c>
      <c r="F163" s="25">
        <v>50</v>
      </c>
      <c r="G163" s="25">
        <v>25</v>
      </c>
      <c r="H163" s="25">
        <v>10</v>
      </c>
      <c r="I163" s="25">
        <v>10</v>
      </c>
      <c r="J163" s="25">
        <v>15</v>
      </c>
      <c r="N163">
        <v>8</v>
      </c>
      <c r="O163" s="1"/>
      <c r="Q163" s="3">
        <v>2013</v>
      </c>
    </row>
    <row r="164" spans="1:255" x14ac:dyDescent="0.2">
      <c r="A164" t="s">
        <v>16</v>
      </c>
      <c r="B164" s="3">
        <v>1</v>
      </c>
      <c r="C164" s="7">
        <v>1.7</v>
      </c>
      <c r="D164" s="1">
        <v>41948</v>
      </c>
      <c r="E164" s="9">
        <v>9</v>
      </c>
      <c r="F164" s="25">
        <v>60</v>
      </c>
      <c r="G164" s="25">
        <v>2</v>
      </c>
      <c r="H164" s="25">
        <v>3</v>
      </c>
      <c r="I164" s="25">
        <v>5</v>
      </c>
      <c r="J164" s="25">
        <v>30</v>
      </c>
      <c r="N164">
        <v>2</v>
      </c>
      <c r="O164" s="1"/>
      <c r="Q164" s="3">
        <v>2013</v>
      </c>
    </row>
    <row r="165" spans="1:255" x14ac:dyDescent="0.2">
      <c r="A165" t="s">
        <v>16</v>
      </c>
      <c r="B165" s="3">
        <v>1</v>
      </c>
      <c r="C165" s="7">
        <v>1.7</v>
      </c>
      <c r="D165" s="1">
        <v>41948</v>
      </c>
      <c r="E165" s="9">
        <v>10</v>
      </c>
      <c r="F165" s="25">
        <v>40</v>
      </c>
      <c r="G165" s="25">
        <v>10</v>
      </c>
      <c r="H165" s="25">
        <v>0</v>
      </c>
      <c r="I165" s="25">
        <v>40</v>
      </c>
      <c r="J165" s="25">
        <v>10</v>
      </c>
      <c r="N165">
        <v>11</v>
      </c>
      <c r="O165" s="1"/>
      <c r="Q165" s="3">
        <v>2013</v>
      </c>
    </row>
    <row r="166" spans="1:255" x14ac:dyDescent="0.2">
      <c r="A166" t="s">
        <v>16</v>
      </c>
      <c r="B166" s="3">
        <v>1</v>
      </c>
      <c r="C166" s="7">
        <v>1.7</v>
      </c>
      <c r="D166" s="1">
        <v>41948</v>
      </c>
      <c r="E166" s="9">
        <v>11</v>
      </c>
      <c r="F166" s="25">
        <v>35</v>
      </c>
      <c r="G166" s="25">
        <v>5</v>
      </c>
      <c r="H166" s="25">
        <v>10</v>
      </c>
      <c r="I166" s="25">
        <v>40</v>
      </c>
      <c r="J166" s="25">
        <v>10</v>
      </c>
      <c r="N166">
        <v>4</v>
      </c>
      <c r="O166" s="1"/>
      <c r="Q166" s="3">
        <v>2013</v>
      </c>
    </row>
    <row r="167" spans="1:255" x14ac:dyDescent="0.2">
      <c r="A167" t="s">
        <v>16</v>
      </c>
      <c r="B167" s="3">
        <v>1</v>
      </c>
      <c r="C167" s="7">
        <v>1.7</v>
      </c>
      <c r="D167" s="1">
        <v>41948</v>
      </c>
      <c r="E167" s="9">
        <v>12</v>
      </c>
      <c r="F167" s="25">
        <v>50</v>
      </c>
      <c r="G167" s="25">
        <v>3</v>
      </c>
      <c r="H167" s="25">
        <v>1</v>
      </c>
      <c r="I167" s="25">
        <v>35</v>
      </c>
      <c r="J167" s="25">
        <v>15</v>
      </c>
      <c r="N167">
        <v>5</v>
      </c>
      <c r="O167" s="1"/>
      <c r="Q167" s="3">
        <v>2013</v>
      </c>
    </row>
    <row r="168" spans="1:255" x14ac:dyDescent="0.2">
      <c r="A168" t="s">
        <v>16</v>
      </c>
      <c r="B168" s="3">
        <v>1</v>
      </c>
      <c r="C168" s="7">
        <v>1.7</v>
      </c>
      <c r="D168" s="1">
        <v>41948</v>
      </c>
      <c r="E168" s="9">
        <v>13</v>
      </c>
      <c r="F168" s="25">
        <v>75</v>
      </c>
      <c r="G168" s="25">
        <v>5</v>
      </c>
      <c r="H168" s="25">
        <v>1</v>
      </c>
      <c r="I168" s="25">
        <v>20</v>
      </c>
      <c r="J168" s="25">
        <v>5</v>
      </c>
      <c r="N168">
        <v>6</v>
      </c>
      <c r="O168" s="1"/>
      <c r="Q168" s="3">
        <v>2013</v>
      </c>
    </row>
    <row r="169" spans="1:255" x14ac:dyDescent="0.2">
      <c r="A169" t="s">
        <v>16</v>
      </c>
      <c r="B169" s="3">
        <v>1</v>
      </c>
      <c r="C169" s="7">
        <v>1.7</v>
      </c>
      <c r="D169" s="1">
        <v>41948</v>
      </c>
      <c r="E169" s="9">
        <v>14</v>
      </c>
      <c r="F169" s="25">
        <v>70</v>
      </c>
      <c r="G169" s="25">
        <v>5</v>
      </c>
      <c r="H169" s="25">
        <v>1</v>
      </c>
      <c r="I169" s="25">
        <v>25</v>
      </c>
      <c r="J169" s="25">
        <v>3</v>
      </c>
      <c r="N169">
        <v>14</v>
      </c>
      <c r="O169" s="1"/>
      <c r="Q169" s="3">
        <v>2013</v>
      </c>
    </row>
    <row r="170" spans="1:255" x14ac:dyDescent="0.2">
      <c r="A170" t="s">
        <v>16</v>
      </c>
      <c r="B170" s="3">
        <v>1</v>
      </c>
      <c r="C170" s="7">
        <v>1.7</v>
      </c>
      <c r="D170" s="1">
        <v>41948</v>
      </c>
      <c r="E170" s="9">
        <v>15</v>
      </c>
      <c r="F170" s="25">
        <v>20</v>
      </c>
      <c r="G170" s="25">
        <v>2</v>
      </c>
      <c r="H170" s="25">
        <v>2</v>
      </c>
      <c r="I170" s="25">
        <v>75</v>
      </c>
      <c r="J170" s="25">
        <v>1</v>
      </c>
      <c r="N170">
        <v>2</v>
      </c>
      <c r="O170" s="1"/>
      <c r="Q170" s="3">
        <v>2013</v>
      </c>
    </row>
    <row r="171" spans="1:255" x14ac:dyDescent="0.2">
      <c r="A171" t="s">
        <v>16</v>
      </c>
      <c r="B171" s="3">
        <v>1</v>
      </c>
      <c r="C171" s="7">
        <v>1.7</v>
      </c>
      <c r="D171" s="1">
        <v>41948</v>
      </c>
      <c r="E171" s="9">
        <v>16</v>
      </c>
      <c r="F171" s="25">
        <v>10</v>
      </c>
      <c r="G171" s="25">
        <v>0</v>
      </c>
      <c r="H171" s="25">
        <v>5</v>
      </c>
      <c r="I171" s="25">
        <v>85</v>
      </c>
      <c r="J171" s="25">
        <v>1</v>
      </c>
      <c r="O171" s="1"/>
      <c r="Q171" s="3">
        <v>2013</v>
      </c>
    </row>
    <row r="172" spans="1:255" x14ac:dyDescent="0.2">
      <c r="A172" t="s">
        <v>16</v>
      </c>
      <c r="B172" s="3">
        <v>1</v>
      </c>
      <c r="C172" s="7">
        <v>1.7</v>
      </c>
      <c r="D172" s="1">
        <v>41948</v>
      </c>
      <c r="E172" s="9">
        <v>17</v>
      </c>
      <c r="F172" s="25">
        <v>10</v>
      </c>
      <c r="G172" s="25">
        <v>2</v>
      </c>
      <c r="H172" s="25">
        <v>10</v>
      </c>
      <c r="I172" s="25">
        <v>80</v>
      </c>
      <c r="J172" s="25">
        <v>5</v>
      </c>
      <c r="N172">
        <v>2</v>
      </c>
      <c r="O172" s="1"/>
      <c r="Q172" s="3">
        <v>2013</v>
      </c>
    </row>
    <row r="173" spans="1:255" x14ac:dyDescent="0.2">
      <c r="A173" t="s">
        <v>16</v>
      </c>
      <c r="B173" s="3">
        <v>1</v>
      </c>
      <c r="C173" s="7">
        <v>1.7</v>
      </c>
      <c r="D173" s="1">
        <v>41948</v>
      </c>
      <c r="E173" s="9">
        <v>18</v>
      </c>
      <c r="F173" s="25">
        <v>5</v>
      </c>
      <c r="G173" s="25">
        <v>0</v>
      </c>
      <c r="H173" s="25">
        <v>10</v>
      </c>
      <c r="I173" s="25">
        <v>70</v>
      </c>
      <c r="J173" s="25">
        <v>15</v>
      </c>
      <c r="O173" s="1"/>
      <c r="Q173" s="3">
        <v>2013</v>
      </c>
    </row>
    <row r="174" spans="1:255" x14ac:dyDescent="0.2">
      <c r="A174" t="s">
        <v>16</v>
      </c>
      <c r="B174" s="3">
        <v>1</v>
      </c>
      <c r="C174" s="7">
        <v>1.7</v>
      </c>
      <c r="D174" s="1">
        <v>41948</v>
      </c>
      <c r="E174" s="9">
        <v>19</v>
      </c>
      <c r="F174" s="25">
        <v>5</v>
      </c>
      <c r="G174" s="25">
        <v>5</v>
      </c>
      <c r="H174" s="25">
        <v>2</v>
      </c>
      <c r="I174" s="25">
        <v>60</v>
      </c>
      <c r="J174" s="25">
        <v>30</v>
      </c>
      <c r="N174">
        <v>4</v>
      </c>
      <c r="O174" s="1"/>
      <c r="Q174" s="3">
        <v>2013</v>
      </c>
    </row>
    <row r="175" spans="1:255" x14ac:dyDescent="0.2">
      <c r="A175" t="s">
        <v>16</v>
      </c>
      <c r="B175" s="3">
        <v>1</v>
      </c>
      <c r="C175" s="7">
        <v>1.7</v>
      </c>
      <c r="D175" s="1">
        <v>41948</v>
      </c>
      <c r="E175" s="9">
        <v>20</v>
      </c>
      <c r="F175" s="25">
        <v>45</v>
      </c>
      <c r="G175" s="25">
        <v>5</v>
      </c>
      <c r="H175" s="25">
        <v>1</v>
      </c>
      <c r="I175" s="25">
        <v>50</v>
      </c>
      <c r="J175" s="25">
        <v>1</v>
      </c>
      <c r="N175">
        <v>6</v>
      </c>
      <c r="O175" s="1"/>
      <c r="Q175" s="3">
        <v>2013</v>
      </c>
    </row>
    <row r="176" spans="1:255" s="5" customFormat="1" x14ac:dyDescent="0.2">
      <c r="D176" s="6"/>
      <c r="E176" s="10" t="s">
        <v>56</v>
      </c>
      <c r="F176" s="8">
        <f t="shared" ref="F176:P176" si="6">SUM(F156:F175)/20</f>
        <v>35.75</v>
      </c>
      <c r="G176" s="8">
        <f t="shared" si="6"/>
        <v>7.25</v>
      </c>
      <c r="H176" s="8">
        <f t="shared" si="6"/>
        <v>3.8</v>
      </c>
      <c r="I176" s="8">
        <f t="shared" si="6"/>
        <v>36.25</v>
      </c>
      <c r="J176" s="8">
        <f t="shared" si="6"/>
        <v>20.05</v>
      </c>
      <c r="K176" s="8">
        <f t="shared" si="6"/>
        <v>0</v>
      </c>
      <c r="L176" s="8">
        <f t="shared" si="6"/>
        <v>0</v>
      </c>
      <c r="M176" s="8">
        <f t="shared" si="6"/>
        <v>0</v>
      </c>
      <c r="N176" s="8">
        <f t="shared" si="6"/>
        <v>6.4</v>
      </c>
      <c r="O176" s="8">
        <f t="shared" si="6"/>
        <v>0</v>
      </c>
      <c r="P176" s="8">
        <f t="shared" si="6"/>
        <v>0</v>
      </c>
      <c r="Q176" s="3">
        <v>2013</v>
      </c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</row>
    <row r="177" spans="1:17" x14ac:dyDescent="0.2">
      <c r="A177" t="s">
        <v>16</v>
      </c>
      <c r="B177" s="3">
        <v>1</v>
      </c>
      <c r="C177" s="7">
        <v>1.8</v>
      </c>
      <c r="D177" s="1">
        <v>41947</v>
      </c>
      <c r="E177" s="9">
        <v>1</v>
      </c>
      <c r="F177" s="25">
        <v>35</v>
      </c>
      <c r="G177" s="25">
        <v>5</v>
      </c>
      <c r="H177" s="25">
        <v>5</v>
      </c>
      <c r="I177" s="25">
        <v>10</v>
      </c>
      <c r="J177" s="25">
        <v>40</v>
      </c>
      <c r="N177">
        <v>5</v>
      </c>
      <c r="O177" s="1"/>
      <c r="Q177" s="3">
        <v>2013</v>
      </c>
    </row>
    <row r="178" spans="1:17" x14ac:dyDescent="0.2">
      <c r="A178" t="s">
        <v>16</v>
      </c>
      <c r="B178" s="3">
        <v>1</v>
      </c>
      <c r="C178" s="7">
        <v>1.8</v>
      </c>
      <c r="D178" s="1">
        <v>41947</v>
      </c>
      <c r="E178" s="9">
        <v>2</v>
      </c>
      <c r="F178" s="25">
        <v>50</v>
      </c>
      <c r="G178" s="25">
        <v>1</v>
      </c>
      <c r="H178" s="25">
        <v>2</v>
      </c>
      <c r="I178" s="25">
        <v>2</v>
      </c>
      <c r="J178" s="25">
        <v>50</v>
      </c>
      <c r="N178">
        <v>1</v>
      </c>
      <c r="O178" s="1"/>
      <c r="Q178" s="3">
        <v>2013</v>
      </c>
    </row>
    <row r="179" spans="1:17" x14ac:dyDescent="0.2">
      <c r="A179" t="s">
        <v>16</v>
      </c>
      <c r="B179" s="3">
        <v>1</v>
      </c>
      <c r="C179" s="7">
        <v>1.8</v>
      </c>
      <c r="D179" s="1">
        <v>41947</v>
      </c>
      <c r="E179" s="9">
        <v>3</v>
      </c>
      <c r="F179" s="25">
        <v>45</v>
      </c>
      <c r="G179" s="25">
        <v>2</v>
      </c>
      <c r="H179" s="25">
        <v>10</v>
      </c>
      <c r="I179" s="25">
        <v>5</v>
      </c>
      <c r="J179" s="25">
        <v>40</v>
      </c>
      <c r="N179">
        <v>4</v>
      </c>
      <c r="O179" s="1"/>
      <c r="Q179" s="3">
        <v>2013</v>
      </c>
    </row>
    <row r="180" spans="1:17" x14ac:dyDescent="0.2">
      <c r="A180" t="s">
        <v>16</v>
      </c>
      <c r="B180" s="3">
        <v>1</v>
      </c>
      <c r="C180" s="7">
        <v>1.8</v>
      </c>
      <c r="D180" s="1">
        <v>41947</v>
      </c>
      <c r="E180" s="9">
        <v>4</v>
      </c>
      <c r="F180" s="25">
        <v>40</v>
      </c>
      <c r="G180" s="25">
        <v>5</v>
      </c>
      <c r="H180" s="25">
        <v>5</v>
      </c>
      <c r="I180" s="25">
        <v>5</v>
      </c>
      <c r="J180" s="25">
        <v>45</v>
      </c>
      <c r="N180">
        <v>2</v>
      </c>
      <c r="O180" s="1"/>
      <c r="Q180" s="3">
        <v>2013</v>
      </c>
    </row>
    <row r="181" spans="1:17" x14ac:dyDescent="0.2">
      <c r="A181" t="s">
        <v>16</v>
      </c>
      <c r="B181" s="3">
        <v>1</v>
      </c>
      <c r="C181" s="7">
        <v>1.8</v>
      </c>
      <c r="D181" s="1">
        <v>41947</v>
      </c>
      <c r="E181" s="9">
        <v>5</v>
      </c>
      <c r="F181" s="25">
        <v>60</v>
      </c>
      <c r="G181" s="25">
        <v>3</v>
      </c>
      <c r="H181" s="25">
        <v>2</v>
      </c>
      <c r="I181" s="25">
        <v>5</v>
      </c>
      <c r="J181" s="25">
        <v>35</v>
      </c>
      <c r="N181">
        <v>3</v>
      </c>
      <c r="O181" s="1"/>
      <c r="Q181" s="3">
        <v>2013</v>
      </c>
    </row>
    <row r="182" spans="1:17" x14ac:dyDescent="0.2">
      <c r="A182" t="s">
        <v>16</v>
      </c>
      <c r="B182" s="3">
        <v>1</v>
      </c>
      <c r="C182" s="7">
        <v>1.8</v>
      </c>
      <c r="D182" s="1">
        <v>41947</v>
      </c>
      <c r="E182" s="9">
        <v>6</v>
      </c>
      <c r="F182" s="25">
        <v>30</v>
      </c>
      <c r="G182" s="25">
        <v>0</v>
      </c>
      <c r="H182" s="25">
        <v>2</v>
      </c>
      <c r="I182" s="25">
        <v>10</v>
      </c>
      <c r="J182" s="25">
        <v>65</v>
      </c>
      <c r="O182" s="1"/>
      <c r="Q182" s="3">
        <v>2013</v>
      </c>
    </row>
    <row r="183" spans="1:17" x14ac:dyDescent="0.2">
      <c r="A183" t="s">
        <v>16</v>
      </c>
      <c r="B183" s="3">
        <v>1</v>
      </c>
      <c r="C183" s="7">
        <v>1.8</v>
      </c>
      <c r="D183" s="1">
        <v>41947</v>
      </c>
      <c r="E183" s="9">
        <v>7</v>
      </c>
      <c r="F183" s="25">
        <v>25</v>
      </c>
      <c r="G183" s="25">
        <v>2</v>
      </c>
      <c r="H183" s="25">
        <v>3</v>
      </c>
      <c r="I183" s="25">
        <v>60</v>
      </c>
      <c r="J183" s="25">
        <v>10</v>
      </c>
      <c r="O183" s="1"/>
      <c r="Q183" s="3">
        <v>2013</v>
      </c>
    </row>
    <row r="184" spans="1:17" x14ac:dyDescent="0.2">
      <c r="A184" t="s">
        <v>16</v>
      </c>
      <c r="B184" s="3">
        <v>1</v>
      </c>
      <c r="C184" s="7">
        <v>1.8</v>
      </c>
      <c r="D184" s="1">
        <v>41947</v>
      </c>
      <c r="E184" s="9">
        <v>8</v>
      </c>
      <c r="F184" s="25">
        <v>45</v>
      </c>
      <c r="G184" s="25">
        <v>1</v>
      </c>
      <c r="H184" s="25">
        <v>3</v>
      </c>
      <c r="I184" s="25">
        <v>50</v>
      </c>
      <c r="J184" s="25">
        <v>2</v>
      </c>
      <c r="N184">
        <v>1</v>
      </c>
      <c r="O184" s="1"/>
      <c r="Q184" s="3">
        <v>2013</v>
      </c>
    </row>
    <row r="185" spans="1:17" x14ac:dyDescent="0.2">
      <c r="A185" t="s">
        <v>16</v>
      </c>
      <c r="B185" s="3">
        <v>1</v>
      </c>
      <c r="C185" s="7">
        <v>1.8</v>
      </c>
      <c r="D185" s="1">
        <v>41947</v>
      </c>
      <c r="E185" s="9">
        <v>9</v>
      </c>
      <c r="F185" s="25">
        <v>35</v>
      </c>
      <c r="G185" s="25">
        <v>0</v>
      </c>
      <c r="H185" s="25">
        <v>10</v>
      </c>
      <c r="I185" s="25">
        <v>50</v>
      </c>
      <c r="J185" s="25">
        <v>5</v>
      </c>
      <c r="N185">
        <v>15</v>
      </c>
      <c r="O185" s="1"/>
      <c r="Q185" s="3">
        <v>2013</v>
      </c>
    </row>
    <row r="186" spans="1:17" x14ac:dyDescent="0.2">
      <c r="A186" t="s">
        <v>16</v>
      </c>
      <c r="B186" s="3">
        <v>1</v>
      </c>
      <c r="C186" s="7">
        <v>1.8</v>
      </c>
      <c r="D186" s="1">
        <v>41947</v>
      </c>
      <c r="E186" s="9">
        <v>10</v>
      </c>
      <c r="F186" s="25">
        <v>60</v>
      </c>
      <c r="G186" s="25">
        <v>10</v>
      </c>
      <c r="H186" s="25">
        <v>5</v>
      </c>
      <c r="I186" s="25">
        <v>25</v>
      </c>
      <c r="J186" s="25">
        <v>2</v>
      </c>
      <c r="O186" s="1"/>
      <c r="Q186" s="3">
        <v>2013</v>
      </c>
    </row>
    <row r="187" spans="1:17" x14ac:dyDescent="0.2">
      <c r="A187" t="s">
        <v>16</v>
      </c>
      <c r="B187" s="3">
        <v>1</v>
      </c>
      <c r="C187" s="7">
        <v>1.8</v>
      </c>
      <c r="D187" s="1">
        <v>41947</v>
      </c>
      <c r="E187" s="9">
        <v>11</v>
      </c>
      <c r="F187" s="25">
        <v>50</v>
      </c>
      <c r="G187" s="25">
        <v>0</v>
      </c>
      <c r="H187" s="25">
        <v>1</v>
      </c>
      <c r="I187" s="25">
        <v>45</v>
      </c>
      <c r="J187" s="25">
        <v>10</v>
      </c>
      <c r="O187" s="1"/>
      <c r="Q187" s="3">
        <v>2013</v>
      </c>
    </row>
    <row r="188" spans="1:17" x14ac:dyDescent="0.2">
      <c r="A188" t="s">
        <v>16</v>
      </c>
      <c r="B188" s="3">
        <v>1</v>
      </c>
      <c r="C188" s="7">
        <v>1.8</v>
      </c>
      <c r="D188" s="1">
        <v>41947</v>
      </c>
      <c r="E188" s="9">
        <v>12</v>
      </c>
      <c r="F188" s="25">
        <v>20</v>
      </c>
      <c r="G188" s="25">
        <v>0</v>
      </c>
      <c r="H188" s="25">
        <v>10</v>
      </c>
      <c r="I188" s="25">
        <v>35</v>
      </c>
      <c r="J188" s="25">
        <v>35</v>
      </c>
      <c r="O188" s="1"/>
      <c r="Q188" s="3">
        <v>2013</v>
      </c>
    </row>
    <row r="189" spans="1:17" x14ac:dyDescent="0.2">
      <c r="A189" t="s">
        <v>16</v>
      </c>
      <c r="B189" s="3">
        <v>1</v>
      </c>
      <c r="C189" s="7">
        <v>1.8</v>
      </c>
      <c r="D189" s="1">
        <v>41947</v>
      </c>
      <c r="E189" s="9">
        <v>13</v>
      </c>
      <c r="F189" s="25">
        <v>10</v>
      </c>
      <c r="G189" s="25">
        <v>0</v>
      </c>
      <c r="H189" s="25">
        <v>1</v>
      </c>
      <c r="I189" s="25">
        <v>85</v>
      </c>
      <c r="J189" s="25">
        <v>5</v>
      </c>
      <c r="O189" s="1"/>
      <c r="Q189" s="3">
        <v>2013</v>
      </c>
    </row>
    <row r="190" spans="1:17" x14ac:dyDescent="0.2">
      <c r="A190" t="s">
        <v>16</v>
      </c>
      <c r="B190" s="3">
        <v>1</v>
      </c>
      <c r="C190" s="7">
        <v>1.8</v>
      </c>
      <c r="D190" s="1">
        <v>41947</v>
      </c>
      <c r="E190" s="9">
        <v>14</v>
      </c>
      <c r="F190" s="25">
        <v>30</v>
      </c>
      <c r="G190" s="25">
        <v>0</v>
      </c>
      <c r="H190" s="25">
        <v>2</v>
      </c>
      <c r="I190" s="25">
        <v>55</v>
      </c>
      <c r="J190" s="25">
        <v>15</v>
      </c>
      <c r="O190" s="1"/>
      <c r="Q190" s="3">
        <v>2013</v>
      </c>
    </row>
    <row r="191" spans="1:17" x14ac:dyDescent="0.2">
      <c r="A191" t="s">
        <v>16</v>
      </c>
      <c r="B191" s="3">
        <v>1</v>
      </c>
      <c r="C191" s="7">
        <v>1.8</v>
      </c>
      <c r="D191" s="1">
        <v>41947</v>
      </c>
      <c r="E191" s="9">
        <v>15</v>
      </c>
      <c r="F191" s="25">
        <v>30</v>
      </c>
      <c r="G191" s="25">
        <v>5</v>
      </c>
      <c r="H191" s="25">
        <v>1</v>
      </c>
      <c r="I191" s="25">
        <v>15</v>
      </c>
      <c r="J191" s="25">
        <v>50</v>
      </c>
      <c r="N191">
        <v>2</v>
      </c>
      <c r="O191" s="1"/>
      <c r="Q191" s="3">
        <v>2013</v>
      </c>
    </row>
    <row r="192" spans="1:17" x14ac:dyDescent="0.2">
      <c r="A192" t="s">
        <v>16</v>
      </c>
      <c r="B192" s="3">
        <v>1</v>
      </c>
      <c r="C192" s="7">
        <v>1.8</v>
      </c>
      <c r="D192" s="1">
        <v>41947</v>
      </c>
      <c r="E192" s="9">
        <v>16</v>
      </c>
      <c r="F192" s="25">
        <v>40</v>
      </c>
      <c r="G192" s="25">
        <v>10</v>
      </c>
      <c r="H192" s="25">
        <v>1</v>
      </c>
      <c r="I192" s="25">
        <v>5</v>
      </c>
      <c r="J192" s="25">
        <v>45</v>
      </c>
      <c r="O192" s="1"/>
      <c r="Q192" s="3">
        <v>2013</v>
      </c>
    </row>
    <row r="193" spans="1:255" x14ac:dyDescent="0.2">
      <c r="A193" t="s">
        <v>16</v>
      </c>
      <c r="B193" s="3">
        <v>1</v>
      </c>
      <c r="C193" s="7">
        <v>1.8</v>
      </c>
      <c r="D193" s="1">
        <v>41947</v>
      </c>
      <c r="E193" s="9">
        <v>17</v>
      </c>
      <c r="F193" s="25">
        <v>20</v>
      </c>
      <c r="G193" s="25">
        <v>0</v>
      </c>
      <c r="H193" s="25">
        <v>1</v>
      </c>
      <c r="I193" s="25">
        <v>5</v>
      </c>
      <c r="J193" s="25">
        <v>75</v>
      </c>
      <c r="O193" s="1"/>
      <c r="Q193" s="3">
        <v>2013</v>
      </c>
    </row>
    <row r="194" spans="1:255" x14ac:dyDescent="0.2">
      <c r="A194" t="s">
        <v>16</v>
      </c>
      <c r="B194" s="3">
        <v>1</v>
      </c>
      <c r="C194" s="7">
        <v>1.8</v>
      </c>
      <c r="D194" s="1">
        <v>41947</v>
      </c>
      <c r="E194" s="9">
        <v>18</v>
      </c>
      <c r="F194" s="25">
        <v>30</v>
      </c>
      <c r="G194" s="25">
        <v>2</v>
      </c>
      <c r="H194" s="25">
        <v>5</v>
      </c>
      <c r="I194" s="25">
        <v>4</v>
      </c>
      <c r="J194" s="25">
        <v>60</v>
      </c>
      <c r="N194">
        <v>2</v>
      </c>
      <c r="O194" s="1"/>
      <c r="Q194" s="3">
        <v>2013</v>
      </c>
    </row>
    <row r="195" spans="1:255" x14ac:dyDescent="0.2">
      <c r="A195" t="s">
        <v>16</v>
      </c>
      <c r="B195" s="3">
        <v>1</v>
      </c>
      <c r="C195" s="7">
        <v>1.8</v>
      </c>
      <c r="D195" s="1">
        <v>41947</v>
      </c>
      <c r="E195" s="9">
        <v>19</v>
      </c>
      <c r="F195" s="25">
        <v>10</v>
      </c>
      <c r="G195" s="25">
        <v>5</v>
      </c>
      <c r="H195" s="25">
        <v>10</v>
      </c>
      <c r="I195" s="25">
        <v>5</v>
      </c>
      <c r="J195" s="25">
        <v>70</v>
      </c>
      <c r="N195">
        <v>2</v>
      </c>
      <c r="O195" s="1"/>
      <c r="Q195" s="3">
        <v>2013</v>
      </c>
    </row>
    <row r="196" spans="1:255" x14ac:dyDescent="0.2">
      <c r="A196" t="s">
        <v>16</v>
      </c>
      <c r="B196" s="3">
        <v>1</v>
      </c>
      <c r="C196" s="7">
        <v>1.8</v>
      </c>
      <c r="D196" s="1">
        <v>41947</v>
      </c>
      <c r="E196" s="9">
        <v>20</v>
      </c>
      <c r="F196" s="25">
        <v>90</v>
      </c>
      <c r="G196" s="25">
        <v>10</v>
      </c>
      <c r="H196" s="25">
        <v>0</v>
      </c>
      <c r="I196" s="25">
        <v>15</v>
      </c>
      <c r="J196" s="25">
        <v>1</v>
      </c>
      <c r="N196">
        <v>15</v>
      </c>
      <c r="O196" s="1"/>
      <c r="Q196" s="3">
        <v>2013</v>
      </c>
    </row>
    <row r="197" spans="1:255" s="5" customFormat="1" x14ac:dyDescent="0.2">
      <c r="E197" s="10" t="s">
        <v>56</v>
      </c>
      <c r="F197" s="8">
        <f t="shared" ref="F197:P197" si="7">SUM(F177:F196)/20</f>
        <v>37.75</v>
      </c>
      <c r="G197" s="8">
        <f t="shared" si="7"/>
        <v>3.05</v>
      </c>
      <c r="H197" s="8">
        <f t="shared" si="7"/>
        <v>3.95</v>
      </c>
      <c r="I197" s="8">
        <f t="shared" si="7"/>
        <v>24.55</v>
      </c>
      <c r="J197" s="8">
        <f t="shared" si="7"/>
        <v>33</v>
      </c>
      <c r="K197" s="8">
        <f t="shared" si="7"/>
        <v>0</v>
      </c>
      <c r="L197" s="8">
        <f t="shared" si="7"/>
        <v>0</v>
      </c>
      <c r="M197" s="8">
        <f t="shared" si="7"/>
        <v>0</v>
      </c>
      <c r="N197" s="8">
        <f t="shared" si="7"/>
        <v>2.6</v>
      </c>
      <c r="O197" s="8">
        <f t="shared" si="7"/>
        <v>0</v>
      </c>
      <c r="P197" s="8">
        <f t="shared" si="7"/>
        <v>0</v>
      </c>
      <c r="Q197" s="3">
        <v>2013</v>
      </c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</row>
    <row r="198" spans="1:255" x14ac:dyDescent="0.2">
      <c r="A198" t="s">
        <v>16</v>
      </c>
      <c r="B198" s="3">
        <v>1</v>
      </c>
      <c r="C198" s="7">
        <v>1.9</v>
      </c>
      <c r="D198" s="1">
        <v>41947</v>
      </c>
      <c r="E198" s="9">
        <v>1</v>
      </c>
      <c r="F198" s="25">
        <v>1</v>
      </c>
      <c r="G198" s="25">
        <v>5</v>
      </c>
      <c r="H198" s="25">
        <v>1</v>
      </c>
      <c r="I198" s="25">
        <v>90</v>
      </c>
      <c r="J198" s="25">
        <v>5</v>
      </c>
      <c r="N198">
        <v>1</v>
      </c>
      <c r="O198" s="1"/>
      <c r="Q198" s="3">
        <v>2013</v>
      </c>
    </row>
    <row r="199" spans="1:255" x14ac:dyDescent="0.2">
      <c r="A199" t="s">
        <v>16</v>
      </c>
      <c r="B199" s="3">
        <v>1</v>
      </c>
      <c r="C199" s="7">
        <v>1.9</v>
      </c>
      <c r="D199" s="1">
        <v>41947</v>
      </c>
      <c r="E199" s="9">
        <v>2</v>
      </c>
      <c r="F199" s="25">
        <v>10</v>
      </c>
      <c r="G199" s="25">
        <v>0</v>
      </c>
      <c r="H199" s="25">
        <v>0</v>
      </c>
      <c r="I199" s="25">
        <v>90</v>
      </c>
      <c r="J199" s="25">
        <v>0</v>
      </c>
      <c r="O199" s="1"/>
      <c r="Q199" s="3">
        <v>2013</v>
      </c>
    </row>
    <row r="200" spans="1:255" x14ac:dyDescent="0.2">
      <c r="A200" t="s">
        <v>16</v>
      </c>
      <c r="B200" s="3">
        <v>1</v>
      </c>
      <c r="C200" s="7">
        <v>1.9</v>
      </c>
      <c r="D200" s="1">
        <v>41947</v>
      </c>
      <c r="E200" s="9">
        <v>3</v>
      </c>
      <c r="F200" s="25">
        <v>5</v>
      </c>
      <c r="G200" s="25">
        <v>10</v>
      </c>
      <c r="H200" s="25">
        <v>0</v>
      </c>
      <c r="I200" s="25">
        <v>95</v>
      </c>
      <c r="J200" s="25">
        <v>2</v>
      </c>
      <c r="N200">
        <v>5</v>
      </c>
      <c r="O200" s="1"/>
      <c r="Q200" s="3">
        <v>2013</v>
      </c>
    </row>
    <row r="201" spans="1:255" x14ac:dyDescent="0.2">
      <c r="A201" t="s">
        <v>16</v>
      </c>
      <c r="B201" s="3">
        <v>1</v>
      </c>
      <c r="C201" s="7">
        <v>1.9</v>
      </c>
      <c r="D201" s="1">
        <v>41947</v>
      </c>
      <c r="E201" s="9">
        <v>4</v>
      </c>
      <c r="F201" s="25">
        <v>5</v>
      </c>
      <c r="G201" s="25">
        <v>15</v>
      </c>
      <c r="H201" s="25">
        <v>5</v>
      </c>
      <c r="I201" s="25">
        <v>90</v>
      </c>
      <c r="J201" s="25">
        <v>5</v>
      </c>
      <c r="L201">
        <v>1</v>
      </c>
      <c r="N201">
        <v>3</v>
      </c>
      <c r="O201" s="1"/>
      <c r="Q201" s="3">
        <v>2013</v>
      </c>
    </row>
    <row r="202" spans="1:255" x14ac:dyDescent="0.2">
      <c r="A202" t="s">
        <v>16</v>
      </c>
      <c r="B202" s="3">
        <v>1</v>
      </c>
      <c r="C202" s="7">
        <v>1.9</v>
      </c>
      <c r="D202" s="1">
        <v>41947</v>
      </c>
      <c r="E202" s="9">
        <v>5</v>
      </c>
      <c r="F202" s="25">
        <v>35</v>
      </c>
      <c r="G202" s="25">
        <v>10</v>
      </c>
      <c r="H202" s="25">
        <v>1</v>
      </c>
      <c r="I202" s="25">
        <v>10</v>
      </c>
      <c r="J202" s="25">
        <v>45</v>
      </c>
      <c r="N202">
        <v>1</v>
      </c>
      <c r="O202" s="1"/>
      <c r="Q202" s="3">
        <v>2013</v>
      </c>
    </row>
    <row r="203" spans="1:255" x14ac:dyDescent="0.2">
      <c r="A203" t="s">
        <v>16</v>
      </c>
      <c r="B203" s="3">
        <v>1</v>
      </c>
      <c r="C203" s="7">
        <v>1.9</v>
      </c>
      <c r="D203" s="1">
        <v>41947</v>
      </c>
      <c r="E203" s="9">
        <v>6</v>
      </c>
      <c r="F203" s="25">
        <v>30</v>
      </c>
      <c r="G203" s="25">
        <v>5</v>
      </c>
      <c r="H203" s="25">
        <v>5</v>
      </c>
      <c r="I203" s="25">
        <v>20</v>
      </c>
      <c r="J203" s="25">
        <v>40</v>
      </c>
      <c r="N203">
        <v>1</v>
      </c>
      <c r="O203" s="1"/>
      <c r="Q203" s="3">
        <v>2013</v>
      </c>
    </row>
    <row r="204" spans="1:255" x14ac:dyDescent="0.2">
      <c r="A204" t="s">
        <v>16</v>
      </c>
      <c r="B204" s="3">
        <v>1</v>
      </c>
      <c r="C204" s="7">
        <v>1.9</v>
      </c>
      <c r="D204" s="1">
        <v>41947</v>
      </c>
      <c r="E204" s="9">
        <v>7</v>
      </c>
      <c r="F204" s="25">
        <v>3</v>
      </c>
      <c r="G204" s="25">
        <v>2</v>
      </c>
      <c r="H204" s="25">
        <v>10</v>
      </c>
      <c r="I204" s="25">
        <v>10</v>
      </c>
      <c r="J204" s="25">
        <v>75</v>
      </c>
      <c r="N204">
        <v>3</v>
      </c>
      <c r="O204" s="1"/>
      <c r="Q204" s="3">
        <v>2013</v>
      </c>
    </row>
    <row r="205" spans="1:255" x14ac:dyDescent="0.2">
      <c r="A205" t="s">
        <v>16</v>
      </c>
      <c r="B205" s="3">
        <v>1</v>
      </c>
      <c r="C205" s="7">
        <v>1.9</v>
      </c>
      <c r="D205" s="1">
        <v>41947</v>
      </c>
      <c r="E205" s="9">
        <v>8</v>
      </c>
      <c r="F205" s="25">
        <v>40</v>
      </c>
      <c r="G205" s="25">
        <v>15</v>
      </c>
      <c r="H205" s="25">
        <v>10</v>
      </c>
      <c r="I205" s="25">
        <v>10</v>
      </c>
      <c r="J205" s="25">
        <v>20</v>
      </c>
      <c r="N205">
        <v>3</v>
      </c>
      <c r="O205" s="1"/>
      <c r="Q205" s="3">
        <v>2013</v>
      </c>
    </row>
    <row r="206" spans="1:255" x14ac:dyDescent="0.2">
      <c r="A206" t="s">
        <v>16</v>
      </c>
      <c r="B206" s="3">
        <v>1</v>
      </c>
      <c r="C206" s="7">
        <v>1.9</v>
      </c>
      <c r="D206" s="1">
        <v>41947</v>
      </c>
      <c r="E206" s="9">
        <v>9</v>
      </c>
      <c r="F206" s="25">
        <v>45</v>
      </c>
      <c r="G206" s="25">
        <v>10</v>
      </c>
      <c r="H206" s="25">
        <v>20</v>
      </c>
      <c r="I206" s="25">
        <v>15</v>
      </c>
      <c r="J206" s="25">
        <v>10</v>
      </c>
      <c r="K206" s="25">
        <v>1</v>
      </c>
      <c r="N206">
        <v>2</v>
      </c>
      <c r="O206" s="1"/>
      <c r="Q206" s="3">
        <v>2013</v>
      </c>
    </row>
    <row r="207" spans="1:255" x14ac:dyDescent="0.2">
      <c r="A207" t="s">
        <v>16</v>
      </c>
      <c r="B207" s="3">
        <v>1</v>
      </c>
      <c r="C207" s="7">
        <v>1.9</v>
      </c>
      <c r="D207" s="1">
        <v>41947</v>
      </c>
      <c r="E207" s="9">
        <v>10</v>
      </c>
      <c r="F207" s="25">
        <v>10</v>
      </c>
      <c r="G207" s="25">
        <v>15</v>
      </c>
      <c r="H207" s="25">
        <v>35</v>
      </c>
      <c r="I207" s="25">
        <v>20</v>
      </c>
      <c r="J207" s="25">
        <v>10</v>
      </c>
      <c r="N207">
        <v>4</v>
      </c>
      <c r="O207" s="1"/>
      <c r="Q207" s="3">
        <v>2013</v>
      </c>
    </row>
    <row r="208" spans="1:255" x14ac:dyDescent="0.2">
      <c r="A208" t="s">
        <v>16</v>
      </c>
      <c r="B208" s="3">
        <v>1</v>
      </c>
      <c r="C208" s="7">
        <v>1.9</v>
      </c>
      <c r="D208" s="1">
        <v>41947</v>
      </c>
      <c r="E208" s="9">
        <v>11</v>
      </c>
      <c r="F208" s="25">
        <v>10</v>
      </c>
      <c r="G208" s="25">
        <v>1</v>
      </c>
      <c r="H208" s="25">
        <v>5</v>
      </c>
      <c r="I208" s="25">
        <v>55</v>
      </c>
      <c r="J208" s="25">
        <v>35</v>
      </c>
      <c r="N208">
        <v>1</v>
      </c>
      <c r="O208" s="1"/>
      <c r="Q208" s="3">
        <v>2013</v>
      </c>
    </row>
    <row r="209" spans="1:255" x14ac:dyDescent="0.2">
      <c r="A209" t="s">
        <v>16</v>
      </c>
      <c r="B209" s="3">
        <v>1</v>
      </c>
      <c r="C209" s="7">
        <v>1.9</v>
      </c>
      <c r="D209" s="1">
        <v>41947</v>
      </c>
      <c r="E209" s="9">
        <v>12</v>
      </c>
      <c r="F209" s="25">
        <v>25</v>
      </c>
      <c r="G209" s="25">
        <v>5</v>
      </c>
      <c r="H209" s="25">
        <v>20</v>
      </c>
      <c r="I209" s="25">
        <v>40</v>
      </c>
      <c r="J209" s="25">
        <v>10</v>
      </c>
      <c r="N209">
        <v>6</v>
      </c>
      <c r="O209" s="1"/>
      <c r="Q209" s="3">
        <v>2013</v>
      </c>
    </row>
    <row r="210" spans="1:255" x14ac:dyDescent="0.2">
      <c r="A210" t="s">
        <v>16</v>
      </c>
      <c r="B210" s="3">
        <v>1</v>
      </c>
      <c r="C210" s="7">
        <v>1.9</v>
      </c>
      <c r="D210" s="1">
        <v>41947</v>
      </c>
      <c r="E210" s="9">
        <v>13</v>
      </c>
      <c r="F210" s="25">
        <v>40</v>
      </c>
      <c r="G210" s="25">
        <v>10</v>
      </c>
      <c r="H210" s="25">
        <v>2</v>
      </c>
      <c r="I210" s="25">
        <v>20</v>
      </c>
      <c r="J210" s="25">
        <v>30</v>
      </c>
      <c r="N210">
        <v>4</v>
      </c>
      <c r="O210" s="1"/>
      <c r="Q210" s="3">
        <v>2013</v>
      </c>
    </row>
    <row r="211" spans="1:255" x14ac:dyDescent="0.2">
      <c r="A211" t="s">
        <v>16</v>
      </c>
      <c r="B211" s="3">
        <v>1</v>
      </c>
      <c r="C211" s="7">
        <v>1.9</v>
      </c>
      <c r="D211" s="1">
        <v>41947</v>
      </c>
      <c r="E211" s="9">
        <v>14</v>
      </c>
      <c r="F211" s="25">
        <v>5</v>
      </c>
      <c r="G211" s="25">
        <v>5</v>
      </c>
      <c r="H211" s="25">
        <v>1</v>
      </c>
      <c r="I211" s="25">
        <v>25</v>
      </c>
      <c r="J211" s="25">
        <v>70</v>
      </c>
      <c r="N211">
        <v>15</v>
      </c>
      <c r="O211" s="1"/>
      <c r="Q211" s="3">
        <v>2013</v>
      </c>
    </row>
    <row r="212" spans="1:255" x14ac:dyDescent="0.2">
      <c r="A212" t="s">
        <v>16</v>
      </c>
      <c r="B212" s="3">
        <v>1</v>
      </c>
      <c r="C212" s="7">
        <v>1.9</v>
      </c>
      <c r="D212" s="1">
        <v>41947</v>
      </c>
      <c r="E212" s="9">
        <v>15</v>
      </c>
      <c r="F212" s="25">
        <v>60</v>
      </c>
      <c r="G212" s="25">
        <v>5</v>
      </c>
      <c r="H212" s="25">
        <v>1</v>
      </c>
      <c r="I212" s="25">
        <v>10</v>
      </c>
      <c r="J212" s="25">
        <v>25</v>
      </c>
      <c r="N212">
        <v>2</v>
      </c>
      <c r="O212" s="1"/>
      <c r="Q212" s="3">
        <v>2013</v>
      </c>
    </row>
    <row r="213" spans="1:255" x14ac:dyDescent="0.2">
      <c r="A213" t="s">
        <v>16</v>
      </c>
      <c r="B213" s="3">
        <v>1</v>
      </c>
      <c r="C213" s="7">
        <v>1.9</v>
      </c>
      <c r="D213" s="1">
        <v>41947</v>
      </c>
      <c r="E213" s="9">
        <v>16</v>
      </c>
      <c r="F213" s="25">
        <v>70</v>
      </c>
      <c r="G213" s="25">
        <v>5</v>
      </c>
      <c r="H213" s="25">
        <v>1</v>
      </c>
      <c r="I213" s="25">
        <v>20</v>
      </c>
      <c r="J213" s="25">
        <v>5</v>
      </c>
      <c r="N213">
        <v>2</v>
      </c>
      <c r="O213" s="1"/>
      <c r="Q213" s="3">
        <v>2013</v>
      </c>
    </row>
    <row r="214" spans="1:255" x14ac:dyDescent="0.2">
      <c r="A214" t="s">
        <v>16</v>
      </c>
      <c r="B214" s="3">
        <v>1</v>
      </c>
      <c r="C214" s="7">
        <v>1.9</v>
      </c>
      <c r="D214" s="1">
        <v>41947</v>
      </c>
      <c r="E214" s="9">
        <v>17</v>
      </c>
      <c r="F214" s="25">
        <v>80</v>
      </c>
      <c r="G214" s="25">
        <v>5</v>
      </c>
      <c r="H214" s="25">
        <v>0</v>
      </c>
      <c r="I214" s="25">
        <v>20</v>
      </c>
      <c r="J214" s="25">
        <v>1</v>
      </c>
      <c r="N214">
        <v>2</v>
      </c>
      <c r="O214" s="1"/>
      <c r="Q214" s="3">
        <v>2013</v>
      </c>
    </row>
    <row r="215" spans="1:255" x14ac:dyDescent="0.2">
      <c r="A215" t="s">
        <v>16</v>
      </c>
      <c r="B215" s="3">
        <v>1</v>
      </c>
      <c r="C215" s="7">
        <v>1.9</v>
      </c>
      <c r="D215" s="1">
        <v>41947</v>
      </c>
      <c r="E215" s="9">
        <v>18</v>
      </c>
      <c r="F215" s="25">
        <v>30</v>
      </c>
      <c r="G215" s="25">
        <v>0</v>
      </c>
      <c r="H215" s="25">
        <v>1</v>
      </c>
      <c r="I215" s="25">
        <v>60</v>
      </c>
      <c r="J215" s="25">
        <v>10</v>
      </c>
      <c r="O215" s="1"/>
      <c r="Q215" s="3">
        <v>2013</v>
      </c>
    </row>
    <row r="216" spans="1:255" x14ac:dyDescent="0.2">
      <c r="A216" t="s">
        <v>16</v>
      </c>
      <c r="B216" s="3">
        <v>1</v>
      </c>
      <c r="C216" s="7">
        <v>1.9</v>
      </c>
      <c r="D216" s="1">
        <v>41947</v>
      </c>
      <c r="E216" s="9">
        <v>19</v>
      </c>
      <c r="F216" s="25">
        <v>45</v>
      </c>
      <c r="G216" s="25">
        <v>0</v>
      </c>
      <c r="H216" s="25">
        <v>1</v>
      </c>
      <c r="I216" s="25">
        <v>45</v>
      </c>
      <c r="J216" s="25">
        <v>10</v>
      </c>
      <c r="O216" s="1"/>
      <c r="Q216" s="3">
        <v>2013</v>
      </c>
    </row>
    <row r="217" spans="1:255" x14ac:dyDescent="0.2">
      <c r="A217" t="s">
        <v>16</v>
      </c>
      <c r="B217" s="3">
        <v>1</v>
      </c>
      <c r="C217" s="7">
        <v>1.9</v>
      </c>
      <c r="D217" s="1">
        <v>41947</v>
      </c>
      <c r="E217" s="9">
        <v>20</v>
      </c>
      <c r="F217" s="25">
        <v>55</v>
      </c>
      <c r="G217" s="25">
        <v>3</v>
      </c>
      <c r="H217" s="25">
        <v>2</v>
      </c>
      <c r="I217" s="25">
        <v>15</v>
      </c>
      <c r="J217" s="25">
        <v>25</v>
      </c>
      <c r="N217">
        <v>2</v>
      </c>
      <c r="O217" s="1"/>
      <c r="Q217" s="3">
        <v>2013</v>
      </c>
    </row>
    <row r="218" spans="1:255" s="5" customFormat="1" x14ac:dyDescent="0.2">
      <c r="D218" s="6"/>
      <c r="E218" s="10" t="s">
        <v>56</v>
      </c>
      <c r="F218" s="8">
        <f t="shared" ref="F218:P218" si="8">SUM(F198:F217)/20</f>
        <v>30.2</v>
      </c>
      <c r="G218" s="8">
        <f t="shared" si="8"/>
        <v>6.3</v>
      </c>
      <c r="H218" s="8">
        <f t="shared" si="8"/>
        <v>6.05</v>
      </c>
      <c r="I218" s="8">
        <f t="shared" si="8"/>
        <v>38</v>
      </c>
      <c r="J218" s="8">
        <f t="shared" si="8"/>
        <v>21.65</v>
      </c>
      <c r="K218" s="8">
        <f t="shared" si="8"/>
        <v>0.05</v>
      </c>
      <c r="L218" s="8">
        <f t="shared" si="8"/>
        <v>0.05</v>
      </c>
      <c r="M218" s="8">
        <f t="shared" si="8"/>
        <v>0</v>
      </c>
      <c r="N218" s="8">
        <f t="shared" si="8"/>
        <v>2.85</v>
      </c>
      <c r="O218" s="8">
        <f t="shared" si="8"/>
        <v>0</v>
      </c>
      <c r="P218" s="8">
        <f t="shared" si="8"/>
        <v>0</v>
      </c>
      <c r="Q218" s="3">
        <v>2013</v>
      </c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</row>
    <row r="219" spans="1:255" x14ac:dyDescent="0.2">
      <c r="A219" t="s">
        <v>16</v>
      </c>
      <c r="B219" s="3">
        <v>22</v>
      </c>
      <c r="C219" s="7">
        <v>22.1</v>
      </c>
      <c r="D219" s="1">
        <v>41943</v>
      </c>
      <c r="E219" s="9">
        <v>1</v>
      </c>
      <c r="F219" s="25">
        <v>40</v>
      </c>
      <c r="G219" s="25">
        <v>0</v>
      </c>
      <c r="H219" s="25">
        <v>2</v>
      </c>
      <c r="I219" s="25">
        <v>3</v>
      </c>
      <c r="J219" s="25">
        <v>55</v>
      </c>
      <c r="O219" s="1"/>
      <c r="Q219" s="3">
        <v>2013</v>
      </c>
    </row>
    <row r="220" spans="1:255" x14ac:dyDescent="0.2">
      <c r="A220" t="s">
        <v>16</v>
      </c>
      <c r="B220" s="3">
        <v>22</v>
      </c>
      <c r="C220" s="7">
        <v>22.1</v>
      </c>
      <c r="D220" s="1">
        <v>41943</v>
      </c>
      <c r="E220" s="9">
        <v>2</v>
      </c>
      <c r="F220" s="25">
        <v>50</v>
      </c>
      <c r="G220" s="25">
        <v>5</v>
      </c>
      <c r="H220" s="25">
        <v>1</v>
      </c>
      <c r="I220" s="25">
        <v>30</v>
      </c>
      <c r="J220" s="25">
        <v>20</v>
      </c>
      <c r="N220">
        <v>12</v>
      </c>
      <c r="O220" s="1"/>
      <c r="Q220" s="3">
        <v>2013</v>
      </c>
    </row>
    <row r="221" spans="1:255" x14ac:dyDescent="0.2">
      <c r="A221" t="s">
        <v>16</v>
      </c>
      <c r="B221" s="3">
        <v>22</v>
      </c>
      <c r="C221" s="7">
        <v>22.1</v>
      </c>
      <c r="D221" s="1">
        <v>41943</v>
      </c>
      <c r="E221" s="9">
        <v>3</v>
      </c>
      <c r="F221" s="25">
        <v>20</v>
      </c>
      <c r="G221" s="25">
        <v>10</v>
      </c>
      <c r="H221" s="25">
        <v>5</v>
      </c>
      <c r="I221" s="25">
        <v>40</v>
      </c>
      <c r="J221" s="25">
        <v>25</v>
      </c>
      <c r="N221">
        <v>17</v>
      </c>
      <c r="O221" s="1"/>
      <c r="Q221" s="3">
        <v>2013</v>
      </c>
    </row>
    <row r="222" spans="1:255" x14ac:dyDescent="0.2">
      <c r="A222" t="s">
        <v>16</v>
      </c>
      <c r="B222" s="3">
        <v>22</v>
      </c>
      <c r="C222" s="7">
        <v>22.1</v>
      </c>
      <c r="D222" s="1">
        <v>41943</v>
      </c>
      <c r="E222" s="9">
        <v>4</v>
      </c>
      <c r="F222" s="25">
        <v>35</v>
      </c>
      <c r="G222" s="25">
        <v>0</v>
      </c>
      <c r="H222" s="25">
        <v>10</v>
      </c>
      <c r="I222" s="25">
        <v>40</v>
      </c>
      <c r="J222" s="25">
        <v>15</v>
      </c>
      <c r="O222" s="1"/>
      <c r="Q222" s="3">
        <v>2013</v>
      </c>
    </row>
    <row r="223" spans="1:255" x14ac:dyDescent="0.2">
      <c r="A223" t="s">
        <v>16</v>
      </c>
      <c r="B223" s="3">
        <v>22</v>
      </c>
      <c r="C223" s="7">
        <v>22.1</v>
      </c>
      <c r="D223" s="1">
        <v>41943</v>
      </c>
      <c r="E223" s="9">
        <v>5</v>
      </c>
      <c r="F223" s="25">
        <v>20</v>
      </c>
      <c r="G223" s="25">
        <v>2</v>
      </c>
      <c r="H223" s="25">
        <v>10</v>
      </c>
      <c r="I223" s="25">
        <v>40</v>
      </c>
      <c r="J223" s="25">
        <v>22</v>
      </c>
      <c r="O223" s="1"/>
      <c r="Q223" s="3">
        <v>2013</v>
      </c>
    </row>
    <row r="224" spans="1:255" x14ac:dyDescent="0.2">
      <c r="A224" t="s">
        <v>16</v>
      </c>
      <c r="B224" s="3">
        <v>22</v>
      </c>
      <c r="C224" s="7">
        <v>22.1</v>
      </c>
      <c r="D224" s="1">
        <v>41943</v>
      </c>
      <c r="E224" s="9">
        <v>6</v>
      </c>
      <c r="F224" s="25">
        <v>45</v>
      </c>
      <c r="G224" s="25">
        <v>3</v>
      </c>
      <c r="H224" s="25">
        <v>5</v>
      </c>
      <c r="I224" s="25">
        <v>15</v>
      </c>
      <c r="J224" s="25">
        <v>32</v>
      </c>
      <c r="N224">
        <v>5</v>
      </c>
      <c r="O224" s="1"/>
      <c r="Q224" s="3">
        <v>2013</v>
      </c>
    </row>
    <row r="225" spans="1:255" x14ac:dyDescent="0.2">
      <c r="A225" t="s">
        <v>16</v>
      </c>
      <c r="B225" s="3">
        <v>22</v>
      </c>
      <c r="C225" s="7">
        <v>22.1</v>
      </c>
      <c r="D225" s="1">
        <v>41943</v>
      </c>
      <c r="E225" s="9">
        <v>7</v>
      </c>
      <c r="F225" s="25">
        <v>40</v>
      </c>
      <c r="G225" s="25">
        <v>5</v>
      </c>
      <c r="H225" s="25">
        <v>1</v>
      </c>
      <c r="I225" s="25">
        <v>10</v>
      </c>
      <c r="J225" s="25">
        <v>44</v>
      </c>
      <c r="N225">
        <v>8</v>
      </c>
      <c r="O225" s="1"/>
      <c r="Q225" s="3">
        <v>2013</v>
      </c>
    </row>
    <row r="226" spans="1:255" x14ac:dyDescent="0.2">
      <c r="A226" t="s">
        <v>16</v>
      </c>
      <c r="B226" s="3">
        <v>22</v>
      </c>
      <c r="C226" s="7">
        <v>22.1</v>
      </c>
      <c r="D226" s="1">
        <v>41943</v>
      </c>
      <c r="E226" s="9">
        <v>8</v>
      </c>
      <c r="F226" s="25">
        <v>50</v>
      </c>
      <c r="G226" s="25">
        <v>5</v>
      </c>
      <c r="H226" s="25">
        <v>2</v>
      </c>
      <c r="I226" s="25">
        <v>25</v>
      </c>
      <c r="J226" s="25">
        <v>18</v>
      </c>
      <c r="N226">
        <v>20</v>
      </c>
      <c r="O226" s="1"/>
      <c r="Q226" s="3">
        <v>2013</v>
      </c>
    </row>
    <row r="227" spans="1:255" x14ac:dyDescent="0.2">
      <c r="A227" t="s">
        <v>16</v>
      </c>
      <c r="B227" s="3">
        <v>22</v>
      </c>
      <c r="C227" s="7">
        <v>22.1</v>
      </c>
      <c r="D227" s="1">
        <v>41943</v>
      </c>
      <c r="E227" s="9">
        <v>9</v>
      </c>
      <c r="F227" s="25">
        <v>40</v>
      </c>
      <c r="G227" s="25">
        <v>2</v>
      </c>
      <c r="H227" s="25">
        <v>3</v>
      </c>
      <c r="I227" s="25">
        <v>55</v>
      </c>
      <c r="J227" s="25">
        <v>10</v>
      </c>
      <c r="N227">
        <v>5</v>
      </c>
      <c r="O227" s="1"/>
      <c r="Q227" s="3">
        <v>2013</v>
      </c>
    </row>
    <row r="228" spans="1:255" x14ac:dyDescent="0.2">
      <c r="A228" t="s">
        <v>16</v>
      </c>
      <c r="B228" s="3">
        <v>22</v>
      </c>
      <c r="C228" s="7">
        <v>22.1</v>
      </c>
      <c r="D228" s="1">
        <v>41943</v>
      </c>
      <c r="E228" s="9">
        <v>10</v>
      </c>
      <c r="F228" s="25">
        <v>35</v>
      </c>
      <c r="G228" s="25">
        <v>0</v>
      </c>
      <c r="H228" s="25">
        <v>1</v>
      </c>
      <c r="I228" s="25">
        <v>35</v>
      </c>
      <c r="J228" s="25">
        <v>29</v>
      </c>
      <c r="O228" s="1"/>
      <c r="Q228" s="3">
        <v>2013</v>
      </c>
    </row>
    <row r="229" spans="1:255" x14ac:dyDescent="0.2">
      <c r="A229" t="s">
        <v>16</v>
      </c>
      <c r="B229" s="3">
        <v>22</v>
      </c>
      <c r="C229" s="7">
        <v>22.1</v>
      </c>
      <c r="D229" s="1">
        <v>41943</v>
      </c>
      <c r="E229" s="9">
        <v>11</v>
      </c>
      <c r="F229" s="25">
        <v>25</v>
      </c>
      <c r="G229" s="25">
        <v>0</v>
      </c>
      <c r="H229" s="25">
        <v>1</v>
      </c>
      <c r="I229" s="25">
        <v>5</v>
      </c>
      <c r="J229" s="25">
        <v>69</v>
      </c>
      <c r="O229" s="1"/>
      <c r="Q229" s="3">
        <v>2013</v>
      </c>
    </row>
    <row r="230" spans="1:255" x14ac:dyDescent="0.2">
      <c r="A230" t="s">
        <v>16</v>
      </c>
      <c r="B230" s="3">
        <v>22</v>
      </c>
      <c r="C230" s="7">
        <v>22.1</v>
      </c>
      <c r="D230" s="1">
        <v>41943</v>
      </c>
      <c r="E230" s="9">
        <v>12</v>
      </c>
      <c r="F230" s="25">
        <v>20</v>
      </c>
      <c r="G230" s="25">
        <v>0</v>
      </c>
      <c r="H230" s="25">
        <v>1</v>
      </c>
      <c r="I230" s="25">
        <v>5</v>
      </c>
      <c r="J230" s="25">
        <v>74</v>
      </c>
      <c r="O230" s="1"/>
      <c r="Q230" s="3">
        <v>2013</v>
      </c>
    </row>
    <row r="231" spans="1:255" x14ac:dyDescent="0.2">
      <c r="A231" t="s">
        <v>16</v>
      </c>
      <c r="B231" s="3">
        <v>22</v>
      </c>
      <c r="C231" s="7">
        <v>22.1</v>
      </c>
      <c r="D231" s="1">
        <v>41943</v>
      </c>
      <c r="E231" s="9">
        <v>13</v>
      </c>
      <c r="F231" s="25">
        <v>10</v>
      </c>
      <c r="G231" s="25">
        <v>20</v>
      </c>
      <c r="H231" s="25">
        <v>10</v>
      </c>
      <c r="I231" s="25">
        <v>55</v>
      </c>
      <c r="J231" s="25">
        <v>5</v>
      </c>
      <c r="N231">
        <v>10</v>
      </c>
      <c r="O231" s="1"/>
      <c r="Q231" s="3">
        <v>2013</v>
      </c>
    </row>
    <row r="232" spans="1:255" x14ac:dyDescent="0.2">
      <c r="A232" t="s">
        <v>16</v>
      </c>
      <c r="B232" s="3">
        <v>22</v>
      </c>
      <c r="C232" s="7">
        <v>22.1</v>
      </c>
      <c r="D232" s="1">
        <v>41943</v>
      </c>
      <c r="E232" s="9">
        <v>14</v>
      </c>
      <c r="F232" s="25">
        <v>20</v>
      </c>
      <c r="G232" s="25">
        <v>2</v>
      </c>
      <c r="H232" s="25">
        <v>10</v>
      </c>
      <c r="I232" s="25">
        <v>58</v>
      </c>
      <c r="J232" s="25">
        <v>10</v>
      </c>
      <c r="N232">
        <v>7</v>
      </c>
      <c r="O232" s="1"/>
      <c r="Q232" s="3">
        <v>2013</v>
      </c>
    </row>
    <row r="233" spans="1:255" x14ac:dyDescent="0.2">
      <c r="A233" t="s">
        <v>16</v>
      </c>
      <c r="B233" s="3">
        <v>22</v>
      </c>
      <c r="C233" s="7">
        <v>22.1</v>
      </c>
      <c r="D233" s="1">
        <v>41943</v>
      </c>
      <c r="E233" s="9">
        <v>15</v>
      </c>
      <c r="F233" s="25">
        <v>45</v>
      </c>
      <c r="G233" s="25">
        <v>0</v>
      </c>
      <c r="H233" s="25">
        <v>1</v>
      </c>
      <c r="I233" s="25">
        <v>10</v>
      </c>
      <c r="J233" s="25">
        <v>30</v>
      </c>
      <c r="K233" s="25">
        <v>2</v>
      </c>
      <c r="N233">
        <v>4</v>
      </c>
      <c r="O233" s="1"/>
      <c r="Q233" s="3">
        <v>2013</v>
      </c>
    </row>
    <row r="234" spans="1:255" x14ac:dyDescent="0.2">
      <c r="A234" t="s">
        <v>16</v>
      </c>
      <c r="B234" s="3">
        <v>22</v>
      </c>
      <c r="C234" s="7">
        <v>22.1</v>
      </c>
      <c r="D234" s="1">
        <v>41943</v>
      </c>
      <c r="E234" s="9">
        <v>16</v>
      </c>
      <c r="F234" s="25">
        <v>45</v>
      </c>
      <c r="G234" s="25">
        <v>10</v>
      </c>
      <c r="H234" s="25">
        <v>5</v>
      </c>
      <c r="I234" s="25">
        <v>40</v>
      </c>
      <c r="J234" s="25">
        <v>0</v>
      </c>
      <c r="N234">
        <v>2</v>
      </c>
      <c r="O234" s="1"/>
      <c r="Q234" s="3">
        <v>2013</v>
      </c>
    </row>
    <row r="235" spans="1:255" x14ac:dyDescent="0.2">
      <c r="A235" t="s">
        <v>16</v>
      </c>
      <c r="B235" s="3">
        <v>22</v>
      </c>
      <c r="C235" s="7">
        <v>22.1</v>
      </c>
      <c r="D235" s="1">
        <v>41943</v>
      </c>
      <c r="E235" s="9">
        <v>17</v>
      </c>
      <c r="F235" s="25">
        <v>50</v>
      </c>
      <c r="G235" s="25">
        <v>1</v>
      </c>
      <c r="H235" s="25">
        <v>1</v>
      </c>
      <c r="I235" s="25">
        <v>50</v>
      </c>
      <c r="J235" s="25">
        <v>1</v>
      </c>
      <c r="O235" s="1"/>
      <c r="Q235" s="3">
        <v>2013</v>
      </c>
    </row>
    <row r="236" spans="1:255" x14ac:dyDescent="0.2">
      <c r="A236" t="s">
        <v>16</v>
      </c>
      <c r="B236" s="3">
        <v>22</v>
      </c>
      <c r="C236" s="7">
        <v>22.1</v>
      </c>
      <c r="D236" s="1">
        <v>41943</v>
      </c>
      <c r="E236" s="9">
        <v>18</v>
      </c>
      <c r="F236" s="25">
        <v>30</v>
      </c>
      <c r="G236" s="25">
        <v>0</v>
      </c>
      <c r="H236" s="25">
        <v>1</v>
      </c>
      <c r="I236" s="25">
        <v>10</v>
      </c>
      <c r="J236" s="25">
        <v>60</v>
      </c>
      <c r="O236" s="1"/>
      <c r="Q236" s="3">
        <v>2013</v>
      </c>
    </row>
    <row r="237" spans="1:255" x14ac:dyDescent="0.2">
      <c r="A237" t="s">
        <v>16</v>
      </c>
      <c r="B237" s="3">
        <v>22</v>
      </c>
      <c r="C237" s="7">
        <v>22.1</v>
      </c>
      <c r="D237" s="1">
        <v>41943</v>
      </c>
      <c r="E237" s="9">
        <v>19</v>
      </c>
      <c r="F237" s="25">
        <v>50</v>
      </c>
      <c r="G237" s="25">
        <v>4</v>
      </c>
      <c r="H237" s="25">
        <v>2</v>
      </c>
      <c r="I237" s="25">
        <v>20</v>
      </c>
      <c r="J237" s="25">
        <v>25</v>
      </c>
      <c r="N237">
        <v>5</v>
      </c>
      <c r="O237" s="1"/>
      <c r="Q237" s="3">
        <v>2013</v>
      </c>
    </row>
    <row r="238" spans="1:255" x14ac:dyDescent="0.2">
      <c r="A238" t="s">
        <v>16</v>
      </c>
      <c r="B238" s="3">
        <v>22</v>
      </c>
      <c r="C238" s="7">
        <v>22.1</v>
      </c>
      <c r="D238" s="1">
        <v>41943</v>
      </c>
      <c r="E238" s="9">
        <v>20</v>
      </c>
      <c r="F238" s="25">
        <v>55</v>
      </c>
      <c r="G238" s="25">
        <v>5</v>
      </c>
      <c r="H238" s="25">
        <v>1</v>
      </c>
      <c r="I238" s="25">
        <v>30</v>
      </c>
      <c r="J238" s="25">
        <v>20</v>
      </c>
      <c r="N238">
        <v>12</v>
      </c>
      <c r="O238" s="1"/>
      <c r="Q238" s="3">
        <v>2013</v>
      </c>
    </row>
    <row r="239" spans="1:255" s="5" customFormat="1" x14ac:dyDescent="0.2">
      <c r="D239" s="6"/>
      <c r="E239" s="10" t="s">
        <v>56</v>
      </c>
      <c r="F239" s="8">
        <f t="shared" ref="F239:P239" si="9">SUM(F219:F238)/20</f>
        <v>36.25</v>
      </c>
      <c r="G239" s="8">
        <f t="shared" si="9"/>
        <v>3.7</v>
      </c>
      <c r="H239" s="8">
        <f t="shared" si="9"/>
        <v>3.65</v>
      </c>
      <c r="I239" s="8">
        <f t="shared" si="9"/>
        <v>28.8</v>
      </c>
      <c r="J239" s="8">
        <f t="shared" si="9"/>
        <v>28.2</v>
      </c>
      <c r="K239" s="8">
        <f t="shared" si="9"/>
        <v>0.1</v>
      </c>
      <c r="L239" s="8">
        <f t="shared" si="9"/>
        <v>0</v>
      </c>
      <c r="M239" s="8">
        <f t="shared" si="9"/>
        <v>0</v>
      </c>
      <c r="N239" s="8">
        <f t="shared" si="9"/>
        <v>5.35</v>
      </c>
      <c r="O239" s="8">
        <f t="shared" si="9"/>
        <v>0</v>
      </c>
      <c r="P239" s="8">
        <f t="shared" si="9"/>
        <v>0</v>
      </c>
      <c r="Q239" s="3">
        <v>2013</v>
      </c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</row>
    <row r="240" spans="1:255" x14ac:dyDescent="0.2">
      <c r="A240" t="s">
        <v>16</v>
      </c>
      <c r="B240" s="3">
        <v>22</v>
      </c>
      <c r="C240" s="7">
        <v>22.2</v>
      </c>
      <c r="D240" s="1">
        <v>41945</v>
      </c>
      <c r="E240" s="9">
        <v>1</v>
      </c>
      <c r="F240" s="25">
        <v>35</v>
      </c>
      <c r="G240" s="25">
        <v>35</v>
      </c>
      <c r="H240" s="25">
        <v>0</v>
      </c>
      <c r="I240" s="25">
        <v>20</v>
      </c>
      <c r="J240" s="25">
        <v>10</v>
      </c>
      <c r="K240" s="25">
        <v>2</v>
      </c>
      <c r="L240" s="25">
        <v>3</v>
      </c>
      <c r="O240" s="1"/>
      <c r="Q240" s="3">
        <v>2013</v>
      </c>
    </row>
    <row r="241" spans="1:17" x14ac:dyDescent="0.2">
      <c r="A241" t="s">
        <v>16</v>
      </c>
      <c r="B241" s="3">
        <v>22</v>
      </c>
      <c r="C241" s="7">
        <v>22.2</v>
      </c>
      <c r="D241" s="1">
        <v>41945</v>
      </c>
      <c r="E241" s="9">
        <v>2</v>
      </c>
      <c r="F241" s="25">
        <v>20</v>
      </c>
      <c r="G241" s="25">
        <v>2</v>
      </c>
      <c r="H241" s="25">
        <v>0</v>
      </c>
      <c r="I241" s="25">
        <v>15</v>
      </c>
      <c r="J241" s="25">
        <v>75</v>
      </c>
      <c r="O241" s="1"/>
      <c r="Q241" s="3">
        <v>2013</v>
      </c>
    </row>
    <row r="242" spans="1:17" x14ac:dyDescent="0.2">
      <c r="A242" t="s">
        <v>16</v>
      </c>
      <c r="B242" s="3">
        <v>22</v>
      </c>
      <c r="C242" s="7">
        <v>22.2</v>
      </c>
      <c r="D242" s="1">
        <v>41945</v>
      </c>
      <c r="E242" s="9">
        <v>3</v>
      </c>
      <c r="F242" s="25">
        <v>55</v>
      </c>
      <c r="G242" s="25">
        <v>20</v>
      </c>
      <c r="H242" s="25">
        <v>1</v>
      </c>
      <c r="I242" s="25">
        <v>40</v>
      </c>
      <c r="J242" s="25">
        <v>10</v>
      </c>
      <c r="O242" s="1"/>
      <c r="Q242" s="3">
        <v>2013</v>
      </c>
    </row>
    <row r="243" spans="1:17" x14ac:dyDescent="0.2">
      <c r="A243" t="s">
        <v>16</v>
      </c>
      <c r="B243" s="3">
        <v>22</v>
      </c>
      <c r="C243" s="7">
        <v>22.2</v>
      </c>
      <c r="D243" s="1">
        <v>41945</v>
      </c>
      <c r="E243" s="9">
        <v>4</v>
      </c>
      <c r="F243" s="25">
        <v>10</v>
      </c>
      <c r="G243" s="25">
        <v>15</v>
      </c>
      <c r="H243" s="25">
        <v>0</v>
      </c>
      <c r="I243" s="25">
        <v>40</v>
      </c>
      <c r="J243" s="25">
        <v>35</v>
      </c>
      <c r="O243" s="1"/>
      <c r="Q243" s="3">
        <v>2013</v>
      </c>
    </row>
    <row r="244" spans="1:17" x14ac:dyDescent="0.2">
      <c r="A244" t="s">
        <v>16</v>
      </c>
      <c r="B244" s="3">
        <v>22</v>
      </c>
      <c r="C244" s="7">
        <v>22.2</v>
      </c>
      <c r="D244" s="1">
        <v>41945</v>
      </c>
      <c r="E244" s="9">
        <v>5</v>
      </c>
      <c r="F244" s="25">
        <v>25</v>
      </c>
      <c r="G244" s="25">
        <v>0</v>
      </c>
      <c r="H244" s="25">
        <v>1</v>
      </c>
      <c r="I244" s="25">
        <v>80</v>
      </c>
      <c r="J244" s="25">
        <v>5</v>
      </c>
      <c r="O244" s="1"/>
      <c r="Q244" s="3">
        <v>2013</v>
      </c>
    </row>
    <row r="245" spans="1:17" x14ac:dyDescent="0.2">
      <c r="A245" t="s">
        <v>16</v>
      </c>
      <c r="B245" s="3">
        <v>22</v>
      </c>
      <c r="C245" s="7">
        <v>22.2</v>
      </c>
      <c r="D245" s="1">
        <v>41945</v>
      </c>
      <c r="E245" s="9">
        <v>6</v>
      </c>
      <c r="F245" s="25">
        <v>5</v>
      </c>
      <c r="G245" s="25">
        <v>35</v>
      </c>
      <c r="H245" s="25">
        <v>1</v>
      </c>
      <c r="I245" s="25">
        <v>85</v>
      </c>
      <c r="J245" s="25">
        <v>5</v>
      </c>
      <c r="O245" s="1"/>
      <c r="Q245" s="3">
        <v>2013</v>
      </c>
    </row>
    <row r="246" spans="1:17" x14ac:dyDescent="0.2">
      <c r="A246" t="s">
        <v>16</v>
      </c>
      <c r="B246" s="3">
        <v>22</v>
      </c>
      <c r="C246" s="7">
        <v>22.2</v>
      </c>
      <c r="D246" s="1">
        <v>41945</v>
      </c>
      <c r="E246" s="9">
        <v>7</v>
      </c>
      <c r="F246" s="25">
        <v>25</v>
      </c>
      <c r="G246" s="25">
        <v>5</v>
      </c>
      <c r="H246" s="25">
        <v>2</v>
      </c>
      <c r="I246" s="25">
        <v>60</v>
      </c>
      <c r="J246" s="25">
        <v>10</v>
      </c>
      <c r="O246" s="1"/>
      <c r="Q246" s="3">
        <v>2013</v>
      </c>
    </row>
    <row r="247" spans="1:17" x14ac:dyDescent="0.2">
      <c r="A247" t="s">
        <v>16</v>
      </c>
      <c r="B247" s="3">
        <v>22</v>
      </c>
      <c r="C247" s="7">
        <v>22.2</v>
      </c>
      <c r="D247" s="1">
        <v>41945</v>
      </c>
      <c r="E247" s="9">
        <v>8</v>
      </c>
      <c r="F247" s="25">
        <v>20</v>
      </c>
      <c r="G247" s="25">
        <v>0</v>
      </c>
      <c r="H247" s="25">
        <v>5</v>
      </c>
      <c r="I247" s="25">
        <v>10</v>
      </c>
      <c r="J247" s="25">
        <v>65</v>
      </c>
      <c r="O247" s="1"/>
      <c r="Q247" s="3">
        <v>2013</v>
      </c>
    </row>
    <row r="248" spans="1:17" x14ac:dyDescent="0.2">
      <c r="A248" t="s">
        <v>16</v>
      </c>
      <c r="B248" s="3">
        <v>22</v>
      </c>
      <c r="C248" s="7">
        <v>22.2</v>
      </c>
      <c r="D248" s="1">
        <v>41945</v>
      </c>
      <c r="E248" s="9">
        <v>9</v>
      </c>
      <c r="F248" s="25">
        <v>30</v>
      </c>
      <c r="G248" s="25">
        <v>0</v>
      </c>
      <c r="H248" s="25">
        <v>5</v>
      </c>
      <c r="I248" s="25">
        <v>15</v>
      </c>
      <c r="J248" s="25">
        <v>50</v>
      </c>
      <c r="O248" s="1"/>
      <c r="Q248" s="3">
        <v>2013</v>
      </c>
    </row>
    <row r="249" spans="1:17" x14ac:dyDescent="0.2">
      <c r="A249" t="s">
        <v>16</v>
      </c>
      <c r="B249" s="3">
        <v>22</v>
      </c>
      <c r="C249" s="7">
        <v>22.2</v>
      </c>
      <c r="D249" s="1">
        <v>41945</v>
      </c>
      <c r="E249" s="9">
        <v>10</v>
      </c>
      <c r="F249" s="25">
        <v>20</v>
      </c>
      <c r="G249" s="25">
        <v>30</v>
      </c>
      <c r="H249" s="25">
        <v>2</v>
      </c>
      <c r="I249" s="25">
        <v>90</v>
      </c>
      <c r="J249" s="25">
        <v>1</v>
      </c>
      <c r="K249" s="25">
        <v>1</v>
      </c>
      <c r="O249" s="1"/>
      <c r="Q249" s="3">
        <v>2013</v>
      </c>
    </row>
    <row r="250" spans="1:17" x14ac:dyDescent="0.2">
      <c r="A250" t="s">
        <v>16</v>
      </c>
      <c r="B250" s="3">
        <v>22</v>
      </c>
      <c r="C250" s="7">
        <v>22.2</v>
      </c>
      <c r="D250" s="1">
        <v>41945</v>
      </c>
      <c r="E250" s="9">
        <v>11</v>
      </c>
      <c r="F250" s="25">
        <v>60</v>
      </c>
      <c r="G250" s="25">
        <v>0</v>
      </c>
      <c r="H250" s="25">
        <v>1</v>
      </c>
      <c r="I250" s="25">
        <v>5</v>
      </c>
      <c r="J250" s="25">
        <v>30</v>
      </c>
      <c r="O250" s="1"/>
      <c r="Q250" s="3">
        <v>2013</v>
      </c>
    </row>
    <row r="251" spans="1:17" x14ac:dyDescent="0.2">
      <c r="A251" t="s">
        <v>16</v>
      </c>
      <c r="B251" s="3">
        <v>22</v>
      </c>
      <c r="C251" s="7">
        <v>22.2</v>
      </c>
      <c r="D251" s="1">
        <v>41945</v>
      </c>
      <c r="E251" s="9">
        <v>12</v>
      </c>
      <c r="F251" s="25">
        <v>85</v>
      </c>
      <c r="G251" s="25">
        <v>25</v>
      </c>
      <c r="H251" s="25">
        <v>1</v>
      </c>
      <c r="I251" s="25">
        <v>30</v>
      </c>
      <c r="J251" s="25">
        <v>3</v>
      </c>
      <c r="N251">
        <v>32</v>
      </c>
      <c r="O251" s="1"/>
      <c r="Q251" s="3">
        <v>2013</v>
      </c>
    </row>
    <row r="252" spans="1:17" x14ac:dyDescent="0.2">
      <c r="A252" t="s">
        <v>16</v>
      </c>
      <c r="B252" s="3">
        <v>22</v>
      </c>
      <c r="C252" s="7">
        <v>22.2</v>
      </c>
      <c r="D252" s="1">
        <v>41945</v>
      </c>
      <c r="E252" s="9">
        <v>13</v>
      </c>
      <c r="F252" s="25">
        <v>40</v>
      </c>
      <c r="G252" s="25">
        <v>5</v>
      </c>
      <c r="H252" s="25">
        <v>1</v>
      </c>
      <c r="I252" s="25">
        <v>60</v>
      </c>
      <c r="J252" s="25">
        <v>4</v>
      </c>
      <c r="N252">
        <v>2</v>
      </c>
      <c r="O252" s="1"/>
      <c r="Q252" s="3">
        <v>2013</v>
      </c>
    </row>
    <row r="253" spans="1:17" x14ac:dyDescent="0.2">
      <c r="A253" t="s">
        <v>16</v>
      </c>
      <c r="B253" s="3">
        <v>22</v>
      </c>
      <c r="C253" s="7">
        <v>22.2</v>
      </c>
      <c r="D253" s="1">
        <v>41945</v>
      </c>
      <c r="E253" s="9">
        <v>14</v>
      </c>
      <c r="F253" s="25">
        <v>5</v>
      </c>
      <c r="G253" s="25">
        <v>5</v>
      </c>
      <c r="H253" s="25">
        <v>1</v>
      </c>
      <c r="I253" s="25">
        <v>95</v>
      </c>
      <c r="J253" s="25">
        <v>0</v>
      </c>
      <c r="O253" s="1"/>
      <c r="Q253" s="3">
        <v>2013</v>
      </c>
    </row>
    <row r="254" spans="1:17" x14ac:dyDescent="0.2">
      <c r="A254" t="s">
        <v>16</v>
      </c>
      <c r="B254" s="3">
        <v>22</v>
      </c>
      <c r="C254" s="7">
        <v>22.2</v>
      </c>
      <c r="D254" s="1">
        <v>41945</v>
      </c>
      <c r="E254" s="9">
        <v>15</v>
      </c>
      <c r="F254" s="25">
        <v>1</v>
      </c>
      <c r="G254" s="25">
        <v>35</v>
      </c>
      <c r="H254" s="25">
        <v>1</v>
      </c>
      <c r="I254" s="25">
        <v>98</v>
      </c>
      <c r="J254" s="25">
        <v>0</v>
      </c>
      <c r="N254">
        <v>1</v>
      </c>
      <c r="O254" s="1"/>
      <c r="Q254" s="3">
        <v>2013</v>
      </c>
    </row>
    <row r="255" spans="1:17" x14ac:dyDescent="0.2">
      <c r="A255" t="s">
        <v>16</v>
      </c>
      <c r="B255" s="3">
        <v>22</v>
      </c>
      <c r="C255" s="7">
        <v>22.2</v>
      </c>
      <c r="D255" s="1">
        <v>41945</v>
      </c>
      <c r="E255" s="9">
        <v>16</v>
      </c>
      <c r="F255" s="25">
        <v>5</v>
      </c>
      <c r="G255" s="25">
        <v>10</v>
      </c>
      <c r="H255" s="25">
        <v>1</v>
      </c>
      <c r="I255" s="25">
        <v>98</v>
      </c>
      <c r="J255" s="25">
        <v>2</v>
      </c>
      <c r="N255">
        <v>1</v>
      </c>
      <c r="O255" s="1"/>
      <c r="Q255" s="3">
        <v>2013</v>
      </c>
    </row>
    <row r="256" spans="1:17" x14ac:dyDescent="0.2">
      <c r="A256" t="s">
        <v>16</v>
      </c>
      <c r="B256" s="3">
        <v>22</v>
      </c>
      <c r="C256" s="7">
        <v>22.2</v>
      </c>
      <c r="D256" s="1">
        <v>41945</v>
      </c>
      <c r="E256" s="9">
        <v>17</v>
      </c>
      <c r="F256" s="25">
        <v>20</v>
      </c>
      <c r="G256" s="25">
        <v>2</v>
      </c>
      <c r="H256" s="25">
        <v>0</v>
      </c>
      <c r="I256" s="25">
        <v>65</v>
      </c>
      <c r="J256" s="25">
        <v>10</v>
      </c>
      <c r="N256">
        <v>1</v>
      </c>
      <c r="O256" s="1"/>
      <c r="Q256" s="3">
        <v>2013</v>
      </c>
    </row>
    <row r="257" spans="1:255" x14ac:dyDescent="0.2">
      <c r="A257" t="s">
        <v>16</v>
      </c>
      <c r="B257" s="3">
        <v>22</v>
      </c>
      <c r="C257" s="7">
        <v>22.2</v>
      </c>
      <c r="D257" s="1">
        <v>41945</v>
      </c>
      <c r="E257" s="9">
        <v>18</v>
      </c>
      <c r="F257" s="25">
        <v>10</v>
      </c>
      <c r="G257" s="25">
        <v>30</v>
      </c>
      <c r="H257" s="25">
        <v>5</v>
      </c>
      <c r="I257" s="25">
        <v>85</v>
      </c>
      <c r="J257" s="25">
        <v>0</v>
      </c>
      <c r="N257">
        <v>5</v>
      </c>
      <c r="O257" s="1"/>
      <c r="Q257" s="3">
        <v>2013</v>
      </c>
    </row>
    <row r="258" spans="1:255" x14ac:dyDescent="0.2">
      <c r="A258" t="s">
        <v>16</v>
      </c>
      <c r="B258" s="3">
        <v>22</v>
      </c>
      <c r="C258" s="7">
        <v>22.2</v>
      </c>
      <c r="D258" s="1">
        <v>41945</v>
      </c>
      <c r="E258" s="9">
        <v>19</v>
      </c>
      <c r="F258" s="25">
        <v>55</v>
      </c>
      <c r="G258" s="25">
        <v>0</v>
      </c>
      <c r="H258" s="25">
        <v>5</v>
      </c>
      <c r="I258" s="25">
        <v>10</v>
      </c>
      <c r="J258" s="25">
        <v>30</v>
      </c>
      <c r="O258" s="1"/>
      <c r="Q258" s="3">
        <v>2013</v>
      </c>
    </row>
    <row r="259" spans="1:255" x14ac:dyDescent="0.2">
      <c r="A259" t="s">
        <v>16</v>
      </c>
      <c r="B259" s="3">
        <v>22</v>
      </c>
      <c r="C259" s="7">
        <v>22.2</v>
      </c>
      <c r="D259" s="1">
        <v>41945</v>
      </c>
      <c r="E259" s="9">
        <v>20</v>
      </c>
      <c r="F259" s="25">
        <v>35</v>
      </c>
      <c r="G259" s="25">
        <v>35</v>
      </c>
      <c r="H259" s="25">
        <v>4</v>
      </c>
      <c r="I259" s="25">
        <v>20</v>
      </c>
      <c r="J259" s="25">
        <v>10</v>
      </c>
      <c r="K259" s="25">
        <v>2</v>
      </c>
      <c r="O259" s="1"/>
      <c r="Q259" s="3">
        <v>2013</v>
      </c>
    </row>
    <row r="260" spans="1:255" s="5" customFormat="1" x14ac:dyDescent="0.2">
      <c r="D260" s="6"/>
      <c r="E260" s="10" t="s">
        <v>56</v>
      </c>
      <c r="F260" s="8">
        <f t="shared" ref="F260:P260" si="10">SUM(F240:F259)/20</f>
        <v>28.05</v>
      </c>
      <c r="G260" s="8">
        <f t="shared" si="10"/>
        <v>14.45</v>
      </c>
      <c r="H260" s="8">
        <f t="shared" si="10"/>
        <v>1.85</v>
      </c>
      <c r="I260" s="8">
        <f t="shared" si="10"/>
        <v>51.05</v>
      </c>
      <c r="J260" s="8">
        <f t="shared" si="10"/>
        <v>17.75</v>
      </c>
      <c r="K260" s="8">
        <f t="shared" si="10"/>
        <v>0.25</v>
      </c>
      <c r="L260" s="8">
        <f t="shared" si="10"/>
        <v>0.15</v>
      </c>
      <c r="M260" s="8">
        <f t="shared" si="10"/>
        <v>0</v>
      </c>
      <c r="N260" s="8">
        <f t="shared" si="10"/>
        <v>2.1</v>
      </c>
      <c r="O260" s="8">
        <f t="shared" si="10"/>
        <v>0</v>
      </c>
      <c r="P260" s="8">
        <f t="shared" si="10"/>
        <v>0</v>
      </c>
      <c r="Q260" s="3">
        <v>2013</v>
      </c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</row>
    <row r="261" spans="1:255" x14ac:dyDescent="0.2">
      <c r="A261" t="s">
        <v>16</v>
      </c>
      <c r="B261" s="3">
        <v>22</v>
      </c>
      <c r="C261" s="7">
        <v>22.3</v>
      </c>
      <c r="D261" s="1">
        <v>41946</v>
      </c>
      <c r="E261" s="9">
        <v>1</v>
      </c>
      <c r="F261" s="25">
        <v>4</v>
      </c>
      <c r="G261" s="25">
        <v>1</v>
      </c>
      <c r="H261" s="25">
        <v>1</v>
      </c>
      <c r="I261" s="25">
        <v>75</v>
      </c>
      <c r="J261" s="25">
        <v>20</v>
      </c>
      <c r="O261" s="1"/>
      <c r="Q261" s="3">
        <v>2013</v>
      </c>
    </row>
    <row r="262" spans="1:255" x14ac:dyDescent="0.2">
      <c r="A262" t="s">
        <v>16</v>
      </c>
      <c r="B262" s="3">
        <v>22</v>
      </c>
      <c r="C262" s="7">
        <v>22.3</v>
      </c>
      <c r="D262" s="1">
        <v>41946</v>
      </c>
      <c r="E262" s="9">
        <v>2</v>
      </c>
      <c r="F262" s="25">
        <v>5</v>
      </c>
      <c r="G262" s="25">
        <v>3</v>
      </c>
      <c r="H262" s="25">
        <v>1</v>
      </c>
      <c r="I262" s="25">
        <v>20</v>
      </c>
      <c r="J262" s="25">
        <v>75</v>
      </c>
      <c r="O262" s="1"/>
      <c r="Q262" s="3">
        <v>2013</v>
      </c>
    </row>
    <row r="263" spans="1:255" x14ac:dyDescent="0.2">
      <c r="A263" t="s">
        <v>16</v>
      </c>
      <c r="B263" s="3">
        <v>22</v>
      </c>
      <c r="C263" s="7">
        <v>22.3</v>
      </c>
      <c r="D263" s="1">
        <v>41946</v>
      </c>
      <c r="E263" s="9">
        <v>3</v>
      </c>
      <c r="F263" s="25">
        <v>45</v>
      </c>
      <c r="G263" s="25">
        <v>1</v>
      </c>
      <c r="H263" s="25">
        <v>1</v>
      </c>
      <c r="I263" s="25">
        <v>55</v>
      </c>
      <c r="J263" s="25">
        <v>1</v>
      </c>
      <c r="N263">
        <v>1</v>
      </c>
      <c r="O263" s="1"/>
      <c r="Q263" s="3">
        <v>2013</v>
      </c>
    </row>
    <row r="264" spans="1:255" x14ac:dyDescent="0.2">
      <c r="A264" t="s">
        <v>16</v>
      </c>
      <c r="B264" s="3">
        <v>22</v>
      </c>
      <c r="C264" s="7">
        <v>22.3</v>
      </c>
      <c r="D264" s="1">
        <v>41946</v>
      </c>
      <c r="E264" s="9">
        <v>4</v>
      </c>
      <c r="F264" s="25">
        <v>30</v>
      </c>
      <c r="G264" s="25">
        <v>0</v>
      </c>
      <c r="H264" s="25">
        <v>1</v>
      </c>
      <c r="I264" s="25">
        <v>60</v>
      </c>
      <c r="J264" s="25">
        <v>10</v>
      </c>
      <c r="O264" s="1"/>
      <c r="Q264" s="3">
        <v>2013</v>
      </c>
    </row>
    <row r="265" spans="1:255" x14ac:dyDescent="0.2">
      <c r="A265" t="s">
        <v>16</v>
      </c>
      <c r="B265" s="3">
        <v>22</v>
      </c>
      <c r="C265" s="7">
        <v>22.3</v>
      </c>
      <c r="D265" s="1">
        <v>41946</v>
      </c>
      <c r="E265" s="9">
        <v>5</v>
      </c>
      <c r="F265" s="25">
        <v>40</v>
      </c>
      <c r="G265" s="25">
        <v>1</v>
      </c>
      <c r="H265" s="25">
        <v>1</v>
      </c>
      <c r="I265" s="25">
        <v>40</v>
      </c>
      <c r="J265" s="25">
        <v>20</v>
      </c>
      <c r="N265">
        <v>2</v>
      </c>
      <c r="O265" s="1"/>
      <c r="Q265" s="3">
        <v>2013</v>
      </c>
    </row>
    <row r="266" spans="1:255" x14ac:dyDescent="0.2">
      <c r="A266" t="s">
        <v>16</v>
      </c>
      <c r="B266" s="3">
        <v>22</v>
      </c>
      <c r="C266" s="7">
        <v>22.3</v>
      </c>
      <c r="D266" s="1">
        <v>41946</v>
      </c>
      <c r="E266" s="9">
        <v>6</v>
      </c>
      <c r="F266" s="25">
        <v>10</v>
      </c>
      <c r="G266" s="25">
        <v>1</v>
      </c>
      <c r="H266" s="25">
        <v>2</v>
      </c>
      <c r="I266" s="25">
        <v>90</v>
      </c>
      <c r="J266" s="25">
        <v>10</v>
      </c>
      <c r="N266">
        <v>1</v>
      </c>
      <c r="O266" s="1"/>
      <c r="Q266" s="3">
        <v>2013</v>
      </c>
    </row>
    <row r="267" spans="1:255" x14ac:dyDescent="0.2">
      <c r="A267" t="s">
        <v>16</v>
      </c>
      <c r="B267" s="3">
        <v>22</v>
      </c>
      <c r="C267" s="7">
        <v>22.3</v>
      </c>
      <c r="D267" s="1">
        <v>41946</v>
      </c>
      <c r="E267" s="9">
        <v>7</v>
      </c>
      <c r="F267" s="25">
        <v>10</v>
      </c>
      <c r="G267" s="25">
        <v>1</v>
      </c>
      <c r="H267" s="25">
        <v>1</v>
      </c>
      <c r="I267" s="25">
        <v>40</v>
      </c>
      <c r="J267" s="25">
        <v>50</v>
      </c>
      <c r="N267">
        <v>2</v>
      </c>
      <c r="O267" s="1"/>
      <c r="Q267" s="3">
        <v>2013</v>
      </c>
    </row>
    <row r="268" spans="1:255" x14ac:dyDescent="0.2">
      <c r="A268" t="s">
        <v>16</v>
      </c>
      <c r="B268" s="3">
        <v>22</v>
      </c>
      <c r="C268" s="7">
        <v>22.3</v>
      </c>
      <c r="D268" s="1">
        <v>41946</v>
      </c>
      <c r="E268" s="9">
        <v>8</v>
      </c>
      <c r="F268" s="25">
        <v>30</v>
      </c>
      <c r="G268" s="25">
        <v>10</v>
      </c>
      <c r="H268" s="25">
        <v>1</v>
      </c>
      <c r="I268" s="25">
        <v>20</v>
      </c>
      <c r="J268" s="25">
        <v>40</v>
      </c>
      <c r="O268" s="1"/>
      <c r="Q268" s="3">
        <v>2013</v>
      </c>
    </row>
    <row r="269" spans="1:255" x14ac:dyDescent="0.2">
      <c r="A269" t="s">
        <v>16</v>
      </c>
      <c r="B269" s="3">
        <v>22</v>
      </c>
      <c r="C269" s="7">
        <v>22.3</v>
      </c>
      <c r="D269" s="1">
        <v>41946</v>
      </c>
      <c r="E269" s="9">
        <v>9</v>
      </c>
      <c r="F269" s="25">
        <v>5</v>
      </c>
      <c r="G269" s="25">
        <v>0</v>
      </c>
      <c r="H269" s="25">
        <v>1</v>
      </c>
      <c r="I269" s="25">
        <v>75</v>
      </c>
      <c r="J269" s="25">
        <v>20</v>
      </c>
      <c r="O269" s="1"/>
      <c r="Q269" s="3">
        <v>2013</v>
      </c>
    </row>
    <row r="270" spans="1:255" x14ac:dyDescent="0.2">
      <c r="A270" t="s">
        <v>16</v>
      </c>
      <c r="B270" s="3">
        <v>22</v>
      </c>
      <c r="C270" s="7">
        <v>22.3</v>
      </c>
      <c r="D270" s="1">
        <v>41946</v>
      </c>
      <c r="E270" s="9">
        <v>10</v>
      </c>
      <c r="F270" s="25">
        <v>10</v>
      </c>
      <c r="G270" s="25">
        <v>0</v>
      </c>
      <c r="H270" s="25">
        <v>1</v>
      </c>
      <c r="I270" s="25">
        <v>85</v>
      </c>
      <c r="J270" s="25">
        <v>5</v>
      </c>
      <c r="O270" s="1"/>
      <c r="Q270" s="3">
        <v>2013</v>
      </c>
    </row>
    <row r="271" spans="1:255" x14ac:dyDescent="0.2">
      <c r="A271" t="s">
        <v>16</v>
      </c>
      <c r="B271" s="3">
        <v>22</v>
      </c>
      <c r="C271" s="7">
        <v>22.3</v>
      </c>
      <c r="D271" s="1">
        <v>41946</v>
      </c>
      <c r="E271" s="9">
        <v>11</v>
      </c>
      <c r="F271" s="25">
        <v>1</v>
      </c>
      <c r="G271" s="25">
        <v>2</v>
      </c>
      <c r="H271" s="25">
        <v>0</v>
      </c>
      <c r="I271" s="25">
        <v>99</v>
      </c>
      <c r="J271" s="25">
        <v>0</v>
      </c>
      <c r="O271" s="1"/>
      <c r="Q271" s="3">
        <v>2013</v>
      </c>
    </row>
    <row r="272" spans="1:255" x14ac:dyDescent="0.2">
      <c r="A272" t="s">
        <v>16</v>
      </c>
      <c r="B272" s="3">
        <v>22</v>
      </c>
      <c r="C272" s="7">
        <v>22.3</v>
      </c>
      <c r="D272" s="1">
        <v>41946</v>
      </c>
      <c r="E272" s="9">
        <v>12</v>
      </c>
      <c r="F272" s="25">
        <v>1</v>
      </c>
      <c r="G272" s="25">
        <v>10</v>
      </c>
      <c r="H272" s="25">
        <v>2</v>
      </c>
      <c r="I272" s="25">
        <v>99</v>
      </c>
      <c r="J272" s="25">
        <v>0</v>
      </c>
      <c r="O272" s="1"/>
      <c r="Q272" s="3">
        <v>2013</v>
      </c>
    </row>
    <row r="273" spans="1:255" x14ac:dyDescent="0.2">
      <c r="A273" t="s">
        <v>16</v>
      </c>
      <c r="B273" s="3">
        <v>22</v>
      </c>
      <c r="C273" s="7">
        <v>22.3</v>
      </c>
      <c r="D273" s="1">
        <v>41946</v>
      </c>
      <c r="E273" s="9">
        <v>13</v>
      </c>
      <c r="F273" s="25">
        <v>5</v>
      </c>
      <c r="G273" s="25">
        <v>10</v>
      </c>
      <c r="H273" s="25">
        <v>0</v>
      </c>
      <c r="I273" s="25">
        <v>99</v>
      </c>
      <c r="J273" s="25">
        <v>0</v>
      </c>
      <c r="L273">
        <v>5</v>
      </c>
      <c r="N273">
        <v>1</v>
      </c>
      <c r="O273" s="1"/>
      <c r="Q273" s="3">
        <v>2013</v>
      </c>
    </row>
    <row r="274" spans="1:255" x14ac:dyDescent="0.2">
      <c r="A274" t="s">
        <v>16</v>
      </c>
      <c r="B274" s="3">
        <v>22</v>
      </c>
      <c r="C274" s="7">
        <v>22.3</v>
      </c>
      <c r="D274" s="1">
        <v>41946</v>
      </c>
      <c r="E274" s="9">
        <v>14</v>
      </c>
      <c r="F274" s="25">
        <v>10</v>
      </c>
      <c r="G274" s="25">
        <v>1</v>
      </c>
      <c r="H274" s="25">
        <v>1</v>
      </c>
      <c r="I274" s="25">
        <v>90</v>
      </c>
      <c r="J274" s="25">
        <v>0</v>
      </c>
      <c r="L274">
        <v>1</v>
      </c>
      <c r="N274">
        <v>1</v>
      </c>
      <c r="O274" s="1"/>
      <c r="Q274" s="3">
        <v>2013</v>
      </c>
    </row>
    <row r="275" spans="1:255" x14ac:dyDescent="0.2">
      <c r="A275" t="s">
        <v>16</v>
      </c>
      <c r="B275" s="3">
        <v>22</v>
      </c>
      <c r="C275" s="7">
        <v>22.3</v>
      </c>
      <c r="D275" s="1">
        <v>41946</v>
      </c>
      <c r="E275" s="9">
        <v>15</v>
      </c>
      <c r="F275" s="25">
        <v>0</v>
      </c>
      <c r="G275" s="25">
        <v>5</v>
      </c>
      <c r="H275" s="25">
        <v>0</v>
      </c>
      <c r="I275" s="25">
        <v>99</v>
      </c>
      <c r="J275" s="25">
        <v>0</v>
      </c>
      <c r="L275">
        <v>1</v>
      </c>
      <c r="N275">
        <v>1</v>
      </c>
      <c r="O275" s="1"/>
      <c r="P275">
        <v>1</v>
      </c>
      <c r="Q275" s="3">
        <v>2013</v>
      </c>
    </row>
    <row r="276" spans="1:255" x14ac:dyDescent="0.2">
      <c r="A276" t="s">
        <v>16</v>
      </c>
      <c r="B276" s="3">
        <v>22</v>
      </c>
      <c r="C276" s="7">
        <v>22.3</v>
      </c>
      <c r="D276" s="1">
        <v>41946</v>
      </c>
      <c r="E276" s="9">
        <v>16</v>
      </c>
      <c r="F276" s="25">
        <v>1</v>
      </c>
      <c r="G276" s="25">
        <v>20</v>
      </c>
      <c r="H276" s="25">
        <v>0</v>
      </c>
      <c r="I276" s="25">
        <v>95</v>
      </c>
      <c r="J276" s="25">
        <v>1</v>
      </c>
      <c r="N276">
        <v>1</v>
      </c>
      <c r="O276" s="1"/>
      <c r="Q276" s="3">
        <v>2013</v>
      </c>
    </row>
    <row r="277" spans="1:255" x14ac:dyDescent="0.2">
      <c r="A277" t="s">
        <v>16</v>
      </c>
      <c r="B277" s="3">
        <v>22</v>
      </c>
      <c r="C277" s="7">
        <v>22.3</v>
      </c>
      <c r="D277" s="1">
        <v>41946</v>
      </c>
      <c r="E277" s="9">
        <v>17</v>
      </c>
      <c r="F277" s="25">
        <v>1</v>
      </c>
      <c r="G277" s="25">
        <v>50</v>
      </c>
      <c r="H277" s="25">
        <v>1</v>
      </c>
      <c r="I277" s="25">
        <v>95</v>
      </c>
      <c r="J277" s="25">
        <v>0</v>
      </c>
      <c r="K277" s="25">
        <v>1</v>
      </c>
      <c r="O277" s="1"/>
      <c r="Q277" s="3">
        <v>2013</v>
      </c>
    </row>
    <row r="278" spans="1:255" x14ac:dyDescent="0.2">
      <c r="A278" t="s">
        <v>16</v>
      </c>
      <c r="B278" s="3">
        <v>22</v>
      </c>
      <c r="C278" s="7">
        <v>22.3</v>
      </c>
      <c r="D278" s="1">
        <v>41946</v>
      </c>
      <c r="E278" s="9">
        <v>18</v>
      </c>
      <c r="F278" s="25">
        <v>1</v>
      </c>
      <c r="G278" s="25">
        <v>10</v>
      </c>
      <c r="H278" s="25">
        <v>1</v>
      </c>
      <c r="I278" s="25">
        <v>95</v>
      </c>
      <c r="J278" s="25">
        <v>5</v>
      </c>
      <c r="L278">
        <v>11</v>
      </c>
      <c r="O278" s="1"/>
      <c r="Q278" s="3">
        <v>2013</v>
      </c>
    </row>
    <row r="279" spans="1:255" x14ac:dyDescent="0.2">
      <c r="A279" t="s">
        <v>16</v>
      </c>
      <c r="B279" s="3">
        <v>22</v>
      </c>
      <c r="C279" s="7">
        <v>22.3</v>
      </c>
      <c r="D279" s="1">
        <v>41946</v>
      </c>
      <c r="E279" s="9">
        <v>19</v>
      </c>
      <c r="F279" s="25">
        <v>0</v>
      </c>
      <c r="G279" s="25">
        <v>20</v>
      </c>
      <c r="H279" s="25">
        <v>1</v>
      </c>
      <c r="I279" s="25">
        <v>90</v>
      </c>
      <c r="J279" s="25">
        <v>5</v>
      </c>
      <c r="L279">
        <v>10</v>
      </c>
      <c r="N279">
        <v>2</v>
      </c>
      <c r="O279" s="1"/>
      <c r="Q279" s="3">
        <v>2013</v>
      </c>
    </row>
    <row r="280" spans="1:255" x14ac:dyDescent="0.2">
      <c r="A280" t="s">
        <v>16</v>
      </c>
      <c r="B280" s="3">
        <v>22</v>
      </c>
      <c r="C280" s="7">
        <v>22.3</v>
      </c>
      <c r="D280" s="1">
        <v>41946</v>
      </c>
      <c r="E280" s="9">
        <v>20</v>
      </c>
      <c r="F280" s="25">
        <v>2</v>
      </c>
      <c r="G280" s="25">
        <v>5</v>
      </c>
      <c r="H280" s="25">
        <v>0</v>
      </c>
      <c r="I280" s="25">
        <v>45</v>
      </c>
      <c r="J280" s="25">
        <v>50</v>
      </c>
      <c r="O280" s="1"/>
      <c r="Q280" s="3">
        <v>2013</v>
      </c>
    </row>
    <row r="281" spans="1:255" s="5" customFormat="1" x14ac:dyDescent="0.2">
      <c r="D281" s="6"/>
      <c r="E281" s="10" t="s">
        <v>56</v>
      </c>
      <c r="F281" s="8">
        <f t="shared" ref="F281:P281" si="11">SUM(F261:F280)/20</f>
        <v>10.55</v>
      </c>
      <c r="G281" s="8">
        <f t="shared" si="11"/>
        <v>7.55</v>
      </c>
      <c r="H281" s="8">
        <f t="shared" si="11"/>
        <v>0.85</v>
      </c>
      <c r="I281" s="8">
        <f t="shared" si="11"/>
        <v>73.3</v>
      </c>
      <c r="J281" s="8">
        <f t="shared" si="11"/>
        <v>15.6</v>
      </c>
      <c r="K281" s="8">
        <f t="shared" si="11"/>
        <v>0.05</v>
      </c>
      <c r="L281" s="8">
        <f t="shared" si="11"/>
        <v>1.4</v>
      </c>
      <c r="M281" s="8">
        <f t="shared" si="11"/>
        <v>0</v>
      </c>
      <c r="N281" s="8">
        <f t="shared" si="11"/>
        <v>0.6</v>
      </c>
      <c r="O281" s="8">
        <f t="shared" si="11"/>
        <v>0</v>
      </c>
      <c r="P281" s="8">
        <f t="shared" si="11"/>
        <v>0.05</v>
      </c>
      <c r="Q281" s="3">
        <v>2013</v>
      </c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</row>
    <row r="282" spans="1:255" x14ac:dyDescent="0.2">
      <c r="A282" t="s">
        <v>16</v>
      </c>
      <c r="B282" s="3">
        <v>22</v>
      </c>
      <c r="C282" s="7">
        <v>22.4</v>
      </c>
      <c r="D282" s="1">
        <v>41946</v>
      </c>
      <c r="E282" s="9">
        <v>1</v>
      </c>
      <c r="F282" s="25">
        <v>70</v>
      </c>
      <c r="G282" s="25">
        <v>5</v>
      </c>
      <c r="H282" s="25">
        <v>5</v>
      </c>
      <c r="I282" s="25">
        <v>20</v>
      </c>
      <c r="J282" s="25">
        <v>5</v>
      </c>
      <c r="N282">
        <v>12</v>
      </c>
      <c r="O282" s="1"/>
      <c r="Q282" s="3">
        <v>2013</v>
      </c>
    </row>
    <row r="283" spans="1:255" x14ac:dyDescent="0.2">
      <c r="A283" t="s">
        <v>16</v>
      </c>
      <c r="B283" s="3">
        <v>22</v>
      </c>
      <c r="C283" s="7">
        <v>22.4</v>
      </c>
      <c r="D283" s="1">
        <v>41946</v>
      </c>
      <c r="E283" s="9">
        <v>2</v>
      </c>
      <c r="F283" s="25">
        <v>70</v>
      </c>
      <c r="G283" s="25">
        <v>5</v>
      </c>
      <c r="H283" s="25">
        <v>1</v>
      </c>
      <c r="I283" s="25">
        <v>20</v>
      </c>
      <c r="J283" s="25">
        <v>5</v>
      </c>
      <c r="N283">
        <v>18</v>
      </c>
      <c r="O283" s="1"/>
      <c r="Q283" s="3">
        <v>2013</v>
      </c>
    </row>
    <row r="284" spans="1:255" x14ac:dyDescent="0.2">
      <c r="A284" t="s">
        <v>16</v>
      </c>
      <c r="B284" s="3">
        <v>22</v>
      </c>
      <c r="C284" s="7">
        <v>22.4</v>
      </c>
      <c r="D284" s="1">
        <v>41946</v>
      </c>
      <c r="E284" s="9">
        <v>3</v>
      </c>
      <c r="F284" s="25">
        <v>60</v>
      </c>
      <c r="G284" s="25">
        <v>5</v>
      </c>
      <c r="H284" s="25">
        <v>5</v>
      </c>
      <c r="I284" s="25">
        <v>15</v>
      </c>
      <c r="J284" s="25">
        <v>25</v>
      </c>
      <c r="N284">
        <v>10</v>
      </c>
      <c r="O284" s="1"/>
      <c r="Q284" s="3">
        <v>2013</v>
      </c>
    </row>
    <row r="285" spans="1:255" x14ac:dyDescent="0.2">
      <c r="A285" t="s">
        <v>16</v>
      </c>
      <c r="B285" s="3">
        <v>22</v>
      </c>
      <c r="C285" s="7">
        <v>22.4</v>
      </c>
      <c r="D285" s="1">
        <v>41946</v>
      </c>
      <c r="E285" s="9">
        <v>4</v>
      </c>
      <c r="F285" s="25">
        <v>40</v>
      </c>
      <c r="G285" s="25">
        <v>35</v>
      </c>
      <c r="H285" s="25">
        <v>2</v>
      </c>
      <c r="I285" s="25">
        <v>25</v>
      </c>
      <c r="J285" s="25">
        <v>5</v>
      </c>
      <c r="K285" s="25">
        <v>1</v>
      </c>
      <c r="N285">
        <v>1</v>
      </c>
      <c r="O285" s="1"/>
      <c r="Q285" s="3">
        <v>2013</v>
      </c>
    </row>
    <row r="286" spans="1:255" x14ac:dyDescent="0.2">
      <c r="A286" t="s">
        <v>16</v>
      </c>
      <c r="B286" s="3">
        <v>22</v>
      </c>
      <c r="C286" s="7">
        <v>22.4</v>
      </c>
      <c r="D286" s="1">
        <v>41946</v>
      </c>
      <c r="E286" s="9">
        <v>5</v>
      </c>
      <c r="F286" s="25">
        <v>65</v>
      </c>
      <c r="G286" s="25">
        <v>5</v>
      </c>
      <c r="H286" s="25">
        <v>2</v>
      </c>
      <c r="I286" s="25">
        <v>10</v>
      </c>
      <c r="J286" s="25">
        <v>20</v>
      </c>
      <c r="N286">
        <v>4</v>
      </c>
      <c r="O286" s="1"/>
      <c r="Q286" s="3">
        <v>2013</v>
      </c>
    </row>
    <row r="287" spans="1:255" x14ac:dyDescent="0.2">
      <c r="A287" t="s">
        <v>16</v>
      </c>
      <c r="B287" s="3">
        <v>22</v>
      </c>
      <c r="C287" s="7">
        <v>22.4</v>
      </c>
      <c r="D287" s="1">
        <v>41946</v>
      </c>
      <c r="E287" s="9">
        <v>6</v>
      </c>
      <c r="F287" s="25">
        <v>65</v>
      </c>
      <c r="G287" s="25">
        <v>20</v>
      </c>
      <c r="H287" s="25">
        <v>5</v>
      </c>
      <c r="I287" s="25">
        <v>5</v>
      </c>
      <c r="J287" s="25">
        <v>5</v>
      </c>
      <c r="N287">
        <v>2</v>
      </c>
      <c r="O287" s="1"/>
      <c r="Q287" s="3">
        <v>2013</v>
      </c>
    </row>
    <row r="288" spans="1:255" x14ac:dyDescent="0.2">
      <c r="A288" t="s">
        <v>16</v>
      </c>
      <c r="B288" s="3">
        <v>22</v>
      </c>
      <c r="C288" s="7">
        <v>22.4</v>
      </c>
      <c r="D288" s="1">
        <v>41946</v>
      </c>
      <c r="E288" s="9">
        <v>7</v>
      </c>
      <c r="F288" s="25">
        <v>75</v>
      </c>
      <c r="G288" s="25">
        <v>5</v>
      </c>
      <c r="H288" s="25">
        <v>1</v>
      </c>
      <c r="I288" s="25">
        <v>15</v>
      </c>
      <c r="J288" s="25">
        <v>5</v>
      </c>
      <c r="N288">
        <v>2</v>
      </c>
      <c r="O288" s="1"/>
      <c r="Q288" s="3">
        <v>2013</v>
      </c>
    </row>
    <row r="289" spans="1:255" x14ac:dyDescent="0.2">
      <c r="A289" t="s">
        <v>16</v>
      </c>
      <c r="B289" s="3">
        <v>22</v>
      </c>
      <c r="C289" s="7">
        <v>22.4</v>
      </c>
      <c r="D289" s="1">
        <v>41946</v>
      </c>
      <c r="E289" s="9">
        <v>8</v>
      </c>
      <c r="F289" s="25">
        <v>97</v>
      </c>
      <c r="G289" s="25">
        <v>2</v>
      </c>
      <c r="H289" s="25">
        <v>1</v>
      </c>
      <c r="I289" s="25">
        <v>2</v>
      </c>
      <c r="J289" s="25">
        <v>1</v>
      </c>
      <c r="N289">
        <v>1</v>
      </c>
      <c r="O289" s="1"/>
      <c r="Q289" s="3">
        <v>2013</v>
      </c>
    </row>
    <row r="290" spans="1:255" x14ac:dyDescent="0.2">
      <c r="A290" t="s">
        <v>16</v>
      </c>
      <c r="B290" s="3">
        <v>22</v>
      </c>
      <c r="C290" s="7">
        <v>22.4</v>
      </c>
      <c r="D290" s="1">
        <v>41946</v>
      </c>
      <c r="E290" s="9">
        <v>9</v>
      </c>
      <c r="F290" s="25">
        <v>35</v>
      </c>
      <c r="G290" s="25">
        <v>10</v>
      </c>
      <c r="H290" s="25">
        <v>5</v>
      </c>
      <c r="I290" s="25">
        <v>35</v>
      </c>
      <c r="J290" s="25">
        <v>15</v>
      </c>
      <c r="N290">
        <v>4</v>
      </c>
      <c r="O290" s="1"/>
      <c r="Q290" s="3">
        <v>2013</v>
      </c>
    </row>
    <row r="291" spans="1:255" x14ac:dyDescent="0.2">
      <c r="A291" t="s">
        <v>16</v>
      </c>
      <c r="B291" s="3">
        <v>22</v>
      </c>
      <c r="C291" s="7">
        <v>22.4</v>
      </c>
      <c r="D291" s="1">
        <v>41946</v>
      </c>
      <c r="E291" s="9">
        <v>10</v>
      </c>
      <c r="F291" s="25">
        <v>75</v>
      </c>
      <c r="G291" s="25">
        <v>5</v>
      </c>
      <c r="H291" s="25">
        <v>2</v>
      </c>
      <c r="I291" s="25">
        <v>10</v>
      </c>
      <c r="J291" s="25">
        <v>10</v>
      </c>
      <c r="L291">
        <v>1</v>
      </c>
      <c r="O291" s="1"/>
      <c r="Q291" s="3">
        <v>2013</v>
      </c>
    </row>
    <row r="292" spans="1:255" x14ac:dyDescent="0.2">
      <c r="A292" t="s">
        <v>16</v>
      </c>
      <c r="B292" s="3">
        <v>22</v>
      </c>
      <c r="C292" s="7">
        <v>22.4</v>
      </c>
      <c r="D292" s="1">
        <v>41946</v>
      </c>
      <c r="E292" s="9">
        <v>11</v>
      </c>
      <c r="F292" s="25">
        <v>65</v>
      </c>
      <c r="G292" s="25">
        <v>1</v>
      </c>
      <c r="H292" s="25">
        <v>2</v>
      </c>
      <c r="I292" s="25">
        <v>15</v>
      </c>
      <c r="J292" s="25">
        <v>20</v>
      </c>
      <c r="N292">
        <v>2</v>
      </c>
      <c r="O292" s="1"/>
      <c r="Q292" s="3">
        <v>2013</v>
      </c>
    </row>
    <row r="293" spans="1:255" x14ac:dyDescent="0.2">
      <c r="A293" t="s">
        <v>16</v>
      </c>
      <c r="B293" s="3">
        <v>22</v>
      </c>
      <c r="C293" s="7">
        <v>22.4</v>
      </c>
      <c r="D293" s="1">
        <v>41946</v>
      </c>
      <c r="E293" s="9">
        <v>12</v>
      </c>
      <c r="F293" s="25">
        <v>85</v>
      </c>
      <c r="G293" s="25">
        <v>5</v>
      </c>
      <c r="H293" s="25">
        <v>1</v>
      </c>
      <c r="I293" s="25">
        <v>20</v>
      </c>
      <c r="J293" s="25">
        <v>1</v>
      </c>
      <c r="L293">
        <v>2</v>
      </c>
      <c r="O293" s="1"/>
      <c r="Q293" s="3">
        <v>2013</v>
      </c>
    </row>
    <row r="294" spans="1:255" x14ac:dyDescent="0.2">
      <c r="A294" t="s">
        <v>16</v>
      </c>
      <c r="B294" s="3">
        <v>22</v>
      </c>
      <c r="C294" s="7">
        <v>22.4</v>
      </c>
      <c r="D294" s="1">
        <v>41946</v>
      </c>
      <c r="E294" s="9">
        <v>13</v>
      </c>
      <c r="F294" s="25">
        <v>85</v>
      </c>
      <c r="G294" s="25">
        <v>5</v>
      </c>
      <c r="H294" s="25">
        <v>5</v>
      </c>
      <c r="I294" s="25">
        <v>5</v>
      </c>
      <c r="J294" s="25">
        <v>2</v>
      </c>
      <c r="N294">
        <v>10</v>
      </c>
      <c r="O294" s="1"/>
      <c r="Q294" s="3">
        <v>2013</v>
      </c>
    </row>
    <row r="295" spans="1:255" x14ac:dyDescent="0.2">
      <c r="A295" t="s">
        <v>16</v>
      </c>
      <c r="B295" s="3">
        <v>22</v>
      </c>
      <c r="C295" s="7">
        <v>22.4</v>
      </c>
      <c r="D295" s="1">
        <v>41946</v>
      </c>
      <c r="E295" s="9">
        <v>14</v>
      </c>
      <c r="F295" s="25">
        <v>10</v>
      </c>
      <c r="G295" s="25">
        <v>50</v>
      </c>
      <c r="H295" s="25">
        <v>2</v>
      </c>
      <c r="I295" s="25">
        <v>40</v>
      </c>
      <c r="J295" s="25">
        <v>0</v>
      </c>
      <c r="K295" s="25">
        <v>1</v>
      </c>
      <c r="O295" s="1"/>
      <c r="Q295" s="3">
        <v>2013</v>
      </c>
    </row>
    <row r="296" spans="1:255" x14ac:dyDescent="0.2">
      <c r="A296" t="s">
        <v>16</v>
      </c>
      <c r="B296" s="3">
        <v>22</v>
      </c>
      <c r="C296" s="7">
        <v>22.4</v>
      </c>
      <c r="D296" s="1">
        <v>41946</v>
      </c>
      <c r="E296" s="9">
        <v>15</v>
      </c>
      <c r="F296" s="25">
        <v>40</v>
      </c>
      <c r="G296" s="25">
        <v>2</v>
      </c>
      <c r="H296" s="25">
        <v>1</v>
      </c>
      <c r="I296" s="25">
        <v>20</v>
      </c>
      <c r="J296" s="25">
        <v>40</v>
      </c>
      <c r="N296">
        <v>3</v>
      </c>
      <c r="O296" s="1"/>
      <c r="Q296" s="3">
        <v>2013</v>
      </c>
    </row>
    <row r="297" spans="1:255" x14ac:dyDescent="0.2">
      <c r="A297" t="s">
        <v>16</v>
      </c>
      <c r="B297" s="3">
        <v>22</v>
      </c>
      <c r="C297" s="7">
        <v>22.4</v>
      </c>
      <c r="D297" s="1">
        <v>41946</v>
      </c>
      <c r="E297" s="9">
        <v>16</v>
      </c>
      <c r="F297" s="25">
        <v>60</v>
      </c>
      <c r="G297" s="25">
        <v>0</v>
      </c>
      <c r="H297" s="25">
        <v>1</v>
      </c>
      <c r="I297" s="25">
        <v>5</v>
      </c>
      <c r="J297" s="25">
        <v>40</v>
      </c>
      <c r="O297" s="1"/>
      <c r="Q297" s="3">
        <v>2013</v>
      </c>
    </row>
    <row r="298" spans="1:255" x14ac:dyDescent="0.2">
      <c r="A298" t="s">
        <v>16</v>
      </c>
      <c r="B298" s="3">
        <v>22</v>
      </c>
      <c r="C298" s="7">
        <v>22.4</v>
      </c>
      <c r="D298" s="1">
        <v>41946</v>
      </c>
      <c r="E298" s="9">
        <v>17</v>
      </c>
      <c r="F298" s="25">
        <v>50</v>
      </c>
      <c r="G298" s="25">
        <v>15</v>
      </c>
      <c r="H298" s="25">
        <v>5</v>
      </c>
      <c r="I298" s="25">
        <v>15</v>
      </c>
      <c r="J298" s="25">
        <v>15</v>
      </c>
      <c r="K298" s="25">
        <v>4</v>
      </c>
      <c r="O298" s="1"/>
      <c r="Q298" s="3">
        <v>2013</v>
      </c>
    </row>
    <row r="299" spans="1:255" x14ac:dyDescent="0.2">
      <c r="A299" t="s">
        <v>16</v>
      </c>
      <c r="B299" s="3">
        <v>22</v>
      </c>
      <c r="C299" s="7">
        <v>22.4</v>
      </c>
      <c r="D299" s="1">
        <v>41946</v>
      </c>
      <c r="E299" s="9">
        <v>18</v>
      </c>
      <c r="F299" s="25">
        <v>50</v>
      </c>
      <c r="G299" s="25">
        <v>45</v>
      </c>
      <c r="H299" s="25">
        <v>2</v>
      </c>
      <c r="I299" s="25">
        <v>20</v>
      </c>
      <c r="J299" s="25">
        <v>1</v>
      </c>
      <c r="K299" s="25">
        <v>1</v>
      </c>
      <c r="O299" s="1"/>
      <c r="Q299" s="3">
        <v>2013</v>
      </c>
    </row>
    <row r="300" spans="1:255" x14ac:dyDescent="0.2">
      <c r="A300" t="s">
        <v>16</v>
      </c>
      <c r="B300" s="3">
        <v>22</v>
      </c>
      <c r="C300" s="7">
        <v>22.4</v>
      </c>
      <c r="D300" s="1">
        <v>41946</v>
      </c>
      <c r="E300" s="9">
        <v>19</v>
      </c>
      <c r="F300" s="25">
        <v>40</v>
      </c>
      <c r="G300" s="25">
        <v>30</v>
      </c>
      <c r="H300" s="25">
        <v>2</v>
      </c>
      <c r="I300" s="25">
        <v>30</v>
      </c>
      <c r="J300" s="25">
        <v>1</v>
      </c>
      <c r="M300">
        <v>1</v>
      </c>
      <c r="N300">
        <v>1</v>
      </c>
      <c r="O300" s="1"/>
      <c r="Q300" s="3">
        <v>2013</v>
      </c>
    </row>
    <row r="301" spans="1:255" x14ac:dyDescent="0.2">
      <c r="A301" t="s">
        <v>16</v>
      </c>
      <c r="B301" s="3">
        <v>22</v>
      </c>
      <c r="C301" s="7">
        <v>22.4</v>
      </c>
      <c r="D301" s="1">
        <v>41946</v>
      </c>
      <c r="E301" s="9">
        <v>20</v>
      </c>
      <c r="F301" s="25">
        <v>40</v>
      </c>
      <c r="G301" s="25">
        <v>5</v>
      </c>
      <c r="H301" s="25">
        <v>10</v>
      </c>
      <c r="I301" s="25">
        <v>40</v>
      </c>
      <c r="J301" s="25">
        <v>5</v>
      </c>
      <c r="N301">
        <v>6</v>
      </c>
      <c r="O301" s="1"/>
      <c r="Q301" s="3">
        <v>2013</v>
      </c>
    </row>
    <row r="302" spans="1:255" s="5" customFormat="1" x14ac:dyDescent="0.2">
      <c r="D302" s="6"/>
      <c r="E302" s="10" t="s">
        <v>56</v>
      </c>
      <c r="F302" s="8">
        <f t="shared" ref="F302:P302" si="12">SUM(F282:F301)/20</f>
        <v>58.85</v>
      </c>
      <c r="G302" s="8">
        <f t="shared" si="12"/>
        <v>12.75</v>
      </c>
      <c r="H302" s="8">
        <f t="shared" si="12"/>
        <v>3</v>
      </c>
      <c r="I302" s="8">
        <f t="shared" si="12"/>
        <v>18.350000000000001</v>
      </c>
      <c r="J302" s="8">
        <f t="shared" si="12"/>
        <v>11.05</v>
      </c>
      <c r="K302" s="8">
        <f t="shared" si="12"/>
        <v>0.35</v>
      </c>
      <c r="L302" s="8">
        <f t="shared" si="12"/>
        <v>0.15</v>
      </c>
      <c r="M302" s="8">
        <f t="shared" si="12"/>
        <v>0.05</v>
      </c>
      <c r="N302" s="8">
        <f t="shared" si="12"/>
        <v>3.8</v>
      </c>
      <c r="O302" s="8">
        <f t="shared" si="12"/>
        <v>0</v>
      </c>
      <c r="P302" s="8">
        <f t="shared" si="12"/>
        <v>0</v>
      </c>
      <c r="Q302" s="3">
        <v>2013</v>
      </c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</row>
    <row r="303" spans="1:255" x14ac:dyDescent="0.2">
      <c r="A303" t="s">
        <v>16</v>
      </c>
      <c r="B303" s="3">
        <v>22</v>
      </c>
      <c r="C303" s="7">
        <v>22.5</v>
      </c>
      <c r="D303" s="1">
        <v>41946</v>
      </c>
      <c r="E303" s="9">
        <v>1</v>
      </c>
      <c r="F303" s="25">
        <v>45</v>
      </c>
      <c r="G303" s="25">
        <v>10</v>
      </c>
      <c r="H303" s="25">
        <v>2</v>
      </c>
      <c r="I303" s="25">
        <v>40</v>
      </c>
      <c r="J303" s="25">
        <v>5</v>
      </c>
      <c r="N303">
        <v>6</v>
      </c>
      <c r="O303" s="1"/>
      <c r="Q303" s="3">
        <v>2013</v>
      </c>
    </row>
    <row r="304" spans="1:255" x14ac:dyDescent="0.2">
      <c r="A304" t="s">
        <v>16</v>
      </c>
      <c r="B304" s="3">
        <v>22</v>
      </c>
      <c r="C304" s="7">
        <v>22.5</v>
      </c>
      <c r="D304" s="1">
        <v>41946</v>
      </c>
      <c r="E304" s="9">
        <v>2</v>
      </c>
      <c r="F304" s="25">
        <v>5</v>
      </c>
      <c r="G304" s="25">
        <v>50</v>
      </c>
      <c r="H304" s="25">
        <v>2</v>
      </c>
      <c r="I304" s="25">
        <v>40</v>
      </c>
      <c r="J304" s="25">
        <v>5</v>
      </c>
      <c r="K304" s="25">
        <v>1</v>
      </c>
      <c r="O304" s="1"/>
      <c r="Q304" s="3">
        <v>2013</v>
      </c>
    </row>
    <row r="305" spans="1:17" x14ac:dyDescent="0.2">
      <c r="A305" t="s">
        <v>16</v>
      </c>
      <c r="B305" s="3">
        <v>22</v>
      </c>
      <c r="C305" s="7">
        <v>22.5</v>
      </c>
      <c r="D305" s="1">
        <v>41946</v>
      </c>
      <c r="E305" s="9">
        <v>3</v>
      </c>
      <c r="F305" s="25">
        <v>20</v>
      </c>
      <c r="G305" s="25">
        <v>10</v>
      </c>
      <c r="H305" s="25">
        <v>5</v>
      </c>
      <c r="I305" s="25">
        <v>50</v>
      </c>
      <c r="J305" s="25">
        <v>15</v>
      </c>
      <c r="O305" s="1"/>
      <c r="Q305" s="3">
        <v>2013</v>
      </c>
    </row>
    <row r="306" spans="1:17" x14ac:dyDescent="0.2">
      <c r="A306" t="s">
        <v>16</v>
      </c>
      <c r="B306" s="3">
        <v>22</v>
      </c>
      <c r="C306" s="7">
        <v>22.5</v>
      </c>
      <c r="D306" s="1">
        <v>41946</v>
      </c>
      <c r="E306" s="9">
        <v>4</v>
      </c>
      <c r="F306" s="25">
        <v>50</v>
      </c>
      <c r="G306" s="25">
        <v>1</v>
      </c>
      <c r="H306" s="25">
        <v>2</v>
      </c>
      <c r="I306" s="25">
        <v>45</v>
      </c>
      <c r="J306" s="25">
        <v>5</v>
      </c>
      <c r="N306">
        <v>2</v>
      </c>
      <c r="O306" s="1"/>
      <c r="Q306" s="3">
        <v>2013</v>
      </c>
    </row>
    <row r="307" spans="1:17" x14ac:dyDescent="0.2">
      <c r="A307" t="s">
        <v>16</v>
      </c>
      <c r="B307" s="3">
        <v>22</v>
      </c>
      <c r="C307" s="7">
        <v>22.5</v>
      </c>
      <c r="D307" s="1">
        <v>41946</v>
      </c>
      <c r="E307" s="9">
        <v>5</v>
      </c>
      <c r="F307" s="25">
        <v>50</v>
      </c>
      <c r="G307" s="25">
        <v>2</v>
      </c>
      <c r="H307" s="25">
        <v>5</v>
      </c>
      <c r="I307" s="25">
        <v>25</v>
      </c>
      <c r="J307" s="25">
        <v>20</v>
      </c>
      <c r="K307" s="25">
        <v>1</v>
      </c>
      <c r="O307" s="1"/>
      <c r="Q307" s="3">
        <v>2013</v>
      </c>
    </row>
    <row r="308" spans="1:17" x14ac:dyDescent="0.2">
      <c r="A308" t="s">
        <v>16</v>
      </c>
      <c r="B308" s="3">
        <v>22</v>
      </c>
      <c r="C308" s="7">
        <v>22.5</v>
      </c>
      <c r="D308" s="1">
        <v>41946</v>
      </c>
      <c r="E308" s="9">
        <v>6</v>
      </c>
      <c r="F308" s="25">
        <v>45</v>
      </c>
      <c r="G308" s="25">
        <v>10</v>
      </c>
      <c r="H308" s="25">
        <v>2</v>
      </c>
      <c r="I308" s="25">
        <v>25</v>
      </c>
      <c r="J308" s="25">
        <v>20</v>
      </c>
      <c r="K308" s="25">
        <v>2</v>
      </c>
      <c r="O308" s="1"/>
      <c r="Q308" s="3">
        <v>2013</v>
      </c>
    </row>
    <row r="309" spans="1:17" x14ac:dyDescent="0.2">
      <c r="A309" t="s">
        <v>16</v>
      </c>
      <c r="B309" s="3">
        <v>22</v>
      </c>
      <c r="C309" s="7">
        <v>22.5</v>
      </c>
      <c r="D309" s="1">
        <v>41946</v>
      </c>
      <c r="E309" s="9">
        <v>7</v>
      </c>
      <c r="F309" s="25">
        <v>10</v>
      </c>
      <c r="G309" s="25">
        <v>25</v>
      </c>
      <c r="H309" s="25">
        <v>1</v>
      </c>
      <c r="I309" s="25">
        <v>60</v>
      </c>
      <c r="J309" s="25">
        <v>5</v>
      </c>
      <c r="O309" s="1"/>
      <c r="Q309" s="3">
        <v>2013</v>
      </c>
    </row>
    <row r="310" spans="1:17" x14ac:dyDescent="0.2">
      <c r="A310" t="s">
        <v>16</v>
      </c>
      <c r="B310" s="3">
        <v>22</v>
      </c>
      <c r="C310" s="7">
        <v>22.5</v>
      </c>
      <c r="D310" s="1">
        <v>41946</v>
      </c>
      <c r="E310" s="9">
        <v>8</v>
      </c>
      <c r="F310" s="25">
        <v>60</v>
      </c>
      <c r="G310" s="25">
        <v>5</v>
      </c>
      <c r="H310" s="25">
        <v>5</v>
      </c>
      <c r="I310" s="25">
        <v>10</v>
      </c>
      <c r="J310" s="25">
        <v>20</v>
      </c>
      <c r="N310">
        <v>4</v>
      </c>
      <c r="O310" s="1"/>
      <c r="Q310" s="3">
        <v>2013</v>
      </c>
    </row>
    <row r="311" spans="1:17" x14ac:dyDescent="0.2">
      <c r="A311" t="s">
        <v>16</v>
      </c>
      <c r="B311" s="3">
        <v>22</v>
      </c>
      <c r="C311" s="7">
        <v>22.5</v>
      </c>
      <c r="D311" s="1">
        <v>41946</v>
      </c>
      <c r="E311" s="9">
        <v>9</v>
      </c>
      <c r="F311" s="25">
        <v>80</v>
      </c>
      <c r="G311" s="25">
        <v>0</v>
      </c>
      <c r="H311" s="25">
        <v>5</v>
      </c>
      <c r="I311" s="25">
        <v>5</v>
      </c>
      <c r="J311" s="25">
        <v>20</v>
      </c>
      <c r="O311" s="1"/>
      <c r="Q311" s="3">
        <v>2013</v>
      </c>
    </row>
    <row r="312" spans="1:17" x14ac:dyDescent="0.2">
      <c r="A312" t="s">
        <v>16</v>
      </c>
      <c r="B312" s="3">
        <v>22</v>
      </c>
      <c r="C312" s="7">
        <v>22.5</v>
      </c>
      <c r="D312" s="1">
        <v>41946</v>
      </c>
      <c r="E312" s="9">
        <v>10</v>
      </c>
      <c r="F312" s="25">
        <v>85</v>
      </c>
      <c r="G312" s="25">
        <v>5</v>
      </c>
      <c r="H312" s="25">
        <v>5</v>
      </c>
      <c r="I312" s="25">
        <v>10</v>
      </c>
      <c r="J312" s="25">
        <v>3</v>
      </c>
      <c r="N312">
        <v>22</v>
      </c>
      <c r="O312" s="1"/>
      <c r="Q312" s="3">
        <v>2013</v>
      </c>
    </row>
    <row r="313" spans="1:17" x14ac:dyDescent="0.2">
      <c r="A313" t="s">
        <v>16</v>
      </c>
      <c r="B313" s="3">
        <v>22</v>
      </c>
      <c r="C313" s="7">
        <v>22.5</v>
      </c>
      <c r="D313" s="1">
        <v>41946</v>
      </c>
      <c r="E313" s="9">
        <v>11</v>
      </c>
      <c r="F313" s="25">
        <v>5</v>
      </c>
      <c r="G313" s="25">
        <v>10</v>
      </c>
      <c r="H313" s="25">
        <v>1</v>
      </c>
      <c r="I313" s="25">
        <v>90</v>
      </c>
      <c r="J313" s="25">
        <v>1</v>
      </c>
      <c r="N313">
        <v>12</v>
      </c>
      <c r="O313" s="1"/>
      <c r="Q313" s="3">
        <v>2013</v>
      </c>
    </row>
    <row r="314" spans="1:17" x14ac:dyDescent="0.2">
      <c r="A314" t="s">
        <v>16</v>
      </c>
      <c r="B314" s="3">
        <v>22</v>
      </c>
      <c r="C314" s="7">
        <v>22.5</v>
      </c>
      <c r="D314" s="1">
        <v>41946</v>
      </c>
      <c r="E314" s="9">
        <v>12</v>
      </c>
      <c r="F314" s="25">
        <v>5</v>
      </c>
      <c r="G314" s="25">
        <v>40</v>
      </c>
      <c r="H314" s="25">
        <v>1</v>
      </c>
      <c r="I314" s="25">
        <v>90</v>
      </c>
      <c r="J314" s="25">
        <v>2</v>
      </c>
      <c r="N314">
        <v>10</v>
      </c>
      <c r="O314" s="1"/>
      <c r="Q314" s="3">
        <v>2013</v>
      </c>
    </row>
    <row r="315" spans="1:17" x14ac:dyDescent="0.2">
      <c r="A315" t="s">
        <v>16</v>
      </c>
      <c r="B315" s="3">
        <v>22</v>
      </c>
      <c r="C315" s="7">
        <v>22.5</v>
      </c>
      <c r="D315" s="1">
        <v>41946</v>
      </c>
      <c r="E315" s="9">
        <v>13</v>
      </c>
      <c r="F315" s="25">
        <v>25</v>
      </c>
      <c r="G315" s="25">
        <v>20</v>
      </c>
      <c r="H315" s="25">
        <v>1</v>
      </c>
      <c r="I315" s="25">
        <v>80</v>
      </c>
      <c r="J315" s="25">
        <v>2</v>
      </c>
      <c r="K315" s="25">
        <v>1</v>
      </c>
      <c r="O315" s="1"/>
      <c r="Q315" s="3">
        <v>2013</v>
      </c>
    </row>
    <row r="316" spans="1:17" x14ac:dyDescent="0.2">
      <c r="A316" t="s">
        <v>16</v>
      </c>
      <c r="B316" s="3">
        <v>22</v>
      </c>
      <c r="C316" s="7">
        <v>22.5</v>
      </c>
      <c r="D316" s="1">
        <v>41946</v>
      </c>
      <c r="E316" s="9">
        <v>14</v>
      </c>
      <c r="F316" s="25">
        <v>15</v>
      </c>
      <c r="G316" s="25">
        <v>20</v>
      </c>
      <c r="H316" s="25">
        <v>0</v>
      </c>
      <c r="I316" s="25">
        <v>70</v>
      </c>
      <c r="J316" s="25">
        <v>2</v>
      </c>
      <c r="O316" s="1"/>
      <c r="Q316" s="3">
        <v>2013</v>
      </c>
    </row>
    <row r="317" spans="1:17" x14ac:dyDescent="0.2">
      <c r="A317" t="s">
        <v>16</v>
      </c>
      <c r="B317" s="3">
        <v>22</v>
      </c>
      <c r="C317" s="7">
        <v>22.5</v>
      </c>
      <c r="D317" s="1">
        <v>41946</v>
      </c>
      <c r="E317" s="9">
        <v>15</v>
      </c>
      <c r="F317" s="25">
        <v>15</v>
      </c>
      <c r="G317" s="25">
        <v>2</v>
      </c>
      <c r="H317" s="25">
        <v>1</v>
      </c>
      <c r="I317" s="25">
        <v>80</v>
      </c>
      <c r="J317" s="25">
        <v>10</v>
      </c>
      <c r="O317" s="1"/>
      <c r="Q317" s="3">
        <v>2013</v>
      </c>
    </row>
    <row r="318" spans="1:17" x14ac:dyDescent="0.2">
      <c r="A318" t="s">
        <v>16</v>
      </c>
      <c r="B318" s="3">
        <v>22</v>
      </c>
      <c r="C318" s="7">
        <v>22.5</v>
      </c>
      <c r="D318" s="1">
        <v>41946</v>
      </c>
      <c r="E318" s="9">
        <v>16</v>
      </c>
      <c r="F318" s="25">
        <v>20</v>
      </c>
      <c r="G318" s="25">
        <v>5</v>
      </c>
      <c r="H318" s="25">
        <v>3</v>
      </c>
      <c r="I318" s="25">
        <v>40</v>
      </c>
      <c r="J318" s="25">
        <v>30</v>
      </c>
      <c r="O318" s="1"/>
      <c r="Q318" s="3">
        <v>2013</v>
      </c>
    </row>
    <row r="319" spans="1:17" x14ac:dyDescent="0.2">
      <c r="A319" t="s">
        <v>16</v>
      </c>
      <c r="B319" s="3">
        <v>22</v>
      </c>
      <c r="C319" s="7">
        <v>22.5</v>
      </c>
      <c r="D319" s="1">
        <v>41946</v>
      </c>
      <c r="E319" s="9">
        <v>17</v>
      </c>
      <c r="F319" s="25">
        <v>15</v>
      </c>
      <c r="G319" s="25">
        <v>15</v>
      </c>
      <c r="H319" s="25">
        <v>0</v>
      </c>
      <c r="I319" s="25">
        <v>35</v>
      </c>
      <c r="J319" s="25">
        <v>35</v>
      </c>
      <c r="O319" s="1"/>
      <c r="Q319" s="3">
        <v>2013</v>
      </c>
    </row>
    <row r="320" spans="1:17" x14ac:dyDescent="0.2">
      <c r="A320" t="s">
        <v>16</v>
      </c>
      <c r="B320" s="3">
        <v>22</v>
      </c>
      <c r="C320" s="7">
        <v>22.5</v>
      </c>
      <c r="D320" s="1">
        <v>41946</v>
      </c>
      <c r="E320" s="9">
        <v>18</v>
      </c>
      <c r="F320" s="25">
        <v>25</v>
      </c>
      <c r="G320" s="25">
        <v>10</v>
      </c>
      <c r="H320" s="25">
        <v>1</v>
      </c>
      <c r="I320" s="25">
        <v>35</v>
      </c>
      <c r="J320" s="25">
        <v>30</v>
      </c>
      <c r="O320" s="1"/>
      <c r="Q320" s="3">
        <v>2013</v>
      </c>
    </row>
    <row r="321" spans="1:255" x14ac:dyDescent="0.2">
      <c r="A321" t="s">
        <v>16</v>
      </c>
      <c r="B321" s="3">
        <v>22</v>
      </c>
      <c r="C321" s="7">
        <v>22.5</v>
      </c>
      <c r="D321" s="1">
        <v>41946</v>
      </c>
      <c r="E321" s="9">
        <v>19</v>
      </c>
      <c r="F321" s="25">
        <v>2</v>
      </c>
      <c r="G321" s="25">
        <v>0</v>
      </c>
      <c r="H321" s="25">
        <v>1</v>
      </c>
      <c r="I321" s="25">
        <v>35</v>
      </c>
      <c r="J321" s="25">
        <v>65</v>
      </c>
      <c r="O321" s="1"/>
      <c r="Q321" s="3">
        <v>2013</v>
      </c>
    </row>
    <row r="322" spans="1:255" x14ac:dyDescent="0.2">
      <c r="A322" t="s">
        <v>16</v>
      </c>
      <c r="B322" s="3">
        <v>22</v>
      </c>
      <c r="C322" s="7">
        <v>22.5</v>
      </c>
      <c r="D322" s="1">
        <v>41946</v>
      </c>
      <c r="E322" s="9">
        <v>20</v>
      </c>
      <c r="F322" s="25">
        <v>20</v>
      </c>
      <c r="G322" s="25">
        <v>0</v>
      </c>
      <c r="H322" s="25">
        <v>1</v>
      </c>
      <c r="I322" s="25">
        <v>50</v>
      </c>
      <c r="J322" s="25">
        <v>30</v>
      </c>
      <c r="O322" s="1"/>
      <c r="Q322" s="3">
        <v>2013</v>
      </c>
    </row>
    <row r="323" spans="1:255" s="5" customFormat="1" x14ac:dyDescent="0.2">
      <c r="D323" s="6"/>
      <c r="E323" s="10" t="s">
        <v>56</v>
      </c>
      <c r="F323" s="8">
        <f t="shared" ref="F323:P323" si="13">SUM(F303:F322)/20</f>
        <v>29.85</v>
      </c>
      <c r="G323" s="8">
        <f t="shared" si="13"/>
        <v>12</v>
      </c>
      <c r="H323" s="8">
        <f t="shared" si="13"/>
        <v>2.2000000000000002</v>
      </c>
      <c r="I323" s="8">
        <f t="shared" si="13"/>
        <v>45.75</v>
      </c>
      <c r="J323" s="8">
        <f t="shared" si="13"/>
        <v>16.25</v>
      </c>
      <c r="K323" s="8">
        <f t="shared" si="13"/>
        <v>0.25</v>
      </c>
      <c r="L323" s="8">
        <f t="shared" si="13"/>
        <v>0</v>
      </c>
      <c r="M323" s="8">
        <f t="shared" si="13"/>
        <v>0</v>
      </c>
      <c r="N323" s="8">
        <f t="shared" si="13"/>
        <v>2.8</v>
      </c>
      <c r="O323" s="8">
        <f t="shared" si="13"/>
        <v>0</v>
      </c>
      <c r="P323" s="8">
        <f t="shared" si="13"/>
        <v>0</v>
      </c>
      <c r="Q323" s="3">
        <v>2013</v>
      </c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  <c r="II323"/>
      <c r="IJ323"/>
      <c r="IK323"/>
      <c r="IL323"/>
      <c r="IM323"/>
      <c r="IN323"/>
      <c r="IO323"/>
      <c r="IP323"/>
      <c r="IQ323"/>
      <c r="IR323"/>
      <c r="IS323"/>
      <c r="IT323"/>
      <c r="IU323"/>
    </row>
    <row r="324" spans="1:255" x14ac:dyDescent="0.2">
      <c r="E324"/>
    </row>
    <row r="325" spans="1:255" x14ac:dyDescent="0.2">
      <c r="E325"/>
    </row>
    <row r="326" spans="1:255" x14ac:dyDescent="0.2">
      <c r="E326"/>
    </row>
    <row r="327" spans="1:255" x14ac:dyDescent="0.2">
      <c r="E327"/>
    </row>
    <row r="328" spans="1:255" x14ac:dyDescent="0.2">
      <c r="E328"/>
    </row>
    <row r="329" spans="1:255" x14ac:dyDescent="0.2">
      <c r="E329"/>
    </row>
    <row r="330" spans="1:255" x14ac:dyDescent="0.2">
      <c r="E330"/>
    </row>
    <row r="331" spans="1:255" x14ac:dyDescent="0.2">
      <c r="E331"/>
    </row>
    <row r="332" spans="1:255" x14ac:dyDescent="0.2">
      <c r="E332"/>
    </row>
    <row r="333" spans="1:255" x14ac:dyDescent="0.2">
      <c r="E333"/>
    </row>
    <row r="334" spans="1:255" x14ac:dyDescent="0.2">
      <c r="E334"/>
    </row>
    <row r="335" spans="1:255" x14ac:dyDescent="0.2">
      <c r="E335"/>
    </row>
    <row r="336" spans="1:255" x14ac:dyDescent="0.2">
      <c r="E336"/>
    </row>
    <row r="337" spans="1:255" x14ac:dyDescent="0.2">
      <c r="E337"/>
    </row>
    <row r="338" spans="1:255" x14ac:dyDescent="0.2">
      <c r="E338"/>
    </row>
    <row r="339" spans="1:255" x14ac:dyDescent="0.2">
      <c r="E339"/>
    </row>
    <row r="340" spans="1:255" x14ac:dyDescent="0.2">
      <c r="E340"/>
    </row>
    <row r="341" spans="1:255" x14ac:dyDescent="0.2">
      <c r="E341"/>
    </row>
    <row r="342" spans="1:255" x14ac:dyDescent="0.2">
      <c r="E342"/>
    </row>
    <row r="343" spans="1:255" x14ac:dyDescent="0.2">
      <c r="E343"/>
    </row>
    <row r="344" spans="1:255" s="5" customFormat="1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</row>
    <row r="345" spans="1:255" x14ac:dyDescent="0.2">
      <c r="E345"/>
    </row>
    <row r="346" spans="1:255" x14ac:dyDescent="0.2">
      <c r="E346"/>
    </row>
    <row r="347" spans="1:255" x14ac:dyDescent="0.2">
      <c r="E347"/>
    </row>
    <row r="348" spans="1:255" x14ac:dyDescent="0.2">
      <c r="E348"/>
    </row>
    <row r="349" spans="1:255" x14ac:dyDescent="0.2">
      <c r="E349"/>
    </row>
    <row r="350" spans="1:255" x14ac:dyDescent="0.2">
      <c r="E350"/>
    </row>
    <row r="351" spans="1:255" x14ac:dyDescent="0.2">
      <c r="E351"/>
    </row>
    <row r="352" spans="1:255" x14ac:dyDescent="0.2">
      <c r="E352"/>
    </row>
    <row r="353" spans="1:255" x14ac:dyDescent="0.2">
      <c r="E353"/>
    </row>
    <row r="354" spans="1:255" x14ac:dyDescent="0.2">
      <c r="E354"/>
    </row>
    <row r="355" spans="1:255" x14ac:dyDescent="0.2">
      <c r="E355"/>
    </row>
    <row r="356" spans="1:255" x14ac:dyDescent="0.2">
      <c r="E356"/>
    </row>
    <row r="357" spans="1:255" x14ac:dyDescent="0.2">
      <c r="E357"/>
    </row>
    <row r="358" spans="1:255" x14ac:dyDescent="0.2">
      <c r="E358"/>
    </row>
    <row r="359" spans="1:255" x14ac:dyDescent="0.2">
      <c r="E359"/>
    </row>
    <row r="360" spans="1:255" x14ac:dyDescent="0.2">
      <c r="E360"/>
    </row>
    <row r="361" spans="1:255" x14ac:dyDescent="0.2">
      <c r="E361"/>
    </row>
    <row r="362" spans="1:255" x14ac:dyDescent="0.2">
      <c r="E362"/>
    </row>
    <row r="363" spans="1:255" x14ac:dyDescent="0.2">
      <c r="E363"/>
    </row>
    <row r="364" spans="1:255" x14ac:dyDescent="0.2">
      <c r="E364"/>
    </row>
    <row r="365" spans="1:255" s="5" customFormat="1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</row>
    <row r="366" spans="1:255" x14ac:dyDescent="0.2">
      <c r="E366"/>
    </row>
    <row r="367" spans="1:255" x14ac:dyDescent="0.2">
      <c r="E367"/>
    </row>
    <row r="368" spans="1:255" x14ac:dyDescent="0.2">
      <c r="E368"/>
    </row>
    <row r="369" spans="5:5" x14ac:dyDescent="0.2">
      <c r="E369"/>
    </row>
    <row r="370" spans="5:5" x14ac:dyDescent="0.2">
      <c r="E370"/>
    </row>
    <row r="371" spans="5:5" x14ac:dyDescent="0.2">
      <c r="E371"/>
    </row>
    <row r="372" spans="5:5" x14ac:dyDescent="0.2">
      <c r="E372"/>
    </row>
    <row r="373" spans="5:5" x14ac:dyDescent="0.2">
      <c r="E373"/>
    </row>
    <row r="374" spans="5:5" x14ac:dyDescent="0.2">
      <c r="E374"/>
    </row>
    <row r="375" spans="5:5" x14ac:dyDescent="0.2">
      <c r="E375"/>
    </row>
    <row r="376" spans="5:5" x14ac:dyDescent="0.2">
      <c r="E376"/>
    </row>
    <row r="377" spans="5:5" x14ac:dyDescent="0.2">
      <c r="E377"/>
    </row>
    <row r="378" spans="5:5" x14ac:dyDescent="0.2">
      <c r="E378"/>
    </row>
    <row r="379" spans="5:5" x14ac:dyDescent="0.2">
      <c r="E379"/>
    </row>
    <row r="380" spans="5:5" x14ac:dyDescent="0.2">
      <c r="E380"/>
    </row>
    <row r="381" spans="5:5" x14ac:dyDescent="0.2">
      <c r="E381"/>
    </row>
    <row r="382" spans="5:5" x14ac:dyDescent="0.2">
      <c r="E382"/>
    </row>
    <row r="383" spans="5:5" x14ac:dyDescent="0.2">
      <c r="E383"/>
    </row>
    <row r="384" spans="5:5" x14ac:dyDescent="0.2">
      <c r="E384"/>
    </row>
    <row r="385" spans="1:255" x14ac:dyDescent="0.2">
      <c r="E385"/>
    </row>
    <row r="386" spans="1:255" s="5" customFormat="1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</row>
    <row r="387" spans="1:255" x14ac:dyDescent="0.2">
      <c r="E387"/>
    </row>
    <row r="388" spans="1:255" x14ac:dyDescent="0.2">
      <c r="E388"/>
    </row>
    <row r="389" spans="1:255" x14ac:dyDescent="0.2">
      <c r="E389"/>
    </row>
    <row r="390" spans="1:255" x14ac:dyDescent="0.2">
      <c r="E390"/>
    </row>
    <row r="391" spans="1:255" x14ac:dyDescent="0.2">
      <c r="E391"/>
    </row>
    <row r="392" spans="1:255" x14ac:dyDescent="0.2">
      <c r="E392"/>
    </row>
    <row r="393" spans="1:255" x14ac:dyDescent="0.2">
      <c r="E393"/>
    </row>
    <row r="394" spans="1:255" x14ac:dyDescent="0.2">
      <c r="E394"/>
    </row>
    <row r="395" spans="1:255" x14ac:dyDescent="0.2">
      <c r="E395"/>
    </row>
    <row r="396" spans="1:255" x14ac:dyDescent="0.2">
      <c r="E396"/>
    </row>
    <row r="397" spans="1:255" x14ac:dyDescent="0.2">
      <c r="E397"/>
    </row>
    <row r="398" spans="1:255" x14ac:dyDescent="0.2">
      <c r="E398"/>
    </row>
    <row r="399" spans="1:255" x14ac:dyDescent="0.2">
      <c r="E399"/>
    </row>
    <row r="400" spans="1:255" x14ac:dyDescent="0.2">
      <c r="E400"/>
    </row>
    <row r="401" spans="1:255" x14ac:dyDescent="0.2">
      <c r="E401"/>
    </row>
    <row r="402" spans="1:255" x14ac:dyDescent="0.2">
      <c r="E402"/>
    </row>
    <row r="403" spans="1:255" x14ac:dyDescent="0.2">
      <c r="E403"/>
    </row>
    <row r="404" spans="1:255" x14ac:dyDescent="0.2">
      <c r="E404"/>
    </row>
    <row r="405" spans="1:255" x14ac:dyDescent="0.2">
      <c r="E405"/>
    </row>
    <row r="406" spans="1:255" x14ac:dyDescent="0.2">
      <c r="E406"/>
    </row>
    <row r="407" spans="1:255" s="5" customFormat="1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  <c r="IU407"/>
    </row>
    <row r="408" spans="1:255" x14ac:dyDescent="0.2">
      <c r="E408"/>
    </row>
    <row r="409" spans="1:255" x14ac:dyDescent="0.2">
      <c r="E409"/>
    </row>
    <row r="410" spans="1:255" x14ac:dyDescent="0.2">
      <c r="E410"/>
    </row>
    <row r="411" spans="1:255" x14ac:dyDescent="0.2">
      <c r="E411"/>
    </row>
    <row r="412" spans="1:255" x14ac:dyDescent="0.2">
      <c r="E412"/>
    </row>
    <row r="413" spans="1:255" x14ac:dyDescent="0.2">
      <c r="E413"/>
    </row>
    <row r="414" spans="1:255" x14ac:dyDescent="0.2">
      <c r="E414"/>
    </row>
    <row r="415" spans="1:255" x14ac:dyDescent="0.2">
      <c r="E415"/>
    </row>
    <row r="416" spans="1:255" x14ac:dyDescent="0.2">
      <c r="E416"/>
    </row>
    <row r="417" spans="1:255" x14ac:dyDescent="0.2">
      <c r="E417"/>
    </row>
    <row r="418" spans="1:255" x14ac:dyDescent="0.2">
      <c r="E418"/>
    </row>
    <row r="419" spans="1:255" x14ac:dyDescent="0.2">
      <c r="E419"/>
    </row>
    <row r="420" spans="1:255" x14ac:dyDescent="0.2">
      <c r="E420"/>
    </row>
    <row r="421" spans="1:255" x14ac:dyDescent="0.2">
      <c r="E421"/>
    </row>
    <row r="422" spans="1:255" x14ac:dyDescent="0.2">
      <c r="E422"/>
    </row>
    <row r="423" spans="1:255" x14ac:dyDescent="0.2">
      <c r="E423"/>
    </row>
    <row r="424" spans="1:255" x14ac:dyDescent="0.2">
      <c r="E424"/>
    </row>
    <row r="425" spans="1:255" x14ac:dyDescent="0.2">
      <c r="E425"/>
    </row>
    <row r="426" spans="1:255" x14ac:dyDescent="0.2">
      <c r="E426"/>
    </row>
    <row r="427" spans="1:255" x14ac:dyDescent="0.2">
      <c r="E427"/>
    </row>
    <row r="428" spans="1:255" s="5" customFormat="1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  <c r="II428"/>
      <c r="IJ428"/>
      <c r="IK428"/>
      <c r="IL428"/>
      <c r="IM428"/>
      <c r="IN428"/>
      <c r="IO428"/>
      <c r="IP428"/>
      <c r="IQ428"/>
      <c r="IR428"/>
      <c r="IS428"/>
      <c r="IT428"/>
      <c r="IU428"/>
    </row>
    <row r="429" spans="1:255" x14ac:dyDescent="0.2">
      <c r="E429"/>
    </row>
    <row r="430" spans="1:255" x14ac:dyDescent="0.2">
      <c r="E430"/>
    </row>
    <row r="431" spans="1:255" x14ac:dyDescent="0.2">
      <c r="E431"/>
    </row>
    <row r="432" spans="1:255" x14ac:dyDescent="0.2">
      <c r="E432"/>
    </row>
    <row r="433" spans="5:5" x14ac:dyDescent="0.2">
      <c r="E433"/>
    </row>
    <row r="434" spans="5:5" x14ac:dyDescent="0.2">
      <c r="E434"/>
    </row>
    <row r="435" spans="5:5" x14ac:dyDescent="0.2">
      <c r="E435"/>
    </row>
    <row r="436" spans="5:5" x14ac:dyDescent="0.2">
      <c r="E436"/>
    </row>
    <row r="437" spans="5:5" x14ac:dyDescent="0.2">
      <c r="E437"/>
    </row>
    <row r="438" spans="5:5" x14ac:dyDescent="0.2">
      <c r="E438"/>
    </row>
    <row r="439" spans="5:5" x14ac:dyDescent="0.2">
      <c r="E439"/>
    </row>
    <row r="440" spans="5:5" x14ac:dyDescent="0.2">
      <c r="E440"/>
    </row>
    <row r="441" spans="5:5" x14ac:dyDescent="0.2">
      <c r="E441"/>
    </row>
    <row r="442" spans="5:5" x14ac:dyDescent="0.2">
      <c r="E442"/>
    </row>
    <row r="443" spans="5:5" x14ac:dyDescent="0.2">
      <c r="E443"/>
    </row>
    <row r="444" spans="5:5" x14ac:dyDescent="0.2">
      <c r="E444"/>
    </row>
    <row r="445" spans="5:5" x14ac:dyDescent="0.2">
      <c r="E445"/>
    </row>
    <row r="446" spans="5:5" x14ac:dyDescent="0.2">
      <c r="E446"/>
    </row>
    <row r="447" spans="5:5" x14ac:dyDescent="0.2">
      <c r="E447"/>
    </row>
    <row r="448" spans="5:5" x14ac:dyDescent="0.2">
      <c r="E448"/>
    </row>
    <row r="449" spans="1:255" s="5" customFormat="1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  <c r="IE449"/>
      <c r="IF449"/>
      <c r="IG449"/>
      <c r="IH449"/>
      <c r="II449"/>
      <c r="IJ449"/>
      <c r="IK449"/>
      <c r="IL449"/>
      <c r="IM449"/>
      <c r="IN449"/>
      <c r="IO449"/>
      <c r="IP449"/>
      <c r="IQ449"/>
      <c r="IR449"/>
      <c r="IS449"/>
      <c r="IT449"/>
      <c r="IU449"/>
    </row>
    <row r="450" spans="1:255" x14ac:dyDescent="0.2">
      <c r="E450"/>
    </row>
    <row r="451" spans="1:255" x14ac:dyDescent="0.2">
      <c r="E451"/>
    </row>
    <row r="452" spans="1:255" x14ac:dyDescent="0.2">
      <c r="E452"/>
    </row>
    <row r="453" spans="1:255" x14ac:dyDescent="0.2">
      <c r="E453"/>
    </row>
    <row r="454" spans="1:255" x14ac:dyDescent="0.2">
      <c r="E454"/>
    </row>
    <row r="455" spans="1:255" x14ac:dyDescent="0.2">
      <c r="E455"/>
    </row>
    <row r="456" spans="1:255" x14ac:dyDescent="0.2">
      <c r="E456"/>
    </row>
    <row r="457" spans="1:255" x14ac:dyDescent="0.2">
      <c r="E457"/>
    </row>
    <row r="458" spans="1:255" x14ac:dyDescent="0.2">
      <c r="E458"/>
    </row>
    <row r="459" spans="1:255" x14ac:dyDescent="0.2">
      <c r="E459"/>
    </row>
    <row r="460" spans="1:255" x14ac:dyDescent="0.2">
      <c r="E460"/>
    </row>
    <row r="461" spans="1:255" x14ac:dyDescent="0.2">
      <c r="E461"/>
    </row>
    <row r="462" spans="1:255" x14ac:dyDescent="0.2">
      <c r="E462"/>
    </row>
    <row r="463" spans="1:255" x14ac:dyDescent="0.2">
      <c r="E463"/>
    </row>
    <row r="464" spans="1:255" x14ac:dyDescent="0.2">
      <c r="E464"/>
    </row>
    <row r="465" spans="1:255" x14ac:dyDescent="0.2">
      <c r="E465"/>
    </row>
    <row r="466" spans="1:255" x14ac:dyDescent="0.2">
      <c r="E466"/>
    </row>
    <row r="467" spans="1:255" x14ac:dyDescent="0.2">
      <c r="E467"/>
    </row>
    <row r="468" spans="1:255" x14ac:dyDescent="0.2">
      <c r="E468"/>
    </row>
    <row r="469" spans="1:255" x14ac:dyDescent="0.2">
      <c r="E469"/>
    </row>
    <row r="470" spans="1:255" s="5" customFormat="1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  <c r="IU470"/>
    </row>
    <row r="471" spans="1:255" x14ac:dyDescent="0.2">
      <c r="E471"/>
    </row>
    <row r="472" spans="1:255" x14ac:dyDescent="0.2">
      <c r="E472"/>
    </row>
    <row r="473" spans="1:255" x14ac:dyDescent="0.2">
      <c r="E473"/>
    </row>
    <row r="474" spans="1:255" x14ac:dyDescent="0.2">
      <c r="E474"/>
    </row>
    <row r="475" spans="1:255" x14ac:dyDescent="0.2">
      <c r="E475"/>
    </row>
    <row r="476" spans="1:255" x14ac:dyDescent="0.2">
      <c r="E476"/>
    </row>
    <row r="477" spans="1:255" x14ac:dyDescent="0.2">
      <c r="E477"/>
    </row>
    <row r="478" spans="1:255" x14ac:dyDescent="0.2">
      <c r="E478"/>
    </row>
    <row r="479" spans="1:255" x14ac:dyDescent="0.2">
      <c r="E479"/>
    </row>
    <row r="480" spans="1:255" x14ac:dyDescent="0.2">
      <c r="E480"/>
    </row>
    <row r="481" spans="2:15" x14ac:dyDescent="0.2">
      <c r="E481"/>
    </row>
    <row r="482" spans="2:15" x14ac:dyDescent="0.2">
      <c r="E482"/>
    </row>
    <row r="483" spans="2:15" x14ac:dyDescent="0.2">
      <c r="E483"/>
    </row>
    <row r="484" spans="2:15" x14ac:dyDescent="0.2">
      <c r="E484"/>
    </row>
    <row r="485" spans="2:15" x14ac:dyDescent="0.2">
      <c r="E485"/>
    </row>
    <row r="486" spans="2:15" x14ac:dyDescent="0.2">
      <c r="E486"/>
    </row>
    <row r="487" spans="2:15" x14ac:dyDescent="0.2">
      <c r="E487"/>
    </row>
    <row r="488" spans="2:15" x14ac:dyDescent="0.2">
      <c r="E488"/>
    </row>
    <row r="489" spans="2:15" x14ac:dyDescent="0.2">
      <c r="E489"/>
    </row>
    <row r="490" spans="2:15" x14ac:dyDescent="0.2">
      <c r="E490"/>
    </row>
    <row r="491" spans="2:15" x14ac:dyDescent="0.2">
      <c r="E491"/>
    </row>
    <row r="492" spans="2:15" x14ac:dyDescent="0.2">
      <c r="E492"/>
    </row>
    <row r="493" spans="2:15" x14ac:dyDescent="0.2">
      <c r="E493"/>
    </row>
    <row r="494" spans="2:15" x14ac:dyDescent="0.2">
      <c r="E494"/>
    </row>
    <row r="495" spans="2:15" x14ac:dyDescent="0.2">
      <c r="B495" s="3"/>
      <c r="D495" s="1"/>
      <c r="O495" s="1"/>
    </row>
    <row r="496" spans="2:15" x14ac:dyDescent="0.2">
      <c r="B496" s="3"/>
      <c r="D496" s="1"/>
      <c r="O496" s="1"/>
    </row>
    <row r="497" spans="2:15" x14ac:dyDescent="0.2">
      <c r="B497" s="3"/>
      <c r="D497" s="1"/>
      <c r="O497" s="1"/>
    </row>
    <row r="498" spans="2:15" x14ac:dyDescent="0.2">
      <c r="B498" s="3"/>
      <c r="D498" s="1"/>
      <c r="O498" s="1"/>
    </row>
    <row r="499" spans="2:15" x14ac:dyDescent="0.2">
      <c r="B499" s="3"/>
      <c r="D499" s="1"/>
      <c r="O499" s="1"/>
    </row>
    <row r="500" spans="2:15" x14ac:dyDescent="0.2">
      <c r="B500" s="3"/>
      <c r="D500" s="1"/>
      <c r="O500" s="1"/>
    </row>
    <row r="501" spans="2:15" x14ac:dyDescent="0.2">
      <c r="B501" s="3"/>
      <c r="D501" s="1"/>
      <c r="O501" s="1"/>
    </row>
    <row r="502" spans="2:15" x14ac:dyDescent="0.2">
      <c r="B502" s="3"/>
      <c r="D502" s="1"/>
      <c r="O502" s="1"/>
    </row>
    <row r="503" spans="2:15" x14ac:dyDescent="0.2">
      <c r="B503" s="3"/>
      <c r="D503" s="1"/>
      <c r="O503" s="1"/>
    </row>
    <row r="504" spans="2:15" x14ac:dyDescent="0.2">
      <c r="B504" s="3"/>
      <c r="D504" s="1"/>
      <c r="O504" s="1"/>
    </row>
    <row r="505" spans="2:15" x14ac:dyDescent="0.2">
      <c r="B505" s="3"/>
      <c r="D505" s="1"/>
      <c r="O505" s="1"/>
    </row>
    <row r="506" spans="2:15" x14ac:dyDescent="0.2">
      <c r="B506" s="3"/>
      <c r="D506" s="1"/>
      <c r="O506" s="1"/>
    </row>
    <row r="507" spans="2:15" x14ac:dyDescent="0.2">
      <c r="B507" s="3"/>
      <c r="D507" s="1"/>
      <c r="O507" s="1"/>
    </row>
    <row r="508" spans="2:15" x14ac:dyDescent="0.2">
      <c r="B508" s="3"/>
      <c r="D508" s="1"/>
      <c r="O508" s="1"/>
    </row>
    <row r="509" spans="2:15" x14ac:dyDescent="0.2">
      <c r="B509" s="3"/>
      <c r="D509" s="1"/>
      <c r="O509" s="1"/>
    </row>
    <row r="510" spans="2:15" x14ac:dyDescent="0.2">
      <c r="B510" s="3"/>
      <c r="D510" s="1"/>
      <c r="O510" s="1"/>
    </row>
    <row r="511" spans="2:15" x14ac:dyDescent="0.2">
      <c r="B511" s="3"/>
      <c r="D511" s="1"/>
      <c r="O511" s="1"/>
    </row>
    <row r="512" spans="2:15" x14ac:dyDescent="0.2">
      <c r="B512" s="5"/>
      <c r="C512" s="5"/>
      <c r="D512" s="6"/>
      <c r="E512" s="10"/>
      <c r="F512" s="8"/>
      <c r="G512" s="8"/>
      <c r="H512" s="8"/>
      <c r="I512" s="8"/>
      <c r="J512" s="8"/>
      <c r="K512" s="8"/>
      <c r="L512" s="8"/>
      <c r="M512" s="8"/>
      <c r="N512" s="8"/>
      <c r="O512" s="6"/>
    </row>
    <row r="513" spans="15:15" x14ac:dyDescent="0.2">
      <c r="O513" s="1"/>
    </row>
    <row r="514" spans="15:15" x14ac:dyDescent="0.2">
      <c r="O514" s="1"/>
    </row>
    <row r="515" spans="15:15" x14ac:dyDescent="0.2">
      <c r="O515" s="1"/>
    </row>
    <row r="516" spans="15:15" x14ac:dyDescent="0.2">
      <c r="O516" s="1"/>
    </row>
    <row r="517" spans="15:15" x14ac:dyDescent="0.2">
      <c r="O517" s="1"/>
    </row>
    <row r="518" spans="15:15" x14ac:dyDescent="0.2">
      <c r="O518" s="1"/>
    </row>
    <row r="519" spans="15:15" x14ac:dyDescent="0.2">
      <c r="O519" s="1"/>
    </row>
    <row r="520" spans="15:15" x14ac:dyDescent="0.2">
      <c r="O520" s="1"/>
    </row>
    <row r="521" spans="15:15" x14ac:dyDescent="0.2">
      <c r="O521" s="1"/>
    </row>
    <row r="522" spans="15:15" x14ac:dyDescent="0.2">
      <c r="O522" s="1"/>
    </row>
    <row r="523" spans="15:15" x14ac:dyDescent="0.2">
      <c r="O523" s="1"/>
    </row>
    <row r="524" spans="15:15" x14ac:dyDescent="0.2">
      <c r="O524" s="1"/>
    </row>
    <row r="525" spans="15:15" x14ac:dyDescent="0.2">
      <c r="O525" s="1"/>
    </row>
    <row r="526" spans="15:15" x14ac:dyDescent="0.2">
      <c r="O526" s="1"/>
    </row>
    <row r="527" spans="15:15" x14ac:dyDescent="0.2">
      <c r="O527" s="1"/>
    </row>
    <row r="528" spans="15:15" x14ac:dyDescent="0.2">
      <c r="O528" s="1"/>
    </row>
    <row r="529" spans="15:15" x14ac:dyDescent="0.2">
      <c r="O529" s="1"/>
    </row>
    <row r="530" spans="15:15" x14ac:dyDescent="0.2">
      <c r="O530" s="1"/>
    </row>
    <row r="531" spans="15:15" x14ac:dyDescent="0.2">
      <c r="O531" s="1"/>
    </row>
    <row r="532" spans="15:15" x14ac:dyDescent="0.2">
      <c r="O532" s="1"/>
    </row>
    <row r="533" spans="15:15" x14ac:dyDescent="0.2">
      <c r="O533" s="1"/>
    </row>
    <row r="534" spans="15:15" x14ac:dyDescent="0.2">
      <c r="O534" s="1"/>
    </row>
    <row r="535" spans="15:15" x14ac:dyDescent="0.2">
      <c r="O535" s="1"/>
    </row>
    <row r="536" spans="15:15" x14ac:dyDescent="0.2">
      <c r="O536" s="1"/>
    </row>
    <row r="537" spans="15:15" x14ac:dyDescent="0.2">
      <c r="O537" s="1"/>
    </row>
    <row r="538" spans="15:15" x14ac:dyDescent="0.2">
      <c r="O538" s="1"/>
    </row>
    <row r="539" spans="15:15" x14ac:dyDescent="0.2">
      <c r="O539" s="1"/>
    </row>
    <row r="540" spans="15:15" x14ac:dyDescent="0.2">
      <c r="O540" s="1"/>
    </row>
    <row r="541" spans="15:15" x14ac:dyDescent="0.2">
      <c r="O541" s="1"/>
    </row>
    <row r="542" spans="15:15" x14ac:dyDescent="0.2">
      <c r="O542" s="1"/>
    </row>
    <row r="543" spans="15:15" x14ac:dyDescent="0.2">
      <c r="O543" s="1"/>
    </row>
    <row r="544" spans="15:15" x14ac:dyDescent="0.2">
      <c r="O544" s="1"/>
    </row>
    <row r="545" spans="15:15" x14ac:dyDescent="0.2">
      <c r="O545" s="1"/>
    </row>
    <row r="546" spans="15:15" x14ac:dyDescent="0.2">
      <c r="O546" s="1"/>
    </row>
    <row r="547" spans="15:15" x14ac:dyDescent="0.2">
      <c r="O547" s="1"/>
    </row>
    <row r="548" spans="15:15" x14ac:dyDescent="0.2">
      <c r="O548" s="1"/>
    </row>
    <row r="549" spans="15:15" x14ac:dyDescent="0.2">
      <c r="O549" s="1"/>
    </row>
    <row r="550" spans="15:15" x14ac:dyDescent="0.2">
      <c r="O550" s="1"/>
    </row>
    <row r="551" spans="15:15" x14ac:dyDescent="0.2">
      <c r="O551" s="1"/>
    </row>
    <row r="552" spans="15:15" x14ac:dyDescent="0.2">
      <c r="O552" s="1"/>
    </row>
    <row r="553" spans="15:15" x14ac:dyDescent="0.2">
      <c r="O553" s="1"/>
    </row>
    <row r="554" spans="15:15" x14ac:dyDescent="0.2">
      <c r="O554" s="1"/>
    </row>
    <row r="555" spans="15:15" x14ac:dyDescent="0.2">
      <c r="O555" s="1"/>
    </row>
    <row r="556" spans="15:15" x14ac:dyDescent="0.2">
      <c r="O556" s="1"/>
    </row>
    <row r="557" spans="15:15" x14ac:dyDescent="0.2">
      <c r="O557" s="1"/>
    </row>
    <row r="558" spans="15:15" x14ac:dyDescent="0.2">
      <c r="O558" s="1"/>
    </row>
    <row r="559" spans="15:15" x14ac:dyDescent="0.2">
      <c r="O559" s="1"/>
    </row>
    <row r="560" spans="15:15" x14ac:dyDescent="0.2">
      <c r="O560" s="1"/>
    </row>
    <row r="561" spans="15:15" x14ac:dyDescent="0.2">
      <c r="O561" s="1"/>
    </row>
    <row r="562" spans="15:15" x14ac:dyDescent="0.2">
      <c r="O562" s="1"/>
    </row>
    <row r="563" spans="15:15" x14ac:dyDescent="0.2">
      <c r="O563" s="1"/>
    </row>
    <row r="564" spans="15:15" x14ac:dyDescent="0.2">
      <c r="O564" s="1"/>
    </row>
    <row r="565" spans="15:15" x14ac:dyDescent="0.2">
      <c r="O565" s="1"/>
    </row>
    <row r="566" spans="15:15" x14ac:dyDescent="0.2">
      <c r="O566" s="1"/>
    </row>
    <row r="567" spans="15:15" x14ac:dyDescent="0.2">
      <c r="O567" s="1"/>
    </row>
    <row r="568" spans="15:15" x14ac:dyDescent="0.2">
      <c r="O568" s="1"/>
    </row>
    <row r="569" spans="15:15" x14ac:dyDescent="0.2">
      <c r="O569" s="1"/>
    </row>
    <row r="570" spans="15:15" x14ac:dyDescent="0.2">
      <c r="O570" s="1"/>
    </row>
    <row r="571" spans="15:15" x14ac:dyDescent="0.2">
      <c r="O571" s="1"/>
    </row>
    <row r="572" spans="15:15" x14ac:dyDescent="0.2">
      <c r="O572" s="1"/>
    </row>
    <row r="573" spans="15:15" x14ac:dyDescent="0.2">
      <c r="O573" s="1"/>
    </row>
    <row r="574" spans="15:15" x14ac:dyDescent="0.2">
      <c r="O574" s="1"/>
    </row>
    <row r="575" spans="15:15" x14ac:dyDescent="0.2">
      <c r="O575" s="1"/>
    </row>
    <row r="576" spans="15:15" x14ac:dyDescent="0.2">
      <c r="O576" s="1"/>
    </row>
    <row r="577" spans="15:15" x14ac:dyDescent="0.2">
      <c r="O577" s="1"/>
    </row>
    <row r="578" spans="15:15" x14ac:dyDescent="0.2">
      <c r="O578" s="1"/>
    </row>
    <row r="579" spans="15:15" x14ac:dyDescent="0.2">
      <c r="O579" s="1"/>
    </row>
    <row r="580" spans="15:15" x14ac:dyDescent="0.2">
      <c r="O580" s="1"/>
    </row>
    <row r="581" spans="15:15" x14ac:dyDescent="0.2">
      <c r="O581" s="1"/>
    </row>
    <row r="582" spans="15:15" x14ac:dyDescent="0.2">
      <c r="O582" s="1"/>
    </row>
    <row r="583" spans="15:15" x14ac:dyDescent="0.2">
      <c r="O583" s="1"/>
    </row>
    <row r="584" spans="15:15" x14ac:dyDescent="0.2">
      <c r="O584" s="1"/>
    </row>
    <row r="585" spans="15:15" x14ac:dyDescent="0.2">
      <c r="O585" s="1"/>
    </row>
    <row r="586" spans="15:15" x14ac:dyDescent="0.2">
      <c r="O586" s="1"/>
    </row>
    <row r="587" spans="15:15" x14ac:dyDescent="0.2">
      <c r="O587" s="1"/>
    </row>
    <row r="588" spans="15:15" x14ac:dyDescent="0.2">
      <c r="O588" s="1"/>
    </row>
    <row r="589" spans="15:15" x14ac:dyDescent="0.2">
      <c r="O589" s="1"/>
    </row>
    <row r="590" spans="15:15" x14ac:dyDescent="0.2">
      <c r="O590" s="1"/>
    </row>
    <row r="591" spans="15:15" x14ac:dyDescent="0.2">
      <c r="O591" s="1"/>
    </row>
    <row r="592" spans="15:15" x14ac:dyDescent="0.2">
      <c r="O592" s="1"/>
    </row>
    <row r="593" spans="15:15" x14ac:dyDescent="0.2">
      <c r="O593" s="1"/>
    </row>
    <row r="594" spans="15:15" x14ac:dyDescent="0.2">
      <c r="O594" s="1"/>
    </row>
    <row r="595" spans="15:15" x14ac:dyDescent="0.2">
      <c r="O595" s="1"/>
    </row>
    <row r="596" spans="15:15" x14ac:dyDescent="0.2">
      <c r="O596" s="1"/>
    </row>
    <row r="597" spans="15:15" x14ac:dyDescent="0.2">
      <c r="O597" s="1"/>
    </row>
    <row r="598" spans="15:15" x14ac:dyDescent="0.2">
      <c r="O598" s="1"/>
    </row>
    <row r="599" spans="15:15" x14ac:dyDescent="0.2">
      <c r="O599" s="1"/>
    </row>
    <row r="600" spans="15:15" x14ac:dyDescent="0.2">
      <c r="O600" s="1"/>
    </row>
    <row r="601" spans="15:15" x14ac:dyDescent="0.2">
      <c r="O601" s="1"/>
    </row>
    <row r="602" spans="15:15" x14ac:dyDescent="0.2">
      <c r="O602" s="1"/>
    </row>
    <row r="603" spans="15:15" x14ac:dyDescent="0.2">
      <c r="O603" s="1"/>
    </row>
    <row r="604" spans="15:15" x14ac:dyDescent="0.2">
      <c r="O604" s="1"/>
    </row>
    <row r="605" spans="15:15" x14ac:dyDescent="0.2">
      <c r="O605" s="1"/>
    </row>
    <row r="606" spans="15:15" x14ac:dyDescent="0.2">
      <c r="O606" s="1"/>
    </row>
    <row r="607" spans="15:15" x14ac:dyDescent="0.2">
      <c r="O607" s="1"/>
    </row>
    <row r="608" spans="15:15" x14ac:dyDescent="0.2">
      <c r="O608" s="1"/>
    </row>
    <row r="609" spans="15:15" x14ac:dyDescent="0.2">
      <c r="O609" s="1"/>
    </row>
    <row r="610" spans="15:15" x14ac:dyDescent="0.2">
      <c r="O610" s="1"/>
    </row>
    <row r="611" spans="15:15" x14ac:dyDescent="0.2">
      <c r="O611" s="1"/>
    </row>
    <row r="612" spans="15:15" x14ac:dyDescent="0.2">
      <c r="O612" s="1"/>
    </row>
    <row r="613" spans="15:15" x14ac:dyDescent="0.2">
      <c r="O613" s="1"/>
    </row>
    <row r="614" spans="15:15" x14ac:dyDescent="0.2">
      <c r="O614" s="1"/>
    </row>
    <row r="615" spans="15:15" x14ac:dyDescent="0.2">
      <c r="O615" s="1"/>
    </row>
    <row r="616" spans="15:15" x14ac:dyDescent="0.2">
      <c r="O616" s="1"/>
    </row>
    <row r="617" spans="15:15" x14ac:dyDescent="0.2">
      <c r="O617" s="1"/>
    </row>
    <row r="618" spans="15:15" x14ac:dyDescent="0.2">
      <c r="O618" s="1"/>
    </row>
    <row r="619" spans="15:15" x14ac:dyDescent="0.2">
      <c r="O619" s="1"/>
    </row>
    <row r="620" spans="15:15" x14ac:dyDescent="0.2">
      <c r="O620" s="1"/>
    </row>
    <row r="621" spans="15:15" x14ac:dyDescent="0.2">
      <c r="O621" s="1"/>
    </row>
    <row r="622" spans="15:15" x14ac:dyDescent="0.2">
      <c r="O622" s="1"/>
    </row>
    <row r="623" spans="15:15" x14ac:dyDescent="0.2">
      <c r="O623" s="1"/>
    </row>
    <row r="624" spans="15:15" x14ac:dyDescent="0.2">
      <c r="O624" s="1"/>
    </row>
    <row r="625" spans="15:15" x14ac:dyDescent="0.2">
      <c r="O625" s="1"/>
    </row>
    <row r="626" spans="15:15" x14ac:dyDescent="0.2">
      <c r="O626" s="1"/>
    </row>
    <row r="627" spans="15:15" x14ac:dyDescent="0.2">
      <c r="O627" s="1"/>
    </row>
    <row r="628" spans="15:15" x14ac:dyDescent="0.2">
      <c r="O628" s="1"/>
    </row>
    <row r="629" spans="15:15" x14ac:dyDescent="0.2">
      <c r="O629" s="1"/>
    </row>
    <row r="630" spans="15:15" x14ac:dyDescent="0.2">
      <c r="O630" s="1"/>
    </row>
    <row r="631" spans="15:15" x14ac:dyDescent="0.2">
      <c r="O631" s="1"/>
    </row>
    <row r="632" spans="15:15" x14ac:dyDescent="0.2">
      <c r="O632" s="1"/>
    </row>
    <row r="633" spans="15:15" x14ac:dyDescent="0.2">
      <c r="O633" s="1"/>
    </row>
    <row r="634" spans="15:15" x14ac:dyDescent="0.2">
      <c r="O634" s="1"/>
    </row>
    <row r="635" spans="15:15" x14ac:dyDescent="0.2">
      <c r="O635" s="1"/>
    </row>
    <row r="636" spans="15:15" x14ac:dyDescent="0.2">
      <c r="O636" s="1"/>
    </row>
    <row r="637" spans="15:15" x14ac:dyDescent="0.2">
      <c r="O637" s="1"/>
    </row>
  </sheetData>
  <phoneticPr fontId="1" type="noConversion"/>
  <pageMargins left="0.75" right="0.75" top="1" bottom="1" header="0.5" footer="0.5"/>
  <pageSetup orientation="landscape" horizontalDpi="4294967292" verticalDpi="1200" r:id="rId1"/>
  <headerFooter alignWithMargins="0">
    <oddFooter>&amp;LC:\My Documents\Monitoring\Bioplo\&amp;F&amp;R&amp;P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canopy</vt:lpstr>
      <vt:lpstr>Pine</vt:lpstr>
      <vt:lpstr>herb-20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Bergren</dc:creator>
  <cp:lastModifiedBy>TNC_User</cp:lastModifiedBy>
  <cp:lastPrinted>2002-10-26T20:14:41Z</cp:lastPrinted>
  <dcterms:created xsi:type="dcterms:W3CDTF">2001-05-29T15:45:09Z</dcterms:created>
  <dcterms:modified xsi:type="dcterms:W3CDTF">2014-11-25T18:10:45Z</dcterms:modified>
</cp:coreProperties>
</file>